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5-FW25/2-PRODUCTION/4-INTERNAL-PURCHASE-ORDER/4-2-TRIM-ORDER/TRIM-PO/DRAFT-PO/"/>
    </mc:Choice>
  </mc:AlternateContent>
  <xr:revisionPtr revIDLastSave="420" documentId="13_ncr:1_{879AC08E-DC87-4C80-B1BB-F52C28E0E073}" xr6:coauthVersionLast="47" xr6:coauthVersionMax="47" xr10:uidLastSave="{11B85C1A-7EC0-4A59-ADB2-A99BFC138EC4}"/>
  <bookViews>
    <workbookView xWindow="-110" yWindow="-110" windowWidth="19420" windowHeight="10300" activeTab="1" xr2:uid="{00000000-000D-0000-FFFF-FFFF00000000}"/>
  </bookViews>
  <sheets>
    <sheet name="MER.QT-1.BM2" sheetId="11" r:id="rId1"/>
    <sheet name="DETAIL" sheetId="13" r:id="rId2"/>
    <sheet name="chưa xong" sheetId="14" state="hidden" r:id="rId3"/>
  </sheets>
  <externalReferences>
    <externalReference r:id="rId4"/>
    <externalReference r:id="rId5"/>
  </externalReferences>
  <definedNames>
    <definedName name="_Fill" hidden="1">#REF!</definedName>
    <definedName name="_xlnm._FilterDatabase" localSheetId="2" hidden="1">'chưa xong'!$A$4:$N$8</definedName>
    <definedName name="_xlnm._FilterDatabase" localSheetId="1" hidden="1">DETAIL!$A$4:$N$19</definedName>
    <definedName name="COLOR">#REF!</definedName>
    <definedName name="_xlnm.Print_Area" localSheetId="2">'chưa xong'!$A$1:$L$8</definedName>
    <definedName name="_xlnm.Print_Area" localSheetId="1">DETAIL!$A$1:$M$19</definedName>
    <definedName name="_xlnm.Print_Area" localSheetId="0">'MER.QT-1.BM2'!$A$1:$O$17</definedName>
    <definedName name="_xlnm.Print_Titles" localSheetId="2">'chưa xong'!$4:$4</definedName>
    <definedName name="_xlnm.Print_Titles" localSheetId="1">DETAIL!$4:$4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3" l="1"/>
  <c r="H7" i="13"/>
  <c r="H8" i="13"/>
  <c r="H9" i="13"/>
  <c r="H10" i="13"/>
  <c r="H11" i="13"/>
  <c r="H12" i="13"/>
  <c r="H13" i="13"/>
  <c r="H14" i="13"/>
  <c r="H15" i="13"/>
  <c r="H16" i="13"/>
  <c r="H17" i="13"/>
  <c r="H5" i="13"/>
  <c r="A7" i="13"/>
  <c r="A8" i="13"/>
  <c r="A9" i="13"/>
  <c r="A10" i="13"/>
  <c r="A11" i="13"/>
  <c r="A12" i="13"/>
  <c r="A13" i="13"/>
  <c r="A14" i="13"/>
  <c r="A15" i="13"/>
  <c r="A16" i="13"/>
  <c r="A17" i="13"/>
  <c r="F8" i="14"/>
  <c r="H6" i="14"/>
  <c r="G6" i="14"/>
  <c r="A6" i="14"/>
  <c r="H5" i="14"/>
  <c r="H8" i="14" s="1"/>
  <c r="G5" i="14"/>
  <c r="G8" i="14" s="1"/>
  <c r="A5" i="14"/>
  <c r="F19" i="13"/>
  <c r="G17" i="13"/>
  <c r="G16" i="13"/>
  <c r="G15" i="13"/>
  <c r="G14" i="13"/>
  <c r="G13" i="13"/>
  <c r="G12" i="13"/>
  <c r="G11" i="13"/>
  <c r="G10" i="13"/>
  <c r="G9" i="13"/>
  <c r="G8" i="13"/>
  <c r="G7" i="13"/>
  <c r="G6" i="13"/>
  <c r="A6" i="13"/>
  <c r="G5" i="13"/>
  <c r="A5" i="13"/>
  <c r="H8" i="11"/>
  <c r="H7" i="11"/>
  <c r="H3" i="14" l="1"/>
  <c r="H3" i="13"/>
  <c r="H19" i="13"/>
  <c r="G19" i="13"/>
  <c r="K12" i="11" l="1"/>
  <c r="M12" i="11" s="1"/>
  <c r="K11" i="11"/>
  <c r="I15" i="11"/>
  <c r="K15" i="11" l="1"/>
  <c r="M11" i="11"/>
  <c r="M15" i="1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<sst xmlns="http://schemas.openxmlformats.org/spreadsheetml/2006/main" count="154" uniqueCount="110">
  <si>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</si>
  <si>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</si>
  <si>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</si>
  <si>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</si>
  <si>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</si>
  <si>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</si>
  <si>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</si>
  <si>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</si>
  <si>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</si>
  <si>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</si>
  <si>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</si>
  <si>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</si>
  <si>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</si>
  <si>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</si>
  <si>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</si>
  <si>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</si>
  <si>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</si>
  <si>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</si>
  <si>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</si>
  <si>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</si>
  <si>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</si>
  <si>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</si>
  <si>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</si>
  <si>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</si>
  <si>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</si>
  <si>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</si>
  <si>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</si>
  <si>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</si>
  <si>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</si>
  <si>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</si>
  <si>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</si>
  <si>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</si>
  <si>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ALD</t>
  </si>
  <si>
    <t>PCS</t>
  </si>
  <si>
    <t>TOTAL</t>
  </si>
  <si>
    <t>A15  FW25   G2826</t>
  </si>
  <si>
    <t>FW25CH001</t>
  </si>
  <si>
    <t>FW25CH005</t>
  </si>
  <si>
    <t>FW25CS004</t>
  </si>
  <si>
    <t>FW25CS007</t>
  </si>
  <si>
    <t>FW25CS010</t>
  </si>
  <si>
    <t>FW25CS011</t>
  </si>
  <si>
    <t>FW25CS012</t>
  </si>
  <si>
    <t>FW25CT010</t>
  </si>
  <si>
    <t>FW25CT020</t>
  </si>
  <si>
    <t>FW25CT021</t>
  </si>
  <si>
    <t>FW25CT026</t>
  </si>
  <si>
    <t>FW25CT029</t>
  </si>
  <si>
    <t>FW25CT067</t>
  </si>
  <si>
    <t>FW25CT073</t>
  </si>
  <si>
    <t>C0012-HOD111</t>
  </si>
  <si>
    <t>C0012-HOD113</t>
  </si>
  <si>
    <t>C0012-CRW059</t>
  </si>
  <si>
    <t>C0012-CRW060</t>
  </si>
  <si>
    <t>C0012-CRW067</t>
  </si>
  <si>
    <t>C0012-CRW066</t>
  </si>
  <si>
    <t>C0012-SST111</t>
  </si>
  <si>
    <t>C0012-LST037</t>
  </si>
  <si>
    <t>C0012-LST035</t>
  </si>
  <si>
    <t>C0012-LST034</t>
  </si>
  <si>
    <t>C0012-SST114</t>
  </si>
  <si>
    <t>C0012-LST066</t>
  </si>
  <si>
    <t>MER.QT-1.BM2</t>
  </si>
  <si>
    <t>01/01</t>
  </si>
  <si>
    <t>ERP</t>
  </si>
  <si>
    <t xml:space="preserve">CODE </t>
  </si>
  <si>
    <t>COLOR</t>
  </si>
  <si>
    <t>WHITE</t>
  </si>
  <si>
    <t>PLEASE SEE DETAIL SHEET FOR STYLE NAME</t>
  </si>
  <si>
    <t>NO</t>
  </si>
  <si>
    <t>ERP UA STYLE NO.</t>
  </si>
  <si>
    <t>STYLE NAME</t>
  </si>
  <si>
    <t>FABRIC CONTENT</t>
  </si>
  <si>
    <t>Q'TY</t>
  </si>
  <si>
    <t>EXTRA</t>
  </si>
  <si>
    <t xml:space="preserve">TOTAL </t>
  </si>
  <si>
    <t>REFERENCE FOR VISUAL ONLY</t>
  </si>
  <si>
    <t>THỂ HIỆN TRÊN LAYOUT</t>
  </si>
  <si>
    <t>SKU</t>
  </si>
  <si>
    <t>C0012-LST047</t>
  </si>
  <si>
    <t>FW25CT068</t>
  </si>
  <si>
    <t>C0012-CRW064</t>
  </si>
  <si>
    <t>C0012-SST155</t>
  </si>
  <si>
    <t>MAIN: 100% COTTON</t>
  </si>
  <si>
    <t>WAFFLE LINED HOODIE</t>
  </si>
  <si>
    <t>LARGE SCRIPT CREWNECK</t>
  </si>
  <si>
    <t>MUSICIAN CREWNECK</t>
  </si>
  <si>
    <t>MESH PRACTICE JERSEY</t>
  </si>
  <si>
    <t>JERSEY TURTLENECK</t>
  </si>
  <si>
    <t>LS MESH CAMO TEE</t>
  </si>
  <si>
    <t>LS MESH TEE</t>
  </si>
  <si>
    <t>SS SEASONAL QUEENS CREST TEE</t>
  </si>
  <si>
    <t>DISTRESSED WAFFLE THERMAL</t>
  </si>
  <si>
    <t>NAUTICAL HOODIE</t>
  </si>
  <si>
    <t>COLLEGIATE QUARTER ZIP</t>
  </si>
  <si>
    <t>VARSITY CREWNECK</t>
  </si>
  <si>
    <t>CITY CREWNECK</t>
  </si>
  <si>
    <t>SS TRIBORO POCKET TEE</t>
  </si>
  <si>
    <t>LS ALPINE TEE</t>
  </si>
  <si>
    <t>FW25CT026
FW25CT067
FW25CT068
FW25CT029
FW25CT021
FW25CT020</t>
  </si>
  <si>
    <t>CARE LABEL</t>
  </si>
  <si>
    <t>SIZE AND QUALITY SAME AS PREVIOUS ORDER</t>
  </si>
  <si>
    <t>THUY</t>
  </si>
  <si>
    <t>FW25_MAINLINE</t>
  </si>
  <si>
    <t>FW25CH001 FW25CS007 FW25CS011 FW25CH005 FW25CS004</t>
  </si>
  <si>
    <t xml:space="preserve">STYLE NO DÒNG CUỐI THEO SHEET "DETAIL" </t>
  </si>
  <si>
    <t xml:space="preserve">STYLE NO DÒNG CUỐI + SỐ LƯỢNG THEO SHEET "DETAIL" </t>
  </si>
  <si>
    <t>FILE LAYOUT THAM KHẢO</t>
  </si>
  <si>
    <t>PO 122 ALD CARE LABEL ALD-COO-FW25CH001 &amp; FW25CS007 &amp; FW25CS011 &amp; FW25CH005 &amp; FW25CS004</t>
  </si>
  <si>
    <t>PO 122 ALD CARE LABEL ALD-COO-option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</si>
</sst>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  <numFmt numFmtId="168" formatCode="[$VND]\ #,##0"/>
  </numFmts>
  <fonts count="38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name val="Muli"/>
    </font>
    <font>
      <b/>
      <sz val="14"/>
      <name val="Muli"/>
    </font>
    <font>
      <sz val="10"/>
      <color theme="1"/>
      <name val="Calibri"/>
      <family val="2"/>
      <scheme val="minor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sz val="12"/>
      <color theme="1"/>
      <name val="Calibri"/>
      <family val="2"/>
      <scheme val="minor"/>
    </font>
    <font>
      <b/>
      <sz val="14"/>
      <color theme="1"/>
      <name val="Muli"/>
    </font>
    <font>
      <b/>
      <sz val="14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sz val="18"/>
      <name val="Muli"/>
    </font>
    <font>
      <b/>
      <sz val="15"/>
      <name val="Muli"/>
    </font>
    <font>
      <sz val="12"/>
      <color indexed="8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u/>
      <sz val="12"/>
      <name val="Muli"/>
    </font>
    <font>
      <u/>
      <sz val="12"/>
      <name val="Muli"/>
    </font>
    <font>
      <sz val="11"/>
      <color theme="1"/>
      <name val="Muli"/>
    </font>
    <font>
      <b/>
      <sz val="11"/>
      <color theme="1"/>
      <name val="Muli"/>
    </font>
    <font>
      <sz val="9"/>
      <color theme="1"/>
      <name val="Muli"/>
    </font>
    <font>
      <b/>
      <sz val="11"/>
      <color rgb="FFFF0000"/>
      <name val="Muli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1" fillId="0" borderId="0"/>
  </cellStyleXfs>
  <cellXfs count="149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166" fontId="4" fillId="7" borderId="1" xfId="5" applyNumberFormat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quotePrefix="1" applyFont="1" applyBorder="1" applyAlignment="1">
      <alignment horizontal="center"/>
    </xf>
    <xf numFmtId="0" fontId="4" fillId="0" borderId="7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vertical="center"/>
      <protection locked="0"/>
    </xf>
    <xf numFmtId="16" fontId="3" fillId="0" borderId="1" xfId="0" quotePrefix="1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5" fillId="4" borderId="4" xfId="6" applyFont="1" applyFill="1" applyBorder="1" applyAlignment="1">
      <alignment vertical="center"/>
    </xf>
    <xf numFmtId="0" fontId="5" fillId="4" borderId="5" xfId="6" applyFont="1" applyFill="1" applyBorder="1" applyAlignment="1">
      <alignment vertical="center" wrapText="1"/>
    </xf>
    <xf numFmtId="0" fontId="4" fillId="4" borderId="0" xfId="6" applyFont="1" applyFill="1" applyAlignment="1">
      <alignment horizontal="center" vertical="center"/>
    </xf>
    <xf numFmtId="167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15" fontId="13" fillId="4" borderId="1" xfId="6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14" fillId="4" borderId="1" xfId="7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23" fillId="0" borderId="1" xfId="0" applyFont="1" applyBorder="1" applyAlignment="1">
      <alignment horizontal="center" vertical="center"/>
    </xf>
    <xf numFmtId="0" fontId="5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4" fillId="4" borderId="0" xfId="6" applyNumberFormat="1" applyFont="1" applyFill="1" applyAlignment="1">
      <alignment horizontal="center" vertical="center"/>
    </xf>
    <xf numFmtId="0" fontId="13" fillId="4" borderId="1" xfId="6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vertical="center" wrapText="1"/>
      <protection locked="0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0" fontId="5" fillId="8" borderId="1" xfId="6" applyFont="1" applyFill="1" applyBorder="1" applyAlignment="1">
      <alignment horizontal="center" vertical="center" wrapText="1"/>
    </xf>
    <xf numFmtId="167" fontId="5" fillId="6" borderId="1" xfId="6" applyNumberFormat="1" applyFont="1" applyFill="1" applyBorder="1" applyAlignment="1">
      <alignment horizontal="center" vertical="center"/>
    </xf>
    <xf numFmtId="0" fontId="19" fillId="3" borderId="1" xfId="2" applyFont="1" applyFill="1" applyBorder="1" applyAlignment="1">
      <alignment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1" fontId="24" fillId="3" borderId="1" xfId="3" applyNumberFormat="1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/>
    </xf>
    <xf numFmtId="3" fontId="24" fillId="3" borderId="1" xfId="3" applyNumberFormat="1" applyFont="1" applyFill="1" applyBorder="1" applyAlignment="1">
      <alignment vertical="center"/>
    </xf>
    <xf numFmtId="3" fontId="24" fillId="0" borderId="1" xfId="3" applyNumberFormat="1" applyFont="1" applyBorder="1" applyAlignment="1">
      <alignment vertical="center"/>
    </xf>
    <xf numFmtId="3" fontId="25" fillId="0" borderId="1" xfId="3" applyNumberFormat="1" applyFont="1" applyBorder="1" applyAlignment="1">
      <alignment horizontal="center" vertical="center"/>
    </xf>
    <xf numFmtId="168" fontId="19" fillId="3" borderId="1" xfId="17" applyNumberFormat="1" applyFont="1" applyFill="1" applyBorder="1" applyAlignment="1">
      <alignment horizontal="center" vertical="center"/>
    </xf>
    <xf numFmtId="168" fontId="18" fillId="3" borderId="1" xfId="17" applyNumberFormat="1" applyFont="1" applyFill="1" applyBorder="1" applyAlignment="1">
      <alignment horizontal="center" vertical="center" wrapText="1"/>
    </xf>
    <xf numFmtId="166" fontId="26" fillId="0" borderId="1" xfId="5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left"/>
    </xf>
    <xf numFmtId="0" fontId="13" fillId="3" borderId="1" xfId="2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6" fillId="7" borderId="1" xfId="2" applyFont="1" applyFill="1" applyBorder="1" applyAlignment="1">
      <alignment horizontal="center" vertical="center"/>
    </xf>
    <xf numFmtId="1" fontId="28" fillId="7" borderId="1" xfId="3" applyNumberFormat="1" applyFont="1" applyFill="1" applyBorder="1" applyAlignment="1">
      <alignment horizontal="center" vertical="center" wrapText="1"/>
    </xf>
    <xf numFmtId="3" fontId="17" fillId="7" borderId="1" xfId="3" applyNumberFormat="1" applyFont="1" applyFill="1" applyBorder="1" applyAlignment="1">
      <alignment horizontal="center" vertical="center"/>
    </xf>
    <xf numFmtId="167" fontId="4" fillId="7" borderId="1" xfId="2" applyNumberFormat="1" applyFont="1" applyFill="1" applyBorder="1" applyAlignment="1">
      <alignment horizontal="center" vertical="center"/>
    </xf>
    <xf numFmtId="167" fontId="4" fillId="7" borderId="1" xfId="4" applyNumberFormat="1" applyFont="1" applyFill="1" applyBorder="1" applyAlignment="1">
      <alignment horizontal="center" vertical="center" wrapText="1"/>
    </xf>
    <xf numFmtId="0" fontId="26" fillId="4" borderId="0" xfId="2" applyFont="1" applyFill="1" applyAlignment="1">
      <alignment horizontal="center" vertical="center" wrapText="1"/>
    </xf>
    <xf numFmtId="0" fontId="29" fillId="4" borderId="0" xfId="2" applyFont="1" applyFill="1" applyAlignment="1">
      <alignment horizontal="center" vertical="center" wrapText="1"/>
    </xf>
    <xf numFmtId="0" fontId="29" fillId="4" borderId="0" xfId="2" applyFont="1" applyFill="1" applyAlignment="1">
      <alignment horizontal="right" vertical="center"/>
    </xf>
    <xf numFmtId="3" fontId="30" fillId="5" borderId="1" xfId="2" applyNumberFormat="1" applyFont="1" applyFill="1" applyBorder="1" applyAlignment="1">
      <alignment horizontal="center" vertical="center" wrapText="1"/>
    </xf>
    <xf numFmtId="3" fontId="30" fillId="0" borderId="1" xfId="2" applyNumberFormat="1" applyFont="1" applyBorder="1" applyAlignment="1">
      <alignment horizontal="center" vertical="center" wrapText="1"/>
    </xf>
    <xf numFmtId="167" fontId="26" fillId="4" borderId="0" xfId="2" applyNumberFormat="1" applyFont="1" applyFill="1" applyAlignment="1">
      <alignment horizontal="center" vertical="center" wrapText="1"/>
    </xf>
    <xf numFmtId="168" fontId="30" fillId="3" borderId="1" xfId="17" applyNumberFormat="1" applyFont="1" applyFill="1" applyBorder="1" applyAlignment="1">
      <alignment horizontal="center" vertical="center" wrapText="1"/>
    </xf>
    <xf numFmtId="0" fontId="26" fillId="4" borderId="0" xfId="2" applyFont="1" applyFill="1" applyAlignment="1">
      <alignment horizontal="center" vertical="center"/>
    </xf>
    <xf numFmtId="0" fontId="31" fillId="0" borderId="0" xfId="0" applyFont="1" applyAlignment="1">
      <alignment horizontal="left"/>
    </xf>
    <xf numFmtId="0" fontId="11" fillId="4" borderId="0" xfId="2" applyFont="1" applyFill="1" applyAlignment="1">
      <alignment horizontal="center" vertical="center"/>
    </xf>
    <xf numFmtId="14" fontId="12" fillId="4" borderId="0" xfId="2" quotePrefix="1" applyNumberFormat="1" applyFont="1" applyFill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167" fontId="4" fillId="4" borderId="0" xfId="4" applyNumberFormat="1" applyFont="1" applyFill="1" applyAlignment="1">
      <alignment horizontal="center" vertical="center"/>
    </xf>
    <xf numFmtId="0" fontId="32" fillId="0" borderId="0" xfId="2" applyFont="1" applyAlignment="1">
      <alignment vertical="center" wrapText="1"/>
    </xf>
    <xf numFmtId="0" fontId="32" fillId="4" borderId="0" xfId="2" applyFont="1" applyFill="1" applyAlignment="1">
      <alignment horizontal="center" vertical="center"/>
    </xf>
    <xf numFmtId="0" fontId="33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1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" fillId="10" borderId="13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top"/>
    </xf>
    <xf numFmtId="0" fontId="34" fillId="0" borderId="0" xfId="0" applyFont="1"/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4" fillId="0" borderId="1" xfId="18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22" fillId="0" borderId="0" xfId="0" applyFont="1" applyAlignment="1">
      <alignment vertical="top" wrapText="1"/>
    </xf>
    <xf numFmtId="166" fontId="35" fillId="0" borderId="1" xfId="16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vertical="center"/>
    </xf>
    <xf numFmtId="0" fontId="36" fillId="0" borderId="0" xfId="0" applyFont="1"/>
    <xf numFmtId="0" fontId="34" fillId="0" borderId="0" xfId="0" applyFont="1" applyAlignment="1">
      <alignment vertical="top"/>
    </xf>
    <xf numFmtId="0" fontId="34" fillId="9" borderId="0" xfId="0" applyFont="1" applyFill="1"/>
    <xf numFmtId="0" fontId="35" fillId="0" borderId="14" xfId="0" applyFont="1" applyBorder="1" applyAlignment="1">
      <alignment horizontal="center" vertical="center" wrapText="1"/>
    </xf>
    <xf numFmtId="0" fontId="34" fillId="0" borderId="14" xfId="18" applyFont="1" applyBorder="1" applyAlignment="1">
      <alignment horizontal="left" vertical="center" wrapText="1"/>
    </xf>
    <xf numFmtId="0" fontId="37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5" fillId="0" borderId="4" xfId="0" applyFont="1" applyBorder="1"/>
    <xf numFmtId="0" fontId="35" fillId="0" borderId="14" xfId="0" applyFont="1" applyBorder="1"/>
    <xf numFmtId="0" fontId="35" fillId="0" borderId="5" xfId="0" applyFont="1" applyBorder="1"/>
    <xf numFmtId="0" fontId="35" fillId="6" borderId="1" xfId="0" applyFont="1" applyFill="1" applyBorder="1" applyAlignment="1">
      <alignment horizontal="center" vertical="center" wrapText="1"/>
    </xf>
    <xf numFmtId="0" fontId="35" fillId="11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top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0" fontId="27" fillId="3" borderId="4" xfId="2" applyFont="1" applyFill="1" applyBorder="1" applyAlignment="1">
      <alignment horizontal="center" vertical="center"/>
    </xf>
    <xf numFmtId="0" fontId="4" fillId="3" borderId="1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32" fillId="0" borderId="0" xfId="2" applyFont="1" applyAlignment="1">
      <alignment horizontal="center" vertical="center" wrapText="1"/>
    </xf>
    <xf numFmtId="0" fontId="32" fillId="0" borderId="0" xfId="2" applyFont="1" applyAlignment="1">
      <alignment horizontal="center" vertical="center"/>
    </xf>
    <xf numFmtId="167" fontId="32" fillId="4" borderId="0" xfId="2" applyNumberFormat="1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3" fillId="4" borderId="4" xfId="6" applyFont="1" applyFill="1" applyBorder="1" applyAlignment="1">
      <alignment horizontal="center" vertical="center"/>
    </xf>
    <xf numFmtId="0" fontId="13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4" fillId="9" borderId="12" xfId="0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</cellXfs>
  <cellStyles count="19">
    <cellStyle name="Comma" xfId="16" builtinId="3"/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" xfId="17" builtinId="4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 2 2" xfId="18" xr:uid="{53B6FDCD-13F2-447A-AF04-684208E538BF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externalLink" Target="externalLinks/externalLink1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231961</xdr:colOff>
      <xdr:row>2</xdr:row>
      <xdr:rowOff>177427</xdr:rowOff>
    </xdr:from>
    <xdr:ext cx="2015099" cy="2581276"/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BD1F38CE-09C4-41F7-B794-DAFB8358B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65011" y="685427"/>
          <a:ext cx="2015099" cy="25812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231961</xdr:colOff>
      <xdr:row>2</xdr:row>
      <xdr:rowOff>177427</xdr:rowOff>
    </xdr:from>
    <xdr:ext cx="2015099" cy="2581276"/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8BD8886A-14FB-4356-A38E-B3E1FE70F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85061" y="685427"/>
          <a:ext cx="2015099" cy="258127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thuy_thai_un-available_net/Documents/Desktop/ALD%20-%20FW25%20-%20MAINLINE%20Trimlist.xlsb" TargetMode="External"/><Relationship Id="rId1" Type="http://schemas.openxmlformats.org/officeDocument/2006/relationships/externalLinkPath" Target="https://unavailablevn-my.sharepoint.com/personal/thuy_thai_un-available_net/Documents/Desktop/ALD%20-%20FW25%20-%20MAINLINE%20Trimlist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J1" t="str">
            <v>FW25CH001</v>
          </cell>
          <cell r="K1">
            <v>1767</v>
          </cell>
        </row>
        <row r="2">
          <cell r="J2" t="str">
            <v>FW25CS007</v>
          </cell>
          <cell r="K2">
            <v>2152</v>
          </cell>
        </row>
        <row r="3">
          <cell r="J3" t="str">
            <v>FW25CS011</v>
          </cell>
          <cell r="K3">
            <v>735</v>
          </cell>
        </row>
        <row r="4">
          <cell r="J4" t="str">
            <v>FW25CT010</v>
          </cell>
          <cell r="K4">
            <v>1404</v>
          </cell>
        </row>
        <row r="5">
          <cell r="J5" t="str">
            <v>FW25CT020</v>
          </cell>
          <cell r="K5">
            <v>284</v>
          </cell>
        </row>
        <row r="6">
          <cell r="J6" t="str">
            <v>FW25CT026</v>
          </cell>
          <cell r="K6">
            <v>1456</v>
          </cell>
        </row>
        <row r="7">
          <cell r="J7" t="str">
            <v>FW25CT067</v>
          </cell>
          <cell r="K7">
            <v>681</v>
          </cell>
        </row>
        <row r="8">
          <cell r="J8" t="str">
            <v>FW25CT068</v>
          </cell>
          <cell r="K8">
            <v>1083</v>
          </cell>
        </row>
        <row r="9">
          <cell r="J9" t="str">
            <v>FW25CT073</v>
          </cell>
          <cell r="K9">
            <v>741</v>
          </cell>
        </row>
        <row r="10">
          <cell r="J10" t="str">
            <v>FW25CH005</v>
          </cell>
          <cell r="K10">
            <v>492</v>
          </cell>
        </row>
        <row r="11">
          <cell r="J11" t="str">
            <v>FW25CS004</v>
          </cell>
          <cell r="K11">
            <v>565</v>
          </cell>
        </row>
        <row r="12">
          <cell r="J12" t="str">
            <v>FW25CS010</v>
          </cell>
          <cell r="K12">
            <v>519</v>
          </cell>
        </row>
        <row r="13">
          <cell r="J13" t="str">
            <v>FW25CS012</v>
          </cell>
          <cell r="K13">
            <v>490</v>
          </cell>
        </row>
        <row r="14">
          <cell r="J14" t="str">
            <v>FW25CT029</v>
          </cell>
          <cell r="K14">
            <v>1150</v>
          </cell>
        </row>
        <row r="15">
          <cell r="J15" t="str">
            <v>FW25CT021</v>
          </cell>
          <cell r="K15">
            <v>888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LINE"/>
      <sheetName val="ADDING"/>
      <sheetName val="CODE CHỈ"/>
      <sheetName val="EXTRA"/>
      <sheetName val="CARE LABEL"/>
      <sheetName val="DÂY KÉO"/>
      <sheetName val="CMIYGL AU (2)"/>
      <sheetName val="Sheet1"/>
    </sheetNames>
    <sheetDataSet>
      <sheetData sheetId="0">
        <row r="5">
          <cell r="C5" t="str">
            <v>FW25CH001</v>
          </cell>
          <cell r="P5">
            <v>128</v>
          </cell>
        </row>
        <row r="6">
          <cell r="C6" t="str">
            <v>FW25CH001</v>
          </cell>
          <cell r="P6">
            <v>559</v>
          </cell>
        </row>
        <row r="7">
          <cell r="C7" t="str">
            <v>FW25CH001</v>
          </cell>
          <cell r="P7">
            <v>514</v>
          </cell>
        </row>
        <row r="8">
          <cell r="C8" t="str">
            <v>FW25CH001</v>
          </cell>
          <cell r="P8">
            <v>554</v>
          </cell>
        </row>
        <row r="9">
          <cell r="C9" t="str">
            <v>FW25CS007</v>
          </cell>
          <cell r="P9">
            <v>875</v>
          </cell>
        </row>
        <row r="10">
          <cell r="C10" t="str">
            <v>FW25CS007</v>
          </cell>
          <cell r="P10">
            <v>853</v>
          </cell>
        </row>
        <row r="11">
          <cell r="C11" t="str">
            <v>FW25CS007</v>
          </cell>
          <cell r="P11">
            <v>415</v>
          </cell>
        </row>
        <row r="12">
          <cell r="C12" t="str">
            <v>FW25CS011</v>
          </cell>
          <cell r="P12">
            <v>242</v>
          </cell>
        </row>
        <row r="13">
          <cell r="C13" t="str">
            <v>FW25CS011</v>
          </cell>
          <cell r="P13">
            <v>242</v>
          </cell>
        </row>
        <row r="14">
          <cell r="C14" t="str">
            <v>FW25CS011</v>
          </cell>
          <cell r="P14">
            <v>242</v>
          </cell>
        </row>
        <row r="15">
          <cell r="C15" t="str">
            <v>FW25CT010</v>
          </cell>
          <cell r="P15">
            <v>542</v>
          </cell>
        </row>
        <row r="16">
          <cell r="C16" t="str">
            <v>FW25CT010</v>
          </cell>
          <cell r="P16">
            <v>562</v>
          </cell>
        </row>
        <row r="17">
          <cell r="C17" t="str">
            <v>FW25CT010</v>
          </cell>
          <cell r="P17">
            <v>291</v>
          </cell>
        </row>
        <row r="18">
          <cell r="C18" t="str">
            <v>FW25CT020</v>
          </cell>
          <cell r="P18">
            <v>128</v>
          </cell>
        </row>
        <row r="19">
          <cell r="C19" t="str">
            <v>FW25CT020</v>
          </cell>
          <cell r="P19">
            <v>150</v>
          </cell>
        </row>
        <row r="20">
          <cell r="C20" t="str">
            <v>FW25CT026</v>
          </cell>
          <cell r="P20">
            <v>703</v>
          </cell>
        </row>
        <row r="21">
          <cell r="C21" t="str">
            <v>FW25CT026</v>
          </cell>
          <cell r="P21">
            <v>747</v>
          </cell>
        </row>
        <row r="22">
          <cell r="C22" t="str">
            <v>FW25CT067</v>
          </cell>
          <cell r="P22">
            <v>678</v>
          </cell>
        </row>
        <row r="23">
          <cell r="C23" t="str">
            <v>FW25CT068</v>
          </cell>
          <cell r="P23">
            <v>358</v>
          </cell>
        </row>
        <row r="24">
          <cell r="C24" t="str">
            <v>FW25CT068</v>
          </cell>
          <cell r="P24">
            <v>358</v>
          </cell>
        </row>
        <row r="25">
          <cell r="C25" t="str">
            <v>FW25CT068</v>
          </cell>
          <cell r="P25">
            <v>358</v>
          </cell>
        </row>
        <row r="26">
          <cell r="C26" t="str">
            <v>FW25CT073</v>
          </cell>
          <cell r="P26">
            <v>244</v>
          </cell>
        </row>
        <row r="27">
          <cell r="C27" t="str">
            <v>FW25CT073</v>
          </cell>
          <cell r="P27">
            <v>244</v>
          </cell>
        </row>
        <row r="28">
          <cell r="C28" t="str">
            <v>FW25CT073</v>
          </cell>
          <cell r="P28">
            <v>244</v>
          </cell>
        </row>
        <row r="29">
          <cell r="C29" t="str">
            <v>FW25CH005</v>
          </cell>
          <cell r="P29">
            <v>243</v>
          </cell>
        </row>
        <row r="30">
          <cell r="C30" t="str">
            <v>FW25CH005</v>
          </cell>
          <cell r="P30">
            <v>243</v>
          </cell>
        </row>
        <row r="31">
          <cell r="C31" t="str">
            <v>FW25CS004</v>
          </cell>
          <cell r="P31">
            <v>128</v>
          </cell>
        </row>
        <row r="32">
          <cell r="C32" t="str">
            <v>FW25CS004</v>
          </cell>
          <cell r="P32">
            <v>185</v>
          </cell>
        </row>
        <row r="33">
          <cell r="C33" t="str">
            <v>FW25CS004</v>
          </cell>
          <cell r="P33">
            <v>243</v>
          </cell>
        </row>
        <row r="34">
          <cell r="C34" t="str">
            <v>FW25CS010</v>
          </cell>
          <cell r="P34">
            <v>271</v>
          </cell>
        </row>
        <row r="35">
          <cell r="C35" t="str">
            <v>FW25CS010</v>
          </cell>
          <cell r="P35">
            <v>242</v>
          </cell>
        </row>
        <row r="36">
          <cell r="C36" t="str">
            <v>FW25CS012</v>
          </cell>
          <cell r="P36">
            <v>242</v>
          </cell>
        </row>
        <row r="37">
          <cell r="C37" t="str">
            <v>FW25CS012</v>
          </cell>
          <cell r="P37">
            <v>242</v>
          </cell>
        </row>
        <row r="38">
          <cell r="C38" t="str">
            <v>FW25CT029</v>
          </cell>
          <cell r="P38">
            <v>300</v>
          </cell>
        </row>
        <row r="39">
          <cell r="C39" t="str">
            <v>FW25CT029</v>
          </cell>
          <cell r="P39">
            <v>399</v>
          </cell>
        </row>
        <row r="40">
          <cell r="C40" t="str">
            <v>FW25CT029</v>
          </cell>
          <cell r="P40">
            <v>442</v>
          </cell>
        </row>
        <row r="41">
          <cell r="C41" t="str">
            <v>FW25CT021</v>
          </cell>
          <cell r="P41">
            <v>466</v>
          </cell>
        </row>
        <row r="42">
          <cell r="C42" t="str">
            <v>FW25CT021</v>
          </cell>
          <cell r="P42">
            <v>416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F5E0C-49C0-480A-AD5E-AAA3A77FD10D}">
  <sheetPr>
    <pageSetUpPr fitToPage="1"/>
  </sheetPr>
  <dimension ref="A1:R62"/>
  <sheetViews>
    <sheetView view="pageBreakPreview" topLeftCell="A5" zoomScale="60" zoomScaleNormal="40" zoomScalePageLayoutView="55" workbookViewId="0">
      <selection activeCell="I11" sqref="I11"/>
    </sheetView>
  </sheetViews>
  <sheetFormatPr defaultColWidth="9.1796875" defaultRowHeight="18"/>
  <cols>
    <col min="1" max="1" width="25.54296875" style="19" customWidth="1"/>
    <col min="2" max="2" width="12.453125" style="19" customWidth="1"/>
    <col min="3" max="3" width="16.26953125" style="19" customWidth="1"/>
    <col min="4" max="4" width="18.54296875" style="19" customWidth="1"/>
    <col min="5" max="5" width="25.26953125" style="19" customWidth="1"/>
    <col min="6" max="6" width="14.54296875" style="19" customWidth="1"/>
    <col min="7" max="7" width="17.453125" style="87" customWidth="1"/>
    <col min="8" max="8" width="9.81640625" style="19" customWidth="1"/>
    <col min="9" max="9" width="15" style="19" customWidth="1"/>
    <col min="10" max="10" width="11.54296875" style="19" customWidth="1"/>
    <col min="11" max="11" width="14.453125" style="19" customWidth="1"/>
    <col min="12" max="12" width="30.54296875" style="19" customWidth="1"/>
    <col min="13" max="13" width="30.7265625" style="19" customWidth="1"/>
    <col min="14" max="14" width="26.7265625" style="19" customWidth="1"/>
    <col min="15" max="15" width="0" style="19" hidden="1" customWidth="1"/>
    <col min="16" max="16384" width="9.1796875" style="19"/>
  </cols>
  <sheetData>
    <row r="1" spans="1:18" ht="25" customHeight="1">
      <c r="A1" s="1"/>
      <c r="B1" s="1"/>
      <c r="C1" s="1"/>
      <c r="D1" s="1"/>
      <c r="E1" s="1"/>
      <c r="F1" s="1"/>
      <c r="G1" s="15"/>
      <c r="H1" s="1"/>
      <c r="I1" s="1"/>
      <c r="J1" s="1"/>
      <c r="K1" s="1"/>
      <c r="L1" s="16"/>
      <c r="M1" s="17" t="s">
        <v>0</v>
      </c>
      <c r="N1" s="18" t="s">
        <v>62</v>
      </c>
    </row>
    <row r="2" spans="1:18" ht="21.65" customHeight="1">
      <c r="A2" s="1"/>
      <c r="B2" s="1"/>
      <c r="C2" s="1"/>
      <c r="D2" s="1"/>
      <c r="E2" s="1"/>
      <c r="F2" s="1"/>
      <c r="G2" s="15"/>
      <c r="H2" s="1"/>
      <c r="I2" s="1"/>
      <c r="J2" s="1"/>
      <c r="K2" s="1"/>
      <c r="L2" s="16"/>
      <c r="M2" s="17" t="s">
        <v>1</v>
      </c>
      <c r="N2" s="20" t="s">
        <v>2</v>
      </c>
    </row>
    <row r="3" spans="1:18" ht="21.65" customHeight="1">
      <c r="A3" s="2"/>
      <c r="B3" s="2"/>
      <c r="C3" s="2"/>
      <c r="D3" s="2"/>
      <c r="E3" s="2"/>
      <c r="F3" s="2"/>
      <c r="G3" s="21"/>
      <c r="H3" s="2"/>
      <c r="I3" s="2"/>
      <c r="J3" s="2"/>
      <c r="K3" s="2"/>
      <c r="L3" s="22"/>
      <c r="M3" s="17" t="s">
        <v>4</v>
      </c>
      <c r="N3" s="23" t="s">
        <v>63</v>
      </c>
    </row>
    <row r="4" spans="1:18" ht="10" customHeight="1">
      <c r="A4" s="1"/>
      <c r="B4" s="1"/>
      <c r="C4" s="1"/>
      <c r="D4" s="1"/>
      <c r="E4" s="1"/>
      <c r="F4" s="2"/>
      <c r="G4" s="21"/>
      <c r="H4" s="2"/>
      <c r="I4" s="2"/>
      <c r="J4" s="1"/>
      <c r="K4" s="1"/>
      <c r="L4" s="1"/>
      <c r="M4" s="24"/>
      <c r="N4" s="24"/>
    </row>
    <row r="5" spans="1:18" ht="34.5" customHeight="1">
      <c r="A5" s="25" t="s">
        <v>5</v>
      </c>
      <c r="B5" s="127"/>
      <c r="C5" s="127"/>
      <c r="D5" s="127"/>
      <c r="E5" s="26"/>
      <c r="F5" s="27" t="s">
        <v>6</v>
      </c>
      <c r="G5" s="28"/>
      <c r="H5" s="128" t="s">
        <v>32</v>
      </c>
      <c r="I5" s="129"/>
      <c r="J5" s="29"/>
      <c r="K5" s="29"/>
      <c r="L5" s="30"/>
      <c r="M5" s="31" t="s">
        <v>7</v>
      </c>
      <c r="N5" s="32">
        <v>45749</v>
      </c>
    </row>
    <row r="6" spans="1:18" ht="21.75" customHeight="1">
      <c r="A6" s="33" t="s">
        <v>8</v>
      </c>
      <c r="B6" s="130"/>
      <c r="C6" s="130"/>
      <c r="D6" s="130"/>
      <c r="E6" s="26"/>
      <c r="F6" s="27" t="s">
        <v>9</v>
      </c>
      <c r="G6" s="28"/>
      <c r="H6" s="131" t="s">
        <v>103</v>
      </c>
      <c r="I6" s="132"/>
      <c r="J6" s="29"/>
      <c r="K6" s="29"/>
      <c r="L6" s="30"/>
      <c r="M6" s="31" t="s">
        <v>10</v>
      </c>
      <c r="N6" s="34" t="s">
        <v>64</v>
      </c>
    </row>
    <row r="7" spans="1:18" ht="23.25" customHeight="1">
      <c r="A7" s="33" t="s">
        <v>11</v>
      </c>
      <c r="B7" s="133"/>
      <c r="C7" s="133"/>
      <c r="D7" s="35"/>
      <c r="E7" s="26"/>
      <c r="F7" s="27" t="s">
        <v>12</v>
      </c>
      <c r="G7" s="28"/>
      <c r="H7" s="134">
        <f>N5+20</f>
        <v>45769</v>
      </c>
      <c r="I7" s="135"/>
      <c r="J7" s="29"/>
      <c r="K7" s="29"/>
      <c r="L7" s="30"/>
      <c r="M7" s="31" t="s">
        <v>13</v>
      </c>
      <c r="N7" s="36" t="s">
        <v>35</v>
      </c>
    </row>
    <row r="8" spans="1:18" ht="21.75" customHeight="1">
      <c r="A8" s="37" t="s">
        <v>14</v>
      </c>
      <c r="B8" s="118"/>
      <c r="C8" s="118"/>
      <c r="D8" s="38"/>
      <c r="E8" s="26"/>
      <c r="F8" s="27" t="s">
        <v>15</v>
      </c>
      <c r="G8" s="28"/>
      <c r="H8" s="119">
        <f>N5+30</f>
        <v>45779</v>
      </c>
      <c r="I8" s="120"/>
      <c r="J8" s="39"/>
      <c r="K8" s="39"/>
      <c r="L8" s="30"/>
      <c r="M8" s="31" t="s">
        <v>16</v>
      </c>
      <c r="N8" s="40" t="s">
        <v>102</v>
      </c>
    </row>
    <row r="9" spans="1:18" ht="5.5" customHeight="1">
      <c r="A9" s="3"/>
      <c r="B9" s="3"/>
      <c r="C9" s="3"/>
      <c r="D9" s="3"/>
      <c r="E9" s="2"/>
      <c r="F9" s="3"/>
      <c r="G9" s="41"/>
      <c r="H9" s="3"/>
      <c r="I9" s="3"/>
      <c r="J9" s="2"/>
      <c r="K9" s="2"/>
      <c r="L9" s="2"/>
      <c r="M9" s="24"/>
      <c r="N9" s="24"/>
    </row>
    <row r="10" spans="1:18" ht="103.5" customHeight="1">
      <c r="A10" s="42" t="s">
        <v>17</v>
      </c>
      <c r="B10" s="43" t="s">
        <v>18</v>
      </c>
      <c r="C10" s="43" t="s">
        <v>19</v>
      </c>
      <c r="D10" s="43" t="s">
        <v>20</v>
      </c>
      <c r="E10" s="43" t="s">
        <v>21</v>
      </c>
      <c r="F10" s="42" t="s">
        <v>65</v>
      </c>
      <c r="G10" s="43" t="s">
        <v>66</v>
      </c>
      <c r="H10" s="42" t="s">
        <v>22</v>
      </c>
      <c r="I10" s="44" t="s">
        <v>23</v>
      </c>
      <c r="J10" s="44" t="s">
        <v>24</v>
      </c>
      <c r="K10" s="44" t="s">
        <v>25</v>
      </c>
      <c r="L10" s="45" t="s">
        <v>26</v>
      </c>
      <c r="M10" s="42" t="s">
        <v>27</v>
      </c>
      <c r="N10" s="42" t="s">
        <v>3</v>
      </c>
    </row>
    <row r="11" spans="1:18" ht="246.75" customHeight="1">
      <c r="A11" s="46" t="s">
        <v>99</v>
      </c>
      <c r="B11" s="47"/>
      <c r="C11" s="47" t="s">
        <v>100</v>
      </c>
      <c r="D11" s="47" t="e" vm="1">
        <v>#VALUE!</v>
      </c>
      <c r="E11" s="46" t="s">
        <v>101</v>
      </c>
      <c r="F11" s="48"/>
      <c r="G11" s="49" t="s">
        <v>67</v>
      </c>
      <c r="H11" s="50" t="s">
        <v>33</v>
      </c>
      <c r="I11" s="51">
        <v>5542</v>
      </c>
      <c r="J11" s="52">
        <v>0</v>
      </c>
      <c r="K11" s="53">
        <f>I11-J11</f>
        <v>5542</v>
      </c>
      <c r="L11" s="54"/>
      <c r="M11" s="55">
        <f>L11*K11</f>
        <v>0</v>
      </c>
      <c r="N11" s="56" t="s">
        <v>106</v>
      </c>
      <c r="R11" s="57"/>
    </row>
    <row r="12" spans="1:18" ht="246.75" customHeight="1">
      <c r="A12" s="46" t="s">
        <v>104</v>
      </c>
      <c r="B12" s="47"/>
      <c r="C12" s="47" t="s">
        <v>100</v>
      </c>
      <c r="D12" s="58" t="e" vm="2">
        <v>#VALUE!</v>
      </c>
      <c r="E12" s="46" t="s">
        <v>101</v>
      </c>
      <c r="F12" s="48"/>
      <c r="G12" s="49" t="s">
        <v>67</v>
      </c>
      <c r="H12" s="50" t="s">
        <v>33</v>
      </c>
      <c r="I12" s="51">
        <v>6720</v>
      </c>
      <c r="J12" s="52">
        <v>0</v>
      </c>
      <c r="K12" s="53">
        <f>I12-J12</f>
        <v>6720</v>
      </c>
      <c r="L12" s="54"/>
      <c r="M12" s="55">
        <f>L12*K12</f>
        <v>0</v>
      </c>
      <c r="N12" s="56" t="s">
        <v>105</v>
      </c>
    </row>
    <row r="13" spans="1:18" ht="61.5" customHeight="1">
      <c r="A13" s="121" t="s">
        <v>68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3"/>
    </row>
    <row r="14" spans="1:18" ht="29.25" customHeight="1">
      <c r="A14" s="59"/>
      <c r="B14" s="59"/>
      <c r="C14" s="60"/>
      <c r="D14" s="60"/>
      <c r="E14" s="60"/>
      <c r="F14" s="61"/>
      <c r="G14" s="62"/>
      <c r="H14" s="59"/>
      <c r="I14" s="63"/>
      <c r="J14" s="63"/>
      <c r="K14" s="63"/>
      <c r="L14" s="64"/>
      <c r="M14" s="65"/>
      <c r="N14" s="13"/>
    </row>
    <row r="15" spans="1:18" s="74" customFormat="1" ht="54" customHeight="1">
      <c r="A15" s="66"/>
      <c r="B15" s="66"/>
      <c r="C15" s="66"/>
      <c r="D15" s="66"/>
      <c r="E15" s="66"/>
      <c r="F15" s="66"/>
      <c r="G15" s="67"/>
      <c r="H15" s="68" t="s">
        <v>28</v>
      </c>
      <c r="I15" s="69">
        <f>SUM(I11:I14)</f>
        <v>12262</v>
      </c>
      <c r="J15" s="70"/>
      <c r="K15" s="69">
        <f>SUM(K11:K14)</f>
        <v>12262</v>
      </c>
      <c r="L15" s="71"/>
      <c r="M15" s="72">
        <f>SUM(M11:M14)</f>
        <v>0</v>
      </c>
      <c r="N15" s="73"/>
    </row>
    <row r="16" spans="1:18" ht="21.75" customHeight="1">
      <c r="A16" s="75"/>
      <c r="B16" s="75"/>
      <c r="C16" s="76"/>
      <c r="D16" s="76"/>
      <c r="E16" s="76"/>
      <c r="F16" s="76"/>
      <c r="G16" s="77"/>
      <c r="H16" s="78"/>
      <c r="I16" s="78"/>
      <c r="J16" s="78"/>
      <c r="K16" s="78"/>
      <c r="L16" s="79"/>
      <c r="M16" s="79"/>
      <c r="N16" s="78"/>
    </row>
    <row r="17" spans="1:14" ht="21.75" customHeight="1">
      <c r="A17" s="124" t="s">
        <v>29</v>
      </c>
      <c r="B17" s="124"/>
      <c r="C17" s="80"/>
      <c r="D17" s="81"/>
      <c r="E17" s="125" t="s">
        <v>30</v>
      </c>
      <c r="F17" s="125"/>
      <c r="G17" s="125"/>
      <c r="H17" s="82"/>
      <c r="I17" s="83"/>
      <c r="J17" s="83"/>
      <c r="K17" s="83"/>
      <c r="L17" s="126" t="s">
        <v>31</v>
      </c>
      <c r="M17" s="126"/>
      <c r="N17" s="78"/>
    </row>
    <row r="18" spans="1:14" ht="21.75" customHeight="1">
      <c r="A18" s="4"/>
      <c r="B18" s="5"/>
      <c r="C18" s="4"/>
      <c r="D18" s="4"/>
      <c r="E18" s="4"/>
      <c r="F18" s="4"/>
      <c r="G18" s="84"/>
      <c r="H18" s="6"/>
      <c r="I18" s="6"/>
      <c r="J18" s="6"/>
    </row>
    <row r="19" spans="1:14" ht="21.75" customHeight="1">
      <c r="A19" s="4"/>
      <c r="B19" s="5"/>
      <c r="C19" s="4"/>
      <c r="D19" s="4"/>
      <c r="E19" s="4"/>
      <c r="F19" s="4"/>
      <c r="G19" s="84"/>
      <c r="H19" s="6"/>
      <c r="I19" s="6"/>
      <c r="J19" s="6"/>
    </row>
    <row r="20" spans="1:14" ht="21.75" customHeight="1">
      <c r="A20" s="7"/>
      <c r="B20" s="8"/>
      <c r="C20" s="4"/>
      <c r="D20" s="4"/>
      <c r="E20" s="4"/>
      <c r="F20" s="4"/>
      <c r="G20" s="85"/>
      <c r="H20" s="9"/>
      <c r="I20" s="4"/>
      <c r="J20" s="6"/>
    </row>
    <row r="21" spans="1:14" ht="21.75" customHeight="1">
      <c r="A21" s="6"/>
      <c r="B21" s="10"/>
      <c r="C21" s="14"/>
      <c r="D21" s="6"/>
      <c r="E21" s="11"/>
      <c r="F21" s="11"/>
      <c r="G21" s="86"/>
      <c r="H21" s="12"/>
      <c r="I21" s="12"/>
      <c r="J21" s="6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3:N13"/>
    <mergeCell ref="A17:B17"/>
    <mergeCell ref="E17:G17"/>
    <mergeCell ref="L17:M17"/>
  </mergeCells>
  <printOptions horizontalCentered="1"/>
  <pageMargins left="0.25" right="0.25" top="1.0416666666666667" bottom="0.75" header="0.3" footer="0.3"/>
  <pageSetup paperSize="9" scale="36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746A-B942-41EA-82B6-E0F381900DA7}">
  <sheetPr>
    <pageSetUpPr fitToPage="1"/>
  </sheetPr>
  <dimension ref="A3:M20"/>
  <sheetViews>
    <sheetView tabSelected="1" view="pageBreakPreview" zoomScale="68" zoomScaleNormal="115" zoomScaleSheetLayoutView="68" workbookViewId="0">
      <pane xSplit="2" ySplit="4" topLeftCell="C5" activePane="bottomRight" state="frozen"/>
      <selection activeCell="A13" sqref="A13:N13"/>
      <selection pane="topRight" activeCell="A13" sqref="A13:N13"/>
      <selection pane="bottomLeft" activeCell="A13" sqref="A13:N13"/>
      <selection pane="bottomRight" activeCell="M17" sqref="M17"/>
    </sheetView>
  </sheetViews>
  <sheetFormatPr defaultColWidth="9.1796875" defaultRowHeight="20.25" customHeight="1"/>
  <cols>
    <col min="1" max="1" width="4.7265625" style="91" bestFit="1" customWidth="1"/>
    <col min="2" max="2" width="13.7265625" style="101" customWidth="1"/>
    <col min="3" max="3" width="25.08984375" style="101" bestFit="1" customWidth="1"/>
    <col min="4" max="4" width="35.26953125" style="101" bestFit="1" customWidth="1"/>
    <col min="5" max="5" width="27.08984375" style="91" bestFit="1" customWidth="1"/>
    <col min="6" max="6" width="11.26953125" style="102" hidden="1" customWidth="1"/>
    <col min="7" max="7" width="11.453125" style="102" hidden="1" customWidth="1"/>
    <col min="8" max="8" width="14.54296875" style="102" customWidth="1"/>
    <col min="9" max="9" width="9.1796875" style="103"/>
    <col min="10" max="12" width="9.1796875" style="91"/>
    <col min="13" max="13" width="35.26953125" style="101" bestFit="1" customWidth="1"/>
    <col min="14" max="14" width="33.26953125" style="91" customWidth="1"/>
    <col min="15" max="16384" width="9.1796875" style="91"/>
  </cols>
  <sheetData>
    <row r="3" spans="1:13" ht="20.25" customHeight="1">
      <c r="C3" s="105" t="s">
        <v>77</v>
      </c>
      <c r="E3" s="105" t="s">
        <v>77</v>
      </c>
      <c r="H3" s="102">
        <f>SUBTOTAL(9,H5:H17)</f>
        <v>12262</v>
      </c>
      <c r="I3" s="142" t="s">
        <v>77</v>
      </c>
      <c r="J3" s="142"/>
      <c r="K3" s="142"/>
      <c r="L3" s="142"/>
    </row>
    <row r="4" spans="1:13" ht="29.5" customHeight="1">
      <c r="A4" s="88" t="s">
        <v>69</v>
      </c>
      <c r="B4" s="89" t="s">
        <v>70</v>
      </c>
      <c r="C4" s="89" t="s">
        <v>78</v>
      </c>
      <c r="D4" s="89" t="s">
        <v>71</v>
      </c>
      <c r="E4" s="88" t="s">
        <v>72</v>
      </c>
      <c r="F4" s="88" t="s">
        <v>73</v>
      </c>
      <c r="G4" s="88" t="s">
        <v>74</v>
      </c>
      <c r="H4" s="88" t="s">
        <v>75</v>
      </c>
      <c r="I4" s="146" t="s">
        <v>76</v>
      </c>
      <c r="J4" s="147"/>
      <c r="K4" s="147"/>
      <c r="L4" s="148"/>
      <c r="M4" s="89" t="s">
        <v>107</v>
      </c>
    </row>
    <row r="5" spans="1:13" s="96" customFormat="1" ht="105.5" customHeight="1">
      <c r="A5" s="92">
        <f t="shared" ref="A5:A17" si="0">ROW()-4</f>
        <v>1</v>
      </c>
      <c r="B5" s="93" t="s">
        <v>50</v>
      </c>
      <c r="C5" s="117" t="s">
        <v>36</v>
      </c>
      <c r="D5" s="94" t="s">
        <v>84</v>
      </c>
      <c r="E5" s="95" t="s">
        <v>83</v>
      </c>
      <c r="F5" s="92">
        <v>1067</v>
      </c>
      <c r="G5" s="92">
        <f>ROUND(F5*10%,0)</f>
        <v>107</v>
      </c>
      <c r="H5" s="92">
        <f>SUMIF([1]Sheet1!$J$1:$J$15,C5,[1]Sheet1!$K$1:$K$15)</f>
        <v>1767</v>
      </c>
      <c r="I5" s="143" t="e" vm="3">
        <v>#VALUE!</v>
      </c>
      <c r="J5" s="144"/>
      <c r="K5" s="144"/>
      <c r="L5" s="145"/>
      <c r="M5" s="94" t="s">
        <v>108</v>
      </c>
    </row>
    <row r="6" spans="1:13" s="96" customFormat="1" ht="105.5" customHeight="1">
      <c r="A6" s="92">
        <f t="shared" si="0"/>
        <v>2</v>
      </c>
      <c r="B6" s="93" t="s">
        <v>53</v>
      </c>
      <c r="C6" s="117" t="s">
        <v>39</v>
      </c>
      <c r="D6" s="94" t="s">
        <v>85</v>
      </c>
      <c r="E6" s="95" t="s">
        <v>83</v>
      </c>
      <c r="F6" s="92">
        <v>477</v>
      </c>
      <c r="G6" s="92">
        <f>ROUND(F6*10%,0)</f>
        <v>48</v>
      </c>
      <c r="H6" s="92">
        <f>SUMIF([1]Sheet1!$J$1:$J$15,C6,[1]Sheet1!$K$1:$K$15)</f>
        <v>2152</v>
      </c>
      <c r="I6" s="143" t="e" vm="3">
        <v>#VALUE!</v>
      </c>
      <c r="J6" s="144"/>
      <c r="K6" s="144"/>
      <c r="L6" s="145"/>
      <c r="M6" s="94" t="s">
        <v>108</v>
      </c>
    </row>
    <row r="7" spans="1:13" s="96" customFormat="1" ht="105.5" customHeight="1">
      <c r="A7" s="92">
        <f t="shared" si="0"/>
        <v>3</v>
      </c>
      <c r="B7" s="93" t="s">
        <v>81</v>
      </c>
      <c r="C7" s="117" t="s">
        <v>41</v>
      </c>
      <c r="D7" s="94" t="s">
        <v>86</v>
      </c>
      <c r="E7" s="95" t="s">
        <v>83</v>
      </c>
      <c r="F7" s="92">
        <v>680</v>
      </c>
      <c r="G7" s="92">
        <f t="shared" ref="G7:G17" si="1">ROUND(F7*10%,0)</f>
        <v>68</v>
      </c>
      <c r="H7" s="92">
        <f>SUMIF([1]Sheet1!$J$1:$J$15,C7,[1]Sheet1!$K$1:$K$15)</f>
        <v>735</v>
      </c>
      <c r="I7" s="143" t="e" vm="3">
        <v>#VALUE!</v>
      </c>
      <c r="J7" s="144"/>
      <c r="K7" s="144"/>
      <c r="L7" s="145"/>
      <c r="M7" s="94" t="s">
        <v>108</v>
      </c>
    </row>
    <row r="8" spans="1:13" s="96" customFormat="1" ht="105.5" customHeight="1">
      <c r="A8" s="92">
        <f t="shared" si="0"/>
        <v>4</v>
      </c>
      <c r="B8" s="93" t="s">
        <v>57</v>
      </c>
      <c r="C8" s="116" t="s">
        <v>44</v>
      </c>
      <c r="D8" s="94" t="s">
        <v>88</v>
      </c>
      <c r="E8" s="95" t="s">
        <v>83</v>
      </c>
      <c r="F8" s="92">
        <v>486</v>
      </c>
      <c r="G8" s="92">
        <f t="shared" si="1"/>
        <v>49</v>
      </c>
      <c r="H8" s="92">
        <f>SUMIF([1]Sheet1!$J$1:$J$15,C8,[1]Sheet1!$K$1:$K$15)</f>
        <v>284</v>
      </c>
      <c r="I8" s="143" t="e" vm="4">
        <v>#VALUE!</v>
      </c>
      <c r="J8" s="144"/>
      <c r="K8" s="144"/>
      <c r="L8" s="145"/>
      <c r="M8" s="94" t="s">
        <v>109</v>
      </c>
    </row>
    <row r="9" spans="1:13" s="96" customFormat="1" ht="105.5" customHeight="1">
      <c r="A9" s="92">
        <f t="shared" si="0"/>
        <v>5</v>
      </c>
      <c r="B9" s="93" t="s">
        <v>59</v>
      </c>
      <c r="C9" s="116" t="s">
        <v>46</v>
      </c>
      <c r="D9" s="94" t="s">
        <v>89</v>
      </c>
      <c r="E9" s="95" t="s">
        <v>83</v>
      </c>
      <c r="F9" s="92">
        <v>555</v>
      </c>
      <c r="G9" s="92">
        <f t="shared" si="1"/>
        <v>56</v>
      </c>
      <c r="H9" s="92">
        <f>SUMIF([1]Sheet1!$J$1:$J$15,C9,[1]Sheet1!$K$1:$K$15)</f>
        <v>1456</v>
      </c>
      <c r="I9" s="143" t="e" vm="4">
        <v>#VALUE!</v>
      </c>
      <c r="J9" s="144"/>
      <c r="K9" s="144"/>
      <c r="L9" s="145"/>
      <c r="M9" s="94" t="s">
        <v>109</v>
      </c>
    </row>
    <row r="10" spans="1:13" s="96" customFormat="1" ht="105.5" customHeight="1">
      <c r="A10" s="92">
        <f t="shared" si="0"/>
        <v>6</v>
      </c>
      <c r="B10" s="93" t="s">
        <v>79</v>
      </c>
      <c r="C10" s="116" t="s">
        <v>48</v>
      </c>
      <c r="D10" s="94" t="s">
        <v>90</v>
      </c>
      <c r="E10" s="95" t="s">
        <v>83</v>
      </c>
      <c r="F10" s="92">
        <v>514</v>
      </c>
      <c r="G10" s="92">
        <f t="shared" si="1"/>
        <v>51</v>
      </c>
      <c r="H10" s="92">
        <f>SUMIF([1]Sheet1!$J$1:$J$15,C10,[1]Sheet1!$K$1:$K$15)</f>
        <v>681</v>
      </c>
      <c r="I10" s="143" t="e" vm="4">
        <v>#VALUE!</v>
      </c>
      <c r="J10" s="144"/>
      <c r="K10" s="144"/>
      <c r="L10" s="145"/>
      <c r="M10" s="94" t="s">
        <v>109</v>
      </c>
    </row>
    <row r="11" spans="1:13" s="96" customFormat="1" ht="105.5" customHeight="1">
      <c r="A11" s="92">
        <f t="shared" si="0"/>
        <v>7</v>
      </c>
      <c r="B11" s="93" t="s">
        <v>82</v>
      </c>
      <c r="C11" s="116" t="s">
        <v>80</v>
      </c>
      <c r="D11" s="94" t="s">
        <v>91</v>
      </c>
      <c r="E11" s="95" t="s">
        <v>83</v>
      </c>
      <c r="F11" s="92">
        <v>558</v>
      </c>
      <c r="G11" s="92">
        <f t="shared" si="1"/>
        <v>56</v>
      </c>
      <c r="H11" s="92">
        <f>SUMIF([1]Sheet1!$J$1:$J$15,C11,[1]Sheet1!$K$1:$K$15)</f>
        <v>1083</v>
      </c>
      <c r="I11" s="143" t="e" vm="4">
        <v>#VALUE!</v>
      </c>
      <c r="J11" s="144"/>
      <c r="K11" s="144"/>
      <c r="L11" s="145"/>
      <c r="M11" s="94" t="s">
        <v>109</v>
      </c>
    </row>
    <row r="12" spans="1:13" s="96" customFormat="1" ht="105.5" customHeight="1">
      <c r="A12" s="92">
        <f t="shared" si="0"/>
        <v>8</v>
      </c>
      <c r="B12" s="93" t="s">
        <v>51</v>
      </c>
      <c r="C12" s="117" t="s">
        <v>37</v>
      </c>
      <c r="D12" s="94" t="s">
        <v>93</v>
      </c>
      <c r="E12" s="95" t="s">
        <v>83</v>
      </c>
      <c r="F12" s="92">
        <v>459</v>
      </c>
      <c r="G12" s="92">
        <f t="shared" si="1"/>
        <v>46</v>
      </c>
      <c r="H12" s="92">
        <f>SUMIF([1]Sheet1!$J$1:$J$15,C12,[1]Sheet1!$K$1:$K$15)</f>
        <v>492</v>
      </c>
      <c r="I12" s="143" t="e" vm="3">
        <v>#VALUE!</v>
      </c>
      <c r="J12" s="144"/>
      <c r="K12" s="144"/>
      <c r="L12" s="145"/>
      <c r="M12" s="94" t="s">
        <v>108</v>
      </c>
    </row>
    <row r="13" spans="1:13" s="96" customFormat="1" ht="105.5" customHeight="1">
      <c r="A13" s="92">
        <f t="shared" si="0"/>
        <v>9</v>
      </c>
      <c r="B13" s="93" t="s">
        <v>52</v>
      </c>
      <c r="C13" s="117" t="s">
        <v>38</v>
      </c>
      <c r="D13" s="94" t="s">
        <v>94</v>
      </c>
      <c r="E13" s="95" t="s">
        <v>83</v>
      </c>
      <c r="F13" s="92">
        <v>308</v>
      </c>
      <c r="G13" s="92">
        <f t="shared" si="1"/>
        <v>31</v>
      </c>
      <c r="H13" s="92">
        <f>SUMIF([1]Sheet1!$J$1:$J$15,C13,[1]Sheet1!$K$1:$K$15)</f>
        <v>565</v>
      </c>
      <c r="I13" s="143" t="e" vm="3">
        <v>#VALUE!</v>
      </c>
      <c r="J13" s="144"/>
      <c r="K13" s="144"/>
      <c r="L13" s="145"/>
      <c r="M13" s="94" t="s">
        <v>108</v>
      </c>
    </row>
    <row r="14" spans="1:13" s="96" customFormat="1" ht="105.5" customHeight="1">
      <c r="A14" s="92">
        <f t="shared" si="0"/>
        <v>10</v>
      </c>
      <c r="B14" s="93" t="s">
        <v>54</v>
      </c>
      <c r="C14" s="117" t="s">
        <v>40</v>
      </c>
      <c r="D14" s="94" t="s">
        <v>95</v>
      </c>
      <c r="E14" s="95" t="s">
        <v>83</v>
      </c>
      <c r="F14" s="92">
        <v>650</v>
      </c>
      <c r="G14" s="92">
        <f t="shared" si="1"/>
        <v>65</v>
      </c>
      <c r="H14" s="92">
        <f>SUMIF([1]Sheet1!$J$1:$J$15,C14,[1]Sheet1!$K$1:$K$15)</f>
        <v>519</v>
      </c>
      <c r="I14" s="143" t="e" vm="3">
        <v>#VALUE!</v>
      </c>
      <c r="J14" s="144"/>
      <c r="K14" s="144"/>
      <c r="L14" s="145"/>
      <c r="M14" s="94" t="s">
        <v>108</v>
      </c>
    </row>
    <row r="15" spans="1:13" s="96" customFormat="1" ht="105.5" customHeight="1">
      <c r="A15" s="92">
        <f t="shared" si="0"/>
        <v>11</v>
      </c>
      <c r="B15" s="93" t="s">
        <v>55</v>
      </c>
      <c r="C15" s="117" t="s">
        <v>42</v>
      </c>
      <c r="D15" s="94" t="s">
        <v>96</v>
      </c>
      <c r="E15" s="95" t="s">
        <v>83</v>
      </c>
      <c r="F15" s="92">
        <v>582</v>
      </c>
      <c r="G15" s="92">
        <f t="shared" si="1"/>
        <v>58</v>
      </c>
      <c r="H15" s="92">
        <f>SUMIF([1]Sheet1!$J$1:$J$15,C15,[1]Sheet1!$K$1:$K$15)</f>
        <v>490</v>
      </c>
      <c r="I15" s="143" t="e" vm="3">
        <v>#VALUE!</v>
      </c>
      <c r="J15" s="144"/>
      <c r="K15" s="144"/>
      <c r="L15" s="145"/>
      <c r="M15" s="94" t="s">
        <v>108</v>
      </c>
    </row>
    <row r="16" spans="1:13" s="96" customFormat="1" ht="105.5" customHeight="1">
      <c r="A16" s="92">
        <f t="shared" si="0"/>
        <v>12</v>
      </c>
      <c r="B16" s="93" t="s">
        <v>60</v>
      </c>
      <c r="C16" s="116" t="s">
        <v>47</v>
      </c>
      <c r="D16" s="94" t="s">
        <v>97</v>
      </c>
      <c r="E16" s="95" t="s">
        <v>83</v>
      </c>
      <c r="F16" s="92">
        <v>554</v>
      </c>
      <c r="G16" s="92">
        <f t="shared" si="1"/>
        <v>55</v>
      </c>
      <c r="H16" s="92">
        <f>SUMIF([1]Sheet1!$J$1:$J$15,C16,[1]Sheet1!$K$1:$K$15)</f>
        <v>1150</v>
      </c>
      <c r="I16" s="143" t="e" vm="4">
        <v>#VALUE!</v>
      </c>
      <c r="J16" s="144"/>
      <c r="K16" s="144"/>
      <c r="L16" s="145"/>
      <c r="M16" s="94" t="s">
        <v>109</v>
      </c>
    </row>
    <row r="17" spans="1:13" s="96" customFormat="1" ht="105.5" customHeight="1">
      <c r="A17" s="92">
        <f t="shared" si="0"/>
        <v>13</v>
      </c>
      <c r="B17" s="93" t="s">
        <v>58</v>
      </c>
      <c r="C17" s="116" t="s">
        <v>45</v>
      </c>
      <c r="D17" s="94" t="s">
        <v>98</v>
      </c>
      <c r="E17" s="95" t="s">
        <v>83</v>
      </c>
      <c r="F17" s="92">
        <v>564</v>
      </c>
      <c r="G17" s="92">
        <f t="shared" si="1"/>
        <v>56</v>
      </c>
      <c r="H17" s="92">
        <f>SUMIF([1]Sheet1!$J$1:$J$15,C17,[1]Sheet1!$K$1:$K$15)</f>
        <v>888</v>
      </c>
      <c r="I17" s="143" t="e" vm="4">
        <v>#VALUE!</v>
      </c>
      <c r="J17" s="144"/>
      <c r="K17" s="144"/>
      <c r="L17" s="145"/>
      <c r="M17" s="94" t="s">
        <v>109</v>
      </c>
    </row>
    <row r="18" spans="1:13" s="96" customFormat="1" ht="15" customHeight="1">
      <c r="A18" s="112"/>
      <c r="B18" s="106"/>
      <c r="C18" s="106"/>
      <c r="D18" s="107"/>
      <c r="E18" s="108"/>
      <c r="F18" s="92"/>
      <c r="G18" s="92"/>
      <c r="H18" s="92"/>
      <c r="I18" s="109"/>
      <c r="J18" s="110"/>
      <c r="K18" s="110"/>
      <c r="L18" s="111"/>
      <c r="M18" s="107"/>
    </row>
    <row r="19" spans="1:13" ht="20.25" customHeight="1">
      <c r="A19" s="113" t="s">
        <v>34</v>
      </c>
      <c r="B19" s="114"/>
      <c r="C19" s="114"/>
      <c r="D19" s="114"/>
      <c r="E19" s="115"/>
      <c r="F19" s="98">
        <f>SUM(F5:F17)</f>
        <v>7454</v>
      </c>
      <c r="G19" s="98">
        <f>SUM(G5:G17)</f>
        <v>746</v>
      </c>
      <c r="H19" s="98">
        <f>SUM(H5:H17)</f>
        <v>12262</v>
      </c>
      <c r="I19" s="136"/>
      <c r="J19" s="137"/>
      <c r="K19" s="137"/>
      <c r="L19" s="138"/>
      <c r="M19" s="114"/>
    </row>
    <row r="20" spans="1:13" ht="20.25" customHeight="1">
      <c r="A20" s="139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1"/>
      <c r="M20" s="100"/>
    </row>
  </sheetData>
  <autoFilter ref="A4:N19" xr:uid="{25A01159-391D-40FD-AF86-8653520B2C18}">
    <filterColumn colId="8" showButton="0"/>
    <filterColumn colId="9" showButton="0"/>
    <filterColumn colId="10" showButton="0"/>
  </autoFilter>
  <mergeCells count="17">
    <mergeCell ref="I7:L7"/>
    <mergeCell ref="I19:L19"/>
    <mergeCell ref="A20:L20"/>
    <mergeCell ref="I3:L3"/>
    <mergeCell ref="I12:L12"/>
    <mergeCell ref="I13:L13"/>
    <mergeCell ref="I14:L14"/>
    <mergeCell ref="I15:L15"/>
    <mergeCell ref="I16:L16"/>
    <mergeCell ref="I17:L17"/>
    <mergeCell ref="I8:L8"/>
    <mergeCell ref="I9:L9"/>
    <mergeCell ref="I10:L10"/>
    <mergeCell ref="I11:L11"/>
    <mergeCell ref="I4:L4"/>
    <mergeCell ref="I5:L5"/>
    <mergeCell ref="I6:L6"/>
  </mergeCells>
  <pageMargins left="0.25" right="0.25" top="0.75" bottom="0.75" header="0.3" footer="0.3"/>
  <pageSetup paperSize="9" scale="51" fitToHeight="0" orientation="portrait" r:id="rId1"/>
  <rowBreaks count="1" manualBreakCount="1">
    <brk id="19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2F19-D790-4C1E-8AAA-B48235E19175}">
  <sheetPr>
    <pageSetUpPr fitToPage="1"/>
  </sheetPr>
  <dimension ref="A3:M9"/>
  <sheetViews>
    <sheetView view="pageBreakPreview" zoomScale="68" zoomScaleNormal="115" zoomScaleSheetLayoutView="68" workbookViewId="0">
      <pane xSplit="2" ySplit="4" topLeftCell="C5" activePane="bottomRight" state="frozen"/>
      <selection activeCell="A13" sqref="A13:N13"/>
      <selection pane="topRight" activeCell="A13" sqref="A13:N13"/>
      <selection pane="bottomLeft" activeCell="A13" sqref="A13:N13"/>
      <selection pane="bottomRight" activeCell="I5" sqref="I5:L6"/>
    </sheetView>
  </sheetViews>
  <sheetFormatPr defaultColWidth="9.1796875" defaultRowHeight="20.25" customHeight="1"/>
  <cols>
    <col min="1" max="1" width="4.7265625" style="91" bestFit="1" customWidth="1"/>
    <col min="2" max="2" width="13.7265625" style="101" customWidth="1"/>
    <col min="3" max="3" width="25.08984375" style="101" bestFit="1" customWidth="1"/>
    <col min="4" max="4" width="38" style="101" customWidth="1"/>
    <col min="5" max="5" width="35.453125" style="91" customWidth="1"/>
    <col min="6" max="6" width="11.26953125" style="102" hidden="1" customWidth="1"/>
    <col min="7" max="7" width="11.453125" style="102" hidden="1" customWidth="1"/>
    <col min="8" max="8" width="14.54296875" style="102" customWidth="1"/>
    <col min="9" max="9" width="9.1796875" style="103"/>
    <col min="10" max="12" width="9.1796875" style="91"/>
    <col min="13" max="13" width="16.7265625" style="104" customWidth="1"/>
    <col min="14" max="14" width="33.26953125" style="91" customWidth="1"/>
    <col min="15" max="16384" width="9.1796875" style="91"/>
  </cols>
  <sheetData>
    <row r="3" spans="1:13" ht="20.25" customHeight="1">
      <c r="C3" s="105" t="s">
        <v>77</v>
      </c>
      <c r="E3" s="105" t="s">
        <v>77</v>
      </c>
      <c r="H3" s="102">
        <f>SUBTOTAL(9,H5:H6)</f>
        <v>2127</v>
      </c>
      <c r="I3" s="142" t="s">
        <v>77</v>
      </c>
      <c r="J3" s="142"/>
      <c r="K3" s="142"/>
      <c r="L3" s="142"/>
    </row>
    <row r="4" spans="1:13" ht="29.5" customHeight="1">
      <c r="A4" s="88" t="s">
        <v>69</v>
      </c>
      <c r="B4" s="89" t="s">
        <v>70</v>
      </c>
      <c r="C4" s="89" t="s">
        <v>78</v>
      </c>
      <c r="D4" s="89" t="s">
        <v>71</v>
      </c>
      <c r="E4" s="88" t="s">
        <v>72</v>
      </c>
      <c r="F4" s="88" t="s">
        <v>73</v>
      </c>
      <c r="G4" s="88" t="s">
        <v>74</v>
      </c>
      <c r="H4" s="88" t="s">
        <v>75</v>
      </c>
      <c r="I4" s="146" t="s">
        <v>76</v>
      </c>
      <c r="J4" s="147"/>
      <c r="K4" s="147"/>
      <c r="L4" s="148"/>
      <c r="M4" s="90"/>
    </row>
    <row r="5" spans="1:13" s="96" customFormat="1" ht="105.5" customHeight="1">
      <c r="A5" s="92">
        <f t="shared" ref="A5:A6" si="0">ROW()-4</f>
        <v>1</v>
      </c>
      <c r="B5" s="93" t="s">
        <v>56</v>
      </c>
      <c r="C5" s="93" t="s">
        <v>43</v>
      </c>
      <c r="D5" s="94" t="s">
        <v>87</v>
      </c>
      <c r="E5" s="95" t="s">
        <v>83</v>
      </c>
      <c r="F5" s="92">
        <v>861</v>
      </c>
      <c r="G5" s="92">
        <f t="shared" ref="G5:G6" si="1">ROUND(F5*10%,0)</f>
        <v>86</v>
      </c>
      <c r="H5" s="92">
        <f>SUMIF([2]MAINLINE!$C$5:$C$42,C5,[2]MAINLINE!$P$5:$P$42)</f>
        <v>1395</v>
      </c>
      <c r="I5" s="143"/>
      <c r="J5" s="144"/>
      <c r="K5" s="144"/>
      <c r="L5" s="145"/>
      <c r="M5" s="97"/>
    </row>
    <row r="6" spans="1:13" s="96" customFormat="1" ht="105.5" customHeight="1">
      <c r="A6" s="92">
        <f t="shared" si="0"/>
        <v>2</v>
      </c>
      <c r="B6" s="93" t="s">
        <v>61</v>
      </c>
      <c r="C6" s="93" t="s">
        <v>49</v>
      </c>
      <c r="D6" s="94" t="s">
        <v>92</v>
      </c>
      <c r="E6" s="95" t="s">
        <v>83</v>
      </c>
      <c r="F6" s="92">
        <v>884</v>
      </c>
      <c r="G6" s="92">
        <f t="shared" si="1"/>
        <v>88</v>
      </c>
      <c r="H6" s="92">
        <f>SUMIF([2]MAINLINE!$C$5:$C$42,C6,[2]MAINLINE!$P$5:$P$42)</f>
        <v>732</v>
      </c>
      <c r="I6" s="143"/>
      <c r="J6" s="144"/>
      <c r="K6" s="144"/>
      <c r="L6" s="145"/>
      <c r="M6" s="97"/>
    </row>
    <row r="7" spans="1:13" s="96" customFormat="1" ht="15" customHeight="1">
      <c r="A7" s="112"/>
      <c r="B7" s="106"/>
      <c r="C7" s="106"/>
      <c r="D7" s="107"/>
      <c r="E7" s="108"/>
      <c r="F7" s="92"/>
      <c r="G7" s="92"/>
      <c r="H7" s="92"/>
      <c r="I7" s="109"/>
      <c r="J7" s="110"/>
      <c r="K7" s="110"/>
      <c r="L7" s="111"/>
      <c r="M7" s="97"/>
    </row>
    <row r="8" spans="1:13" ht="20.25" customHeight="1">
      <c r="A8" s="113" t="s">
        <v>34</v>
      </c>
      <c r="B8" s="114"/>
      <c r="C8" s="114"/>
      <c r="D8" s="114"/>
      <c r="E8" s="115"/>
      <c r="F8" s="98">
        <f>SUM(F5:F6)</f>
        <v>1745</v>
      </c>
      <c r="G8" s="98">
        <f>SUM(G5:G6)</f>
        <v>174</v>
      </c>
      <c r="H8" s="98">
        <f>SUM(H5:H6)</f>
        <v>2127</v>
      </c>
      <c r="I8" s="136"/>
      <c r="J8" s="137"/>
      <c r="K8" s="137"/>
      <c r="L8" s="138"/>
      <c r="M8" s="99"/>
    </row>
    <row r="9" spans="1:13" ht="20.25" customHeight="1">
      <c r="A9" s="139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1"/>
      <c r="M9" s="100"/>
    </row>
  </sheetData>
  <autoFilter ref="A4:N8" xr:uid="{25A01159-391D-40FD-AF86-8653520B2C18}">
    <filterColumn colId="8" showButton="0"/>
    <filterColumn colId="9" showButton="0"/>
    <filterColumn colId="10" showButton="0"/>
  </autoFilter>
  <mergeCells count="6">
    <mergeCell ref="A9:L9"/>
    <mergeCell ref="I8:L8"/>
    <mergeCell ref="I6:L6"/>
    <mergeCell ref="I3:L3"/>
    <mergeCell ref="I4:L4"/>
    <mergeCell ref="I5:L5"/>
  </mergeCells>
  <pageMargins left="0.25" right="0.25" top="0.75" bottom="0.75" header="0.3" footer="0.3"/>
  <pageSetup paperSize="9" scale="58" fitToHeight="0" orientation="portrait" r:id="rId1"/>
  <rowBreaks count="1" manualBreakCount="1">
    <brk id="8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MER.QT-1.BM2</vt:lpstr>
      <vt:lpstr>DETAIL</vt:lpstr>
      <vt:lpstr>chưa xong</vt:lpstr>
      <vt:lpstr>'chưa xong'!Print_Area</vt:lpstr>
      <vt:lpstr>DETAIL!Print_Area</vt:lpstr>
      <vt:lpstr>'MER.QT-1.BM2'!Print_Area</vt:lpstr>
      <vt:lpstr>'chưa xong'!Print_Titles</vt:lpstr>
      <vt:lpstr>DETAIL!Print_Titles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Thuy Thai Cam</cp:lastModifiedBy>
  <cp:lastPrinted>2024-09-21T11:07:48Z</cp:lastPrinted>
  <dcterms:created xsi:type="dcterms:W3CDTF">2020-11-11T02:21:38Z</dcterms:created>
  <dcterms:modified xsi:type="dcterms:W3CDTF">2025-04-02T10:23:55Z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