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5-FW25/2-PRODUCTION/4-INTERNAL-PURCHASE-ORDER/4-2-TRIM-ORDER/TRIM-PO/DRAFT-PO/"/>
    </mc:Choice>
  </mc:AlternateContent>
  <xr:revisionPtr revIDLastSave="254" documentId="13_ncr:1_{879AC08E-DC87-4C80-B1BB-F52C28E0E073}" xr6:coauthVersionLast="47" xr6:coauthVersionMax="47" xr10:uidLastSave="{6FF9A774-960B-41DF-99E1-0A3AF9E1E9DF}"/>
  <bookViews>
    <workbookView xWindow="-110" yWindow="-110" windowWidth="19420" windowHeight="10300" xr2:uid="{00000000-000D-0000-FFFF-FFFF00000000}"/>
  </bookViews>
  <sheets>
    <sheet name="PO" sheetId="3" r:id="rId1"/>
    <sheet name="BARCODE DETAIL" sheetId="10" r:id="rId2"/>
  </sheets>
  <externalReferences>
    <externalReference r:id="rId3"/>
  </externalReferences>
  <definedNames>
    <definedName name="_Fill" hidden="1">#REF!</definedName>
    <definedName name="_xlnm._FilterDatabase" localSheetId="1" hidden="1">'BARCODE DETAIL'!$A$2:$P$21</definedName>
    <definedName name="COLOR">#REF!</definedName>
    <definedName name="_xlnm.Print_Area" localSheetId="1">'BARCODE DETAIL'!$A$1:$I$21</definedName>
    <definedName name="_xlnm.Print_Titles" localSheetId="1">'BARCODE DETAIL'!$1:$2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0" l="1"/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3" i="10"/>
  <c r="G21" i="10" l="1"/>
  <c r="H4" i="10" l="1"/>
  <c r="H6" i="10"/>
  <c r="H7" i="10"/>
  <c r="I7" i="10" s="1"/>
  <c r="H8" i="10"/>
  <c r="I8" i="10" s="1"/>
  <c r="H9" i="10"/>
  <c r="I9" i="10" s="1"/>
  <c r="H10" i="10"/>
  <c r="I10" i="10" s="1"/>
  <c r="H12" i="10"/>
  <c r="I12" i="10" s="1"/>
  <c r="H13" i="10"/>
  <c r="I13" i="10" s="1"/>
  <c r="H14" i="10"/>
  <c r="H15" i="10"/>
  <c r="I15" i="10" s="1"/>
  <c r="H16" i="10"/>
  <c r="H17" i="10"/>
  <c r="I17" i="10" s="1"/>
  <c r="H18" i="10"/>
  <c r="I18" i="10" s="1"/>
  <c r="H19" i="10"/>
  <c r="I19" i="10" s="1"/>
  <c r="H20" i="10"/>
  <c r="I4" i="10" l="1"/>
  <c r="I20" i="10"/>
  <c r="H5" i="10"/>
  <c r="I5" i="10" s="1"/>
  <c r="I6" i="10"/>
  <c r="H11" i="10"/>
  <c r="I11" i="10" s="1"/>
  <c r="I16" i="10"/>
  <c r="I14" i="10"/>
  <c r="I7" i="3"/>
  <c r="H3" i="10" l="1"/>
  <c r="H21" i="10" l="1"/>
  <c r="H1" i="10"/>
  <c r="I3" i="10"/>
  <c r="I21" i="10" l="1"/>
  <c r="J11" i="3" s="1"/>
  <c r="L11" i="3" s="1"/>
  <c r="N11" i="3" s="1"/>
  <c r="N14" i="3" s="1"/>
  <c r="I1" i="10"/>
  <c r="L14" i="3" l="1"/>
  <c r="J14" i="3"/>
</calcChain>
</file>

<file path=xl/sharedStrings.xml><?xml version="1.0" encoding="utf-8"?>
<sst xmlns="http://schemas.openxmlformats.org/spreadsheetml/2006/main" count="152" uniqueCount="74">
  <si>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</si>
  <si>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</si>
  <si>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</si>
  <si>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</si>
  <si>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</si>
  <si>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</si>
  <si>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</si>
  <si>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</si>
  <si>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</si>
  <si>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</si>
  <si>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</si>
  <si>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</si>
  <si>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</si>
  <si>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</si>
  <si>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</si>
  <si>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</si>
  <si>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</si>
  <si>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</si>
  <si>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</si>
  <si>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</si>
  <si>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</si>
  <si>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</si>
  <si>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</si>
  <si>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</si>
  <si>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</si>
  <si>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</si>
  <si>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</si>
  <si>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</si>
  <si>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</si>
  <si>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</si>
  <si>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</si>
  <si>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</si>
  <si>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</si>
  <si>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</si>
  <si>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</si>
  <si>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</si>
  <si>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</si>
  <si>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</si>
  <si>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</si>
  <si>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</si>
  <si>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</si>
  <si>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</si>
  <si>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</si>
  <si>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</si>
  <si>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</si>
  <si>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</si>
  <si>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</si>
  <si>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XS</t>
  </si>
  <si>
    <t>S</t>
  </si>
  <si>
    <t>M</t>
  </si>
  <si>
    <t>L</t>
  </si>
  <si>
    <t>XL</t>
  </si>
  <si>
    <t>XXL</t>
  </si>
  <si>
    <t>ALL STYLE</t>
  </si>
  <si>
    <t>UPC STICKER
(POLY BAG)</t>
  </si>
  <si>
    <t>2x3"</t>
  </si>
  <si>
    <t>AS UA STANDARD</t>
  </si>
  <si>
    <t>ALL COLORS</t>
  </si>
  <si>
    <t>PCS</t>
  </si>
  <si>
    <t>% hao hụt</t>
  </si>
  <si>
    <t>E</t>
  </si>
  <si>
    <t>TOTAL</t>
  </si>
  <si>
    <t>LAYOUT THAM KHẢO, CHI TIẾT TỪNG SIZE VUI LÒNG XEM FILE DETAIL</t>
  </si>
  <si>
    <t>CHÚ Ý:</t>
  </si>
  <si>
    <t>VUI LÒNG GỬI LAYOUT ĐỂ GỬI KHÁCH DUYỆT TRƯỚC KHI SẢN XUẤT ĐƠN HÀNG</t>
  </si>
  <si>
    <t>NAVY BLAZER</t>
  </si>
  <si>
    <t>A15  FW25   G2826</t>
  </si>
  <si>
    <t>FW25-MAINLINE</t>
  </si>
  <si>
    <t>Equestrian Red</t>
  </si>
  <si>
    <t>FW25CT068</t>
  </si>
  <si>
    <t>SS Seasonal Queens Crest Tee</t>
  </si>
  <si>
    <t>PINE GROVE</t>
  </si>
  <si>
    <t>C0012-SST155</t>
  </si>
  <si>
    <t>THUY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</si>
</sst>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</numFmts>
  <fonts count="33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Muli"/>
    </font>
    <font>
      <b/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9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0" fontId="28" fillId="8" borderId="21" xfId="0" applyFont="1" applyFill="1" applyBorder="1" applyAlignment="1">
      <alignment horizontal="center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9" fontId="29" fillId="3" borderId="0" xfId="16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1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0" borderId="0" xfId="11" applyFont="1" applyFill="1" applyAlignment="1">
      <alignment horizontal="center" vertical="center"/>
    </xf>
    <xf numFmtId="0" fontId="5" fillId="10" borderId="0" xfId="11" applyFont="1" applyFill="1" applyAlignment="1">
      <alignment horizontal="left" vertical="center"/>
    </xf>
    <xf numFmtId="14" fontId="12" fillId="10" borderId="0" xfId="11" quotePrefix="1" applyNumberFormat="1" applyFont="1" applyFill="1" applyAlignment="1">
      <alignment horizontal="center" vertical="center"/>
    </xf>
    <xf numFmtId="0" fontId="5" fillId="10" borderId="0" xfId="11" applyFont="1" applyFill="1" applyAlignment="1">
      <alignment horizontal="center" vertical="center" wrapText="1"/>
    </xf>
    <xf numFmtId="0" fontId="32" fillId="11" borderId="0" xfId="0" applyFont="1" applyFill="1" applyAlignment="1">
      <alignment vertical="center" wrapText="1"/>
    </xf>
    <xf numFmtId="0" fontId="32" fillId="11" borderId="0" xfId="0" applyFont="1" applyFill="1" applyAlignment="1">
      <alignment vertical="center"/>
    </xf>
    <xf numFmtId="0" fontId="32" fillId="11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</cellXfs>
  <cellStyles count="17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  <cellStyle name="Percent" xfId="16" builtinId="5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14</xdr:col>
      <xdr:colOff>2062520</xdr:colOff>
      <xdr:row>12</xdr:row>
      <xdr:rowOff>55547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F69558-E6A6-471E-B5CC-948AA04E8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5411" y="4781881"/>
          <a:ext cx="1898491" cy="11895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AIME%20LEON%20DORE/1-GENERAL/E-GENERAL-DOCUMENT/B&#192;N%20GIAO/FW25/FW25%20-%20MAINLINE/FW25-MAINLINE-HANDOVER%20FILE%2019-FEB.xlsx" TargetMode="External"/><Relationship Id="rId1" Type="http://schemas.openxmlformats.org/officeDocument/2006/relationships/externalLinkPath" Target="/sites/COMMERCIAL/Shared%20Documents/General/2-CUSTOMER-FOLDER/AIME%20LEON%20DORE/1-GENERAL/E-GENERAL-DOCUMENT/B&#192;N%20GIAO/FW25/FW25%20-%20MAINLINE/FW25-MAINLINE-HANDOVER%20FILE%2019-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NDOVER FILE"/>
      <sheetName val="LAB DIP"/>
    </sheetNames>
    <sheetDataSet>
      <sheetData sheetId="0">
        <row r="7">
          <cell r="E7" t="str">
            <v>FW25CH001</v>
          </cell>
          <cell r="F7" t="str">
            <v>C0012-HOD111</v>
          </cell>
        </row>
        <row r="8">
          <cell r="E8" t="str">
            <v>FW25CH001</v>
          </cell>
          <cell r="F8" t="str">
            <v>C0012-HOD111</v>
          </cell>
        </row>
        <row r="9">
          <cell r="E9" t="str">
            <v>FW25CH001</v>
          </cell>
          <cell r="F9" t="str">
            <v>C0012-HOD111</v>
          </cell>
        </row>
        <row r="10">
          <cell r="E10" t="str">
            <v>FW25CH001</v>
          </cell>
          <cell r="F10" t="str">
            <v>C0012-HOD111</v>
          </cell>
        </row>
        <row r="11">
          <cell r="E11" t="str">
            <v>FW25CS007</v>
          </cell>
          <cell r="F11" t="str">
            <v>C0012-CRW060</v>
          </cell>
        </row>
        <row r="12">
          <cell r="E12" t="str">
            <v>FW25CS007</v>
          </cell>
          <cell r="F12" t="str">
            <v>C0012-CRW060</v>
          </cell>
        </row>
        <row r="13">
          <cell r="E13" t="str">
            <v>FW25CS007</v>
          </cell>
          <cell r="F13" t="str">
            <v>C0012-CRW060</v>
          </cell>
        </row>
        <row r="14">
          <cell r="E14" t="str">
            <v>FW25CS011</v>
          </cell>
          <cell r="F14" t="str">
            <v>C0012-CRW065</v>
          </cell>
        </row>
        <row r="15">
          <cell r="E15" t="str">
            <v>FW25CS011</v>
          </cell>
          <cell r="F15" t="str">
            <v>C0012-CRW065</v>
          </cell>
        </row>
        <row r="16">
          <cell r="E16" t="str">
            <v>FW25CS011</v>
          </cell>
          <cell r="F16" t="str">
            <v>C0012-CRW065</v>
          </cell>
        </row>
        <row r="17">
          <cell r="E17" t="str">
            <v>FW25CT010</v>
          </cell>
          <cell r="F17" t="str">
            <v>C0012-SST111</v>
          </cell>
        </row>
        <row r="18">
          <cell r="E18" t="str">
            <v>FW25CT010</v>
          </cell>
          <cell r="F18" t="str">
            <v>C0012-SST111</v>
          </cell>
        </row>
        <row r="19">
          <cell r="E19" t="str">
            <v>FW25CT010</v>
          </cell>
          <cell r="F19" t="str">
            <v>C0012-SST111</v>
          </cell>
        </row>
        <row r="20">
          <cell r="E20" t="str">
            <v>FW25CT020</v>
          </cell>
          <cell r="F20" t="str">
            <v>C0012-LST037</v>
          </cell>
        </row>
        <row r="21">
          <cell r="E21" t="str">
            <v>FW25CT020</v>
          </cell>
          <cell r="F21" t="str">
            <v>C0012-LST037</v>
          </cell>
        </row>
        <row r="22">
          <cell r="E22" t="str">
            <v>FW25CT026</v>
          </cell>
          <cell r="F22" t="str">
            <v>C0012-LST034</v>
          </cell>
        </row>
        <row r="23">
          <cell r="E23" t="str">
            <v>FW25CT026</v>
          </cell>
          <cell r="F23" t="str">
            <v>C0012-LST034</v>
          </cell>
        </row>
        <row r="24">
          <cell r="E24" t="str">
            <v>FW25CT067</v>
          </cell>
          <cell r="F24" t="str">
            <v>C0012-LST033</v>
          </cell>
        </row>
        <row r="25">
          <cell r="E25" t="str">
            <v>FW25CT068</v>
          </cell>
          <cell r="F25" t="str">
            <v>C0012-SST155</v>
          </cell>
        </row>
        <row r="26">
          <cell r="E26" t="str">
            <v>FW25CT068</v>
          </cell>
          <cell r="F26" t="str">
            <v>C0012-SST155</v>
          </cell>
        </row>
        <row r="27">
          <cell r="E27" t="str">
            <v>FW25CT068</v>
          </cell>
          <cell r="F27" t="str">
            <v>C0012-SST155</v>
          </cell>
        </row>
        <row r="28">
          <cell r="E28" t="str">
            <v>FW25CT073</v>
          </cell>
          <cell r="F28" t="str">
            <v>C0012-LST066</v>
          </cell>
        </row>
        <row r="29">
          <cell r="E29" t="str">
            <v>FW25CT073</v>
          </cell>
          <cell r="F29" t="str">
            <v>C0012-LST066</v>
          </cell>
        </row>
        <row r="30">
          <cell r="E30" t="str">
            <v>FW25CT073</v>
          </cell>
          <cell r="F30" t="str">
            <v>C0012-LST066</v>
          </cell>
        </row>
        <row r="31">
          <cell r="E31" t="str">
            <v>FW25CH005</v>
          </cell>
          <cell r="F31" t="str">
            <v>C0012-HOD113</v>
          </cell>
        </row>
        <row r="32">
          <cell r="E32" t="str">
            <v>FW25CH005</v>
          </cell>
          <cell r="F32" t="str">
            <v>C0012-HOD113</v>
          </cell>
        </row>
        <row r="33">
          <cell r="E33" t="str">
            <v>FW25CS004</v>
          </cell>
          <cell r="F33" t="str">
            <v>C0012-CRW059</v>
          </cell>
        </row>
        <row r="34">
          <cell r="E34" t="str">
            <v>FW25CS004</v>
          </cell>
          <cell r="F34" t="str">
            <v>C0012-CRW059</v>
          </cell>
        </row>
        <row r="35">
          <cell r="E35" t="str">
            <v>FW25CS004</v>
          </cell>
          <cell r="F35" t="str">
            <v>C0012-CRW059</v>
          </cell>
        </row>
        <row r="36">
          <cell r="E36" t="str">
            <v>FW25CS010</v>
          </cell>
          <cell r="F36" t="str">
            <v>C0012-CRW067</v>
          </cell>
        </row>
        <row r="37">
          <cell r="E37" t="str">
            <v>FW25CS010</v>
          </cell>
          <cell r="F37" t="str">
            <v>C0012-CRW067</v>
          </cell>
        </row>
        <row r="38">
          <cell r="E38" t="str">
            <v>FW25CS012</v>
          </cell>
          <cell r="F38" t="str">
            <v>C0012-CRW066</v>
          </cell>
        </row>
        <row r="39">
          <cell r="E39" t="str">
            <v>FW25CS012</v>
          </cell>
          <cell r="F39" t="str">
            <v>C0012-CRW066</v>
          </cell>
        </row>
        <row r="40">
          <cell r="E40" t="str">
            <v>FW25CT029</v>
          </cell>
          <cell r="F40" t="str">
            <v>C0012-SST114</v>
          </cell>
        </row>
        <row r="41">
          <cell r="E41" t="str">
            <v>FW25CT029</v>
          </cell>
          <cell r="F41" t="str">
            <v>C0012-SST114</v>
          </cell>
        </row>
        <row r="42">
          <cell r="E42" t="str">
            <v>FW25CT029</v>
          </cell>
          <cell r="F42" t="str">
            <v>C0012-SST114</v>
          </cell>
        </row>
        <row r="43">
          <cell r="E43" t="str">
            <v>FW25CT021</v>
          </cell>
          <cell r="F43" t="str">
            <v>C0012-LST035</v>
          </cell>
        </row>
        <row r="44">
          <cell r="E44" t="str">
            <v>FW25CT021</v>
          </cell>
          <cell r="F44" t="str">
            <v>C0012-LST035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B699-A840-405C-8917-7E814275DA50}">
  <sheetPr codeName="Sheet4">
    <pageSetUpPr fitToPage="1"/>
  </sheetPr>
  <dimension ref="A1:P64"/>
  <sheetViews>
    <sheetView tabSelected="1" zoomScale="55" zoomScaleNormal="55" zoomScalePageLayoutView="55" workbookViewId="0">
      <selection activeCell="O6" sqref="O6"/>
    </sheetView>
  </sheetViews>
  <sheetFormatPr defaultColWidth="8.36328125" defaultRowHeight="18"/>
  <cols>
    <col min="1" max="1" width="16.36328125" style="20" customWidth="1"/>
    <col min="2" max="2" width="14.54296875" style="20" customWidth="1"/>
    <col min="3" max="3" width="17.453125" style="20" customWidth="1"/>
    <col min="4" max="4" width="12.08984375" style="20" hidden="1" customWidth="1"/>
    <col min="5" max="5" width="12.08984375" style="20" customWidth="1"/>
    <col min="6" max="6" width="15.08984375" style="20" customWidth="1"/>
    <col min="7" max="7" width="14.453125" style="20" customWidth="1"/>
    <col min="8" max="8" width="21.90625" style="69" customWidth="1"/>
    <col min="9" max="9" width="11.6328125" style="20" customWidth="1"/>
    <col min="10" max="10" width="29.453125" style="20" customWidth="1"/>
    <col min="11" max="11" width="10.90625" style="20" customWidth="1"/>
    <col min="12" max="12" width="23.6328125" style="20" customWidth="1"/>
    <col min="13" max="13" width="19" style="20" customWidth="1"/>
    <col min="14" max="14" width="30.08984375" style="20" customWidth="1"/>
    <col min="15" max="15" width="31.6328125" style="20" customWidth="1"/>
    <col min="16" max="16" width="13.54296875" style="20" customWidth="1"/>
    <col min="17" max="16384" width="8.36328125" style="20"/>
  </cols>
  <sheetData>
    <row r="1" spans="1:16" ht="22.5" customHeight="1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8" t="s">
        <v>0</v>
      </c>
      <c r="O1" s="19" t="s">
        <v>32</v>
      </c>
    </row>
    <row r="2" spans="1:16" ht="22.5" customHeigh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8" t="s">
        <v>1</v>
      </c>
      <c r="O2" s="21" t="s">
        <v>2</v>
      </c>
    </row>
    <row r="3" spans="1:16" ht="22.5" customHeight="1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14"/>
      <c r="C5" s="114"/>
      <c r="D5" s="114"/>
      <c r="E5" s="24"/>
      <c r="F5" s="25"/>
      <c r="G5" s="115" t="s">
        <v>6</v>
      </c>
      <c r="H5" s="116"/>
      <c r="I5" s="117" t="s">
        <v>37</v>
      </c>
      <c r="J5" s="118"/>
      <c r="K5" s="70"/>
      <c r="L5" s="70"/>
      <c r="M5" s="71"/>
      <c r="N5" s="72" t="s">
        <v>7</v>
      </c>
      <c r="O5" s="73">
        <v>45740</v>
      </c>
    </row>
    <row r="6" spans="1:16" ht="24">
      <c r="A6" s="27" t="s">
        <v>8</v>
      </c>
      <c r="B6" s="119"/>
      <c r="C6" s="119"/>
      <c r="D6" s="119"/>
      <c r="E6" s="28"/>
      <c r="F6" s="25"/>
      <c r="G6" s="115" t="s">
        <v>9</v>
      </c>
      <c r="H6" s="116"/>
      <c r="I6" s="117" t="s">
        <v>67</v>
      </c>
      <c r="J6" s="118"/>
      <c r="K6" s="70"/>
      <c r="L6" s="70"/>
      <c r="M6" s="71"/>
      <c r="N6" s="72" t="s">
        <v>10</v>
      </c>
      <c r="O6" s="83"/>
    </row>
    <row r="7" spans="1:16" ht="21.75" customHeight="1">
      <c r="A7" s="27" t="s">
        <v>11</v>
      </c>
      <c r="B7" s="119"/>
      <c r="C7" s="119"/>
      <c r="D7" s="119"/>
      <c r="E7" s="28"/>
      <c r="F7" s="25"/>
      <c r="G7" s="115" t="s">
        <v>12</v>
      </c>
      <c r="H7" s="116"/>
      <c r="I7" s="123">
        <f>O5+12</f>
        <v>45752</v>
      </c>
      <c r="J7" s="124"/>
      <c r="K7" s="70"/>
      <c r="L7" s="70"/>
      <c r="M7" s="71"/>
      <c r="N7" s="72" t="s">
        <v>13</v>
      </c>
      <c r="O7" s="74" t="s">
        <v>66</v>
      </c>
    </row>
    <row r="8" spans="1:16" ht="21.65" customHeight="1">
      <c r="A8" s="29" t="s">
        <v>14</v>
      </c>
      <c r="B8" s="125"/>
      <c r="C8" s="125"/>
      <c r="D8" s="125"/>
      <c r="E8" s="30"/>
      <c r="F8" s="25"/>
      <c r="G8" s="115" t="s">
        <v>15</v>
      </c>
      <c r="H8" s="116"/>
      <c r="I8" s="126"/>
      <c r="J8" s="127"/>
      <c r="K8" s="75"/>
      <c r="L8" s="75"/>
      <c r="M8" s="71"/>
      <c r="N8" s="72" t="s">
        <v>16</v>
      </c>
      <c r="O8" s="76" t="s">
        <v>73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2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53</v>
      </c>
      <c r="B11" s="36"/>
      <c r="C11" s="37" t="s">
        <v>54</v>
      </c>
      <c r="D11" s="37"/>
      <c r="E11" s="37"/>
      <c r="F11" s="37" t="s">
        <v>55</v>
      </c>
      <c r="G11" s="36" t="s">
        <v>56</v>
      </c>
      <c r="H11" s="38" t="s">
        <v>57</v>
      </c>
      <c r="I11" s="39" t="s">
        <v>58</v>
      </c>
      <c r="J11" s="94">
        <f>'BARCODE DETAIL'!I21</f>
        <v>1044</v>
      </c>
      <c r="K11" s="41"/>
      <c r="L11" s="95">
        <f>J11-K11</f>
        <v>1044</v>
      </c>
      <c r="M11" s="42">
        <v>300</v>
      </c>
      <c r="N11" s="43">
        <f>L11*M11</f>
        <v>313200</v>
      </c>
      <c r="O11" s="96" t="s">
        <v>62</v>
      </c>
      <c r="P11" s="44"/>
    </row>
    <row r="12" spans="1:16" s="45" customFormat="1" ht="77.400000000000006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5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5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1044</v>
      </c>
      <c r="K14" s="57"/>
      <c r="L14" s="56">
        <f>SUM(L11:L13)</f>
        <v>1044</v>
      </c>
      <c r="M14" s="58"/>
      <c r="N14" s="43">
        <f>SUM(N11:N13)</f>
        <v>313200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7" t="s">
        <v>63</v>
      </c>
      <c r="B16" s="98" t="s">
        <v>64</v>
      </c>
      <c r="C16" s="99"/>
      <c r="D16" s="99"/>
      <c r="E16" s="99"/>
      <c r="F16" s="99"/>
      <c r="G16" s="99"/>
      <c r="H16" s="100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63"/>
      <c r="N17" s="63"/>
      <c r="O17" s="26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20" t="s">
        <v>29</v>
      </c>
      <c r="B19" s="120"/>
      <c r="C19" s="64"/>
      <c r="D19" s="65"/>
      <c r="E19" s="65"/>
      <c r="F19" s="121" t="s">
        <v>30</v>
      </c>
      <c r="G19" s="121"/>
      <c r="H19" s="121"/>
      <c r="I19" s="66"/>
      <c r="J19" s="67"/>
      <c r="K19" s="67"/>
      <c r="L19" s="67"/>
      <c r="M19" s="122" t="s">
        <v>31</v>
      </c>
      <c r="N19" s="122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5" customHeight="1"/>
    <row r="62" ht="23.75" customHeight="1"/>
    <row r="63" ht="23.75" customHeight="1"/>
    <row r="64" ht="23.75" customHeight="1"/>
  </sheetData>
  <mergeCells count="16">
    <mergeCell ref="A19:B19"/>
    <mergeCell ref="F19:H19"/>
    <mergeCell ref="M19:N19"/>
    <mergeCell ref="B7:D7"/>
    <mergeCell ref="G7:H7"/>
    <mergeCell ref="I7:J7"/>
    <mergeCell ref="B8:D8"/>
    <mergeCell ref="G8:H8"/>
    <mergeCell ref="I8:J8"/>
    <mergeCell ref="A1:M3"/>
    <mergeCell ref="B5:D5"/>
    <mergeCell ref="G5:H5"/>
    <mergeCell ref="I5:J5"/>
    <mergeCell ref="B6:D6"/>
    <mergeCell ref="G6:H6"/>
    <mergeCell ref="I6:J6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>
    <pageSetUpPr fitToPage="1"/>
  </sheetPr>
  <dimension ref="A1:P22"/>
  <sheetViews>
    <sheetView view="pageBreakPreview" zoomScale="85" zoomScaleNormal="70" zoomScaleSheetLayoutView="85" workbookViewId="0">
      <pane ySplit="2" topLeftCell="A3" activePane="bottomLeft" state="frozen"/>
      <selection pane="bottomLeft" activeCell="I1" sqref="I1"/>
    </sheetView>
  </sheetViews>
  <sheetFormatPr defaultColWidth="9.08984375" defaultRowHeight="14.5"/>
  <cols>
    <col min="1" max="1" width="14.6328125" style="77" bestFit="1" customWidth="1"/>
    <col min="2" max="2" width="14.6328125" style="80" customWidth="1"/>
    <col min="3" max="3" width="25.08984375" style="77" customWidth="1"/>
    <col min="4" max="4" width="10.453125" style="80" customWidth="1"/>
    <col min="5" max="5" width="19.54296875" style="77" bestFit="1" customWidth="1"/>
    <col min="6" max="6" width="10" style="77" customWidth="1"/>
    <col min="7" max="7" width="14.6328125" style="78" customWidth="1"/>
    <col min="8" max="8" width="12.6328125" style="78" customWidth="1"/>
    <col min="9" max="9" width="14.6328125" style="92" bestFit="1" customWidth="1"/>
    <col min="10" max="10" width="13.453125" style="77" customWidth="1"/>
    <col min="11" max="16384" width="9.08984375" style="77"/>
  </cols>
  <sheetData>
    <row r="1" spans="1:16" ht="42" customHeight="1">
      <c r="B1" s="128" t="s">
        <v>38</v>
      </c>
      <c r="C1" s="128"/>
      <c r="D1" s="128"/>
      <c r="E1" s="128"/>
      <c r="F1" s="128"/>
      <c r="G1" s="103">
        <f>SUBTOTAL(9,G3:G20)</f>
        <v>900</v>
      </c>
      <c r="H1" s="103">
        <f>SUBTOTAL(9,H3:H20)</f>
        <v>144</v>
      </c>
      <c r="I1" s="103">
        <f>SUBTOTAL(9,I3:I20)</f>
        <v>1044</v>
      </c>
      <c r="P1" s="77" t="s">
        <v>60</v>
      </c>
    </row>
    <row r="2" spans="1:16" s="79" customFormat="1" ht="34">
      <c r="A2" s="84" t="s">
        <v>39</v>
      </c>
      <c r="B2" s="81" t="s">
        <v>40</v>
      </c>
      <c r="C2" s="84" t="s">
        <v>41</v>
      </c>
      <c r="D2" s="81" t="s">
        <v>42</v>
      </c>
      <c r="E2" s="81" t="s">
        <v>43</v>
      </c>
      <c r="F2" s="81" t="s">
        <v>44</v>
      </c>
      <c r="G2" s="82" t="s">
        <v>45</v>
      </c>
      <c r="H2" s="82" t="s">
        <v>59</v>
      </c>
      <c r="I2" s="82" t="s">
        <v>46</v>
      </c>
      <c r="J2" s="91"/>
    </row>
    <row r="3" spans="1:16" s="89" customFormat="1" ht="21.65" customHeight="1">
      <c r="A3" s="86" t="s">
        <v>72</v>
      </c>
      <c r="B3" s="85" t="s">
        <v>69</v>
      </c>
      <c r="C3" s="86" t="s">
        <v>70</v>
      </c>
      <c r="D3" s="86">
        <v>1033862</v>
      </c>
      <c r="E3" s="85" t="s">
        <v>68</v>
      </c>
      <c r="F3" s="87" t="s">
        <v>47</v>
      </c>
      <c r="G3" s="88">
        <v>9</v>
      </c>
      <c r="H3" s="88">
        <f>ROUNDUP(G3*15%,0)</f>
        <v>2</v>
      </c>
      <c r="I3" s="93">
        <f>SUM(G3:H3)</f>
        <v>11</v>
      </c>
      <c r="J3" s="89" t="str">
        <f>VLOOKUP(B3,'[1]HANDOVER FILE'!$E$7:$F$44,2,FALSE)</f>
        <v>C0012-SST155</v>
      </c>
    </row>
    <row r="4" spans="1:16" s="89" customFormat="1" ht="21.65" customHeight="1">
      <c r="A4" s="86" t="s">
        <v>72</v>
      </c>
      <c r="B4" s="85" t="s">
        <v>69</v>
      </c>
      <c r="C4" s="86" t="s">
        <v>70</v>
      </c>
      <c r="D4" s="86">
        <v>1033878</v>
      </c>
      <c r="E4" s="85" t="s">
        <v>68</v>
      </c>
      <c r="F4" s="87" t="s">
        <v>48</v>
      </c>
      <c r="G4" s="88">
        <v>31</v>
      </c>
      <c r="H4" s="88">
        <f t="shared" ref="H4:H20" si="0">ROUNDUP(G4*15%,0)</f>
        <v>5</v>
      </c>
      <c r="I4" s="93">
        <f t="shared" ref="I4:I20" si="1">SUM(G4:H4)</f>
        <v>36</v>
      </c>
      <c r="J4" s="89" t="str">
        <f>VLOOKUP(B4,'[1]HANDOVER FILE'!$E$7:$F$44,2,FALSE)</f>
        <v>C0012-SST155</v>
      </c>
    </row>
    <row r="5" spans="1:16" s="89" customFormat="1" ht="21.65" customHeight="1">
      <c r="A5" s="86" t="s">
        <v>72</v>
      </c>
      <c r="B5" s="85" t="s">
        <v>69</v>
      </c>
      <c r="C5" s="86" t="s">
        <v>70</v>
      </c>
      <c r="D5" s="86">
        <v>1033885</v>
      </c>
      <c r="E5" s="85" t="s">
        <v>68</v>
      </c>
      <c r="F5" s="87" t="s">
        <v>49</v>
      </c>
      <c r="G5" s="88">
        <v>88</v>
      </c>
      <c r="H5" s="88">
        <f t="shared" si="0"/>
        <v>14</v>
      </c>
      <c r="I5" s="93">
        <f t="shared" si="1"/>
        <v>102</v>
      </c>
      <c r="J5" s="89" t="str">
        <f>VLOOKUP(B5,'[1]HANDOVER FILE'!$E$7:$F$44,2,FALSE)</f>
        <v>C0012-SST155</v>
      </c>
      <c r="M5" s="90"/>
    </row>
    <row r="6" spans="1:16" s="89" customFormat="1" ht="21.65" customHeight="1">
      <c r="A6" s="86" t="s">
        <v>72</v>
      </c>
      <c r="B6" s="85" t="s">
        <v>69</v>
      </c>
      <c r="C6" s="86" t="s">
        <v>70</v>
      </c>
      <c r="D6" s="86">
        <v>1033892</v>
      </c>
      <c r="E6" s="85" t="s">
        <v>68</v>
      </c>
      <c r="F6" s="87" t="s">
        <v>50</v>
      </c>
      <c r="G6" s="88">
        <v>100</v>
      </c>
      <c r="H6" s="88">
        <f t="shared" si="0"/>
        <v>15</v>
      </c>
      <c r="I6" s="93">
        <f t="shared" si="1"/>
        <v>115</v>
      </c>
      <c r="J6" s="89" t="str">
        <f>VLOOKUP(B6,'[1]HANDOVER FILE'!$E$7:$F$44,2,FALSE)</f>
        <v>C0012-SST155</v>
      </c>
    </row>
    <row r="7" spans="1:16" s="89" customFormat="1" ht="21.65" customHeight="1">
      <c r="A7" s="86" t="s">
        <v>72</v>
      </c>
      <c r="B7" s="85" t="s">
        <v>69</v>
      </c>
      <c r="C7" s="86" t="s">
        <v>70</v>
      </c>
      <c r="D7" s="86">
        <v>1033908</v>
      </c>
      <c r="E7" s="85" t="s">
        <v>68</v>
      </c>
      <c r="F7" s="87" t="s">
        <v>51</v>
      </c>
      <c r="G7" s="88">
        <v>55</v>
      </c>
      <c r="H7" s="88">
        <f t="shared" si="0"/>
        <v>9</v>
      </c>
      <c r="I7" s="93">
        <f t="shared" si="1"/>
        <v>64</v>
      </c>
      <c r="J7" s="89" t="str">
        <f>VLOOKUP(B7,'[1]HANDOVER FILE'!$E$7:$F$44,2,FALSE)</f>
        <v>C0012-SST155</v>
      </c>
    </row>
    <row r="8" spans="1:16" s="89" customFormat="1" ht="21.65" customHeight="1">
      <c r="A8" s="86" t="s">
        <v>72</v>
      </c>
      <c r="B8" s="85" t="s">
        <v>69</v>
      </c>
      <c r="C8" s="86" t="s">
        <v>70</v>
      </c>
      <c r="D8" s="86">
        <v>1033915</v>
      </c>
      <c r="E8" s="85" t="s">
        <v>68</v>
      </c>
      <c r="F8" s="85" t="s">
        <v>52</v>
      </c>
      <c r="G8" s="88">
        <v>17</v>
      </c>
      <c r="H8" s="88">
        <f t="shared" si="0"/>
        <v>3</v>
      </c>
      <c r="I8" s="93">
        <f t="shared" si="1"/>
        <v>20</v>
      </c>
      <c r="J8" s="89" t="str">
        <f>VLOOKUP(B8,'[1]HANDOVER FILE'!$E$7:$F$44,2,FALSE)</f>
        <v>C0012-SST155</v>
      </c>
    </row>
    <row r="9" spans="1:16" s="89" customFormat="1" ht="21.65" customHeight="1">
      <c r="A9" s="86" t="s">
        <v>72</v>
      </c>
      <c r="B9" s="85" t="s">
        <v>69</v>
      </c>
      <c r="C9" s="86" t="s">
        <v>70</v>
      </c>
      <c r="D9" s="86">
        <v>1033922</v>
      </c>
      <c r="E9" s="85" t="s">
        <v>65</v>
      </c>
      <c r="F9" s="87" t="s">
        <v>47</v>
      </c>
      <c r="G9" s="88">
        <v>9</v>
      </c>
      <c r="H9" s="88">
        <f t="shared" si="0"/>
        <v>2</v>
      </c>
      <c r="I9" s="93">
        <f t="shared" si="1"/>
        <v>11</v>
      </c>
      <c r="J9" s="89" t="str">
        <f>VLOOKUP(B9,'[1]HANDOVER FILE'!$E$7:$F$44,2,FALSE)</f>
        <v>C0012-SST155</v>
      </c>
    </row>
    <row r="10" spans="1:16" s="89" customFormat="1" ht="21.65" customHeight="1">
      <c r="A10" s="86" t="s">
        <v>72</v>
      </c>
      <c r="B10" s="85" t="s">
        <v>69</v>
      </c>
      <c r="C10" s="86" t="s">
        <v>70</v>
      </c>
      <c r="D10" s="86">
        <v>1033939</v>
      </c>
      <c r="E10" s="85" t="s">
        <v>65</v>
      </c>
      <c r="F10" s="87" t="s">
        <v>48</v>
      </c>
      <c r="G10" s="88">
        <v>31</v>
      </c>
      <c r="H10" s="88">
        <f t="shared" si="0"/>
        <v>5</v>
      </c>
      <c r="I10" s="93">
        <f t="shared" si="1"/>
        <v>36</v>
      </c>
      <c r="J10" s="89" t="str">
        <f>VLOOKUP(B10,'[1]HANDOVER FILE'!$E$7:$F$44,2,FALSE)</f>
        <v>C0012-SST155</v>
      </c>
    </row>
    <row r="11" spans="1:16" s="89" customFormat="1" ht="21.65" customHeight="1">
      <c r="A11" s="86" t="s">
        <v>72</v>
      </c>
      <c r="B11" s="85" t="s">
        <v>69</v>
      </c>
      <c r="C11" s="86" t="s">
        <v>70</v>
      </c>
      <c r="D11" s="86">
        <v>1033946</v>
      </c>
      <c r="E11" s="85" t="s">
        <v>65</v>
      </c>
      <c r="F11" s="87" t="s">
        <v>49</v>
      </c>
      <c r="G11" s="88">
        <v>88</v>
      </c>
      <c r="H11" s="88">
        <f t="shared" si="0"/>
        <v>14</v>
      </c>
      <c r="I11" s="93">
        <f t="shared" si="1"/>
        <v>102</v>
      </c>
      <c r="J11" s="89" t="str">
        <f>VLOOKUP(B11,'[1]HANDOVER FILE'!$E$7:$F$44,2,FALSE)</f>
        <v>C0012-SST155</v>
      </c>
    </row>
    <row r="12" spans="1:16" s="89" customFormat="1" ht="21.65" customHeight="1">
      <c r="A12" s="86" t="s">
        <v>72</v>
      </c>
      <c r="B12" s="85" t="s">
        <v>69</v>
      </c>
      <c r="C12" s="86" t="s">
        <v>70</v>
      </c>
      <c r="D12" s="86">
        <v>1033953</v>
      </c>
      <c r="E12" s="85" t="s">
        <v>65</v>
      </c>
      <c r="F12" s="87" t="s">
        <v>50</v>
      </c>
      <c r="G12" s="88">
        <v>100</v>
      </c>
      <c r="H12" s="88">
        <f t="shared" si="0"/>
        <v>15</v>
      </c>
      <c r="I12" s="93">
        <f t="shared" si="1"/>
        <v>115</v>
      </c>
      <c r="J12" s="89" t="str">
        <f>VLOOKUP(B12,'[1]HANDOVER FILE'!$E$7:$F$44,2,FALSE)</f>
        <v>C0012-SST155</v>
      </c>
    </row>
    <row r="13" spans="1:16" s="89" customFormat="1" ht="21.65" customHeight="1">
      <c r="A13" s="86" t="s">
        <v>72</v>
      </c>
      <c r="B13" s="85" t="s">
        <v>69</v>
      </c>
      <c r="C13" s="86" t="s">
        <v>70</v>
      </c>
      <c r="D13" s="86">
        <v>1033960</v>
      </c>
      <c r="E13" s="85" t="s">
        <v>65</v>
      </c>
      <c r="F13" s="87" t="s">
        <v>51</v>
      </c>
      <c r="G13" s="88">
        <v>55</v>
      </c>
      <c r="H13" s="88">
        <f t="shared" si="0"/>
        <v>9</v>
      </c>
      <c r="I13" s="93">
        <f t="shared" si="1"/>
        <v>64</v>
      </c>
      <c r="J13" s="89" t="str">
        <f>VLOOKUP(B13,'[1]HANDOVER FILE'!$E$7:$F$44,2,FALSE)</f>
        <v>C0012-SST155</v>
      </c>
    </row>
    <row r="14" spans="1:16" s="89" customFormat="1" ht="21.65" customHeight="1">
      <c r="A14" s="86" t="s">
        <v>72</v>
      </c>
      <c r="B14" s="85" t="s">
        <v>69</v>
      </c>
      <c r="C14" s="86" t="s">
        <v>70</v>
      </c>
      <c r="D14" s="86">
        <v>1033977</v>
      </c>
      <c r="E14" s="85" t="s">
        <v>65</v>
      </c>
      <c r="F14" s="85" t="s">
        <v>52</v>
      </c>
      <c r="G14" s="88">
        <v>17</v>
      </c>
      <c r="H14" s="88">
        <f t="shared" si="0"/>
        <v>3</v>
      </c>
      <c r="I14" s="93">
        <f t="shared" si="1"/>
        <v>20</v>
      </c>
      <c r="J14" s="89" t="str">
        <f>VLOOKUP(B14,'[1]HANDOVER FILE'!$E$7:$F$44,2,FALSE)</f>
        <v>C0012-SST155</v>
      </c>
    </row>
    <row r="15" spans="1:16" s="89" customFormat="1" ht="21.65" customHeight="1">
      <c r="A15" s="86" t="s">
        <v>72</v>
      </c>
      <c r="B15" s="85" t="s">
        <v>69</v>
      </c>
      <c r="C15" s="86" t="s">
        <v>70</v>
      </c>
      <c r="D15" s="86">
        <v>1033984</v>
      </c>
      <c r="E15" s="85" t="s">
        <v>71</v>
      </c>
      <c r="F15" s="85" t="s">
        <v>47</v>
      </c>
      <c r="G15" s="88">
        <v>9</v>
      </c>
      <c r="H15" s="88">
        <f t="shared" si="0"/>
        <v>2</v>
      </c>
      <c r="I15" s="93">
        <f t="shared" si="1"/>
        <v>11</v>
      </c>
      <c r="J15" s="89" t="str">
        <f>VLOOKUP(B15,'[1]HANDOVER FILE'!$E$7:$F$44,2,FALSE)</f>
        <v>C0012-SST155</v>
      </c>
    </row>
    <row r="16" spans="1:16" s="89" customFormat="1" ht="21.65" customHeight="1">
      <c r="A16" s="86" t="s">
        <v>72</v>
      </c>
      <c r="B16" s="85" t="s">
        <v>69</v>
      </c>
      <c r="C16" s="86" t="s">
        <v>70</v>
      </c>
      <c r="D16" s="86">
        <v>1033991</v>
      </c>
      <c r="E16" s="85" t="s">
        <v>71</v>
      </c>
      <c r="F16" s="85" t="s">
        <v>48</v>
      </c>
      <c r="G16" s="88">
        <v>31</v>
      </c>
      <c r="H16" s="88">
        <f t="shared" si="0"/>
        <v>5</v>
      </c>
      <c r="I16" s="93">
        <f t="shared" si="1"/>
        <v>36</v>
      </c>
      <c r="J16" s="89" t="str">
        <f>VLOOKUP(B16,'[1]HANDOVER FILE'!$E$7:$F$44,2,FALSE)</f>
        <v>C0012-SST155</v>
      </c>
    </row>
    <row r="17" spans="1:10" s="89" customFormat="1" ht="21.65" customHeight="1">
      <c r="A17" s="86" t="s">
        <v>72</v>
      </c>
      <c r="B17" s="85" t="s">
        <v>69</v>
      </c>
      <c r="C17" s="86" t="s">
        <v>70</v>
      </c>
      <c r="D17" s="86">
        <v>1034004</v>
      </c>
      <c r="E17" s="85" t="s">
        <v>71</v>
      </c>
      <c r="F17" s="85" t="s">
        <v>49</v>
      </c>
      <c r="G17" s="88">
        <v>88</v>
      </c>
      <c r="H17" s="88">
        <f t="shared" si="0"/>
        <v>14</v>
      </c>
      <c r="I17" s="93">
        <f t="shared" si="1"/>
        <v>102</v>
      </c>
      <c r="J17" s="89" t="str">
        <f>VLOOKUP(B17,'[1]HANDOVER FILE'!$E$7:$F$44,2,FALSE)</f>
        <v>C0012-SST155</v>
      </c>
    </row>
    <row r="18" spans="1:10" s="89" customFormat="1" ht="21.65" customHeight="1">
      <c r="A18" s="86" t="s">
        <v>72</v>
      </c>
      <c r="B18" s="85" t="s">
        <v>69</v>
      </c>
      <c r="C18" s="86" t="s">
        <v>70</v>
      </c>
      <c r="D18" s="86">
        <v>1034011</v>
      </c>
      <c r="E18" s="85" t="s">
        <v>71</v>
      </c>
      <c r="F18" s="85" t="s">
        <v>50</v>
      </c>
      <c r="G18" s="88">
        <v>100</v>
      </c>
      <c r="H18" s="88">
        <f t="shared" si="0"/>
        <v>15</v>
      </c>
      <c r="I18" s="93">
        <f t="shared" si="1"/>
        <v>115</v>
      </c>
      <c r="J18" s="89" t="str">
        <f>VLOOKUP(B18,'[1]HANDOVER FILE'!$E$7:$F$44,2,FALSE)</f>
        <v>C0012-SST155</v>
      </c>
    </row>
    <row r="19" spans="1:10" s="89" customFormat="1" ht="21.65" customHeight="1">
      <c r="A19" s="86" t="s">
        <v>72</v>
      </c>
      <c r="B19" s="85" t="s">
        <v>69</v>
      </c>
      <c r="C19" s="86" t="s">
        <v>70</v>
      </c>
      <c r="D19" s="86">
        <v>1034028</v>
      </c>
      <c r="E19" s="85" t="s">
        <v>71</v>
      </c>
      <c r="F19" s="85" t="s">
        <v>51</v>
      </c>
      <c r="G19" s="88">
        <v>55</v>
      </c>
      <c r="H19" s="88">
        <f t="shared" si="0"/>
        <v>9</v>
      </c>
      <c r="I19" s="93">
        <f t="shared" si="1"/>
        <v>64</v>
      </c>
      <c r="J19" s="89" t="str">
        <f>VLOOKUP(B19,'[1]HANDOVER FILE'!$E$7:$F$44,2,FALSE)</f>
        <v>C0012-SST155</v>
      </c>
    </row>
    <row r="20" spans="1:10" s="89" customFormat="1" ht="21.65" customHeight="1">
      <c r="A20" s="86" t="s">
        <v>72</v>
      </c>
      <c r="B20" s="85" t="s">
        <v>69</v>
      </c>
      <c r="C20" s="86" t="s">
        <v>70</v>
      </c>
      <c r="D20" s="86">
        <v>1034035</v>
      </c>
      <c r="E20" s="85" t="s">
        <v>71</v>
      </c>
      <c r="F20" s="85" t="s">
        <v>52</v>
      </c>
      <c r="G20" s="88">
        <v>17</v>
      </c>
      <c r="H20" s="88">
        <f t="shared" si="0"/>
        <v>3</v>
      </c>
      <c r="I20" s="93">
        <f t="shared" si="1"/>
        <v>20</v>
      </c>
      <c r="J20" s="89" t="str">
        <f>VLOOKUP(B20,'[1]HANDOVER FILE'!$E$7:$F$44,2,FALSE)</f>
        <v>C0012-SST155</v>
      </c>
    </row>
    <row r="21" spans="1:10" s="104" customFormat="1" ht="34.75" customHeight="1">
      <c r="A21" s="102"/>
      <c r="B21" s="101"/>
      <c r="C21" s="102"/>
      <c r="D21" s="101" t="s">
        <v>61</v>
      </c>
      <c r="E21" s="102"/>
      <c r="F21" s="102"/>
      <c r="G21" s="103">
        <f>SUM(G3:G20)</f>
        <v>900</v>
      </c>
      <c r="H21" s="103">
        <f>SUM(H3:H20)</f>
        <v>144</v>
      </c>
      <c r="I21" s="103">
        <f>SUM(I3:I20)</f>
        <v>1044</v>
      </c>
    </row>
    <row r="22" spans="1:10">
      <c r="I22" s="78"/>
    </row>
  </sheetData>
  <autoFilter ref="A2:P21" xr:uid="{C8D578DD-FB65-4458-82BB-DF9B1F72C669}"/>
  <mergeCells count="1">
    <mergeCell ref="B1:F1"/>
  </mergeCells>
  <pageMargins left="0.7" right="0.7" top="0.75" bottom="0.75" header="0.3" footer="0.3"/>
  <pageSetup paperSize="9" scale="64" fitToHeight="0" orientation="portrait" r:id="rId1"/>
  <headerFooter>
    <oddHeader>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 DETAIL</vt:lpstr>
      <vt:lpstr>'BARCODE DETAIL'!Print_Area</vt:lpstr>
      <vt:lpstr>'BARCODE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Thuy Thai Cam</cp:lastModifiedBy>
  <cp:lastPrinted>2024-09-21T11:07:48Z</cp:lastPrinted>
  <dcterms:created xsi:type="dcterms:W3CDTF">2020-11-11T02:21:38Z</dcterms:created>
  <dcterms:modified xsi:type="dcterms:W3CDTF">2025-03-24T09:50:51Z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