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-UA-L0329/2-PRODUCTION/4-INTERNAL-PURCHASE-ORDER/4-2-TRIM-ORDER/TRIM-PO/SIGN-PO/3. NOS 2/UPC NOS2_X3/"/>
    </mc:Choice>
  </mc:AlternateContent>
  <xr:revisionPtr revIDLastSave="285" documentId="8_{D802D247-2652-4FB0-ABB9-51B0866CBCCC}" xr6:coauthVersionLast="47" xr6:coauthVersionMax="47" xr10:uidLastSave="{AB36877B-ECCE-480B-BD78-7715FA59292F}"/>
  <bookViews>
    <workbookView xWindow="-108" yWindow="-108" windowWidth="23256" windowHeight="12456" xr2:uid="{00000000-000D-0000-FFFF-FFFF00000000}"/>
  </bookViews>
  <sheets>
    <sheet name="MER.QT-1.BM2" sheetId="1" r:id="rId1"/>
    <sheet name="DETAIL" sheetId="3" r:id="rId2"/>
    <sheet name="LAYOUT" sheetId="2" r:id="rId3"/>
    <sheet name="NOTED" sheetId="4" r:id="rId4"/>
  </sheets>
  <definedNames>
    <definedName name="_Fill" localSheetId="2" hidden="1">#REF!</definedName>
    <definedName name="_Fill" hidden="1">#REF!</definedName>
    <definedName name="_xlnm._FilterDatabase" localSheetId="1" hidden="1">DETAIL!$B$2:$M$322</definedName>
    <definedName name="_xlnm._FilterDatabase" localSheetId="0" hidden="1">'MER.QT-1.BM2'!$A$11:$N$18</definedName>
    <definedName name="COLOR">#REF!</definedName>
    <definedName name="_xlnm.Print_Area" localSheetId="0">'MER.QT-1.BM2'!$A$1:$N$25</definedName>
    <definedName name="QTY">#REF!</definedName>
    <definedName name="STYLE">#REF!</definedName>
    <definedName name="W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0" i="3" l="1"/>
  <c r="L320" i="3" s="1"/>
  <c r="N321" i="3"/>
  <c r="L321" i="3" s="1"/>
  <c r="N322" i="3"/>
  <c r="L322" i="3" s="1"/>
  <c r="I320" i="3"/>
  <c r="K320" i="3" s="1"/>
  <c r="I321" i="3"/>
  <c r="K321" i="3" s="1"/>
  <c r="I322" i="3"/>
  <c r="K322" i="3" s="1"/>
  <c r="N304" i="3" l="1"/>
  <c r="N305" i="3"/>
  <c r="L305" i="3" s="1"/>
  <c r="N306" i="3"/>
  <c r="L306" i="3" s="1"/>
  <c r="N307" i="3"/>
  <c r="L307" i="3" s="1"/>
  <c r="N308" i="3"/>
  <c r="L308" i="3" s="1"/>
  <c r="N309" i="3"/>
  <c r="L309" i="3" s="1"/>
  <c r="N310" i="3"/>
  <c r="L310" i="3" s="1"/>
  <c r="N311" i="3"/>
  <c r="L311" i="3" s="1"/>
  <c r="N312" i="3"/>
  <c r="L312" i="3" s="1"/>
  <c r="N313" i="3"/>
  <c r="L313" i="3" s="1"/>
  <c r="N314" i="3"/>
  <c r="L314" i="3" s="1"/>
  <c r="N315" i="3"/>
  <c r="L315" i="3" s="1"/>
  <c r="N316" i="3"/>
  <c r="L316" i="3" s="1"/>
  <c r="N317" i="3"/>
  <c r="L317" i="3" s="1"/>
  <c r="N318" i="3"/>
  <c r="L318" i="3" s="1"/>
  <c r="N319" i="3"/>
  <c r="L319" i="3" s="1"/>
  <c r="L304" i="3"/>
  <c r="I304" i="3" l="1"/>
  <c r="K304" i="3" s="1"/>
  <c r="I305" i="3"/>
  <c r="K305" i="3" s="1"/>
  <c r="I306" i="3"/>
  <c r="K306" i="3" s="1"/>
  <c r="I307" i="3"/>
  <c r="K307" i="3" s="1"/>
  <c r="I308" i="3"/>
  <c r="K308" i="3" s="1"/>
  <c r="I309" i="3"/>
  <c r="K309" i="3" s="1"/>
  <c r="I310" i="3"/>
  <c r="K310" i="3" s="1"/>
  <c r="I311" i="3"/>
  <c r="K311" i="3" s="1"/>
  <c r="I312" i="3"/>
  <c r="K312" i="3" s="1"/>
  <c r="I313" i="3"/>
  <c r="K313" i="3" s="1"/>
  <c r="I314" i="3"/>
  <c r="K314" i="3" s="1"/>
  <c r="I315" i="3"/>
  <c r="K315" i="3" s="1"/>
  <c r="I316" i="3"/>
  <c r="K316" i="3" s="1"/>
  <c r="I317" i="3"/>
  <c r="K317" i="3" s="1"/>
  <c r="I318" i="3"/>
  <c r="K318" i="3" s="1"/>
  <c r="I319" i="3"/>
  <c r="K319" i="3" s="1"/>
  <c r="H1" i="3" l="1"/>
  <c r="J291" i="3"/>
  <c r="J290" i="3"/>
  <c r="J289" i="3"/>
  <c r="J288" i="3"/>
  <c r="J287" i="3"/>
  <c r="J286" i="3"/>
  <c r="J285" i="3"/>
  <c r="J284" i="3"/>
  <c r="J283" i="3"/>
  <c r="J282" i="3"/>
  <c r="J281" i="3"/>
  <c r="J280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197" i="3"/>
  <c r="J196" i="3"/>
  <c r="J195" i="3"/>
  <c r="J190" i="3"/>
  <c r="J189" i="3"/>
  <c r="J188" i="3"/>
  <c r="J183" i="3"/>
  <c r="J182" i="3"/>
  <c r="J181" i="3"/>
  <c r="J162" i="3"/>
  <c r="J161" i="3"/>
  <c r="J160" i="3"/>
  <c r="J159" i="3"/>
  <c r="J158" i="3"/>
  <c r="J157" i="3"/>
  <c r="J156" i="3"/>
  <c r="J155" i="3"/>
  <c r="J154" i="3"/>
  <c r="J153" i="3"/>
  <c r="J152" i="3"/>
  <c r="J142" i="3"/>
  <c r="J141" i="3"/>
  <c r="J140" i="3"/>
  <c r="J130" i="3"/>
  <c r="J129" i="3"/>
  <c r="J128" i="3"/>
  <c r="J118" i="3"/>
  <c r="J117" i="3"/>
  <c r="J116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N202" i="3"/>
  <c r="L202" i="3" s="1"/>
  <c r="N203" i="3"/>
  <c r="L203" i="3" s="1"/>
  <c r="N204" i="3"/>
  <c r="L204" i="3" s="1"/>
  <c r="N205" i="3"/>
  <c r="L205" i="3" s="1"/>
  <c r="N206" i="3"/>
  <c r="L206" i="3" s="1"/>
  <c r="N207" i="3"/>
  <c r="L207" i="3" s="1"/>
  <c r="N208" i="3"/>
  <c r="L208" i="3" s="1"/>
  <c r="N209" i="3"/>
  <c r="L209" i="3" s="1"/>
  <c r="N210" i="3"/>
  <c r="L210" i="3" s="1"/>
  <c r="N211" i="3"/>
  <c r="L211" i="3" s="1"/>
  <c r="N212" i="3"/>
  <c r="L212" i="3" s="1"/>
  <c r="N213" i="3"/>
  <c r="L213" i="3" s="1"/>
  <c r="N214" i="3"/>
  <c r="L214" i="3" s="1"/>
  <c r="N215" i="3"/>
  <c r="L215" i="3" s="1"/>
  <c r="N216" i="3"/>
  <c r="L216" i="3" s="1"/>
  <c r="N217" i="3"/>
  <c r="L217" i="3" s="1"/>
  <c r="N218" i="3"/>
  <c r="L218" i="3" s="1"/>
  <c r="N219" i="3"/>
  <c r="L219" i="3" s="1"/>
  <c r="N220" i="3"/>
  <c r="L220" i="3" s="1"/>
  <c r="N221" i="3"/>
  <c r="L221" i="3" s="1"/>
  <c r="N222" i="3"/>
  <c r="L222" i="3" s="1"/>
  <c r="N223" i="3"/>
  <c r="L223" i="3" s="1"/>
  <c r="N224" i="3"/>
  <c r="L224" i="3" s="1"/>
  <c r="N225" i="3"/>
  <c r="L225" i="3" s="1"/>
  <c r="N226" i="3"/>
  <c r="L226" i="3" s="1"/>
  <c r="N227" i="3"/>
  <c r="L227" i="3" s="1"/>
  <c r="N228" i="3"/>
  <c r="L228" i="3" s="1"/>
  <c r="N229" i="3"/>
  <c r="L229" i="3" s="1"/>
  <c r="N230" i="3"/>
  <c r="L230" i="3" s="1"/>
  <c r="N231" i="3"/>
  <c r="L231" i="3" s="1"/>
  <c r="N232" i="3"/>
  <c r="L232" i="3" s="1"/>
  <c r="N233" i="3"/>
  <c r="L233" i="3" s="1"/>
  <c r="N234" i="3"/>
  <c r="L234" i="3" s="1"/>
  <c r="N235" i="3"/>
  <c r="L235" i="3" s="1"/>
  <c r="N236" i="3"/>
  <c r="L236" i="3" s="1"/>
  <c r="N237" i="3"/>
  <c r="L237" i="3" s="1"/>
  <c r="N238" i="3"/>
  <c r="L238" i="3" s="1"/>
  <c r="N239" i="3"/>
  <c r="L239" i="3" s="1"/>
  <c r="N240" i="3"/>
  <c r="L240" i="3" s="1"/>
  <c r="N241" i="3"/>
  <c r="L241" i="3" s="1"/>
  <c r="N242" i="3"/>
  <c r="L242" i="3" s="1"/>
  <c r="N243" i="3"/>
  <c r="L243" i="3" s="1"/>
  <c r="N244" i="3"/>
  <c r="L244" i="3" s="1"/>
  <c r="N245" i="3"/>
  <c r="L245" i="3" s="1"/>
  <c r="N246" i="3"/>
  <c r="L246" i="3" s="1"/>
  <c r="N247" i="3"/>
  <c r="L247" i="3" s="1"/>
  <c r="N248" i="3"/>
  <c r="L248" i="3" s="1"/>
  <c r="N249" i="3"/>
  <c r="L249" i="3" s="1"/>
  <c r="N250" i="3"/>
  <c r="L250" i="3" s="1"/>
  <c r="N251" i="3"/>
  <c r="L251" i="3" s="1"/>
  <c r="N252" i="3"/>
  <c r="L252" i="3" s="1"/>
  <c r="N253" i="3"/>
  <c r="L253" i="3" s="1"/>
  <c r="N254" i="3"/>
  <c r="L254" i="3" s="1"/>
  <c r="N255" i="3"/>
  <c r="L255" i="3" s="1"/>
  <c r="N256" i="3"/>
  <c r="L256" i="3" s="1"/>
  <c r="N257" i="3"/>
  <c r="L257" i="3" s="1"/>
  <c r="N258" i="3"/>
  <c r="L258" i="3" s="1"/>
  <c r="N259" i="3"/>
  <c r="L259" i="3" s="1"/>
  <c r="N260" i="3"/>
  <c r="L260" i="3" s="1"/>
  <c r="N261" i="3"/>
  <c r="L261" i="3" s="1"/>
  <c r="N262" i="3"/>
  <c r="L262" i="3" s="1"/>
  <c r="N263" i="3"/>
  <c r="L263" i="3" s="1"/>
  <c r="N264" i="3"/>
  <c r="L264" i="3" s="1"/>
  <c r="N265" i="3"/>
  <c r="L265" i="3" s="1"/>
  <c r="N266" i="3"/>
  <c r="L266" i="3" s="1"/>
  <c r="N267" i="3"/>
  <c r="L267" i="3" s="1"/>
  <c r="N268" i="3"/>
  <c r="L268" i="3" s="1"/>
  <c r="N269" i="3"/>
  <c r="L269" i="3" s="1"/>
  <c r="N270" i="3"/>
  <c r="L270" i="3" s="1"/>
  <c r="N271" i="3"/>
  <c r="L271" i="3" s="1"/>
  <c r="N272" i="3"/>
  <c r="L272" i="3" s="1"/>
  <c r="N273" i="3"/>
  <c r="L273" i="3" s="1"/>
  <c r="N274" i="3"/>
  <c r="L274" i="3" s="1"/>
  <c r="N275" i="3"/>
  <c r="L275" i="3" s="1"/>
  <c r="N276" i="3"/>
  <c r="L276" i="3" s="1"/>
  <c r="N277" i="3"/>
  <c r="L277" i="3" s="1"/>
  <c r="N278" i="3"/>
  <c r="L278" i="3" s="1"/>
  <c r="N279" i="3"/>
  <c r="L279" i="3" s="1"/>
  <c r="N280" i="3"/>
  <c r="L280" i="3" s="1"/>
  <c r="N281" i="3"/>
  <c r="L281" i="3" s="1"/>
  <c r="N282" i="3"/>
  <c r="L282" i="3" s="1"/>
  <c r="N283" i="3"/>
  <c r="L283" i="3" s="1"/>
  <c r="N284" i="3"/>
  <c r="L284" i="3" s="1"/>
  <c r="N285" i="3"/>
  <c r="L285" i="3" s="1"/>
  <c r="N286" i="3"/>
  <c r="L286" i="3" s="1"/>
  <c r="N287" i="3"/>
  <c r="L287" i="3" s="1"/>
  <c r="N288" i="3"/>
  <c r="L288" i="3" s="1"/>
  <c r="N289" i="3"/>
  <c r="L289" i="3" s="1"/>
  <c r="N290" i="3"/>
  <c r="L290" i="3" s="1"/>
  <c r="N291" i="3"/>
  <c r="L291" i="3" s="1"/>
  <c r="N292" i="3"/>
  <c r="L292" i="3" s="1"/>
  <c r="N293" i="3"/>
  <c r="L293" i="3" s="1"/>
  <c r="N294" i="3"/>
  <c r="L294" i="3" s="1"/>
  <c r="N295" i="3"/>
  <c r="L295" i="3" s="1"/>
  <c r="N296" i="3"/>
  <c r="L296" i="3" s="1"/>
  <c r="N297" i="3"/>
  <c r="L297" i="3" s="1"/>
  <c r="N298" i="3"/>
  <c r="L298" i="3" s="1"/>
  <c r="N299" i="3"/>
  <c r="L299" i="3" s="1"/>
  <c r="N300" i="3"/>
  <c r="L300" i="3" s="1"/>
  <c r="N301" i="3"/>
  <c r="L301" i="3" s="1"/>
  <c r="N302" i="3"/>
  <c r="L302" i="3" s="1"/>
  <c r="N303" i="3"/>
  <c r="L303" i="3" s="1"/>
  <c r="I202" i="3"/>
  <c r="K202" i="3" s="1"/>
  <c r="I203" i="3"/>
  <c r="K203" i="3" s="1"/>
  <c r="I204" i="3"/>
  <c r="K204" i="3" s="1"/>
  <c r="I205" i="3"/>
  <c r="K205" i="3" s="1"/>
  <c r="I206" i="3"/>
  <c r="K206" i="3" s="1"/>
  <c r="I207" i="3"/>
  <c r="K207" i="3" s="1"/>
  <c r="I208" i="3"/>
  <c r="K208" i="3" s="1"/>
  <c r="I209" i="3"/>
  <c r="K209" i="3" s="1"/>
  <c r="I210" i="3"/>
  <c r="K210" i="3" s="1"/>
  <c r="I211" i="3"/>
  <c r="K211" i="3" s="1"/>
  <c r="I212" i="3"/>
  <c r="K212" i="3" s="1"/>
  <c r="I213" i="3"/>
  <c r="K213" i="3" s="1"/>
  <c r="I214" i="3"/>
  <c r="K214" i="3" s="1"/>
  <c r="I215" i="3"/>
  <c r="K215" i="3" s="1"/>
  <c r="I216" i="3"/>
  <c r="K216" i="3" s="1"/>
  <c r="I217" i="3"/>
  <c r="K217" i="3" s="1"/>
  <c r="I218" i="3"/>
  <c r="K218" i="3" s="1"/>
  <c r="I219" i="3"/>
  <c r="K219" i="3" s="1"/>
  <c r="I220" i="3"/>
  <c r="K220" i="3" s="1"/>
  <c r="I221" i="3"/>
  <c r="K221" i="3" s="1"/>
  <c r="I222" i="3"/>
  <c r="K222" i="3" s="1"/>
  <c r="I223" i="3"/>
  <c r="K223" i="3" s="1"/>
  <c r="I224" i="3"/>
  <c r="K224" i="3" s="1"/>
  <c r="I225" i="3"/>
  <c r="K225" i="3" s="1"/>
  <c r="I226" i="3"/>
  <c r="K226" i="3" s="1"/>
  <c r="I227" i="3"/>
  <c r="K227" i="3" s="1"/>
  <c r="I228" i="3"/>
  <c r="K228" i="3" s="1"/>
  <c r="I229" i="3"/>
  <c r="K229" i="3" s="1"/>
  <c r="I230" i="3"/>
  <c r="K230" i="3" s="1"/>
  <c r="I231" i="3"/>
  <c r="K231" i="3" s="1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K244" i="3" s="1"/>
  <c r="I245" i="3"/>
  <c r="K245" i="3" s="1"/>
  <c r="I246" i="3"/>
  <c r="K246" i="3" s="1"/>
  <c r="I247" i="3"/>
  <c r="K247" i="3" s="1"/>
  <c r="I248" i="3"/>
  <c r="K248" i="3" s="1"/>
  <c r="I249" i="3"/>
  <c r="K249" i="3" s="1"/>
  <c r="I250" i="3"/>
  <c r="K250" i="3" s="1"/>
  <c r="I251" i="3"/>
  <c r="K251" i="3" s="1"/>
  <c r="I252" i="3"/>
  <c r="K252" i="3" s="1"/>
  <c r="I253" i="3"/>
  <c r="K253" i="3" s="1"/>
  <c r="I254" i="3"/>
  <c r="K254" i="3" s="1"/>
  <c r="I255" i="3"/>
  <c r="K255" i="3" s="1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K268" i="3" s="1"/>
  <c r="I269" i="3"/>
  <c r="K269" i="3" s="1"/>
  <c r="I270" i="3"/>
  <c r="K270" i="3" s="1"/>
  <c r="I271" i="3"/>
  <c r="K271" i="3" s="1"/>
  <c r="I272" i="3"/>
  <c r="K272" i="3" s="1"/>
  <c r="I273" i="3"/>
  <c r="K273" i="3" s="1"/>
  <c r="I274" i="3"/>
  <c r="K274" i="3" s="1"/>
  <c r="I275" i="3"/>
  <c r="K275" i="3" s="1"/>
  <c r="I276" i="3"/>
  <c r="K276" i="3" s="1"/>
  <c r="I277" i="3"/>
  <c r="K277" i="3" s="1"/>
  <c r="I278" i="3"/>
  <c r="K278" i="3" s="1"/>
  <c r="I279" i="3"/>
  <c r="K279" i="3" s="1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K292" i="3" s="1"/>
  <c r="I293" i="3"/>
  <c r="K293" i="3" s="1"/>
  <c r="I294" i="3"/>
  <c r="K294" i="3" s="1"/>
  <c r="I295" i="3"/>
  <c r="K295" i="3" s="1"/>
  <c r="I296" i="3"/>
  <c r="K296" i="3" s="1"/>
  <c r="I297" i="3"/>
  <c r="K297" i="3" s="1"/>
  <c r="I298" i="3"/>
  <c r="K298" i="3" s="1"/>
  <c r="I299" i="3"/>
  <c r="K299" i="3" s="1"/>
  <c r="I300" i="3"/>
  <c r="K300" i="3" s="1"/>
  <c r="I301" i="3"/>
  <c r="K301" i="3" s="1"/>
  <c r="I302" i="3"/>
  <c r="K302" i="3" s="1"/>
  <c r="I303" i="3"/>
  <c r="K303" i="3" s="1"/>
  <c r="K260" i="3" l="1"/>
  <c r="K284" i="3"/>
  <c r="K236" i="3"/>
  <c r="K290" i="3"/>
  <c r="K266" i="3"/>
  <c r="K242" i="3"/>
  <c r="K283" i="3"/>
  <c r="K259" i="3"/>
  <c r="K235" i="3"/>
  <c r="K282" i="3"/>
  <c r="K258" i="3"/>
  <c r="K234" i="3"/>
  <c r="K243" i="3"/>
  <c r="K291" i="3"/>
  <c r="K280" i="3"/>
  <c r="K256" i="3"/>
  <c r="K232" i="3"/>
  <c r="K267" i="3"/>
  <c r="K238" i="3"/>
  <c r="K262" i="3"/>
  <c r="K286" i="3"/>
  <c r="K265" i="3"/>
  <c r="K288" i="3"/>
  <c r="K264" i="3"/>
  <c r="K240" i="3"/>
  <c r="K233" i="3"/>
  <c r="K257" i="3"/>
  <c r="K281" i="3"/>
  <c r="K289" i="3"/>
  <c r="K241" i="3"/>
  <c r="K287" i="3"/>
  <c r="K263" i="3"/>
  <c r="K239" i="3"/>
  <c r="K285" i="3"/>
  <c r="K261" i="3"/>
  <c r="K237" i="3"/>
  <c r="N163" i="3" l="1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I163" i="3"/>
  <c r="K163" i="3" s="1"/>
  <c r="I164" i="3"/>
  <c r="K164" i="3" s="1"/>
  <c r="I165" i="3"/>
  <c r="K165" i="3" s="1"/>
  <c r="I166" i="3"/>
  <c r="K166" i="3" s="1"/>
  <c r="I167" i="3"/>
  <c r="K167" i="3" s="1"/>
  <c r="I168" i="3"/>
  <c r="K168" i="3" s="1"/>
  <c r="I169" i="3"/>
  <c r="K169" i="3" s="1"/>
  <c r="I170" i="3"/>
  <c r="K170" i="3" s="1"/>
  <c r="I171" i="3"/>
  <c r="K171" i="3" s="1"/>
  <c r="I172" i="3"/>
  <c r="K172" i="3" s="1"/>
  <c r="I173" i="3"/>
  <c r="K173" i="3" s="1"/>
  <c r="I174" i="3"/>
  <c r="K174" i="3" s="1"/>
  <c r="I175" i="3"/>
  <c r="K175" i="3" s="1"/>
  <c r="I176" i="3"/>
  <c r="K176" i="3" s="1"/>
  <c r="I177" i="3"/>
  <c r="K177" i="3" s="1"/>
  <c r="I178" i="3"/>
  <c r="K178" i="3" s="1"/>
  <c r="I179" i="3"/>
  <c r="K179" i="3" s="1"/>
  <c r="I180" i="3"/>
  <c r="K180" i="3" s="1"/>
  <c r="I181" i="3"/>
  <c r="K181" i="3" s="1"/>
  <c r="I182" i="3"/>
  <c r="K182" i="3" s="1"/>
  <c r="I183" i="3"/>
  <c r="K183" i="3" s="1"/>
  <c r="I184" i="3"/>
  <c r="K184" i="3" s="1"/>
  <c r="I185" i="3"/>
  <c r="K185" i="3" s="1"/>
  <c r="I186" i="3"/>
  <c r="K186" i="3" s="1"/>
  <c r="I187" i="3"/>
  <c r="K187" i="3" s="1"/>
  <c r="I188" i="3"/>
  <c r="K188" i="3" s="1"/>
  <c r="I189" i="3"/>
  <c r="K189" i="3" s="1"/>
  <c r="I190" i="3"/>
  <c r="K190" i="3" s="1"/>
  <c r="I191" i="3"/>
  <c r="K191" i="3" s="1"/>
  <c r="I192" i="3"/>
  <c r="K192" i="3" s="1"/>
  <c r="I193" i="3"/>
  <c r="K193" i="3" s="1"/>
  <c r="I194" i="3"/>
  <c r="K194" i="3" s="1"/>
  <c r="I195" i="3"/>
  <c r="K195" i="3" s="1"/>
  <c r="I196" i="3"/>
  <c r="K196" i="3" s="1"/>
  <c r="I197" i="3"/>
  <c r="K197" i="3" s="1"/>
  <c r="I198" i="3"/>
  <c r="K198" i="3" s="1"/>
  <c r="I199" i="3"/>
  <c r="K199" i="3" s="1"/>
  <c r="I200" i="3"/>
  <c r="K200" i="3" s="1"/>
  <c r="I201" i="3"/>
  <c r="K201" i="3" s="1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J13" i="3"/>
  <c r="J1" i="3" s="1"/>
  <c r="I4" i="3"/>
  <c r="K4" i="3" s="1"/>
  <c r="I5" i="3"/>
  <c r="K5" i="3" s="1"/>
  <c r="I6" i="3"/>
  <c r="K6" i="3" s="1"/>
  <c r="I7" i="3"/>
  <c r="K7" i="3" s="1"/>
  <c r="I8" i="3"/>
  <c r="K8" i="3" s="1"/>
  <c r="I9" i="3"/>
  <c r="K9" i="3" s="1"/>
  <c r="I10" i="3"/>
  <c r="K10" i="3" s="1"/>
  <c r="I11" i="3"/>
  <c r="K11" i="3" s="1"/>
  <c r="I12" i="3"/>
  <c r="K12" i="3" s="1"/>
  <c r="I13" i="3"/>
  <c r="I14" i="3"/>
  <c r="K14" i="3" s="1"/>
  <c r="I15" i="3"/>
  <c r="K15" i="3" s="1"/>
  <c r="I16" i="3"/>
  <c r="K16" i="3" s="1"/>
  <c r="I17" i="3"/>
  <c r="K17" i="3" s="1"/>
  <c r="I18" i="3"/>
  <c r="K18" i="3" s="1"/>
  <c r="I19" i="3"/>
  <c r="K19" i="3" s="1"/>
  <c r="I20" i="3"/>
  <c r="K20" i="3" s="1"/>
  <c r="I21" i="3"/>
  <c r="K21" i="3" s="1"/>
  <c r="I22" i="3"/>
  <c r="K22" i="3" s="1"/>
  <c r="I23" i="3"/>
  <c r="K23" i="3" s="1"/>
  <c r="I24" i="3"/>
  <c r="K24" i="3" s="1"/>
  <c r="I25" i="3"/>
  <c r="K25" i="3" s="1"/>
  <c r="I26" i="3"/>
  <c r="K26" i="3" s="1"/>
  <c r="I27" i="3"/>
  <c r="K27" i="3" s="1"/>
  <c r="I28" i="3"/>
  <c r="K28" i="3" s="1"/>
  <c r="I29" i="3"/>
  <c r="K29" i="3" s="1"/>
  <c r="I30" i="3"/>
  <c r="K30" i="3" s="1"/>
  <c r="I31" i="3"/>
  <c r="K31" i="3" s="1"/>
  <c r="I32" i="3"/>
  <c r="K32" i="3" s="1"/>
  <c r="I33" i="3"/>
  <c r="K33" i="3" s="1"/>
  <c r="I34" i="3"/>
  <c r="K34" i="3" s="1"/>
  <c r="I35" i="3"/>
  <c r="K35" i="3" s="1"/>
  <c r="I36" i="3"/>
  <c r="K36" i="3" s="1"/>
  <c r="I37" i="3"/>
  <c r="K37" i="3" s="1"/>
  <c r="I38" i="3"/>
  <c r="K38" i="3" s="1"/>
  <c r="I39" i="3"/>
  <c r="K39" i="3" s="1"/>
  <c r="I40" i="3"/>
  <c r="K40" i="3" s="1"/>
  <c r="I41" i="3"/>
  <c r="K41" i="3" s="1"/>
  <c r="I42" i="3"/>
  <c r="K42" i="3" s="1"/>
  <c r="I43" i="3"/>
  <c r="K43" i="3" s="1"/>
  <c r="I44" i="3"/>
  <c r="K44" i="3" s="1"/>
  <c r="I45" i="3"/>
  <c r="K45" i="3" s="1"/>
  <c r="I46" i="3"/>
  <c r="K46" i="3" s="1"/>
  <c r="I47" i="3"/>
  <c r="K47" i="3" s="1"/>
  <c r="I48" i="3"/>
  <c r="K48" i="3" s="1"/>
  <c r="I49" i="3"/>
  <c r="K49" i="3" s="1"/>
  <c r="I50" i="3"/>
  <c r="K50" i="3" s="1"/>
  <c r="I51" i="3"/>
  <c r="K51" i="3" s="1"/>
  <c r="I52" i="3"/>
  <c r="K52" i="3" s="1"/>
  <c r="I53" i="3"/>
  <c r="K53" i="3" s="1"/>
  <c r="I54" i="3"/>
  <c r="K54" i="3" s="1"/>
  <c r="I55" i="3"/>
  <c r="K55" i="3" s="1"/>
  <c r="I56" i="3"/>
  <c r="K56" i="3" s="1"/>
  <c r="I57" i="3"/>
  <c r="K57" i="3" s="1"/>
  <c r="I58" i="3"/>
  <c r="K58" i="3" s="1"/>
  <c r="I59" i="3"/>
  <c r="K59" i="3" s="1"/>
  <c r="I60" i="3"/>
  <c r="K60" i="3" s="1"/>
  <c r="I61" i="3"/>
  <c r="K61" i="3" s="1"/>
  <c r="I62" i="3"/>
  <c r="K62" i="3" s="1"/>
  <c r="I63" i="3"/>
  <c r="K63" i="3" s="1"/>
  <c r="I64" i="3"/>
  <c r="K64" i="3" s="1"/>
  <c r="I65" i="3"/>
  <c r="K65" i="3" s="1"/>
  <c r="I66" i="3"/>
  <c r="K66" i="3" s="1"/>
  <c r="I67" i="3"/>
  <c r="K67" i="3" s="1"/>
  <c r="I68" i="3"/>
  <c r="K68" i="3" s="1"/>
  <c r="I69" i="3"/>
  <c r="K69" i="3" s="1"/>
  <c r="I70" i="3"/>
  <c r="K70" i="3" s="1"/>
  <c r="I71" i="3"/>
  <c r="K71" i="3" s="1"/>
  <c r="I72" i="3"/>
  <c r="K72" i="3" s="1"/>
  <c r="I73" i="3"/>
  <c r="K73" i="3" s="1"/>
  <c r="I74" i="3"/>
  <c r="K74" i="3" s="1"/>
  <c r="I75" i="3"/>
  <c r="K75" i="3" s="1"/>
  <c r="I76" i="3"/>
  <c r="K76" i="3" s="1"/>
  <c r="I77" i="3"/>
  <c r="K77" i="3" s="1"/>
  <c r="I78" i="3"/>
  <c r="K78" i="3" s="1"/>
  <c r="I79" i="3"/>
  <c r="K79" i="3" s="1"/>
  <c r="I80" i="3"/>
  <c r="K80" i="3" s="1"/>
  <c r="I81" i="3"/>
  <c r="K81" i="3" s="1"/>
  <c r="I82" i="3"/>
  <c r="K82" i="3" s="1"/>
  <c r="I83" i="3"/>
  <c r="K83" i="3" s="1"/>
  <c r="I84" i="3"/>
  <c r="K84" i="3" s="1"/>
  <c r="I85" i="3"/>
  <c r="K85" i="3" s="1"/>
  <c r="I86" i="3"/>
  <c r="K86" i="3" s="1"/>
  <c r="I87" i="3"/>
  <c r="K87" i="3" s="1"/>
  <c r="I88" i="3"/>
  <c r="K88" i="3" s="1"/>
  <c r="I89" i="3"/>
  <c r="K89" i="3" s="1"/>
  <c r="I90" i="3"/>
  <c r="K90" i="3" s="1"/>
  <c r="I91" i="3"/>
  <c r="K91" i="3" s="1"/>
  <c r="I92" i="3"/>
  <c r="K92" i="3" s="1"/>
  <c r="I93" i="3"/>
  <c r="K93" i="3" s="1"/>
  <c r="I94" i="3"/>
  <c r="K94" i="3" s="1"/>
  <c r="I95" i="3"/>
  <c r="K95" i="3" s="1"/>
  <c r="I96" i="3"/>
  <c r="K96" i="3" s="1"/>
  <c r="I97" i="3"/>
  <c r="K97" i="3" s="1"/>
  <c r="I98" i="3"/>
  <c r="K98" i="3" s="1"/>
  <c r="I99" i="3"/>
  <c r="K99" i="3" s="1"/>
  <c r="I100" i="3"/>
  <c r="K100" i="3" s="1"/>
  <c r="I101" i="3"/>
  <c r="K101" i="3" s="1"/>
  <c r="I102" i="3"/>
  <c r="K102" i="3" s="1"/>
  <c r="I103" i="3"/>
  <c r="K103" i="3" s="1"/>
  <c r="I104" i="3"/>
  <c r="K104" i="3" s="1"/>
  <c r="I105" i="3"/>
  <c r="K105" i="3" s="1"/>
  <c r="I106" i="3"/>
  <c r="K106" i="3" s="1"/>
  <c r="I107" i="3"/>
  <c r="K107" i="3" s="1"/>
  <c r="I108" i="3"/>
  <c r="K108" i="3" s="1"/>
  <c r="I109" i="3"/>
  <c r="K109" i="3" s="1"/>
  <c r="I110" i="3"/>
  <c r="K110" i="3" s="1"/>
  <c r="I111" i="3"/>
  <c r="K111" i="3" s="1"/>
  <c r="I112" i="3"/>
  <c r="K112" i="3" s="1"/>
  <c r="I113" i="3"/>
  <c r="K113" i="3" s="1"/>
  <c r="I114" i="3"/>
  <c r="K114" i="3" s="1"/>
  <c r="I115" i="3"/>
  <c r="K115" i="3" s="1"/>
  <c r="I116" i="3"/>
  <c r="K116" i="3" s="1"/>
  <c r="I117" i="3"/>
  <c r="K117" i="3" s="1"/>
  <c r="I118" i="3"/>
  <c r="K118" i="3" s="1"/>
  <c r="I119" i="3"/>
  <c r="K119" i="3" s="1"/>
  <c r="I120" i="3"/>
  <c r="K120" i="3" s="1"/>
  <c r="I121" i="3"/>
  <c r="K121" i="3" s="1"/>
  <c r="I122" i="3"/>
  <c r="K122" i="3" s="1"/>
  <c r="I123" i="3"/>
  <c r="K123" i="3" s="1"/>
  <c r="I124" i="3"/>
  <c r="K124" i="3" s="1"/>
  <c r="I125" i="3"/>
  <c r="K125" i="3" s="1"/>
  <c r="I126" i="3"/>
  <c r="K126" i="3" s="1"/>
  <c r="I127" i="3"/>
  <c r="K127" i="3" s="1"/>
  <c r="I128" i="3"/>
  <c r="K128" i="3" s="1"/>
  <c r="I129" i="3"/>
  <c r="K129" i="3" s="1"/>
  <c r="I130" i="3"/>
  <c r="K130" i="3" s="1"/>
  <c r="I131" i="3"/>
  <c r="K131" i="3" s="1"/>
  <c r="I132" i="3"/>
  <c r="K132" i="3" s="1"/>
  <c r="I133" i="3"/>
  <c r="K133" i="3" s="1"/>
  <c r="I134" i="3"/>
  <c r="K134" i="3" s="1"/>
  <c r="I135" i="3"/>
  <c r="K135" i="3" s="1"/>
  <c r="I136" i="3"/>
  <c r="K136" i="3" s="1"/>
  <c r="I137" i="3"/>
  <c r="K137" i="3" s="1"/>
  <c r="I138" i="3"/>
  <c r="K138" i="3" s="1"/>
  <c r="I139" i="3"/>
  <c r="K139" i="3" s="1"/>
  <c r="I140" i="3"/>
  <c r="K140" i="3" s="1"/>
  <c r="I141" i="3"/>
  <c r="K141" i="3" s="1"/>
  <c r="I142" i="3"/>
  <c r="K142" i="3" s="1"/>
  <c r="I143" i="3"/>
  <c r="K143" i="3" s="1"/>
  <c r="I144" i="3"/>
  <c r="K144" i="3" s="1"/>
  <c r="I145" i="3"/>
  <c r="K145" i="3" s="1"/>
  <c r="I146" i="3"/>
  <c r="K146" i="3" s="1"/>
  <c r="I147" i="3"/>
  <c r="K147" i="3" s="1"/>
  <c r="I148" i="3"/>
  <c r="K148" i="3" s="1"/>
  <c r="I149" i="3"/>
  <c r="K149" i="3" s="1"/>
  <c r="I150" i="3"/>
  <c r="K150" i="3" s="1"/>
  <c r="I151" i="3"/>
  <c r="K151" i="3" s="1"/>
  <c r="I152" i="3"/>
  <c r="K152" i="3" s="1"/>
  <c r="I153" i="3"/>
  <c r="K153" i="3" s="1"/>
  <c r="I154" i="3"/>
  <c r="K154" i="3" s="1"/>
  <c r="I155" i="3"/>
  <c r="K155" i="3" s="1"/>
  <c r="I156" i="3"/>
  <c r="K156" i="3" s="1"/>
  <c r="I157" i="3"/>
  <c r="K157" i="3" s="1"/>
  <c r="I158" i="3"/>
  <c r="K158" i="3" s="1"/>
  <c r="I159" i="3"/>
  <c r="K159" i="3" s="1"/>
  <c r="I160" i="3"/>
  <c r="K160" i="3" s="1"/>
  <c r="I161" i="3"/>
  <c r="K161" i="3" s="1"/>
  <c r="I162" i="3"/>
  <c r="K162" i="3" s="1"/>
  <c r="I3" i="3"/>
  <c r="K3" i="3" l="1"/>
  <c r="I1" i="3"/>
  <c r="K13" i="3"/>
  <c r="I13" i="1"/>
  <c r="I12" i="1"/>
  <c r="K1" i="3" l="1"/>
  <c r="K17" i="1"/>
  <c r="H7" i="1" l="1"/>
  <c r="I18" i="1" l="1"/>
  <c r="K16" i="1"/>
  <c r="K15" i="1"/>
  <c r="M15" i="1" s="1"/>
  <c r="M16" i="1" l="1"/>
  <c r="K14" i="1"/>
  <c r="M14" i="1" l="1"/>
  <c r="K13" i="1" l="1"/>
  <c r="M13" i="1" s="1"/>
  <c r="K12" i="1"/>
  <c r="M12" i="1" l="1"/>
  <c r="K18" i="1"/>
  <c r="M17" i="1"/>
  <c r="M1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5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</future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<sst xmlns="http://schemas.openxmlformats.org/spreadsheetml/2006/main" count="2548" uniqueCount="235">
  <si>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</si>
  <si>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</si>
  <si>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</si>
  <si>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</si>
  <si>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</si>
  <si>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</si>
  <si>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</si>
  <si>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</si>
  <si>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</si>
  <si>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</si>
  <si>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</si>
  <si>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</si>
  <si>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</si>
  <si>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</si>
  <si>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</si>
  <si>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</si>
  <si>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</si>
  <si>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</si>
  <si>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</si>
  <si>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</si>
  <si>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</si>
  <si>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</si>
  <si>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</si>
  <si>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</si>
  <si>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</si>
  <si>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</si>
  <si>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</si>
  <si>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</si>
  <si>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</si>
  <si>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</si>
  <si>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</si>
  <si>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</si>
  <si>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</si>
  <si>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</si>
  <si>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TBC</t>
  </si>
  <si>
    <t>PCS</t>
  </si>
  <si>
    <t>ALL STYLE</t>
  </si>
  <si>
    <t>COLOR ADDRESS STICKER</t>
  </si>
  <si>
    <t>4'' X 6''</t>
  </si>
  <si>
    <t>RED</t>
  </si>
  <si>
    <t>YELLOW</t>
  </si>
  <si>
    <t>WHITE</t>
  </si>
  <si>
    <t>ORANGE</t>
  </si>
  <si>
    <t>GREEN</t>
  </si>
  <si>
    <t>PUR.QT-2.BM1</t>
  </si>
  <si>
    <t>1</t>
  </si>
  <si>
    <t>NY RETAIL</t>
  </si>
  <si>
    <t>US BERGEN</t>
  </si>
  <si>
    <t>UK WH</t>
  </si>
  <si>
    <t>EU WH</t>
  </si>
  <si>
    <t>SAME AS STUSSY</t>
  </si>
  <si>
    <t>UK RETAIL</t>
  </si>
  <si>
    <t>UK ELANDERS</t>
  </si>
  <si>
    <t>EU
 BERGEN</t>
  </si>
  <si>
    <t>PURPLE</t>
  </si>
  <si>
    <t>EU BERGEN</t>
  </si>
  <si>
    <t>ALD</t>
  </si>
  <si>
    <t>TUYEN</t>
  </si>
  <si>
    <t>PO Num</t>
  </si>
  <si>
    <t>STYLE</t>
  </si>
  <si>
    <t>STYLE NAME</t>
  </si>
  <si>
    <t>DISC.</t>
  </si>
  <si>
    <t>COLOUR</t>
  </si>
  <si>
    <t>TOTAL</t>
  </si>
  <si>
    <t>Bergen Logistics
299 Thomas E Dunn Memorial Highway
Rutherford, NJ 07070
United States
201-854-1512 x 207</t>
  </si>
  <si>
    <t>ADDRESS</t>
  </si>
  <si>
    <t>SHIP TO</t>
  </si>
  <si>
    <t>PCS/CARTON</t>
  </si>
  <si>
    <t>STICKER QTY</t>
  </si>
  <si>
    <t>SH TRIMS</t>
  </si>
  <si>
    <t>EU Bergen Logistics
De Amert 445
Veghel, 5462GH
Netherlands
+31 06 42 82 79 41</t>
  </si>
  <si>
    <t>% TOTAL</t>
  </si>
  <si>
    <t>UK Elanders
Tyne Tunnel Trading Estate
Unit L6
North Shields, NE29 7UT
United Kingdom</t>
  </si>
  <si>
    <t>UK WAREHOUSE</t>
  </si>
  <si>
    <t>DROP</t>
  </si>
  <si>
    <t>MAINLINE</t>
  </si>
  <si>
    <t>FW25CH001</t>
  </si>
  <si>
    <t>C0012-HOD111</t>
  </si>
  <si>
    <t>Waffle Lined Hoodie</t>
  </si>
  <si>
    <t>FW25CS007</t>
  </si>
  <si>
    <t>C0012-CRW060</t>
  </si>
  <si>
    <t>Large Script Crewneck</t>
  </si>
  <si>
    <t>FW25CS011</t>
  </si>
  <si>
    <t>C0012-CRW064</t>
  </si>
  <si>
    <t>Musician Crewneck</t>
  </si>
  <si>
    <t>FW25CT010</t>
  </si>
  <si>
    <t>C0012-SST111</t>
  </si>
  <si>
    <t>Mesh Practice Jersey</t>
  </si>
  <si>
    <t>FW25CT020</t>
  </si>
  <si>
    <t>C0012-LST037</t>
  </si>
  <si>
    <t>Jersey Turtleneck</t>
  </si>
  <si>
    <t>FW25CT026</t>
  </si>
  <si>
    <t>C0012-LST034</t>
  </si>
  <si>
    <t>LS Mesh Camo Tee</t>
  </si>
  <si>
    <t>FW25CT067</t>
  </si>
  <si>
    <t>C0012-LST057</t>
  </si>
  <si>
    <t>LS Mesh Tee</t>
  </si>
  <si>
    <t>FW25CT068</t>
  </si>
  <si>
    <t>C0012-SST155</t>
  </si>
  <si>
    <t>SS Seasonal Queens Crest Tee</t>
  </si>
  <si>
    <t>FW25CT073</t>
  </si>
  <si>
    <t>C0012-LST066</t>
  </si>
  <si>
    <t>Distressed Waffle Thermal</t>
  </si>
  <si>
    <t>FW25CH012</t>
  </si>
  <si>
    <t>Seasonal Micro DinHoodie</t>
  </si>
  <si>
    <t>FW25CH005</t>
  </si>
  <si>
    <t>C0012-HOD113</t>
  </si>
  <si>
    <t>Nautical Hoodie</t>
  </si>
  <si>
    <t>FW25CS004</t>
  </si>
  <si>
    <t>C0012-CRW059</t>
  </si>
  <si>
    <t>Collegiate Quarter Zip</t>
  </si>
  <si>
    <t>FW25CS010</t>
  </si>
  <si>
    <t>C0012-CRW067</t>
  </si>
  <si>
    <t>Varsity Crewneck</t>
  </si>
  <si>
    <t>FW25CS012</t>
  </si>
  <si>
    <t>C0012-CRW066</t>
  </si>
  <si>
    <t>City Crewneck</t>
  </si>
  <si>
    <t>FW25CT029</t>
  </si>
  <si>
    <t>C0012-SST114</t>
  </si>
  <si>
    <t>SS Triborough Pocket Tee</t>
  </si>
  <si>
    <t>FW25CT021</t>
  </si>
  <si>
    <t>C0012-LST035</t>
  </si>
  <si>
    <t>LS Alpine Tee</t>
  </si>
  <si>
    <t>Equestrian Red</t>
  </si>
  <si>
    <t>Jet Black</t>
  </si>
  <si>
    <t>Navy Blazer</t>
  </si>
  <si>
    <t>Silver Mix</t>
  </si>
  <si>
    <t>Oatmeal</t>
  </si>
  <si>
    <t>Pine Grove</t>
  </si>
  <si>
    <t>Sky Captain</t>
  </si>
  <si>
    <t>Charcoal Melange</t>
  </si>
  <si>
    <t>Coffee Bean</t>
  </si>
  <si>
    <t>Deep Depths</t>
  </si>
  <si>
    <t>Bright White</t>
  </si>
  <si>
    <t>Soft Chambray</t>
  </si>
  <si>
    <t>Coconut Milk</t>
  </si>
  <si>
    <t>Jungle Camo</t>
  </si>
  <si>
    <t>Snow Camo</t>
  </si>
  <si>
    <t>Heather Grey</t>
  </si>
  <si>
    <t>Olive</t>
  </si>
  <si>
    <t>BLUE QUARTZ</t>
  </si>
  <si>
    <t>Oatmeal Melange</t>
  </si>
  <si>
    <t>Oceana</t>
  </si>
  <si>
    <t>Chocolate Truffle</t>
  </si>
  <si>
    <t>Jungle Green</t>
  </si>
  <si>
    <t>Naval Academy</t>
  </si>
  <si>
    <t>Charcoal</t>
  </si>
  <si>
    <t>Dusty Olive</t>
  </si>
  <si>
    <t>HOODIE</t>
  </si>
  <si>
    <t>CREWNECK</t>
  </si>
  <si>
    <t>TEE</t>
  </si>
  <si>
    <t>CA Bergen Logistics
16012 Arthur St
Cerritos, CA 90703
US</t>
  </si>
  <si>
    <t>CA BERGEN</t>
  </si>
  <si>
    <t>CA
BERGEN</t>
  </si>
  <si>
    <t>A15  FW25   G2826</t>
  </si>
  <si>
    <t>Aime Leon Dore
ATTN: Andrew Silva
(860) 706 7513
224 Mulberry street, New York, NY 10012</t>
  </si>
  <si>
    <t>Aime Leon Dore LTD
30 Broadwick Street (Livonia Street Loading Bay)
London, United Kingdom
W1F 8JB
Oscar Clements
+447802612652
VAT: GB398516544</t>
  </si>
  <si>
    <t>Destination Address</t>
  </si>
  <si>
    <t>Description</t>
  </si>
  <si>
    <t>NOSCH001</t>
  </si>
  <si>
    <t>C0012-HOD150</t>
  </si>
  <si>
    <t>UNISPHERE HOODIE</t>
  </si>
  <si>
    <t>NOSCH002</t>
  </si>
  <si>
    <t>C0012-HOD152</t>
  </si>
  <si>
    <t>MICRO DIN LOGO HOODIE</t>
  </si>
  <si>
    <t>NOSCP002</t>
  </si>
  <si>
    <t>C0012-JOG038</t>
  </si>
  <si>
    <t>MICRO DIN LOGO SWEATPANTS</t>
  </si>
  <si>
    <t>NOSCS001</t>
  </si>
  <si>
    <t>C0012-CRW096</t>
  </si>
  <si>
    <t>UNISPHERE CREWNECK</t>
  </si>
  <si>
    <t>NOSCS002</t>
  </si>
  <si>
    <t>C0012-CRW097</t>
  </si>
  <si>
    <t>MICRO DIN LOGO CREWNECK</t>
  </si>
  <si>
    <t>NOSCT007</t>
  </si>
  <si>
    <t>C0012-SST174</t>
  </si>
  <si>
    <t>Multi-Color T-Shirt 3-Pack</t>
  </si>
  <si>
    <t>C0012-HOD180</t>
  </si>
  <si>
    <t>C0012-CRW137</t>
  </si>
  <si>
    <t>NOS 2_X1</t>
  </si>
  <si>
    <t>NOS 2_X2</t>
  </si>
  <si>
    <t>JET BLACK</t>
  </si>
  <si>
    <t>PRISTINE</t>
  </si>
  <si>
    <t>SILVER MIX</t>
  </si>
  <si>
    <t>BLACK</t>
  </si>
  <si>
    <t>C0012-HOD139</t>
  </si>
  <si>
    <t>NOS 2 _X3</t>
  </si>
  <si>
    <t>C0012-CRW084</t>
  </si>
  <si>
    <t>NOS 2 _X3 ADD</t>
  </si>
  <si>
    <t>C0012-HOD135</t>
  </si>
  <si>
    <t>BOTANICAL GREEN</t>
  </si>
  <si>
    <t>EVENING BLUE</t>
  </si>
  <si>
    <t>C0012-CRW080</t>
  </si>
  <si>
    <t>C0012-TNK053</t>
  </si>
  <si>
    <t>NOSCT008</t>
  </si>
  <si>
    <t>Tank Top 3-Pack</t>
  </si>
  <si>
    <t>C0012-SST169</t>
  </si>
  <si>
    <t>NOSCT006</t>
  </si>
  <si>
    <t>T-Shirt 3-Pack</t>
  </si>
  <si>
    <t>BLACK - BLACK</t>
  </si>
  <si>
    <t>White - White</t>
  </si>
  <si>
    <t>C0012-SST171</t>
  </si>
  <si>
    <t>HEATHER GREY</t>
  </si>
  <si>
    <t>NAVY</t>
  </si>
  <si>
    <t>C0012-HOD177</t>
  </si>
  <si>
    <t>NOSCH003</t>
  </si>
  <si>
    <t>Tonal Logo Hoodie</t>
  </si>
  <si>
    <t>OATMEAL</t>
  </si>
  <si>
    <t>C0012-JOG035</t>
  </si>
  <si>
    <t>NOSCP001</t>
  </si>
  <si>
    <t>UNISPHERE SWEATPANTS</t>
  </si>
  <si>
    <t>C0012-JOG044</t>
  </si>
  <si>
    <t>NOSCP003</t>
  </si>
  <si>
    <t>Tonal LogoSweatpants</t>
  </si>
  <si>
    <t>C0012-CRW134</t>
  </si>
  <si>
    <t>NOSCS003</t>
  </si>
  <si>
    <t>Tonal LogoCrewneck Sweatshirt</t>
  </si>
  <si>
    <t>PANTS</t>
  </si>
  <si>
    <t>TANK TOP</t>
  </si>
  <si>
    <t>PORSCHE</t>
  </si>
  <si>
    <t>C0012-JKT016</t>
  </si>
  <si>
    <t>C0012-PAN048</t>
  </si>
  <si>
    <t>FW25WJ071</t>
  </si>
  <si>
    <t>FW25WP039</t>
  </si>
  <si>
    <t>Porsche Nylon TrackJacket</t>
  </si>
  <si>
    <t>Porsche Nylon TrackPant</t>
  </si>
  <si>
    <t>JACKET</t>
  </si>
  <si>
    <t>SS25-NOS 2_X2, X3
FW25-MAINLINE_X1,X2,X3
FW25_NOS 2_X1
FW25+NOS 2_X2
FW25-PORSCHE
FW25-MASARYK 1</t>
  </si>
  <si>
    <t>C0012-TNK052</t>
  </si>
  <si>
    <t>C0012-SHR075</t>
  </si>
  <si>
    <t>FW24CT045</t>
  </si>
  <si>
    <t>FW24CR000</t>
  </si>
  <si>
    <t>New Balance SONNY NY Reversible Jersey</t>
  </si>
  <si>
    <t>New Balance SONNY NY Gym Short</t>
  </si>
  <si>
    <t>RAIN FOREST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</si>
</sst>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??_);_(@_)"/>
  </numFmts>
  <fonts count="2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name val="Muli"/>
    </font>
    <font>
      <b/>
      <sz val="18"/>
      <color indexed="62"/>
      <name val="Muli"/>
    </font>
    <font>
      <u/>
      <sz val="18"/>
      <color indexed="12"/>
      <name val="Muli"/>
    </font>
    <font>
      <sz val="18"/>
      <name val="Calibri"/>
      <family val="2"/>
      <scheme val="minor"/>
    </font>
    <font>
      <sz val="18"/>
      <color rgb="FFFF0000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u/>
      <sz val="18"/>
      <name val="Muli"/>
    </font>
    <font>
      <b/>
      <sz val="55"/>
      <color theme="1"/>
      <name val="Muli Black"/>
    </font>
    <font>
      <b/>
      <sz val="72"/>
      <color theme="1"/>
      <name val="Muli Black"/>
    </font>
    <font>
      <b/>
      <sz val="48"/>
      <color theme="1"/>
      <name val="Muli Black"/>
    </font>
    <font>
      <sz val="14"/>
      <name val="Muli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6F0A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2" fillId="0" borderId="0"/>
  </cellStyleXfs>
  <cellXfs count="124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vertical="center"/>
      <protection locked="0"/>
    </xf>
    <xf numFmtId="16" fontId="7" fillId="0" borderId="1" xfId="0" quotePrefix="1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8" fillId="4" borderId="2" xfId="6" applyFont="1" applyFill="1" applyBorder="1" applyAlignment="1">
      <alignment horizontal="left" vertical="center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4" fontId="5" fillId="4" borderId="8" xfId="6" quotePrefix="1" applyNumberFormat="1" applyFont="1" applyFill="1" applyBorder="1" applyAlignment="1">
      <alignment horizontal="center" vertical="center"/>
    </xf>
    <xf numFmtId="15" fontId="8" fillId="4" borderId="1" xfId="6" quotePrefix="1" applyNumberFormat="1" applyFont="1" applyFill="1" applyBorder="1" applyAlignment="1">
      <alignment horizontal="center" vertical="center"/>
    </xf>
    <xf numFmtId="15" fontId="5" fillId="4" borderId="1" xfId="6" applyNumberFormat="1" applyFont="1" applyFill="1" applyBorder="1" applyAlignment="1">
      <alignment horizontal="center" vertical="center"/>
    </xf>
    <xf numFmtId="0" fontId="8" fillId="4" borderId="3" xfId="6" applyFont="1" applyFill="1" applyBorder="1" applyAlignment="1">
      <alignment horizontal="left" vertical="center"/>
    </xf>
    <xf numFmtId="0" fontId="10" fillId="4" borderId="2" xfId="8" applyFont="1" applyFill="1" applyBorder="1" applyAlignment="1" applyProtection="1">
      <alignment vertical="top"/>
    </xf>
    <xf numFmtId="0" fontId="5" fillId="0" borderId="1" xfId="0" applyFont="1" applyBorder="1" applyAlignment="1">
      <alignment horizontal="center" vertical="center"/>
    </xf>
    <xf numFmtId="0" fontId="8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5" fontId="5" fillId="4" borderId="0" xfId="6" applyNumberFormat="1" applyFont="1" applyFill="1" applyAlignment="1">
      <alignment horizontal="center" vertical="center"/>
    </xf>
    <xf numFmtId="0" fontId="5" fillId="4" borderId="1" xfId="6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8" fillId="6" borderId="1" xfId="6" applyFont="1" applyFill="1" applyBorder="1" applyAlignment="1">
      <alignment horizontal="center" vertical="center"/>
    </xf>
    <xf numFmtId="0" fontId="8" fillId="6" borderId="1" xfId="6" applyFont="1" applyFill="1" applyBorder="1" applyAlignment="1">
      <alignment horizontal="center" vertical="center" wrapText="1"/>
    </xf>
    <xf numFmtId="0" fontId="8" fillId="7" borderId="1" xfId="6" applyFont="1" applyFill="1" applyBorder="1" applyAlignment="1">
      <alignment horizontal="center" vertical="center" wrapText="1"/>
    </xf>
    <xf numFmtId="164" fontId="8" fillId="6" borderId="1" xfId="6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quotePrefix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vertical="center" wrapText="1"/>
    </xf>
    <xf numFmtId="3" fontId="5" fillId="0" borderId="1" xfId="3" applyNumberFormat="1" applyFont="1" applyBorder="1" applyAlignment="1">
      <alignment vertical="center"/>
    </xf>
    <xf numFmtId="3" fontId="5" fillId="0" borderId="1" xfId="3" applyNumberFormat="1" applyFont="1" applyBorder="1" applyAlignment="1">
      <alignment horizontal="center" vertical="center"/>
    </xf>
    <xf numFmtId="164" fontId="5" fillId="3" borderId="1" xfId="9" applyNumberFormat="1" applyFont="1" applyFill="1" applyBorder="1" applyAlignment="1">
      <alignment horizontal="center" vertical="center"/>
    </xf>
    <xf numFmtId="164" fontId="5" fillId="3" borderId="1" xfId="9" applyNumberFormat="1" applyFont="1" applyFill="1" applyBorder="1" applyAlignment="1">
      <alignment horizontal="center" vertical="center" wrapText="1"/>
    </xf>
    <xf numFmtId="167" fontId="12" fillId="3" borderId="1" xfId="5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 wrapText="1"/>
    </xf>
    <xf numFmtId="0" fontId="13" fillId="4" borderId="0" xfId="2" applyFont="1" applyFill="1" applyAlignment="1">
      <alignment horizontal="center" vertical="center" wrapText="1"/>
    </xf>
    <xf numFmtId="164" fontId="5" fillId="4" borderId="0" xfId="2" applyNumberFormat="1" applyFont="1" applyFill="1" applyAlignment="1">
      <alignment horizontal="center" vertical="center" wrapText="1"/>
    </xf>
    <xf numFmtId="0" fontId="5" fillId="4" borderId="0" xfId="2" applyFont="1" applyFill="1" applyAlignment="1">
      <alignment horizontal="center" vertical="center"/>
    </xf>
    <xf numFmtId="0" fontId="14" fillId="3" borderId="0" xfId="2" applyFont="1" applyFill="1" applyAlignment="1">
      <alignment horizontal="center" vertical="center"/>
    </xf>
    <xf numFmtId="14" fontId="15" fillId="3" borderId="0" xfId="2" quotePrefix="1" applyNumberFormat="1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164" fontId="5" fillId="3" borderId="0" xfId="4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5" fillId="0" borderId="1" xfId="7" quotePrefix="1" applyFont="1" applyBorder="1" applyAlignment="1">
      <alignment horizontal="center" vertical="center"/>
    </xf>
    <xf numFmtId="0" fontId="0" fillId="8" borderId="0" xfId="0" applyFill="1"/>
    <xf numFmtId="0" fontId="0" fillId="9" borderId="0" xfId="0" applyFill="1"/>
    <xf numFmtId="0" fontId="0" fillId="11" borderId="0" xfId="0" applyFill="1"/>
    <xf numFmtId="0" fontId="0" fillId="13" borderId="0" xfId="0" applyFill="1"/>
    <xf numFmtId="1" fontId="5" fillId="0" borderId="1" xfId="3" applyNumberFormat="1" applyFont="1" applyBorder="1" applyAlignment="1">
      <alignment vertical="center" wrapText="1"/>
    </xf>
    <xf numFmtId="0" fontId="0" fillId="0" borderId="1" xfId="0" applyBorder="1"/>
    <xf numFmtId="0" fontId="0" fillId="14" borderId="1" xfId="0" applyFill="1" applyBorder="1"/>
    <xf numFmtId="3" fontId="8" fillId="0" borderId="1" xfId="3" applyNumberFormat="1" applyFont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/>
    </xf>
    <xf numFmtId="3" fontId="8" fillId="5" borderId="12" xfId="2" applyNumberFormat="1" applyFont="1" applyFill="1" applyBorder="1" applyAlignment="1">
      <alignment horizontal="center" vertical="center" wrapText="1"/>
    </xf>
    <xf numFmtId="3" fontId="8" fillId="0" borderId="12" xfId="2" applyNumberFormat="1" applyFont="1" applyBorder="1" applyAlignment="1">
      <alignment horizontal="center" vertical="center" wrapText="1"/>
    </xf>
    <xf numFmtId="168" fontId="8" fillId="5" borderId="12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8" fillId="0" borderId="1" xfId="2" quotePrefix="1" applyFont="1" applyBorder="1" applyAlignment="1">
      <alignment horizontal="center" vertical="center" wrapText="1"/>
    </xf>
    <xf numFmtId="0" fontId="0" fillId="15" borderId="1" xfId="0" applyFill="1" applyBorder="1"/>
    <xf numFmtId="0" fontId="0" fillId="15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top"/>
    </xf>
    <xf numFmtId="0" fontId="20" fillId="4" borderId="4" xfId="6" applyFont="1" applyFill="1" applyBorder="1" applyAlignment="1">
      <alignment horizontal="center" vertical="center" wrapText="1"/>
    </xf>
    <xf numFmtId="0" fontId="20" fillId="4" borderId="5" xfId="6" applyFont="1" applyFill="1" applyBorder="1" applyAlignment="1">
      <alignment horizontal="center" vertical="center" wrapText="1"/>
    </xf>
    <xf numFmtId="0" fontId="8" fillId="4" borderId="4" xfId="6" applyFont="1" applyFill="1" applyBorder="1" applyAlignment="1">
      <alignment horizontal="left" vertical="center"/>
    </xf>
    <xf numFmtId="0" fontId="8" fillId="4" borderId="5" xfId="6" applyFont="1" applyFill="1" applyBorder="1" applyAlignment="1">
      <alignment horizontal="left" vertical="center"/>
    </xf>
    <xf numFmtId="164" fontId="13" fillId="4" borderId="0" xfId="2" applyNumberFormat="1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5" fillId="4" borderId="3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left" vertical="top"/>
    </xf>
    <xf numFmtId="165" fontId="5" fillId="4" borderId="4" xfId="6" applyNumberFormat="1" applyFont="1" applyFill="1" applyBorder="1" applyAlignment="1">
      <alignment horizontal="center" vertical="center"/>
    </xf>
    <xf numFmtId="165" fontId="5" fillId="4" borderId="5" xfId="6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3" fillId="0" borderId="0" xfId="2" applyFont="1" applyAlignment="1">
      <alignment horizontal="center" vertical="center" wrapText="1"/>
    </xf>
    <xf numFmtId="16" fontId="5" fillId="4" borderId="4" xfId="6" applyNumberFormat="1" applyFont="1" applyFill="1" applyBorder="1" applyAlignment="1">
      <alignment horizontal="center" vertical="center"/>
    </xf>
    <xf numFmtId="16" fontId="5" fillId="4" borderId="5" xfId="6" applyNumberFormat="1" applyFont="1" applyFill="1" applyBorder="1" applyAlignment="1">
      <alignment horizontal="center" vertical="center"/>
    </xf>
    <xf numFmtId="0" fontId="17" fillId="13" borderId="0" xfId="0" applyFont="1" applyFill="1" applyAlignment="1">
      <alignment horizont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7" fillId="11" borderId="0" xfId="0" applyFont="1" applyFill="1" applyAlignment="1">
      <alignment horizontal="center" wrapText="1"/>
    </xf>
    <xf numFmtId="0" fontId="18" fillId="10" borderId="13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6" xfId="0" applyFont="1" applyFill="1" applyBorder="1" applyAlignment="1">
      <alignment horizontal="center" vertical="center" wrapText="1"/>
    </xf>
    <xf numFmtId="0" fontId="18" fillId="10" borderId="0" xfId="0" applyFont="1" applyFill="1" applyAlignment="1">
      <alignment horizontal="center" vertical="center" wrapText="1"/>
    </xf>
    <xf numFmtId="0" fontId="18" fillId="10" borderId="17" xfId="0" applyFont="1" applyFill="1" applyBorder="1" applyAlignment="1">
      <alignment horizontal="center" vertical="center" wrapText="1"/>
    </xf>
    <xf numFmtId="0" fontId="18" fillId="10" borderId="18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8" fillId="10" borderId="20" xfId="0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wrapText="1"/>
    </xf>
    <xf numFmtId="0" fontId="17" fillId="9" borderId="0" xfId="0" applyFont="1" applyFill="1" applyAlignment="1">
      <alignment horizontal="center" wrapText="1"/>
    </xf>
    <xf numFmtId="0" fontId="19" fillId="12" borderId="0" xfId="0" applyFont="1" applyFill="1" applyAlignment="1">
      <alignment horizontal="center" vertical="center" wrapText="1"/>
    </xf>
    <xf numFmtId="0" fontId="19" fillId="15" borderId="0" xfId="0" applyFont="1" applyFill="1" applyAlignment="1">
      <alignment horizontal="center" vertical="center" wrapText="1"/>
    </xf>
    <xf numFmtId="0" fontId="19" fillId="15" borderId="0" xfId="0" applyFont="1" applyFill="1" applyAlignment="1">
      <alignment horizontal="center" vertical="center"/>
    </xf>
    <xf numFmtId="0" fontId="0" fillId="0" borderId="21" xfId="0" applyFill="1" applyBorder="1"/>
    <xf numFmtId="0" fontId="0" fillId="0" borderId="1" xfId="0" applyFill="1" applyBorder="1"/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1" xfId="10" xr:uid="{00000000-0005-0000-0000-000009000000}"/>
    <cellStyle name="Normal 34" xfId="11" xr:uid="{893DCAE9-9D01-47EE-823E-1E10749CCCE7}"/>
    <cellStyle name="Normal_Forms" xfId="1" xr:uid="{00000000-0005-0000-0000-00000A000000}"/>
  </cellStyles>
  <dxfs count="0"/>
  <tableStyles count="0" defaultTableStyle="TableStyleMedium2" defaultPivotStyle="PivotStyleLight16"/>
  <colors>
    <mruColors>
      <color rgb="FFC6F0A4"/>
      <color rgb="FFFF9900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5">
  <rv s="0">
    <v>0</v>
    <v>5</v>
  </rv>
  <rv s="0">
    <v>1</v>
    <v>5</v>
  </rv>
  <rv s="0">
    <v>2</v>
    <v>5</v>
  </rv>
  <rv s="0">
    <v>3</v>
    <v>5</v>
  </rv>
  <rv s="0">
    <v>4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topLeftCell="A10" zoomScale="55" zoomScaleNormal="55" zoomScaleSheetLayoutView="55" zoomScalePageLayoutView="70" workbookViewId="0">
      <selection activeCell="K14" sqref="K14:K17"/>
    </sheetView>
  </sheetViews>
  <sheetFormatPr defaultColWidth="9.33203125" defaultRowHeight="27"/>
  <cols>
    <col min="1" max="1" width="18" style="5" customWidth="1"/>
    <col min="2" max="2" width="12.44140625" style="5" customWidth="1"/>
    <col min="3" max="3" width="15.6640625" style="5" customWidth="1"/>
    <col min="4" max="4" width="17.6640625" style="5" customWidth="1"/>
    <col min="5" max="5" width="22.6640625" style="5" customWidth="1"/>
    <col min="6" max="6" width="27.6640625" style="5" customWidth="1"/>
    <col min="7" max="7" width="19.109375" style="5" customWidth="1"/>
    <col min="8" max="8" width="11.5546875" style="5" customWidth="1"/>
    <col min="9" max="9" width="17.88671875" style="5" customWidth="1"/>
    <col min="10" max="10" width="15.33203125" style="5" customWidth="1"/>
    <col min="11" max="11" width="13.44140625" style="5" customWidth="1"/>
    <col min="12" max="12" width="29.33203125" style="5" customWidth="1"/>
    <col min="13" max="13" width="31.33203125" style="5" customWidth="1"/>
    <col min="14" max="14" width="33.44140625" style="5" customWidth="1"/>
    <col min="15" max="16384" width="9.33203125" style="5"/>
  </cols>
  <sheetData>
    <row r="1" spans="1:14" ht="25.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0</v>
      </c>
      <c r="N1" s="4" t="s">
        <v>44</v>
      </c>
    </row>
    <row r="2" spans="1:14" ht="21.4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 t="s">
        <v>1</v>
      </c>
      <c r="N2" s="6" t="s">
        <v>2</v>
      </c>
    </row>
    <row r="3" spans="1:14" ht="19.9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3" t="s">
        <v>4</v>
      </c>
      <c r="N3" s="9" t="s">
        <v>45</v>
      </c>
    </row>
    <row r="4" spans="1:14" ht="25.2" customHeight="1">
      <c r="A4" s="1"/>
      <c r="B4" s="1"/>
      <c r="C4" s="1"/>
      <c r="D4" s="1"/>
      <c r="E4" s="1"/>
      <c r="F4" s="7"/>
      <c r="G4" s="7"/>
      <c r="H4" s="7"/>
      <c r="I4" s="7"/>
      <c r="J4" s="1"/>
      <c r="K4" s="1"/>
      <c r="L4" s="1"/>
      <c r="M4" s="10"/>
      <c r="N4" s="10"/>
    </row>
    <row r="5" spans="1:14">
      <c r="A5" s="11" t="s">
        <v>5</v>
      </c>
      <c r="B5" s="82" t="s">
        <v>69</v>
      </c>
      <c r="C5" s="82"/>
      <c r="D5" s="82"/>
      <c r="E5" s="12"/>
      <c r="F5" s="85" t="s">
        <v>6</v>
      </c>
      <c r="G5" s="86"/>
      <c r="H5" s="80" t="s">
        <v>56</v>
      </c>
      <c r="I5" s="81"/>
      <c r="J5" s="13"/>
      <c r="K5" s="13"/>
      <c r="L5" s="14"/>
      <c r="M5" s="15" t="s">
        <v>7</v>
      </c>
      <c r="N5" s="16">
        <v>45749</v>
      </c>
    </row>
    <row r="6" spans="1:14" ht="123" customHeight="1">
      <c r="A6" s="17" t="s">
        <v>8</v>
      </c>
      <c r="B6" s="89"/>
      <c r="C6" s="89"/>
      <c r="D6" s="89"/>
      <c r="E6" s="12"/>
      <c r="F6" s="85" t="s">
        <v>9</v>
      </c>
      <c r="G6" s="86"/>
      <c r="H6" s="83" t="s">
        <v>227</v>
      </c>
      <c r="I6" s="84"/>
      <c r="J6" s="13"/>
      <c r="K6" s="13"/>
      <c r="L6" s="14"/>
      <c r="M6" s="15" t="s">
        <v>10</v>
      </c>
      <c r="N6" s="61"/>
    </row>
    <row r="7" spans="1:14" ht="21.75" customHeight="1">
      <c r="A7" s="17" t="s">
        <v>11</v>
      </c>
      <c r="B7" s="90"/>
      <c r="C7" s="90"/>
      <c r="D7" s="18"/>
      <c r="E7" s="12"/>
      <c r="F7" s="85" t="s">
        <v>12</v>
      </c>
      <c r="G7" s="86"/>
      <c r="H7" s="95">
        <f>N5+7</f>
        <v>45756</v>
      </c>
      <c r="I7" s="96"/>
      <c r="J7" s="13"/>
      <c r="K7" s="13"/>
      <c r="L7" s="14"/>
      <c r="M7" s="15" t="s">
        <v>13</v>
      </c>
      <c r="N7" s="19" t="s">
        <v>154</v>
      </c>
    </row>
    <row r="8" spans="1:14" ht="21.75" customHeight="1">
      <c r="A8" s="20" t="s">
        <v>14</v>
      </c>
      <c r="B8" s="93"/>
      <c r="C8" s="93"/>
      <c r="D8" s="21"/>
      <c r="E8" s="12"/>
      <c r="F8" s="85" t="s">
        <v>15</v>
      </c>
      <c r="G8" s="86"/>
      <c r="H8" s="91" t="s">
        <v>34</v>
      </c>
      <c r="I8" s="92"/>
      <c r="J8" s="22"/>
      <c r="K8" s="22"/>
      <c r="L8" s="14"/>
      <c r="M8" s="15" t="s">
        <v>16</v>
      </c>
      <c r="N8" s="23" t="s">
        <v>57</v>
      </c>
    </row>
    <row r="9" spans="1:14" ht="5.7" customHeight="1">
      <c r="A9" s="24"/>
      <c r="B9" s="24"/>
      <c r="C9" s="24"/>
      <c r="D9" s="24"/>
      <c r="E9" s="7"/>
      <c r="F9" s="24"/>
      <c r="G9" s="24"/>
      <c r="H9" s="24"/>
      <c r="I9" s="24"/>
      <c r="J9" s="7"/>
      <c r="K9" s="7"/>
      <c r="L9" s="7"/>
      <c r="M9" s="10"/>
      <c r="N9" s="10"/>
    </row>
    <row r="10" spans="1:14" ht="108">
      <c r="A10" s="25" t="s">
        <v>17</v>
      </c>
      <c r="B10" s="26" t="s">
        <v>18</v>
      </c>
      <c r="C10" s="26" t="s">
        <v>19</v>
      </c>
      <c r="D10" s="26" t="s">
        <v>20</v>
      </c>
      <c r="E10" s="26" t="s">
        <v>21</v>
      </c>
      <c r="F10" s="25" t="s">
        <v>22</v>
      </c>
      <c r="G10" s="25" t="s">
        <v>23</v>
      </c>
      <c r="H10" s="25" t="s">
        <v>24</v>
      </c>
      <c r="I10" s="27" t="s">
        <v>25</v>
      </c>
      <c r="J10" s="27" t="s">
        <v>26</v>
      </c>
      <c r="K10" s="27" t="s">
        <v>27</v>
      </c>
      <c r="L10" s="28" t="s">
        <v>28</v>
      </c>
      <c r="M10" s="25" t="s">
        <v>29</v>
      </c>
      <c r="N10" s="25" t="s">
        <v>3</v>
      </c>
    </row>
    <row r="11" spans="1:14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ht="111.6" hidden="1" customHeight="1">
      <c r="A12" s="29" t="s">
        <v>36</v>
      </c>
      <c r="B12" s="30"/>
      <c r="C12" s="70" t="s">
        <v>37</v>
      </c>
      <c r="D12" s="30" t="s">
        <v>38</v>
      </c>
      <c r="E12" s="29" t="s">
        <v>50</v>
      </c>
      <c r="F12" s="31" t="s">
        <v>46</v>
      </c>
      <c r="G12" s="32" t="s">
        <v>42</v>
      </c>
      <c r="H12" s="32" t="s">
        <v>35</v>
      </c>
      <c r="I12" s="33">
        <f>SUMIF(DETAIL!$L$3:$L$122,'MER.QT-1.BM2'!F12,DETAIL!$K$3:$K$122)</f>
        <v>0</v>
      </c>
      <c r="J12" s="33"/>
      <c r="K12" s="34">
        <f>I12-J12</f>
        <v>0</v>
      </c>
      <c r="L12" s="35">
        <v>1000</v>
      </c>
      <c r="M12" s="36">
        <f t="shared" ref="M12:M17" si="0">K12*L12</f>
        <v>0</v>
      </c>
      <c r="N12" s="37" t="e" vm="1">
        <v>#VALUE!</v>
      </c>
    </row>
    <row r="13" spans="1:14" ht="111.6" hidden="1" customHeight="1">
      <c r="A13" s="29" t="s">
        <v>36</v>
      </c>
      <c r="B13" s="30"/>
      <c r="C13" s="70" t="s">
        <v>37</v>
      </c>
      <c r="D13" s="30" t="s">
        <v>38</v>
      </c>
      <c r="E13" s="29" t="s">
        <v>50</v>
      </c>
      <c r="F13" s="31" t="s">
        <v>51</v>
      </c>
      <c r="G13" s="32" t="s">
        <v>40</v>
      </c>
      <c r="H13" s="32" t="s">
        <v>35</v>
      </c>
      <c r="I13" s="33">
        <f>SUMIF(DETAIL!$L$3:$L$122,'MER.QT-1.BM2'!F13,DETAIL!$K$3:$K$122)</f>
        <v>0</v>
      </c>
      <c r="J13" s="33"/>
      <c r="K13" s="34">
        <f t="shared" ref="K13" si="1">I13-J13</f>
        <v>0</v>
      </c>
      <c r="L13" s="35">
        <v>1000</v>
      </c>
      <c r="M13" s="36">
        <f t="shared" si="0"/>
        <v>0</v>
      </c>
      <c r="N13" s="37"/>
    </row>
    <row r="14" spans="1:14" ht="111.6" customHeight="1">
      <c r="A14" s="29" t="s">
        <v>36</v>
      </c>
      <c r="B14" s="30"/>
      <c r="C14" s="70" t="s">
        <v>37</v>
      </c>
      <c r="D14" s="30" t="s">
        <v>38</v>
      </c>
      <c r="E14" s="29" t="s">
        <v>50</v>
      </c>
      <c r="F14" s="75" t="s">
        <v>47</v>
      </c>
      <c r="G14" s="32" t="s">
        <v>43</v>
      </c>
      <c r="H14" s="32" t="s">
        <v>35</v>
      </c>
      <c r="I14" s="33">
        <v>1700</v>
      </c>
      <c r="J14" s="33"/>
      <c r="K14" s="69">
        <f>I14-J14</f>
        <v>1700</v>
      </c>
      <c r="L14" s="35">
        <v>1000</v>
      </c>
      <c r="M14" s="36">
        <f t="shared" si="0"/>
        <v>1700000</v>
      </c>
      <c r="N14" s="37" t="e" vm="2">
        <v>#VALUE!</v>
      </c>
    </row>
    <row r="15" spans="1:14" ht="111.6" customHeight="1">
      <c r="A15" s="29" t="s">
        <v>36</v>
      </c>
      <c r="B15" s="30"/>
      <c r="C15" s="70" t="s">
        <v>37</v>
      </c>
      <c r="D15" s="30" t="s">
        <v>38</v>
      </c>
      <c r="E15" s="29" t="s">
        <v>50</v>
      </c>
      <c r="F15" s="75" t="s">
        <v>152</v>
      </c>
      <c r="G15" s="32" t="s">
        <v>39</v>
      </c>
      <c r="H15" s="32" t="s">
        <v>35</v>
      </c>
      <c r="I15" s="33">
        <v>150</v>
      </c>
      <c r="J15" s="33"/>
      <c r="K15" s="69">
        <f>I15-J15</f>
        <v>150</v>
      </c>
      <c r="L15" s="35">
        <v>1000</v>
      </c>
      <c r="M15" s="36">
        <f t="shared" si="0"/>
        <v>150000</v>
      </c>
      <c r="N15" s="37" t="e" vm="3">
        <v>#VALUE!</v>
      </c>
    </row>
    <row r="16" spans="1:14" ht="111.6" customHeight="1">
      <c r="A16" s="29" t="s">
        <v>36</v>
      </c>
      <c r="B16" s="30"/>
      <c r="C16" s="70" t="s">
        <v>37</v>
      </c>
      <c r="D16" s="30" t="s">
        <v>38</v>
      </c>
      <c r="E16" s="29" t="s">
        <v>50</v>
      </c>
      <c r="F16" s="75" t="s">
        <v>55</v>
      </c>
      <c r="G16" s="66" t="s">
        <v>54</v>
      </c>
      <c r="H16" s="32" t="s">
        <v>35</v>
      </c>
      <c r="I16" s="33">
        <v>350</v>
      </c>
      <c r="J16" s="33"/>
      <c r="K16" s="69">
        <f>I16-J16</f>
        <v>350</v>
      </c>
      <c r="L16" s="35">
        <v>1000</v>
      </c>
      <c r="M16" s="36">
        <f t="shared" si="0"/>
        <v>350000</v>
      </c>
      <c r="N16" s="37" t="e" vm="4">
        <v>#VALUE!</v>
      </c>
    </row>
    <row r="17" spans="1:14" ht="111.6" customHeight="1">
      <c r="A17" s="29" t="s">
        <v>36</v>
      </c>
      <c r="B17" s="30"/>
      <c r="C17" s="70" t="s">
        <v>37</v>
      </c>
      <c r="D17" s="30" t="s">
        <v>38</v>
      </c>
      <c r="E17" s="29" t="s">
        <v>50</v>
      </c>
      <c r="F17" s="75" t="s">
        <v>73</v>
      </c>
      <c r="G17" s="32" t="s">
        <v>41</v>
      </c>
      <c r="H17" s="32" t="s">
        <v>35</v>
      </c>
      <c r="I17" s="33">
        <v>350</v>
      </c>
      <c r="J17" s="33"/>
      <c r="K17" s="69">
        <f>I17-J17</f>
        <v>350</v>
      </c>
      <c r="L17" s="35">
        <v>1000</v>
      </c>
      <c r="M17" s="36">
        <f t="shared" si="0"/>
        <v>350000</v>
      </c>
      <c r="N17" s="37" t="e" vm="5">
        <v>#VALUE!</v>
      </c>
    </row>
    <row r="18" spans="1:14" ht="27" customHeight="1">
      <c r="A18" s="38"/>
      <c r="B18" s="38"/>
      <c r="C18" s="38"/>
      <c r="D18" s="38"/>
      <c r="E18" s="38"/>
      <c r="F18" s="38"/>
      <c r="G18" s="39"/>
      <c r="H18" s="39" t="s">
        <v>30</v>
      </c>
      <c r="I18" s="71">
        <f>SUM(I12:I17)</f>
        <v>2550</v>
      </c>
      <c r="J18" s="72"/>
      <c r="K18" s="71">
        <f>SUM(K12:K17)</f>
        <v>2550</v>
      </c>
      <c r="L18" s="40"/>
      <c r="M18" s="73">
        <f>SUM(M12:M17)</f>
        <v>2550000</v>
      </c>
      <c r="N18" s="41"/>
    </row>
    <row r="19" spans="1:14" s="46" customFormat="1" ht="21.75" customHeight="1">
      <c r="A19" s="42"/>
      <c r="B19" s="42"/>
      <c r="C19" s="43"/>
      <c r="D19" s="43"/>
      <c r="E19" s="43"/>
      <c r="F19" s="43"/>
      <c r="G19" s="44"/>
      <c r="H19" s="44"/>
      <c r="I19" s="44"/>
      <c r="J19" s="44"/>
      <c r="K19" s="44"/>
      <c r="L19" s="45"/>
      <c r="M19" s="45"/>
      <c r="N19" s="44"/>
    </row>
    <row r="20" spans="1:14" ht="21.75" customHeight="1">
      <c r="A20" s="94" t="s">
        <v>31</v>
      </c>
      <c r="B20" s="94"/>
      <c r="C20" s="47"/>
      <c r="D20" s="48"/>
      <c r="E20" s="88" t="s">
        <v>32</v>
      </c>
      <c r="F20" s="88"/>
      <c r="G20" s="88"/>
      <c r="H20" s="49"/>
      <c r="I20" s="50"/>
      <c r="J20" s="50"/>
      <c r="K20" s="50"/>
      <c r="L20" s="87" t="s">
        <v>33</v>
      </c>
      <c r="M20" s="87"/>
      <c r="N20" s="41"/>
    </row>
    <row r="21" spans="1:14" ht="21.75" customHeight="1">
      <c r="A21" s="51"/>
      <c r="B21" s="52"/>
      <c r="C21" s="51"/>
      <c r="D21" s="51"/>
      <c r="E21" s="51"/>
      <c r="F21" s="51"/>
      <c r="G21" s="51"/>
      <c r="H21" s="53"/>
      <c r="I21" s="53"/>
      <c r="J21" s="53"/>
    </row>
    <row r="22" spans="1:14" ht="21.75" customHeight="1">
      <c r="A22" s="51"/>
      <c r="B22" s="52"/>
      <c r="C22" s="51"/>
      <c r="D22" s="51"/>
      <c r="E22" s="51"/>
      <c r="F22" s="51"/>
      <c r="G22" s="51"/>
      <c r="H22" s="53"/>
      <c r="I22" s="53"/>
      <c r="J22" s="53"/>
    </row>
    <row r="23" spans="1:14" ht="21.75" customHeight="1">
      <c r="A23" s="54"/>
      <c r="B23" s="55"/>
      <c r="C23" s="51"/>
      <c r="D23" s="51"/>
      <c r="E23" s="51"/>
      <c r="F23" s="51"/>
      <c r="G23" s="56"/>
      <c r="H23" s="56"/>
      <c r="I23" s="51"/>
      <c r="J23" s="53"/>
    </row>
    <row r="24" spans="1:14" ht="21.75" customHeight="1">
      <c r="A24" s="53"/>
      <c r="B24" s="57"/>
      <c r="C24" s="58"/>
      <c r="D24" s="53"/>
      <c r="E24" s="59"/>
      <c r="F24" s="59"/>
      <c r="G24" s="53"/>
      <c r="H24" s="60"/>
      <c r="I24" s="60"/>
      <c r="J24" s="53"/>
    </row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3.25" customHeight="1"/>
    <row r="63" ht="23.25" customHeight="1"/>
    <row r="64" ht="23.25" customHeight="1"/>
    <row r="65" ht="23.25" customHeight="1"/>
  </sheetData>
  <autoFilter ref="A11:N18" xr:uid="{00000000-0001-0000-0000-000000000000}"/>
  <mergeCells count="15">
    <mergeCell ref="H5:I5"/>
    <mergeCell ref="B5:D5"/>
    <mergeCell ref="H6:I6"/>
    <mergeCell ref="F5:G5"/>
    <mergeCell ref="L20:M20"/>
    <mergeCell ref="E20:G20"/>
    <mergeCell ref="B6:D6"/>
    <mergeCell ref="B7:C7"/>
    <mergeCell ref="H8:I8"/>
    <mergeCell ref="B8:C8"/>
    <mergeCell ref="F6:G6"/>
    <mergeCell ref="F7:G7"/>
    <mergeCell ref="F8:G8"/>
    <mergeCell ref="A20:B20"/>
    <mergeCell ref="H7:I7"/>
  </mergeCells>
  <printOptions horizontalCentered="1"/>
  <pageMargins left="0.25" right="0.25" top="1.0416666666666667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FCF1B-0353-41F9-BC28-FE73671DA24B}">
  <sheetPr filterMode="1"/>
  <dimension ref="A1:N322"/>
  <sheetViews>
    <sheetView topLeftCell="C1" workbookViewId="0">
      <selection activeCell="K2" sqref="K2"/>
    </sheetView>
  </sheetViews>
  <sheetFormatPr defaultRowHeight="14.4"/>
  <cols>
    <col min="3" max="4" width="18.21875" customWidth="1"/>
    <col min="5" max="5" width="25.44140625" customWidth="1"/>
    <col min="8" max="9" width="14.6640625" customWidth="1"/>
    <col min="10" max="10" width="10.88671875" customWidth="1"/>
    <col min="11" max="11" width="8.109375" customWidth="1"/>
    <col min="12" max="12" width="14.6640625" customWidth="1"/>
    <col min="13" max="13" width="51.33203125" customWidth="1"/>
  </cols>
  <sheetData>
    <row r="1" spans="1:14">
      <c r="H1">
        <f>SUBTOTAL(9,H3:H303)</f>
        <v>21205</v>
      </c>
      <c r="I1">
        <f t="shared" ref="I1:K1" si="0">SUBTOTAL(9,I3:I303)</f>
        <v>25453</v>
      </c>
      <c r="J1">
        <f t="shared" si="0"/>
        <v>2372</v>
      </c>
      <c r="K1">
        <f>SUBTOTAL(9,K3:K403)</f>
        <v>1591</v>
      </c>
    </row>
    <row r="2" spans="1:14" ht="25.2" customHeight="1">
      <c r="A2" s="68" t="s">
        <v>74</v>
      </c>
      <c r="B2" s="68" t="s">
        <v>58</v>
      </c>
      <c r="C2" s="68" t="s">
        <v>59</v>
      </c>
      <c r="D2" s="68" t="s">
        <v>59</v>
      </c>
      <c r="E2" s="68" t="s">
        <v>60</v>
      </c>
      <c r="F2" s="68" t="s">
        <v>61</v>
      </c>
      <c r="G2" s="68" t="s">
        <v>62</v>
      </c>
      <c r="H2" s="68" t="s">
        <v>63</v>
      </c>
      <c r="I2" s="68" t="s">
        <v>71</v>
      </c>
      <c r="J2" s="68" t="s">
        <v>67</v>
      </c>
      <c r="K2" s="68" t="s">
        <v>68</v>
      </c>
      <c r="L2" s="68" t="s">
        <v>66</v>
      </c>
      <c r="M2" s="68" t="s">
        <v>65</v>
      </c>
    </row>
    <row r="3" spans="1:14" hidden="1">
      <c r="A3" s="67" t="s">
        <v>75</v>
      </c>
      <c r="B3" s="67">
        <v>10056</v>
      </c>
      <c r="C3" s="67" t="s">
        <v>76</v>
      </c>
      <c r="D3" s="67" t="s">
        <v>77</v>
      </c>
      <c r="E3" s="67" t="s">
        <v>78</v>
      </c>
      <c r="F3" s="67" t="s">
        <v>148</v>
      </c>
      <c r="G3" s="67" t="s">
        <v>123</v>
      </c>
      <c r="H3" s="67">
        <v>11</v>
      </c>
      <c r="I3" s="67">
        <f>ROUND(H3*1.2,0)</f>
        <v>13</v>
      </c>
      <c r="J3" s="67">
        <v>12</v>
      </c>
      <c r="K3" s="67">
        <f>ROUND(I3/J3,0)</f>
        <v>1</v>
      </c>
      <c r="L3" s="67" t="s">
        <v>152</v>
      </c>
      <c r="M3" s="67" t="s">
        <v>151</v>
      </c>
      <c r="N3" t="str">
        <f>VLOOKUP(M3,NOTED!$D$2:$E$7,2,0)</f>
        <v>CA BERGEN</v>
      </c>
    </row>
    <row r="4" spans="1:14" hidden="1">
      <c r="A4" s="67" t="s">
        <v>75</v>
      </c>
      <c r="B4" s="67">
        <v>10056</v>
      </c>
      <c r="C4" s="67" t="s">
        <v>76</v>
      </c>
      <c r="D4" s="67" t="s">
        <v>77</v>
      </c>
      <c r="E4" s="67" t="s">
        <v>78</v>
      </c>
      <c r="F4" s="67" t="s">
        <v>148</v>
      </c>
      <c r="G4" s="67" t="s">
        <v>124</v>
      </c>
      <c r="H4" s="67">
        <v>30</v>
      </c>
      <c r="I4" s="67">
        <f t="shared" ref="I4:I67" si="1">ROUND(H4*1.2,0)</f>
        <v>36</v>
      </c>
      <c r="J4" s="67">
        <v>12</v>
      </c>
      <c r="K4" s="67">
        <f t="shared" ref="K4:K67" si="2">ROUND(I4/J4,0)</f>
        <v>3</v>
      </c>
      <c r="L4" s="67" t="s">
        <v>152</v>
      </c>
      <c r="M4" s="67" t="s">
        <v>151</v>
      </c>
      <c r="N4" t="str">
        <f>VLOOKUP(M4,NOTED!$D$2:$E$7,2,0)</f>
        <v>CA BERGEN</v>
      </c>
    </row>
    <row r="5" spans="1:14" hidden="1">
      <c r="A5" s="67" t="s">
        <v>75</v>
      </c>
      <c r="B5" s="67">
        <v>10056</v>
      </c>
      <c r="C5" s="67" t="s">
        <v>76</v>
      </c>
      <c r="D5" s="67" t="s">
        <v>77</v>
      </c>
      <c r="E5" s="67" t="s">
        <v>78</v>
      </c>
      <c r="F5" s="67" t="s">
        <v>148</v>
      </c>
      <c r="G5" s="67" t="s">
        <v>125</v>
      </c>
      <c r="H5" s="67">
        <v>30</v>
      </c>
      <c r="I5" s="67">
        <f t="shared" si="1"/>
        <v>36</v>
      </c>
      <c r="J5" s="67">
        <v>12</v>
      </c>
      <c r="K5" s="67">
        <f t="shared" si="2"/>
        <v>3</v>
      </c>
      <c r="L5" s="67" t="s">
        <v>152</v>
      </c>
      <c r="M5" s="67" t="s">
        <v>151</v>
      </c>
      <c r="N5" t="str">
        <f>VLOOKUP(M5,NOTED!$D$2:$E$7,2,0)</f>
        <v>CA BERGEN</v>
      </c>
    </row>
    <row r="6" spans="1:14" hidden="1">
      <c r="A6" s="67" t="s">
        <v>75</v>
      </c>
      <c r="B6" s="67">
        <v>10056</v>
      </c>
      <c r="C6" s="67" t="s">
        <v>76</v>
      </c>
      <c r="D6" s="67" t="s">
        <v>77</v>
      </c>
      <c r="E6" s="67" t="s">
        <v>78</v>
      </c>
      <c r="F6" s="67" t="s">
        <v>148</v>
      </c>
      <c r="G6" s="67" t="s">
        <v>126</v>
      </c>
      <c r="H6" s="67">
        <v>30</v>
      </c>
      <c r="I6" s="67">
        <f t="shared" si="1"/>
        <v>36</v>
      </c>
      <c r="J6" s="67">
        <v>12</v>
      </c>
      <c r="K6" s="67">
        <f t="shared" si="2"/>
        <v>3</v>
      </c>
      <c r="L6" s="67" t="s">
        <v>152</v>
      </c>
      <c r="M6" s="67" t="s">
        <v>151</v>
      </c>
      <c r="N6" t="str">
        <f>VLOOKUP(M6,NOTED!$D$2:$E$7,2,0)</f>
        <v>CA BERGEN</v>
      </c>
    </row>
    <row r="7" spans="1:14" hidden="1">
      <c r="A7" s="67" t="s">
        <v>75</v>
      </c>
      <c r="B7" s="67">
        <v>10056</v>
      </c>
      <c r="C7" s="67" t="s">
        <v>79</v>
      </c>
      <c r="D7" s="67" t="s">
        <v>80</v>
      </c>
      <c r="E7" s="67" t="s">
        <v>81</v>
      </c>
      <c r="F7" s="67" t="s">
        <v>149</v>
      </c>
      <c r="G7" s="67" t="s">
        <v>127</v>
      </c>
      <c r="H7" s="67">
        <v>30</v>
      </c>
      <c r="I7" s="67">
        <f t="shared" si="1"/>
        <v>36</v>
      </c>
      <c r="J7" s="67">
        <v>12</v>
      </c>
      <c r="K7" s="67">
        <f t="shared" si="2"/>
        <v>3</v>
      </c>
      <c r="L7" s="67" t="s">
        <v>152</v>
      </c>
      <c r="M7" s="67" t="s">
        <v>151</v>
      </c>
      <c r="N7" t="str">
        <f>VLOOKUP(M7,NOTED!$D$2:$E$7,2,0)</f>
        <v>CA BERGEN</v>
      </c>
    </row>
    <row r="8" spans="1:14" hidden="1">
      <c r="A8" s="67" t="s">
        <v>75</v>
      </c>
      <c r="B8" s="67">
        <v>10056</v>
      </c>
      <c r="C8" s="67" t="s">
        <v>79</v>
      </c>
      <c r="D8" s="67" t="s">
        <v>80</v>
      </c>
      <c r="E8" s="67" t="s">
        <v>81</v>
      </c>
      <c r="F8" s="67" t="s">
        <v>149</v>
      </c>
      <c r="G8" s="67" t="s">
        <v>128</v>
      </c>
      <c r="H8" s="67">
        <v>30</v>
      </c>
      <c r="I8" s="67">
        <f t="shared" si="1"/>
        <v>36</v>
      </c>
      <c r="J8" s="67">
        <v>12</v>
      </c>
      <c r="K8" s="67">
        <f t="shared" si="2"/>
        <v>3</v>
      </c>
      <c r="L8" s="67" t="s">
        <v>152</v>
      </c>
      <c r="M8" s="67" t="s">
        <v>151</v>
      </c>
      <c r="N8" t="str">
        <f>VLOOKUP(M8,NOTED!$D$2:$E$7,2,0)</f>
        <v>CA BERGEN</v>
      </c>
    </row>
    <row r="9" spans="1:14" hidden="1">
      <c r="A9" s="67" t="s">
        <v>75</v>
      </c>
      <c r="B9" s="67">
        <v>10056</v>
      </c>
      <c r="C9" s="67" t="s">
        <v>79</v>
      </c>
      <c r="D9" s="67" t="s">
        <v>80</v>
      </c>
      <c r="E9" s="67" t="s">
        <v>81</v>
      </c>
      <c r="F9" s="67" t="s">
        <v>149</v>
      </c>
      <c r="G9" s="67" t="s">
        <v>129</v>
      </c>
      <c r="H9" s="67">
        <v>30</v>
      </c>
      <c r="I9" s="67">
        <f t="shared" si="1"/>
        <v>36</v>
      </c>
      <c r="J9" s="67">
        <v>12</v>
      </c>
      <c r="K9" s="67">
        <f t="shared" si="2"/>
        <v>3</v>
      </c>
      <c r="L9" s="67" t="s">
        <v>152</v>
      </c>
      <c r="M9" s="67" t="s">
        <v>151</v>
      </c>
      <c r="N9" t="str">
        <f>VLOOKUP(M9,NOTED!$D$2:$E$7,2,0)</f>
        <v>CA BERGEN</v>
      </c>
    </row>
    <row r="10" spans="1:14" hidden="1">
      <c r="A10" s="67" t="s">
        <v>75</v>
      </c>
      <c r="B10" s="67">
        <v>10056</v>
      </c>
      <c r="C10" s="67" t="s">
        <v>82</v>
      </c>
      <c r="D10" s="67" t="s">
        <v>83</v>
      </c>
      <c r="E10" s="67" t="s">
        <v>84</v>
      </c>
      <c r="F10" s="67" t="s">
        <v>149</v>
      </c>
      <c r="G10" s="67" t="s">
        <v>130</v>
      </c>
      <c r="H10" s="67">
        <v>27</v>
      </c>
      <c r="I10" s="67">
        <f t="shared" si="1"/>
        <v>32</v>
      </c>
      <c r="J10" s="67">
        <v>12</v>
      </c>
      <c r="K10" s="67">
        <f t="shared" si="2"/>
        <v>3</v>
      </c>
      <c r="L10" s="67" t="s">
        <v>152</v>
      </c>
      <c r="M10" s="67" t="s">
        <v>151</v>
      </c>
      <c r="N10" t="str">
        <f>VLOOKUP(M10,NOTED!$D$2:$E$7,2,0)</f>
        <v>CA BERGEN</v>
      </c>
    </row>
    <row r="11" spans="1:14" hidden="1">
      <c r="A11" s="67" t="s">
        <v>75</v>
      </c>
      <c r="B11" s="67">
        <v>10056</v>
      </c>
      <c r="C11" s="67" t="s">
        <v>82</v>
      </c>
      <c r="D11" s="67" t="s">
        <v>83</v>
      </c>
      <c r="E11" s="67" t="s">
        <v>84</v>
      </c>
      <c r="F11" s="67" t="s">
        <v>149</v>
      </c>
      <c r="G11" s="67" t="s">
        <v>131</v>
      </c>
      <c r="H11" s="67">
        <v>27</v>
      </c>
      <c r="I11" s="67">
        <f t="shared" si="1"/>
        <v>32</v>
      </c>
      <c r="J11" s="67">
        <v>12</v>
      </c>
      <c r="K11" s="67">
        <f t="shared" si="2"/>
        <v>3</v>
      </c>
      <c r="L11" s="67" t="s">
        <v>152</v>
      </c>
      <c r="M11" s="67" t="s">
        <v>151</v>
      </c>
      <c r="N11" t="str">
        <f>VLOOKUP(M11,NOTED!$D$2:$E$7,2,0)</f>
        <v>CA BERGEN</v>
      </c>
    </row>
    <row r="12" spans="1:14" hidden="1">
      <c r="A12" s="67" t="s">
        <v>75</v>
      </c>
      <c r="B12" s="67">
        <v>10056</v>
      </c>
      <c r="C12" s="67" t="s">
        <v>82</v>
      </c>
      <c r="D12" s="67" t="s">
        <v>83</v>
      </c>
      <c r="E12" s="67" t="s">
        <v>84</v>
      </c>
      <c r="F12" s="67" t="s">
        <v>149</v>
      </c>
      <c r="G12" s="67" t="s">
        <v>132</v>
      </c>
      <c r="H12" s="67">
        <v>27</v>
      </c>
      <c r="I12" s="67">
        <f t="shared" si="1"/>
        <v>32</v>
      </c>
      <c r="J12" s="67">
        <v>12</v>
      </c>
      <c r="K12" s="67">
        <f t="shared" si="2"/>
        <v>3</v>
      </c>
      <c r="L12" s="67" t="s">
        <v>152</v>
      </c>
      <c r="M12" s="67" t="s">
        <v>151</v>
      </c>
      <c r="N12" t="str">
        <f>VLOOKUP(M12,NOTED!$D$2:$E$7,2,0)</f>
        <v>CA BERGEN</v>
      </c>
    </row>
    <row r="13" spans="1:14" hidden="1">
      <c r="A13" s="67" t="s">
        <v>75</v>
      </c>
      <c r="B13" s="67">
        <v>10056</v>
      </c>
      <c r="C13" s="67" t="s">
        <v>85</v>
      </c>
      <c r="D13" s="67" t="s">
        <v>86</v>
      </c>
      <c r="E13" s="67" t="s">
        <v>87</v>
      </c>
      <c r="F13" s="67" t="s">
        <v>150</v>
      </c>
      <c r="G13" s="67" t="s">
        <v>133</v>
      </c>
      <c r="H13" s="67">
        <v>30</v>
      </c>
      <c r="I13" s="67">
        <f t="shared" si="1"/>
        <v>36</v>
      </c>
      <c r="J13" s="67">
        <f t="shared" ref="J13:J76" si="3">IF(OR(F13="HOODIE","CREWNECK","PANTS"),12,50)</f>
        <v>50</v>
      </c>
      <c r="K13" s="67">
        <f t="shared" si="2"/>
        <v>1</v>
      </c>
      <c r="L13" s="67" t="s">
        <v>152</v>
      </c>
      <c r="M13" s="67" t="s">
        <v>151</v>
      </c>
      <c r="N13" t="str">
        <f>VLOOKUP(M13,NOTED!$D$2:$E$7,2,0)</f>
        <v>CA BERGEN</v>
      </c>
    </row>
    <row r="14" spans="1:14" hidden="1">
      <c r="A14" s="67" t="s">
        <v>75</v>
      </c>
      <c r="B14" s="67">
        <v>10056</v>
      </c>
      <c r="C14" s="67" t="s">
        <v>85</v>
      </c>
      <c r="D14" s="67" t="s">
        <v>86</v>
      </c>
      <c r="E14" s="67" t="s">
        <v>87</v>
      </c>
      <c r="F14" s="67" t="s">
        <v>150</v>
      </c>
      <c r="G14" s="67" t="s">
        <v>125</v>
      </c>
      <c r="H14" s="67">
        <v>30</v>
      </c>
      <c r="I14" s="67">
        <f t="shared" si="1"/>
        <v>36</v>
      </c>
      <c r="J14" s="67">
        <f t="shared" si="3"/>
        <v>50</v>
      </c>
      <c r="K14" s="67">
        <f t="shared" si="2"/>
        <v>1</v>
      </c>
      <c r="L14" s="67" t="s">
        <v>152</v>
      </c>
      <c r="M14" s="67" t="s">
        <v>151</v>
      </c>
      <c r="N14" t="str">
        <f>VLOOKUP(M14,NOTED!$D$2:$E$7,2,0)</f>
        <v>CA BERGEN</v>
      </c>
    </row>
    <row r="15" spans="1:14" hidden="1">
      <c r="A15" s="67" t="s">
        <v>75</v>
      </c>
      <c r="B15" s="67">
        <v>10056</v>
      </c>
      <c r="C15" s="67" t="s">
        <v>85</v>
      </c>
      <c r="D15" s="67" t="s">
        <v>86</v>
      </c>
      <c r="E15" s="67" t="s">
        <v>87</v>
      </c>
      <c r="F15" s="67" t="s">
        <v>150</v>
      </c>
      <c r="G15" s="67" t="s">
        <v>134</v>
      </c>
      <c r="H15" s="67">
        <v>15</v>
      </c>
      <c r="I15" s="67">
        <f t="shared" si="1"/>
        <v>18</v>
      </c>
      <c r="J15" s="67">
        <f t="shared" si="3"/>
        <v>50</v>
      </c>
      <c r="K15" s="67">
        <f t="shared" si="2"/>
        <v>0</v>
      </c>
      <c r="L15" s="67" t="s">
        <v>152</v>
      </c>
      <c r="M15" s="67" t="s">
        <v>151</v>
      </c>
      <c r="N15" t="str">
        <f>VLOOKUP(M15,NOTED!$D$2:$E$7,2,0)</f>
        <v>CA BERGEN</v>
      </c>
    </row>
    <row r="16" spans="1:14" hidden="1">
      <c r="A16" s="67" t="s">
        <v>75</v>
      </c>
      <c r="B16" s="67">
        <v>10056</v>
      </c>
      <c r="C16" s="67" t="s">
        <v>88</v>
      </c>
      <c r="D16" s="67" t="s">
        <v>89</v>
      </c>
      <c r="E16" s="67" t="s">
        <v>90</v>
      </c>
      <c r="F16" s="67" t="s">
        <v>150</v>
      </c>
      <c r="G16" s="67" t="s">
        <v>135</v>
      </c>
      <c r="H16" s="67">
        <v>12</v>
      </c>
      <c r="I16" s="67">
        <f t="shared" si="1"/>
        <v>14</v>
      </c>
      <c r="J16" s="67">
        <f t="shared" si="3"/>
        <v>50</v>
      </c>
      <c r="K16" s="67">
        <f t="shared" si="2"/>
        <v>0</v>
      </c>
      <c r="L16" s="67" t="s">
        <v>152</v>
      </c>
      <c r="M16" s="67" t="s">
        <v>151</v>
      </c>
      <c r="N16" t="str">
        <f>VLOOKUP(M16,NOTED!$D$2:$E$7,2,0)</f>
        <v>CA BERGEN</v>
      </c>
    </row>
    <row r="17" spans="1:14" hidden="1">
      <c r="A17" s="67" t="s">
        <v>75</v>
      </c>
      <c r="B17" s="67">
        <v>10056</v>
      </c>
      <c r="C17" s="67" t="s">
        <v>88</v>
      </c>
      <c r="D17" s="67" t="s">
        <v>89</v>
      </c>
      <c r="E17" s="67" t="s">
        <v>90</v>
      </c>
      <c r="F17" s="67" t="s">
        <v>150</v>
      </c>
      <c r="G17" s="67" t="s">
        <v>124</v>
      </c>
      <c r="H17" s="67">
        <v>14</v>
      </c>
      <c r="I17" s="67">
        <f t="shared" si="1"/>
        <v>17</v>
      </c>
      <c r="J17" s="67">
        <f t="shared" si="3"/>
        <v>50</v>
      </c>
      <c r="K17" s="67">
        <f t="shared" si="2"/>
        <v>0</v>
      </c>
      <c r="L17" s="67" t="s">
        <v>152</v>
      </c>
      <c r="M17" s="67" t="s">
        <v>151</v>
      </c>
      <c r="N17" t="str">
        <f>VLOOKUP(M17,NOTED!$D$2:$E$7,2,0)</f>
        <v>CA BERGEN</v>
      </c>
    </row>
    <row r="18" spans="1:14" hidden="1">
      <c r="A18" s="67" t="s">
        <v>75</v>
      </c>
      <c r="B18" s="67">
        <v>10056</v>
      </c>
      <c r="C18" s="67" t="s">
        <v>91</v>
      </c>
      <c r="D18" s="67" t="s">
        <v>92</v>
      </c>
      <c r="E18" s="67" t="s">
        <v>93</v>
      </c>
      <c r="F18" s="67" t="s">
        <v>150</v>
      </c>
      <c r="G18" s="67" t="s">
        <v>136</v>
      </c>
      <c r="H18" s="67">
        <v>63</v>
      </c>
      <c r="I18" s="67">
        <f t="shared" si="1"/>
        <v>76</v>
      </c>
      <c r="J18" s="67">
        <f t="shared" si="3"/>
        <v>50</v>
      </c>
      <c r="K18" s="67">
        <f t="shared" si="2"/>
        <v>2</v>
      </c>
      <c r="L18" s="67" t="s">
        <v>152</v>
      </c>
      <c r="M18" s="67" t="s">
        <v>151</v>
      </c>
      <c r="N18" t="str">
        <f>VLOOKUP(M18,NOTED!$D$2:$E$7,2,0)</f>
        <v>CA BERGEN</v>
      </c>
    </row>
    <row r="19" spans="1:14" hidden="1">
      <c r="A19" s="67" t="s">
        <v>75</v>
      </c>
      <c r="B19" s="67">
        <v>10056</v>
      </c>
      <c r="C19" s="67" t="s">
        <v>91</v>
      </c>
      <c r="D19" s="67" t="s">
        <v>92</v>
      </c>
      <c r="E19" s="67" t="s">
        <v>93</v>
      </c>
      <c r="F19" s="67" t="s">
        <v>150</v>
      </c>
      <c r="G19" s="67" t="s">
        <v>137</v>
      </c>
      <c r="H19" s="67">
        <v>63</v>
      </c>
      <c r="I19" s="67">
        <f t="shared" si="1"/>
        <v>76</v>
      </c>
      <c r="J19" s="67">
        <f t="shared" si="3"/>
        <v>50</v>
      </c>
      <c r="K19" s="67">
        <f t="shared" si="2"/>
        <v>2</v>
      </c>
      <c r="L19" s="67" t="s">
        <v>152</v>
      </c>
      <c r="M19" s="67" t="s">
        <v>151</v>
      </c>
      <c r="N19" t="str">
        <f>VLOOKUP(M19,NOTED!$D$2:$E$7,2,0)</f>
        <v>CA BERGEN</v>
      </c>
    </row>
    <row r="20" spans="1:14" hidden="1">
      <c r="A20" s="67" t="s">
        <v>75</v>
      </c>
      <c r="B20" s="67">
        <v>10056</v>
      </c>
      <c r="C20" s="67" t="s">
        <v>94</v>
      </c>
      <c r="D20" s="67" t="s">
        <v>95</v>
      </c>
      <c r="E20" s="67" t="s">
        <v>96</v>
      </c>
      <c r="F20" s="67" t="s">
        <v>150</v>
      </c>
      <c r="G20" s="67" t="s">
        <v>124</v>
      </c>
      <c r="H20" s="67">
        <v>63</v>
      </c>
      <c r="I20" s="67">
        <f t="shared" si="1"/>
        <v>76</v>
      </c>
      <c r="J20" s="67">
        <f t="shared" si="3"/>
        <v>50</v>
      </c>
      <c r="K20" s="67">
        <f t="shared" si="2"/>
        <v>2</v>
      </c>
      <c r="L20" s="67" t="s">
        <v>152</v>
      </c>
      <c r="M20" s="67" t="s">
        <v>151</v>
      </c>
      <c r="N20" t="str">
        <f>VLOOKUP(M20,NOTED!$D$2:$E$7,2,0)</f>
        <v>CA BERGEN</v>
      </c>
    </row>
    <row r="21" spans="1:14" hidden="1">
      <c r="A21" s="67" t="s">
        <v>75</v>
      </c>
      <c r="B21" s="67">
        <v>10056</v>
      </c>
      <c r="C21" s="67" t="s">
        <v>97</v>
      </c>
      <c r="D21" s="67" t="s">
        <v>98</v>
      </c>
      <c r="E21" s="67" t="s">
        <v>99</v>
      </c>
      <c r="F21" s="67" t="s">
        <v>150</v>
      </c>
      <c r="G21" s="67" t="s">
        <v>123</v>
      </c>
      <c r="H21" s="67">
        <v>38</v>
      </c>
      <c r="I21" s="67">
        <f t="shared" si="1"/>
        <v>46</v>
      </c>
      <c r="J21" s="67">
        <f t="shared" si="3"/>
        <v>50</v>
      </c>
      <c r="K21" s="67">
        <f t="shared" si="2"/>
        <v>1</v>
      </c>
      <c r="L21" s="67" t="s">
        <v>152</v>
      </c>
      <c r="M21" s="67" t="s">
        <v>151</v>
      </c>
      <c r="N21" t="str">
        <f>VLOOKUP(M21,NOTED!$D$2:$E$7,2,0)</f>
        <v>CA BERGEN</v>
      </c>
    </row>
    <row r="22" spans="1:14" hidden="1">
      <c r="A22" s="67" t="s">
        <v>75</v>
      </c>
      <c r="B22" s="67">
        <v>10056</v>
      </c>
      <c r="C22" s="67" t="s">
        <v>97</v>
      </c>
      <c r="D22" s="67" t="s">
        <v>98</v>
      </c>
      <c r="E22" s="67" t="s">
        <v>99</v>
      </c>
      <c r="F22" s="67" t="s">
        <v>150</v>
      </c>
      <c r="G22" s="67" t="s">
        <v>125</v>
      </c>
      <c r="H22" s="67">
        <v>38</v>
      </c>
      <c r="I22" s="67">
        <f t="shared" si="1"/>
        <v>46</v>
      </c>
      <c r="J22" s="67">
        <f t="shared" si="3"/>
        <v>50</v>
      </c>
      <c r="K22" s="67">
        <f t="shared" si="2"/>
        <v>1</v>
      </c>
      <c r="L22" s="67" t="s">
        <v>152</v>
      </c>
      <c r="M22" s="67" t="s">
        <v>151</v>
      </c>
      <c r="N22" t="str">
        <f>VLOOKUP(M22,NOTED!$D$2:$E$7,2,0)</f>
        <v>CA BERGEN</v>
      </c>
    </row>
    <row r="23" spans="1:14" hidden="1">
      <c r="A23" s="67" t="s">
        <v>75</v>
      </c>
      <c r="B23" s="67">
        <v>10056</v>
      </c>
      <c r="C23" s="67" t="s">
        <v>97</v>
      </c>
      <c r="D23" s="67" t="s">
        <v>98</v>
      </c>
      <c r="E23" s="67" t="s">
        <v>99</v>
      </c>
      <c r="F23" s="67" t="s">
        <v>150</v>
      </c>
      <c r="G23" s="67" t="s">
        <v>128</v>
      </c>
      <c r="H23" s="67">
        <v>38</v>
      </c>
      <c r="I23" s="67">
        <f t="shared" si="1"/>
        <v>46</v>
      </c>
      <c r="J23" s="67">
        <f t="shared" si="3"/>
        <v>50</v>
      </c>
      <c r="K23" s="67">
        <f t="shared" si="2"/>
        <v>1</v>
      </c>
      <c r="L23" s="67" t="s">
        <v>152</v>
      </c>
      <c r="M23" s="67" t="s">
        <v>151</v>
      </c>
      <c r="N23" t="str">
        <f>VLOOKUP(M23,NOTED!$D$2:$E$7,2,0)</f>
        <v>CA BERGEN</v>
      </c>
    </row>
    <row r="24" spans="1:14" hidden="1">
      <c r="A24" s="67" t="s">
        <v>75</v>
      </c>
      <c r="B24" s="67">
        <v>10056</v>
      </c>
      <c r="C24" s="67" t="s">
        <v>100</v>
      </c>
      <c r="D24" s="67" t="s">
        <v>101</v>
      </c>
      <c r="E24" s="67" t="s">
        <v>102</v>
      </c>
      <c r="F24" s="67" t="s">
        <v>150</v>
      </c>
      <c r="G24" s="67" t="s">
        <v>135</v>
      </c>
      <c r="H24" s="67">
        <v>21</v>
      </c>
      <c r="I24" s="67">
        <f t="shared" si="1"/>
        <v>25</v>
      </c>
      <c r="J24" s="67">
        <f t="shared" si="3"/>
        <v>50</v>
      </c>
      <c r="K24" s="67">
        <f t="shared" si="2"/>
        <v>1</v>
      </c>
      <c r="L24" s="67" t="s">
        <v>152</v>
      </c>
      <c r="M24" s="67" t="s">
        <v>151</v>
      </c>
      <c r="N24" t="str">
        <f>VLOOKUP(M24,NOTED!$D$2:$E$7,2,0)</f>
        <v>CA BERGEN</v>
      </c>
    </row>
    <row r="25" spans="1:14" hidden="1">
      <c r="A25" s="67" t="s">
        <v>75</v>
      </c>
      <c r="B25" s="67">
        <v>10056</v>
      </c>
      <c r="C25" s="67" t="s">
        <v>100</v>
      </c>
      <c r="D25" s="67" t="s">
        <v>101</v>
      </c>
      <c r="E25" s="67" t="s">
        <v>102</v>
      </c>
      <c r="F25" s="67" t="s">
        <v>150</v>
      </c>
      <c r="G25" s="67" t="s">
        <v>138</v>
      </c>
      <c r="H25" s="67">
        <v>21</v>
      </c>
      <c r="I25" s="67">
        <f t="shared" si="1"/>
        <v>25</v>
      </c>
      <c r="J25" s="67">
        <f t="shared" si="3"/>
        <v>50</v>
      </c>
      <c r="K25" s="67">
        <f t="shared" si="2"/>
        <v>1</v>
      </c>
      <c r="L25" s="67" t="s">
        <v>152</v>
      </c>
      <c r="M25" s="67" t="s">
        <v>151</v>
      </c>
      <c r="N25" t="str">
        <f>VLOOKUP(M25,NOTED!$D$2:$E$7,2,0)</f>
        <v>CA BERGEN</v>
      </c>
    </row>
    <row r="26" spans="1:14" hidden="1">
      <c r="A26" s="67" t="s">
        <v>75</v>
      </c>
      <c r="B26" s="67">
        <v>10056</v>
      </c>
      <c r="C26" s="67" t="s">
        <v>100</v>
      </c>
      <c r="D26" s="67" t="s">
        <v>101</v>
      </c>
      <c r="E26" s="67" t="s">
        <v>102</v>
      </c>
      <c r="F26" s="67" t="s">
        <v>150</v>
      </c>
      <c r="G26" s="67" t="s">
        <v>139</v>
      </c>
      <c r="H26" s="67">
        <v>21</v>
      </c>
      <c r="I26" s="67">
        <f t="shared" si="1"/>
        <v>25</v>
      </c>
      <c r="J26" s="67">
        <f t="shared" si="3"/>
        <v>50</v>
      </c>
      <c r="K26" s="67">
        <f t="shared" si="2"/>
        <v>1</v>
      </c>
      <c r="L26" s="67" t="s">
        <v>152</v>
      </c>
      <c r="M26" s="67" t="s">
        <v>151</v>
      </c>
      <c r="N26" t="str">
        <f>VLOOKUP(M26,NOTED!$D$2:$E$7,2,0)</f>
        <v>CA BERGEN</v>
      </c>
    </row>
    <row r="27" spans="1:14" hidden="1">
      <c r="A27" s="67" t="s">
        <v>75</v>
      </c>
      <c r="B27" s="67">
        <v>10056</v>
      </c>
      <c r="C27" s="67" t="s">
        <v>103</v>
      </c>
      <c r="D27" s="67" t="e">
        <v>#N/A</v>
      </c>
      <c r="E27" s="67" t="s">
        <v>104</v>
      </c>
      <c r="F27" s="67" t="s">
        <v>148</v>
      </c>
      <c r="G27" s="67" t="s">
        <v>131</v>
      </c>
      <c r="H27" s="67">
        <v>30</v>
      </c>
      <c r="I27" s="67">
        <f t="shared" si="1"/>
        <v>36</v>
      </c>
      <c r="J27" s="67">
        <v>12</v>
      </c>
      <c r="K27" s="67">
        <f t="shared" si="2"/>
        <v>3</v>
      </c>
      <c r="L27" s="67" t="s">
        <v>152</v>
      </c>
      <c r="M27" s="67" t="s">
        <v>151</v>
      </c>
      <c r="N27" t="str">
        <f>VLOOKUP(M27,NOTED!$D$2:$E$7,2,0)</f>
        <v>CA BERGEN</v>
      </c>
    </row>
    <row r="28" spans="1:14" hidden="1">
      <c r="A28" s="67" t="s">
        <v>75</v>
      </c>
      <c r="B28" s="67">
        <v>10056</v>
      </c>
      <c r="C28" s="67" t="s">
        <v>103</v>
      </c>
      <c r="D28" s="67" t="e">
        <v>#N/A</v>
      </c>
      <c r="E28" s="67" t="s">
        <v>104</v>
      </c>
      <c r="F28" s="67" t="s">
        <v>148</v>
      </c>
      <c r="G28" s="67" t="s">
        <v>140</v>
      </c>
      <c r="H28" s="67">
        <v>30</v>
      </c>
      <c r="I28" s="67">
        <f t="shared" si="1"/>
        <v>36</v>
      </c>
      <c r="J28" s="67">
        <v>12</v>
      </c>
      <c r="K28" s="67">
        <f t="shared" si="2"/>
        <v>3</v>
      </c>
      <c r="L28" s="67" t="s">
        <v>152</v>
      </c>
      <c r="M28" s="67" t="s">
        <v>151</v>
      </c>
      <c r="N28" t="str">
        <f>VLOOKUP(M28,NOTED!$D$2:$E$7,2,0)</f>
        <v>CA BERGEN</v>
      </c>
    </row>
    <row r="29" spans="1:14" hidden="1">
      <c r="A29" s="67" t="s">
        <v>75</v>
      </c>
      <c r="B29" s="67">
        <v>10057</v>
      </c>
      <c r="C29" s="67" t="s">
        <v>76</v>
      </c>
      <c r="D29" s="67" t="s">
        <v>77</v>
      </c>
      <c r="E29" s="67" t="s">
        <v>78</v>
      </c>
      <c r="F29" s="67" t="s">
        <v>148</v>
      </c>
      <c r="G29" s="67" t="s">
        <v>123</v>
      </c>
      <c r="H29" s="67">
        <v>6</v>
      </c>
      <c r="I29" s="67">
        <f t="shared" si="1"/>
        <v>7</v>
      </c>
      <c r="J29" s="67">
        <v>12</v>
      </c>
      <c r="K29" s="67">
        <f t="shared" si="2"/>
        <v>1</v>
      </c>
      <c r="L29" s="67" t="s">
        <v>55</v>
      </c>
      <c r="M29" s="67" t="s">
        <v>70</v>
      </c>
      <c r="N29" t="str">
        <f>VLOOKUP(M29,NOTED!$D$2:$E$7,2,0)</f>
        <v>EU BERGEN</v>
      </c>
    </row>
    <row r="30" spans="1:14" hidden="1">
      <c r="A30" s="67" t="s">
        <v>75</v>
      </c>
      <c r="B30" s="67">
        <v>10057</v>
      </c>
      <c r="C30" s="67" t="s">
        <v>76</v>
      </c>
      <c r="D30" s="67" t="s">
        <v>77</v>
      </c>
      <c r="E30" s="67" t="s">
        <v>78</v>
      </c>
      <c r="F30" s="67" t="s">
        <v>148</v>
      </c>
      <c r="G30" s="67" t="s">
        <v>124</v>
      </c>
      <c r="H30" s="67">
        <v>58</v>
      </c>
      <c r="I30" s="67">
        <f t="shared" si="1"/>
        <v>70</v>
      </c>
      <c r="J30" s="67">
        <v>12</v>
      </c>
      <c r="K30" s="67">
        <f t="shared" si="2"/>
        <v>6</v>
      </c>
      <c r="L30" s="67" t="s">
        <v>55</v>
      </c>
      <c r="M30" s="67" t="s">
        <v>70</v>
      </c>
      <c r="N30" t="str">
        <f>VLOOKUP(M30,NOTED!$D$2:$E$7,2,0)</f>
        <v>EU BERGEN</v>
      </c>
    </row>
    <row r="31" spans="1:14" hidden="1">
      <c r="A31" s="67" t="s">
        <v>75</v>
      </c>
      <c r="B31" s="67">
        <v>10057</v>
      </c>
      <c r="C31" s="67" t="s">
        <v>76</v>
      </c>
      <c r="D31" s="67" t="s">
        <v>77</v>
      </c>
      <c r="E31" s="67" t="s">
        <v>78</v>
      </c>
      <c r="F31" s="67" t="s">
        <v>148</v>
      </c>
      <c r="G31" s="67" t="s">
        <v>125</v>
      </c>
      <c r="H31" s="67">
        <v>26</v>
      </c>
      <c r="I31" s="67">
        <f t="shared" si="1"/>
        <v>31</v>
      </c>
      <c r="J31" s="67">
        <v>12</v>
      </c>
      <c r="K31" s="67">
        <f t="shared" si="2"/>
        <v>3</v>
      </c>
      <c r="L31" s="67" t="s">
        <v>55</v>
      </c>
      <c r="M31" s="67" t="s">
        <v>70</v>
      </c>
      <c r="N31" t="str">
        <f>VLOOKUP(M31,NOTED!$D$2:$E$7,2,0)</f>
        <v>EU BERGEN</v>
      </c>
    </row>
    <row r="32" spans="1:14" hidden="1">
      <c r="A32" s="67" t="s">
        <v>75</v>
      </c>
      <c r="B32" s="67">
        <v>10057</v>
      </c>
      <c r="C32" s="67" t="s">
        <v>76</v>
      </c>
      <c r="D32" s="67" t="s">
        <v>77</v>
      </c>
      <c r="E32" s="67" t="s">
        <v>78</v>
      </c>
      <c r="F32" s="67" t="s">
        <v>148</v>
      </c>
      <c r="G32" s="67" t="s">
        <v>126</v>
      </c>
      <c r="H32" s="67">
        <v>56</v>
      </c>
      <c r="I32" s="67">
        <f t="shared" si="1"/>
        <v>67</v>
      </c>
      <c r="J32" s="67">
        <v>12</v>
      </c>
      <c r="K32" s="67">
        <f t="shared" si="2"/>
        <v>6</v>
      </c>
      <c r="L32" s="67" t="s">
        <v>55</v>
      </c>
      <c r="M32" s="67" t="s">
        <v>70</v>
      </c>
      <c r="N32" t="str">
        <f>VLOOKUP(M32,NOTED!$D$2:$E$7,2,0)</f>
        <v>EU BERGEN</v>
      </c>
    </row>
    <row r="33" spans="1:14" hidden="1">
      <c r="A33" s="67" t="s">
        <v>75</v>
      </c>
      <c r="B33" s="67">
        <v>10057</v>
      </c>
      <c r="C33" s="67" t="s">
        <v>79</v>
      </c>
      <c r="D33" s="67" t="s">
        <v>80</v>
      </c>
      <c r="E33" s="67" t="s">
        <v>81</v>
      </c>
      <c r="F33" s="67" t="s">
        <v>149</v>
      </c>
      <c r="G33" s="67" t="s">
        <v>127</v>
      </c>
      <c r="H33" s="67">
        <v>175</v>
      </c>
      <c r="I33" s="67">
        <f t="shared" si="1"/>
        <v>210</v>
      </c>
      <c r="J33" s="67">
        <v>12</v>
      </c>
      <c r="K33" s="67">
        <f t="shared" si="2"/>
        <v>18</v>
      </c>
      <c r="L33" s="67" t="s">
        <v>55</v>
      </c>
      <c r="M33" s="67" t="s">
        <v>70</v>
      </c>
      <c r="N33" t="str">
        <f>VLOOKUP(M33,NOTED!$D$2:$E$7,2,0)</f>
        <v>EU BERGEN</v>
      </c>
    </row>
    <row r="34" spans="1:14" hidden="1">
      <c r="A34" s="67" t="s">
        <v>75</v>
      </c>
      <c r="B34" s="67">
        <v>10057</v>
      </c>
      <c r="C34" s="67" t="s">
        <v>79</v>
      </c>
      <c r="D34" s="67" t="s">
        <v>80</v>
      </c>
      <c r="E34" s="67" t="s">
        <v>81</v>
      </c>
      <c r="F34" s="67" t="s">
        <v>149</v>
      </c>
      <c r="G34" s="67" t="s">
        <v>128</v>
      </c>
      <c r="H34" s="67">
        <v>160</v>
      </c>
      <c r="I34" s="67">
        <f t="shared" si="1"/>
        <v>192</v>
      </c>
      <c r="J34" s="67">
        <v>12</v>
      </c>
      <c r="K34" s="67">
        <f t="shared" si="2"/>
        <v>16</v>
      </c>
      <c r="L34" s="67" t="s">
        <v>55</v>
      </c>
      <c r="M34" s="67" t="s">
        <v>70</v>
      </c>
      <c r="N34" t="str">
        <f>VLOOKUP(M34,NOTED!$D$2:$E$7,2,0)</f>
        <v>EU BERGEN</v>
      </c>
    </row>
    <row r="35" spans="1:14" hidden="1">
      <c r="A35" s="67" t="s">
        <v>75</v>
      </c>
      <c r="B35" s="67">
        <v>10057</v>
      </c>
      <c r="C35" s="67" t="s">
        <v>79</v>
      </c>
      <c r="D35" s="67" t="s">
        <v>80</v>
      </c>
      <c r="E35" s="67" t="s">
        <v>81</v>
      </c>
      <c r="F35" s="67" t="s">
        <v>149</v>
      </c>
      <c r="G35" s="67" t="s">
        <v>129</v>
      </c>
      <c r="H35" s="67">
        <v>53</v>
      </c>
      <c r="I35" s="67">
        <f t="shared" si="1"/>
        <v>64</v>
      </c>
      <c r="J35" s="67">
        <v>12</v>
      </c>
      <c r="K35" s="67">
        <f t="shared" si="2"/>
        <v>5</v>
      </c>
      <c r="L35" s="67" t="s">
        <v>55</v>
      </c>
      <c r="M35" s="67" t="s">
        <v>70</v>
      </c>
      <c r="N35" t="str">
        <f>VLOOKUP(M35,NOTED!$D$2:$E$7,2,0)</f>
        <v>EU BERGEN</v>
      </c>
    </row>
    <row r="36" spans="1:14" hidden="1">
      <c r="A36" s="67" t="s">
        <v>75</v>
      </c>
      <c r="B36" s="67">
        <v>10057</v>
      </c>
      <c r="C36" s="67" t="s">
        <v>82</v>
      </c>
      <c r="D36" s="67" t="s">
        <v>83</v>
      </c>
      <c r="E36" s="67" t="s">
        <v>84</v>
      </c>
      <c r="F36" s="67" t="s">
        <v>149</v>
      </c>
      <c r="G36" s="67" t="s">
        <v>130</v>
      </c>
      <c r="H36" s="67">
        <v>8</v>
      </c>
      <c r="I36" s="67">
        <f t="shared" si="1"/>
        <v>10</v>
      </c>
      <c r="J36" s="67">
        <v>12</v>
      </c>
      <c r="K36" s="67">
        <f t="shared" si="2"/>
        <v>1</v>
      </c>
      <c r="L36" s="67" t="s">
        <v>55</v>
      </c>
      <c r="M36" s="67" t="s">
        <v>70</v>
      </c>
      <c r="N36" t="str">
        <f>VLOOKUP(M36,NOTED!$D$2:$E$7,2,0)</f>
        <v>EU BERGEN</v>
      </c>
    </row>
    <row r="37" spans="1:14" hidden="1">
      <c r="A37" s="67" t="s">
        <v>75</v>
      </c>
      <c r="B37" s="67">
        <v>10057</v>
      </c>
      <c r="C37" s="67" t="s">
        <v>82</v>
      </c>
      <c r="D37" s="67" t="s">
        <v>83</v>
      </c>
      <c r="E37" s="67" t="s">
        <v>84</v>
      </c>
      <c r="F37" s="67" t="s">
        <v>149</v>
      </c>
      <c r="G37" s="67" t="s">
        <v>131</v>
      </c>
      <c r="H37" s="67">
        <v>8</v>
      </c>
      <c r="I37" s="67">
        <f t="shared" si="1"/>
        <v>10</v>
      </c>
      <c r="J37" s="67">
        <v>12</v>
      </c>
      <c r="K37" s="67">
        <f t="shared" si="2"/>
        <v>1</v>
      </c>
      <c r="L37" s="67" t="s">
        <v>55</v>
      </c>
      <c r="M37" s="67" t="s">
        <v>70</v>
      </c>
      <c r="N37" t="str">
        <f>VLOOKUP(M37,NOTED!$D$2:$E$7,2,0)</f>
        <v>EU BERGEN</v>
      </c>
    </row>
    <row r="38" spans="1:14" hidden="1">
      <c r="A38" s="67" t="s">
        <v>75</v>
      </c>
      <c r="B38" s="67">
        <v>10057</v>
      </c>
      <c r="C38" s="67" t="s">
        <v>82</v>
      </c>
      <c r="D38" s="67" t="s">
        <v>83</v>
      </c>
      <c r="E38" s="67" t="s">
        <v>84</v>
      </c>
      <c r="F38" s="67" t="s">
        <v>149</v>
      </c>
      <c r="G38" s="67" t="s">
        <v>132</v>
      </c>
      <c r="H38" s="67">
        <v>8</v>
      </c>
      <c r="I38" s="67">
        <f t="shared" si="1"/>
        <v>10</v>
      </c>
      <c r="J38" s="67">
        <v>12</v>
      </c>
      <c r="K38" s="67">
        <f t="shared" si="2"/>
        <v>1</v>
      </c>
      <c r="L38" s="67" t="s">
        <v>55</v>
      </c>
      <c r="M38" s="67" t="s">
        <v>70</v>
      </c>
      <c r="N38" t="str">
        <f>VLOOKUP(M38,NOTED!$D$2:$E$7,2,0)</f>
        <v>EU BERGEN</v>
      </c>
    </row>
    <row r="39" spans="1:14" hidden="1">
      <c r="A39" s="67" t="s">
        <v>75</v>
      </c>
      <c r="B39" s="67">
        <v>10057</v>
      </c>
      <c r="C39" s="67" t="s">
        <v>85</v>
      </c>
      <c r="D39" s="67" t="s">
        <v>86</v>
      </c>
      <c r="E39" s="67" t="s">
        <v>87</v>
      </c>
      <c r="F39" s="67" t="s">
        <v>150</v>
      </c>
      <c r="G39" s="67" t="s">
        <v>133</v>
      </c>
      <c r="H39" s="67">
        <v>68</v>
      </c>
      <c r="I39" s="67">
        <f t="shared" si="1"/>
        <v>82</v>
      </c>
      <c r="J39" s="67">
        <f t="shared" si="3"/>
        <v>50</v>
      </c>
      <c r="K39" s="67">
        <f t="shared" si="2"/>
        <v>2</v>
      </c>
      <c r="L39" s="67" t="s">
        <v>55</v>
      </c>
      <c r="M39" s="67" t="s">
        <v>70</v>
      </c>
      <c r="N39" t="str">
        <f>VLOOKUP(M39,NOTED!$D$2:$E$7,2,0)</f>
        <v>EU BERGEN</v>
      </c>
    </row>
    <row r="40" spans="1:14" hidden="1">
      <c r="A40" s="67" t="s">
        <v>75</v>
      </c>
      <c r="B40" s="67">
        <v>10057</v>
      </c>
      <c r="C40" s="67" t="s">
        <v>85</v>
      </c>
      <c r="D40" s="67" t="s">
        <v>86</v>
      </c>
      <c r="E40" s="67" t="s">
        <v>87</v>
      </c>
      <c r="F40" s="67" t="s">
        <v>150</v>
      </c>
      <c r="G40" s="67" t="s">
        <v>125</v>
      </c>
      <c r="H40" s="67">
        <v>68</v>
      </c>
      <c r="I40" s="67">
        <f t="shared" si="1"/>
        <v>82</v>
      </c>
      <c r="J40" s="67">
        <f t="shared" si="3"/>
        <v>50</v>
      </c>
      <c r="K40" s="67">
        <f t="shared" si="2"/>
        <v>2</v>
      </c>
      <c r="L40" s="67" t="s">
        <v>55</v>
      </c>
      <c r="M40" s="67" t="s">
        <v>70</v>
      </c>
      <c r="N40" t="str">
        <f>VLOOKUP(M40,NOTED!$D$2:$E$7,2,0)</f>
        <v>EU BERGEN</v>
      </c>
    </row>
    <row r="41" spans="1:14" hidden="1">
      <c r="A41" s="67" t="s">
        <v>75</v>
      </c>
      <c r="B41" s="67">
        <v>10057</v>
      </c>
      <c r="C41" s="67" t="s">
        <v>85</v>
      </c>
      <c r="D41" s="67" t="s">
        <v>86</v>
      </c>
      <c r="E41" s="67" t="s">
        <v>87</v>
      </c>
      <c r="F41" s="67" t="s">
        <v>150</v>
      </c>
      <c r="G41" s="67" t="s">
        <v>134</v>
      </c>
      <c r="H41" s="67">
        <v>38</v>
      </c>
      <c r="I41" s="67">
        <f t="shared" si="1"/>
        <v>46</v>
      </c>
      <c r="J41" s="67">
        <f t="shared" si="3"/>
        <v>50</v>
      </c>
      <c r="K41" s="67">
        <f t="shared" si="2"/>
        <v>1</v>
      </c>
      <c r="L41" s="67" t="s">
        <v>55</v>
      </c>
      <c r="M41" s="67" t="s">
        <v>70</v>
      </c>
      <c r="N41" t="str">
        <f>VLOOKUP(M41,NOTED!$D$2:$E$7,2,0)</f>
        <v>EU BERGEN</v>
      </c>
    </row>
    <row r="42" spans="1:14" hidden="1">
      <c r="A42" s="67" t="s">
        <v>75</v>
      </c>
      <c r="B42" s="67">
        <v>10057</v>
      </c>
      <c r="C42" s="67" t="s">
        <v>88</v>
      </c>
      <c r="D42" s="67" t="s">
        <v>89</v>
      </c>
      <c r="E42" s="67" t="s">
        <v>90</v>
      </c>
      <c r="F42" s="67" t="s">
        <v>150</v>
      </c>
      <c r="G42" s="67" t="s">
        <v>135</v>
      </c>
      <c r="H42" s="67">
        <v>4</v>
      </c>
      <c r="I42" s="67">
        <f t="shared" si="1"/>
        <v>5</v>
      </c>
      <c r="J42" s="67">
        <f t="shared" si="3"/>
        <v>50</v>
      </c>
      <c r="K42" s="67">
        <f t="shared" si="2"/>
        <v>0</v>
      </c>
      <c r="L42" s="67" t="s">
        <v>55</v>
      </c>
      <c r="M42" s="67" t="s">
        <v>70</v>
      </c>
      <c r="N42" t="str">
        <f>VLOOKUP(M42,NOTED!$D$2:$E$7,2,0)</f>
        <v>EU BERGEN</v>
      </c>
    </row>
    <row r="43" spans="1:14" hidden="1">
      <c r="A43" s="67" t="s">
        <v>75</v>
      </c>
      <c r="B43" s="67">
        <v>10057</v>
      </c>
      <c r="C43" s="67" t="s">
        <v>88</v>
      </c>
      <c r="D43" s="67" t="s">
        <v>89</v>
      </c>
      <c r="E43" s="67" t="s">
        <v>90</v>
      </c>
      <c r="F43" s="67" t="s">
        <v>150</v>
      </c>
      <c r="G43" s="67" t="s">
        <v>124</v>
      </c>
      <c r="H43" s="67">
        <v>5</v>
      </c>
      <c r="I43" s="67">
        <f t="shared" si="1"/>
        <v>6</v>
      </c>
      <c r="J43" s="67">
        <f t="shared" si="3"/>
        <v>50</v>
      </c>
      <c r="K43" s="67">
        <f t="shared" si="2"/>
        <v>0</v>
      </c>
      <c r="L43" s="67" t="s">
        <v>55</v>
      </c>
      <c r="M43" s="67" t="s">
        <v>70</v>
      </c>
      <c r="N43" t="str">
        <f>VLOOKUP(M43,NOTED!$D$2:$E$7,2,0)</f>
        <v>EU BERGEN</v>
      </c>
    </row>
    <row r="44" spans="1:14" hidden="1">
      <c r="A44" s="67" t="s">
        <v>75</v>
      </c>
      <c r="B44" s="67">
        <v>10057</v>
      </c>
      <c r="C44" s="67" t="s">
        <v>91</v>
      </c>
      <c r="D44" s="67" t="s">
        <v>92</v>
      </c>
      <c r="E44" s="67" t="s">
        <v>93</v>
      </c>
      <c r="F44" s="67" t="s">
        <v>150</v>
      </c>
      <c r="G44" s="67" t="s">
        <v>136</v>
      </c>
      <c r="H44" s="67">
        <v>107</v>
      </c>
      <c r="I44" s="67">
        <f t="shared" si="1"/>
        <v>128</v>
      </c>
      <c r="J44" s="67">
        <f t="shared" si="3"/>
        <v>50</v>
      </c>
      <c r="K44" s="67">
        <f t="shared" si="2"/>
        <v>3</v>
      </c>
      <c r="L44" s="67" t="s">
        <v>55</v>
      </c>
      <c r="M44" s="67" t="s">
        <v>70</v>
      </c>
      <c r="N44" t="str">
        <f>VLOOKUP(M44,NOTED!$D$2:$E$7,2,0)</f>
        <v>EU BERGEN</v>
      </c>
    </row>
    <row r="45" spans="1:14" hidden="1">
      <c r="A45" s="67" t="s">
        <v>75</v>
      </c>
      <c r="B45" s="67">
        <v>10057</v>
      </c>
      <c r="C45" s="67" t="s">
        <v>91</v>
      </c>
      <c r="D45" s="67" t="s">
        <v>92</v>
      </c>
      <c r="E45" s="67" t="s">
        <v>93</v>
      </c>
      <c r="F45" s="67" t="s">
        <v>150</v>
      </c>
      <c r="G45" s="67" t="s">
        <v>137</v>
      </c>
      <c r="H45" s="67">
        <v>136</v>
      </c>
      <c r="I45" s="67">
        <f t="shared" si="1"/>
        <v>163</v>
      </c>
      <c r="J45" s="67">
        <f t="shared" si="3"/>
        <v>50</v>
      </c>
      <c r="K45" s="67">
        <f t="shared" si="2"/>
        <v>3</v>
      </c>
      <c r="L45" s="67" t="s">
        <v>55</v>
      </c>
      <c r="M45" s="67" t="s">
        <v>70</v>
      </c>
      <c r="N45" t="str">
        <f>VLOOKUP(M45,NOTED!$D$2:$E$7,2,0)</f>
        <v>EU BERGEN</v>
      </c>
    </row>
    <row r="46" spans="1:14" hidden="1">
      <c r="A46" s="67" t="s">
        <v>75</v>
      </c>
      <c r="B46" s="67">
        <v>10057</v>
      </c>
      <c r="C46" s="67" t="s">
        <v>94</v>
      </c>
      <c r="D46" s="67" t="s">
        <v>95</v>
      </c>
      <c r="E46" s="67" t="s">
        <v>96</v>
      </c>
      <c r="F46" s="67" t="s">
        <v>150</v>
      </c>
      <c r="G46" s="67" t="s">
        <v>124</v>
      </c>
      <c r="H46" s="67">
        <v>91</v>
      </c>
      <c r="I46" s="67">
        <f t="shared" si="1"/>
        <v>109</v>
      </c>
      <c r="J46" s="67">
        <f t="shared" si="3"/>
        <v>50</v>
      </c>
      <c r="K46" s="67">
        <f t="shared" si="2"/>
        <v>2</v>
      </c>
      <c r="L46" s="67" t="s">
        <v>55</v>
      </c>
      <c r="M46" s="67" t="s">
        <v>70</v>
      </c>
      <c r="N46" t="str">
        <f>VLOOKUP(M46,NOTED!$D$2:$E$7,2,0)</f>
        <v>EU BERGEN</v>
      </c>
    </row>
    <row r="47" spans="1:14" hidden="1">
      <c r="A47" s="67" t="s">
        <v>75</v>
      </c>
      <c r="B47" s="67">
        <v>10057</v>
      </c>
      <c r="C47" s="67" t="s">
        <v>97</v>
      </c>
      <c r="D47" s="67" t="s">
        <v>98</v>
      </c>
      <c r="E47" s="67" t="s">
        <v>99</v>
      </c>
      <c r="F47" s="67" t="s">
        <v>150</v>
      </c>
      <c r="G47" s="67" t="s">
        <v>123</v>
      </c>
      <c r="H47" s="67">
        <v>16</v>
      </c>
      <c r="I47" s="67">
        <f t="shared" si="1"/>
        <v>19</v>
      </c>
      <c r="J47" s="67">
        <f t="shared" si="3"/>
        <v>50</v>
      </c>
      <c r="K47" s="67">
        <f t="shared" si="2"/>
        <v>0</v>
      </c>
      <c r="L47" s="67" t="s">
        <v>55</v>
      </c>
      <c r="M47" s="67" t="s">
        <v>70</v>
      </c>
      <c r="N47" t="str">
        <f>VLOOKUP(M47,NOTED!$D$2:$E$7,2,0)</f>
        <v>EU BERGEN</v>
      </c>
    </row>
    <row r="48" spans="1:14" hidden="1">
      <c r="A48" s="67" t="s">
        <v>75</v>
      </c>
      <c r="B48" s="67">
        <v>10057</v>
      </c>
      <c r="C48" s="67" t="s">
        <v>97</v>
      </c>
      <c r="D48" s="67" t="s">
        <v>98</v>
      </c>
      <c r="E48" s="67" t="s">
        <v>99</v>
      </c>
      <c r="F48" s="67" t="s">
        <v>150</v>
      </c>
      <c r="G48" s="67" t="s">
        <v>125</v>
      </c>
      <c r="H48" s="67">
        <v>16</v>
      </c>
      <c r="I48" s="67">
        <f t="shared" si="1"/>
        <v>19</v>
      </c>
      <c r="J48" s="67">
        <f t="shared" si="3"/>
        <v>50</v>
      </c>
      <c r="K48" s="67">
        <f t="shared" si="2"/>
        <v>0</v>
      </c>
      <c r="L48" s="67" t="s">
        <v>55</v>
      </c>
      <c r="M48" s="67" t="s">
        <v>70</v>
      </c>
      <c r="N48" t="str">
        <f>VLOOKUP(M48,NOTED!$D$2:$E$7,2,0)</f>
        <v>EU BERGEN</v>
      </c>
    </row>
    <row r="49" spans="1:14" hidden="1">
      <c r="A49" s="67" t="s">
        <v>75</v>
      </c>
      <c r="B49" s="67">
        <v>10057</v>
      </c>
      <c r="C49" s="67" t="s">
        <v>97</v>
      </c>
      <c r="D49" s="67" t="s">
        <v>98</v>
      </c>
      <c r="E49" s="67" t="s">
        <v>99</v>
      </c>
      <c r="F49" s="67" t="s">
        <v>150</v>
      </c>
      <c r="G49" s="67" t="s">
        <v>128</v>
      </c>
      <c r="H49" s="67">
        <v>16</v>
      </c>
      <c r="I49" s="67">
        <f t="shared" si="1"/>
        <v>19</v>
      </c>
      <c r="J49" s="67">
        <f t="shared" si="3"/>
        <v>50</v>
      </c>
      <c r="K49" s="67">
        <f t="shared" si="2"/>
        <v>0</v>
      </c>
      <c r="L49" s="67" t="s">
        <v>55</v>
      </c>
      <c r="M49" s="67" t="s">
        <v>70</v>
      </c>
      <c r="N49" t="str">
        <f>VLOOKUP(M49,NOTED!$D$2:$E$7,2,0)</f>
        <v>EU BERGEN</v>
      </c>
    </row>
    <row r="50" spans="1:14" hidden="1">
      <c r="A50" s="67" t="s">
        <v>75</v>
      </c>
      <c r="B50" s="67">
        <v>10057</v>
      </c>
      <c r="C50" s="67" t="s">
        <v>100</v>
      </c>
      <c r="D50" s="67" t="s">
        <v>101</v>
      </c>
      <c r="E50" s="67" t="s">
        <v>102</v>
      </c>
      <c r="F50" s="67" t="s">
        <v>150</v>
      </c>
      <c r="G50" s="67" t="s">
        <v>135</v>
      </c>
      <c r="H50" s="67">
        <v>10</v>
      </c>
      <c r="I50" s="67">
        <f t="shared" si="1"/>
        <v>12</v>
      </c>
      <c r="J50" s="67">
        <f t="shared" si="3"/>
        <v>50</v>
      </c>
      <c r="K50" s="67">
        <f t="shared" si="2"/>
        <v>0</v>
      </c>
      <c r="L50" s="67" t="s">
        <v>55</v>
      </c>
      <c r="M50" s="67" t="s">
        <v>70</v>
      </c>
      <c r="N50" t="str">
        <f>VLOOKUP(M50,NOTED!$D$2:$E$7,2,0)</f>
        <v>EU BERGEN</v>
      </c>
    </row>
    <row r="51" spans="1:14" hidden="1">
      <c r="A51" s="67" t="s">
        <v>75</v>
      </c>
      <c r="B51" s="67">
        <v>10057</v>
      </c>
      <c r="C51" s="67" t="s">
        <v>100</v>
      </c>
      <c r="D51" s="67" t="s">
        <v>101</v>
      </c>
      <c r="E51" s="67" t="s">
        <v>102</v>
      </c>
      <c r="F51" s="67" t="s">
        <v>150</v>
      </c>
      <c r="G51" s="67" t="s">
        <v>138</v>
      </c>
      <c r="H51" s="67">
        <v>10</v>
      </c>
      <c r="I51" s="67">
        <f t="shared" si="1"/>
        <v>12</v>
      </c>
      <c r="J51" s="67">
        <f t="shared" si="3"/>
        <v>50</v>
      </c>
      <c r="K51" s="67">
        <f t="shared" si="2"/>
        <v>0</v>
      </c>
      <c r="L51" s="67" t="s">
        <v>55</v>
      </c>
      <c r="M51" s="67" t="s">
        <v>70</v>
      </c>
      <c r="N51" t="str">
        <f>VLOOKUP(M51,NOTED!$D$2:$E$7,2,0)</f>
        <v>EU BERGEN</v>
      </c>
    </row>
    <row r="52" spans="1:14" hidden="1">
      <c r="A52" s="67" t="s">
        <v>75</v>
      </c>
      <c r="B52" s="67">
        <v>10057</v>
      </c>
      <c r="C52" s="67" t="s">
        <v>100</v>
      </c>
      <c r="D52" s="67" t="s">
        <v>101</v>
      </c>
      <c r="E52" s="67" t="s">
        <v>102</v>
      </c>
      <c r="F52" s="67" t="s">
        <v>150</v>
      </c>
      <c r="G52" s="67" t="s">
        <v>139</v>
      </c>
      <c r="H52" s="67">
        <v>10</v>
      </c>
      <c r="I52" s="67">
        <f t="shared" si="1"/>
        <v>12</v>
      </c>
      <c r="J52" s="67">
        <f t="shared" si="3"/>
        <v>50</v>
      </c>
      <c r="K52" s="67">
        <f t="shared" si="2"/>
        <v>0</v>
      </c>
      <c r="L52" s="67" t="s">
        <v>55</v>
      </c>
      <c r="M52" s="67" t="s">
        <v>70</v>
      </c>
      <c r="N52" t="str">
        <f>VLOOKUP(M52,NOTED!$D$2:$E$7,2,0)</f>
        <v>EU BERGEN</v>
      </c>
    </row>
    <row r="53" spans="1:14" hidden="1">
      <c r="A53" s="67" t="s">
        <v>75</v>
      </c>
      <c r="B53" s="67">
        <v>10057</v>
      </c>
      <c r="C53" s="67" t="s">
        <v>103</v>
      </c>
      <c r="D53" s="67" t="e">
        <v>#N/A</v>
      </c>
      <c r="E53" s="67" t="s">
        <v>104</v>
      </c>
      <c r="F53" s="67" t="s">
        <v>148</v>
      </c>
      <c r="G53" s="67" t="s">
        <v>131</v>
      </c>
      <c r="H53" s="67">
        <v>54</v>
      </c>
      <c r="I53" s="67">
        <f t="shared" si="1"/>
        <v>65</v>
      </c>
      <c r="J53" s="67">
        <v>12</v>
      </c>
      <c r="K53" s="67">
        <f t="shared" si="2"/>
        <v>5</v>
      </c>
      <c r="L53" s="67" t="s">
        <v>55</v>
      </c>
      <c r="M53" s="67" t="s">
        <v>70</v>
      </c>
      <c r="N53" t="str">
        <f>VLOOKUP(M53,NOTED!$D$2:$E$7,2,0)</f>
        <v>EU BERGEN</v>
      </c>
    </row>
    <row r="54" spans="1:14" hidden="1">
      <c r="A54" s="67" t="s">
        <v>75</v>
      </c>
      <c r="B54" s="67">
        <v>10057</v>
      </c>
      <c r="C54" s="67" t="s">
        <v>103</v>
      </c>
      <c r="D54" s="67" t="e">
        <v>#N/A</v>
      </c>
      <c r="E54" s="67" t="s">
        <v>104</v>
      </c>
      <c r="F54" s="67" t="s">
        <v>148</v>
      </c>
      <c r="G54" s="67" t="s">
        <v>140</v>
      </c>
      <c r="H54" s="67">
        <v>18</v>
      </c>
      <c r="I54" s="67">
        <f t="shared" si="1"/>
        <v>22</v>
      </c>
      <c r="J54" s="67">
        <v>12</v>
      </c>
      <c r="K54" s="67">
        <f t="shared" si="2"/>
        <v>2</v>
      </c>
      <c r="L54" s="67" t="s">
        <v>55</v>
      </c>
      <c r="M54" s="67" t="s">
        <v>70</v>
      </c>
      <c r="N54" t="str">
        <f>VLOOKUP(M54,NOTED!$D$2:$E$7,2,0)</f>
        <v>EU BERGEN</v>
      </c>
    </row>
    <row r="55" spans="1:14" hidden="1">
      <c r="A55" s="67" t="s">
        <v>75</v>
      </c>
      <c r="B55" s="67">
        <v>10058</v>
      </c>
      <c r="C55" s="67" t="s">
        <v>76</v>
      </c>
      <c r="D55" s="67" t="s">
        <v>77</v>
      </c>
      <c r="E55" s="67" t="s">
        <v>78</v>
      </c>
      <c r="F55" s="67" t="s">
        <v>148</v>
      </c>
      <c r="G55" s="67" t="s">
        <v>123</v>
      </c>
      <c r="H55" s="67">
        <v>15</v>
      </c>
      <c r="I55" s="67">
        <f t="shared" si="1"/>
        <v>18</v>
      </c>
      <c r="J55" s="67">
        <v>12</v>
      </c>
      <c r="K55" s="67">
        <f t="shared" si="2"/>
        <v>2</v>
      </c>
      <c r="L55" s="67" t="s">
        <v>73</v>
      </c>
      <c r="M55" s="67" t="s">
        <v>72</v>
      </c>
      <c r="N55" t="str">
        <f>VLOOKUP(M55,NOTED!$D$2:$E$7,2,0)</f>
        <v>UK WAREHOUSE</v>
      </c>
    </row>
    <row r="56" spans="1:14" hidden="1">
      <c r="A56" s="67" t="s">
        <v>75</v>
      </c>
      <c r="B56" s="67">
        <v>10058</v>
      </c>
      <c r="C56" s="67" t="s">
        <v>76</v>
      </c>
      <c r="D56" s="67" t="s">
        <v>77</v>
      </c>
      <c r="E56" s="67" t="s">
        <v>78</v>
      </c>
      <c r="F56" s="67" t="s">
        <v>148</v>
      </c>
      <c r="G56" s="67" t="s">
        <v>124</v>
      </c>
      <c r="H56" s="67">
        <v>67</v>
      </c>
      <c r="I56" s="67">
        <f t="shared" si="1"/>
        <v>80</v>
      </c>
      <c r="J56" s="67">
        <v>12</v>
      </c>
      <c r="K56" s="67">
        <f t="shared" si="2"/>
        <v>7</v>
      </c>
      <c r="L56" s="67" t="s">
        <v>73</v>
      </c>
      <c r="M56" s="67" t="s">
        <v>72</v>
      </c>
      <c r="N56" t="str">
        <f>VLOOKUP(M56,NOTED!$D$2:$E$7,2,0)</f>
        <v>UK WAREHOUSE</v>
      </c>
    </row>
    <row r="57" spans="1:14" hidden="1">
      <c r="A57" s="67" t="s">
        <v>75</v>
      </c>
      <c r="B57" s="67">
        <v>10058</v>
      </c>
      <c r="C57" s="67" t="s">
        <v>76</v>
      </c>
      <c r="D57" s="67" t="s">
        <v>77</v>
      </c>
      <c r="E57" s="67" t="s">
        <v>78</v>
      </c>
      <c r="F57" s="67" t="s">
        <v>148</v>
      </c>
      <c r="G57" s="67" t="s">
        <v>125</v>
      </c>
      <c r="H57" s="67">
        <v>67</v>
      </c>
      <c r="I57" s="67">
        <f t="shared" si="1"/>
        <v>80</v>
      </c>
      <c r="J57" s="67">
        <v>12</v>
      </c>
      <c r="K57" s="67">
        <f t="shared" si="2"/>
        <v>7</v>
      </c>
      <c r="L57" s="67" t="s">
        <v>73</v>
      </c>
      <c r="M57" s="67" t="s">
        <v>72</v>
      </c>
      <c r="N57" t="str">
        <f>VLOOKUP(M57,NOTED!$D$2:$E$7,2,0)</f>
        <v>UK WAREHOUSE</v>
      </c>
    </row>
    <row r="58" spans="1:14" hidden="1">
      <c r="A58" s="67" t="s">
        <v>75</v>
      </c>
      <c r="B58" s="67">
        <v>10058</v>
      </c>
      <c r="C58" s="67" t="s">
        <v>76</v>
      </c>
      <c r="D58" s="67" t="s">
        <v>77</v>
      </c>
      <c r="E58" s="67" t="s">
        <v>78</v>
      </c>
      <c r="F58" s="67" t="s">
        <v>148</v>
      </c>
      <c r="G58" s="67" t="s">
        <v>126</v>
      </c>
      <c r="H58" s="67">
        <v>67</v>
      </c>
      <c r="I58" s="67">
        <f t="shared" si="1"/>
        <v>80</v>
      </c>
      <c r="J58" s="67">
        <v>12</v>
      </c>
      <c r="K58" s="67">
        <f t="shared" si="2"/>
        <v>7</v>
      </c>
      <c r="L58" s="67" t="s">
        <v>73</v>
      </c>
      <c r="M58" s="67" t="s">
        <v>72</v>
      </c>
      <c r="N58" t="str">
        <f>VLOOKUP(M58,NOTED!$D$2:$E$7,2,0)</f>
        <v>UK WAREHOUSE</v>
      </c>
    </row>
    <row r="59" spans="1:14" hidden="1">
      <c r="A59" s="67" t="s">
        <v>75</v>
      </c>
      <c r="B59" s="67">
        <v>10058</v>
      </c>
      <c r="C59" s="67" t="s">
        <v>79</v>
      </c>
      <c r="D59" s="67" t="s">
        <v>80</v>
      </c>
      <c r="E59" s="67" t="s">
        <v>81</v>
      </c>
      <c r="F59" s="67" t="s">
        <v>149</v>
      </c>
      <c r="G59" s="67" t="s">
        <v>127</v>
      </c>
      <c r="H59" s="67">
        <v>61</v>
      </c>
      <c r="I59" s="67">
        <f t="shared" si="1"/>
        <v>73</v>
      </c>
      <c r="J59" s="67">
        <v>12</v>
      </c>
      <c r="K59" s="67">
        <f t="shared" si="2"/>
        <v>6</v>
      </c>
      <c r="L59" s="67" t="s">
        <v>73</v>
      </c>
      <c r="M59" s="67" t="s">
        <v>72</v>
      </c>
      <c r="N59" t="str">
        <f>VLOOKUP(M59,NOTED!$D$2:$E$7,2,0)</f>
        <v>UK WAREHOUSE</v>
      </c>
    </row>
    <row r="60" spans="1:14" hidden="1">
      <c r="A60" s="67" t="s">
        <v>75</v>
      </c>
      <c r="B60" s="67">
        <v>10058</v>
      </c>
      <c r="C60" s="67" t="s">
        <v>79</v>
      </c>
      <c r="D60" s="67" t="s">
        <v>80</v>
      </c>
      <c r="E60" s="67" t="s">
        <v>81</v>
      </c>
      <c r="F60" s="67" t="s">
        <v>149</v>
      </c>
      <c r="G60" s="67" t="s">
        <v>128</v>
      </c>
      <c r="H60" s="67">
        <v>61</v>
      </c>
      <c r="I60" s="67">
        <f t="shared" si="1"/>
        <v>73</v>
      </c>
      <c r="J60" s="67">
        <v>12</v>
      </c>
      <c r="K60" s="67">
        <f t="shared" si="2"/>
        <v>6</v>
      </c>
      <c r="L60" s="67" t="s">
        <v>73</v>
      </c>
      <c r="M60" s="67" t="s">
        <v>72</v>
      </c>
      <c r="N60" t="str">
        <f>VLOOKUP(M60,NOTED!$D$2:$E$7,2,0)</f>
        <v>UK WAREHOUSE</v>
      </c>
    </row>
    <row r="61" spans="1:14" hidden="1">
      <c r="A61" s="67" t="s">
        <v>75</v>
      </c>
      <c r="B61" s="67">
        <v>10058</v>
      </c>
      <c r="C61" s="67" t="s">
        <v>79</v>
      </c>
      <c r="D61" s="67" t="s">
        <v>80</v>
      </c>
      <c r="E61" s="67" t="s">
        <v>81</v>
      </c>
      <c r="F61" s="67" t="s">
        <v>149</v>
      </c>
      <c r="G61" s="67" t="s">
        <v>129</v>
      </c>
      <c r="H61" s="67">
        <v>33</v>
      </c>
      <c r="I61" s="67">
        <f t="shared" si="1"/>
        <v>40</v>
      </c>
      <c r="J61" s="67">
        <v>12</v>
      </c>
      <c r="K61" s="67">
        <f t="shared" si="2"/>
        <v>3</v>
      </c>
      <c r="L61" s="67" t="s">
        <v>73</v>
      </c>
      <c r="M61" s="67" t="s">
        <v>72</v>
      </c>
      <c r="N61" t="str">
        <f>VLOOKUP(M61,NOTED!$D$2:$E$7,2,0)</f>
        <v>UK WAREHOUSE</v>
      </c>
    </row>
    <row r="62" spans="1:14" hidden="1">
      <c r="A62" s="67" t="s">
        <v>75</v>
      </c>
      <c r="B62" s="67">
        <v>10058</v>
      </c>
      <c r="C62" s="67" t="s">
        <v>82</v>
      </c>
      <c r="D62" s="67" t="s">
        <v>83</v>
      </c>
      <c r="E62" s="67" t="s">
        <v>84</v>
      </c>
      <c r="F62" s="67" t="s">
        <v>149</v>
      </c>
      <c r="G62" s="67" t="s">
        <v>130</v>
      </c>
      <c r="H62" s="67">
        <v>22</v>
      </c>
      <c r="I62" s="67">
        <f t="shared" si="1"/>
        <v>26</v>
      </c>
      <c r="J62" s="67">
        <v>12</v>
      </c>
      <c r="K62" s="67">
        <f t="shared" si="2"/>
        <v>2</v>
      </c>
      <c r="L62" s="67" t="s">
        <v>73</v>
      </c>
      <c r="M62" s="67" t="s">
        <v>72</v>
      </c>
      <c r="N62" t="str">
        <f>VLOOKUP(M62,NOTED!$D$2:$E$7,2,0)</f>
        <v>UK WAREHOUSE</v>
      </c>
    </row>
    <row r="63" spans="1:14" hidden="1">
      <c r="A63" s="67" t="s">
        <v>75</v>
      </c>
      <c r="B63" s="67">
        <v>10058</v>
      </c>
      <c r="C63" s="67" t="s">
        <v>82</v>
      </c>
      <c r="D63" s="67" t="s">
        <v>83</v>
      </c>
      <c r="E63" s="67" t="s">
        <v>84</v>
      </c>
      <c r="F63" s="67" t="s">
        <v>149</v>
      </c>
      <c r="G63" s="67" t="s">
        <v>131</v>
      </c>
      <c r="H63" s="67">
        <v>22</v>
      </c>
      <c r="I63" s="67">
        <f t="shared" si="1"/>
        <v>26</v>
      </c>
      <c r="J63" s="67">
        <v>12</v>
      </c>
      <c r="K63" s="67">
        <f t="shared" si="2"/>
        <v>2</v>
      </c>
      <c r="L63" s="67" t="s">
        <v>73</v>
      </c>
      <c r="M63" s="67" t="s">
        <v>72</v>
      </c>
      <c r="N63" t="str">
        <f>VLOOKUP(M63,NOTED!$D$2:$E$7,2,0)</f>
        <v>UK WAREHOUSE</v>
      </c>
    </row>
    <row r="64" spans="1:14" hidden="1">
      <c r="A64" s="67" t="s">
        <v>75</v>
      </c>
      <c r="B64" s="67">
        <v>10058</v>
      </c>
      <c r="C64" s="67" t="s">
        <v>82</v>
      </c>
      <c r="D64" s="67" t="s">
        <v>83</v>
      </c>
      <c r="E64" s="67" t="s">
        <v>84</v>
      </c>
      <c r="F64" s="67" t="s">
        <v>149</v>
      </c>
      <c r="G64" s="67" t="s">
        <v>132</v>
      </c>
      <c r="H64" s="67">
        <v>22</v>
      </c>
      <c r="I64" s="67">
        <f t="shared" si="1"/>
        <v>26</v>
      </c>
      <c r="J64" s="67">
        <v>12</v>
      </c>
      <c r="K64" s="67">
        <f t="shared" si="2"/>
        <v>2</v>
      </c>
      <c r="L64" s="67" t="s">
        <v>73</v>
      </c>
      <c r="M64" s="67" t="s">
        <v>72</v>
      </c>
      <c r="N64" t="str">
        <f>VLOOKUP(M64,NOTED!$D$2:$E$7,2,0)</f>
        <v>UK WAREHOUSE</v>
      </c>
    </row>
    <row r="65" spans="1:14" hidden="1">
      <c r="A65" s="67" t="s">
        <v>75</v>
      </c>
      <c r="B65" s="67">
        <v>10058</v>
      </c>
      <c r="C65" s="67" t="s">
        <v>85</v>
      </c>
      <c r="D65" s="67" t="s">
        <v>86</v>
      </c>
      <c r="E65" s="67" t="s">
        <v>87</v>
      </c>
      <c r="F65" s="67" t="s">
        <v>150</v>
      </c>
      <c r="G65" s="67" t="s">
        <v>133</v>
      </c>
      <c r="H65" s="67">
        <v>50</v>
      </c>
      <c r="I65" s="67">
        <f t="shared" si="1"/>
        <v>60</v>
      </c>
      <c r="J65" s="67">
        <f t="shared" si="3"/>
        <v>50</v>
      </c>
      <c r="K65" s="67">
        <f t="shared" si="2"/>
        <v>1</v>
      </c>
      <c r="L65" s="67" t="s">
        <v>73</v>
      </c>
      <c r="M65" s="67" t="s">
        <v>72</v>
      </c>
      <c r="N65" t="str">
        <f>VLOOKUP(M65,NOTED!$D$2:$E$7,2,0)</f>
        <v>UK WAREHOUSE</v>
      </c>
    </row>
    <row r="66" spans="1:14" hidden="1">
      <c r="A66" s="67" t="s">
        <v>75</v>
      </c>
      <c r="B66" s="67">
        <v>10058</v>
      </c>
      <c r="C66" s="67" t="s">
        <v>85</v>
      </c>
      <c r="D66" s="67" t="s">
        <v>86</v>
      </c>
      <c r="E66" s="67" t="s">
        <v>87</v>
      </c>
      <c r="F66" s="67" t="s">
        <v>150</v>
      </c>
      <c r="G66" s="67" t="s">
        <v>125</v>
      </c>
      <c r="H66" s="67">
        <v>53</v>
      </c>
      <c r="I66" s="67">
        <f t="shared" si="1"/>
        <v>64</v>
      </c>
      <c r="J66" s="67">
        <f t="shared" si="3"/>
        <v>50</v>
      </c>
      <c r="K66" s="67">
        <f t="shared" si="2"/>
        <v>1</v>
      </c>
      <c r="L66" s="67" t="s">
        <v>73</v>
      </c>
      <c r="M66" s="67" t="s">
        <v>72</v>
      </c>
      <c r="N66" t="str">
        <f>VLOOKUP(M66,NOTED!$D$2:$E$7,2,0)</f>
        <v>UK WAREHOUSE</v>
      </c>
    </row>
    <row r="67" spans="1:14" hidden="1">
      <c r="A67" s="67" t="s">
        <v>75</v>
      </c>
      <c r="B67" s="67">
        <v>10058</v>
      </c>
      <c r="C67" s="67" t="s">
        <v>85</v>
      </c>
      <c r="D67" s="67" t="s">
        <v>86</v>
      </c>
      <c r="E67" s="67" t="s">
        <v>87</v>
      </c>
      <c r="F67" s="67" t="s">
        <v>150</v>
      </c>
      <c r="G67" s="67" t="s">
        <v>134</v>
      </c>
      <c r="H67" s="67">
        <v>29</v>
      </c>
      <c r="I67" s="67">
        <f t="shared" si="1"/>
        <v>35</v>
      </c>
      <c r="J67" s="67">
        <f t="shared" si="3"/>
        <v>50</v>
      </c>
      <c r="K67" s="67">
        <f t="shared" si="2"/>
        <v>1</v>
      </c>
      <c r="L67" s="67" t="s">
        <v>73</v>
      </c>
      <c r="M67" s="67" t="s">
        <v>72</v>
      </c>
      <c r="N67" t="str">
        <f>VLOOKUP(M67,NOTED!$D$2:$E$7,2,0)</f>
        <v>UK WAREHOUSE</v>
      </c>
    </row>
    <row r="68" spans="1:14" hidden="1">
      <c r="A68" s="67" t="s">
        <v>75</v>
      </c>
      <c r="B68" s="67">
        <v>10058</v>
      </c>
      <c r="C68" s="67" t="s">
        <v>88</v>
      </c>
      <c r="D68" s="67" t="s">
        <v>89</v>
      </c>
      <c r="E68" s="67" t="s">
        <v>90</v>
      </c>
      <c r="F68" s="67" t="s">
        <v>150</v>
      </c>
      <c r="G68" s="67" t="s">
        <v>135</v>
      </c>
      <c r="H68" s="67">
        <v>13</v>
      </c>
      <c r="I68" s="67">
        <f t="shared" ref="I68:I131" si="4">ROUND(H68*1.2,0)</f>
        <v>16</v>
      </c>
      <c r="J68" s="67">
        <f t="shared" si="3"/>
        <v>50</v>
      </c>
      <c r="K68" s="67">
        <f t="shared" ref="K68:K131" si="5">ROUND(I68/J68,0)</f>
        <v>0</v>
      </c>
      <c r="L68" s="67" t="s">
        <v>73</v>
      </c>
      <c r="M68" s="67" t="s">
        <v>72</v>
      </c>
      <c r="N68" t="str">
        <f>VLOOKUP(M68,NOTED!$D$2:$E$7,2,0)</f>
        <v>UK WAREHOUSE</v>
      </c>
    </row>
    <row r="69" spans="1:14" hidden="1">
      <c r="A69" s="67" t="s">
        <v>75</v>
      </c>
      <c r="B69" s="67">
        <v>10058</v>
      </c>
      <c r="C69" s="67" t="s">
        <v>88</v>
      </c>
      <c r="D69" s="67" t="s">
        <v>89</v>
      </c>
      <c r="E69" s="67" t="s">
        <v>90</v>
      </c>
      <c r="F69" s="67" t="s">
        <v>150</v>
      </c>
      <c r="G69" s="67" t="s">
        <v>124</v>
      </c>
      <c r="H69" s="67">
        <v>16</v>
      </c>
      <c r="I69" s="67">
        <f t="shared" si="4"/>
        <v>19</v>
      </c>
      <c r="J69" s="67">
        <f t="shared" si="3"/>
        <v>50</v>
      </c>
      <c r="K69" s="67">
        <f t="shared" si="5"/>
        <v>0</v>
      </c>
      <c r="L69" s="67" t="s">
        <v>73</v>
      </c>
      <c r="M69" s="67" t="s">
        <v>72</v>
      </c>
      <c r="N69" t="str">
        <f>VLOOKUP(M69,NOTED!$D$2:$E$7,2,0)</f>
        <v>UK WAREHOUSE</v>
      </c>
    </row>
    <row r="70" spans="1:14" hidden="1">
      <c r="A70" s="67" t="s">
        <v>75</v>
      </c>
      <c r="B70" s="67">
        <v>10058</v>
      </c>
      <c r="C70" s="67" t="s">
        <v>91</v>
      </c>
      <c r="D70" s="67" t="s">
        <v>92</v>
      </c>
      <c r="E70" s="67" t="s">
        <v>93</v>
      </c>
      <c r="F70" s="67" t="s">
        <v>150</v>
      </c>
      <c r="G70" s="67" t="s">
        <v>136</v>
      </c>
      <c r="H70" s="67">
        <v>72</v>
      </c>
      <c r="I70" s="67">
        <f t="shared" si="4"/>
        <v>86</v>
      </c>
      <c r="J70" s="67">
        <f t="shared" si="3"/>
        <v>50</v>
      </c>
      <c r="K70" s="67">
        <f t="shared" si="5"/>
        <v>2</v>
      </c>
      <c r="L70" s="67" t="s">
        <v>73</v>
      </c>
      <c r="M70" s="67" t="s">
        <v>72</v>
      </c>
      <c r="N70" t="str">
        <f>VLOOKUP(M70,NOTED!$D$2:$E$7,2,0)</f>
        <v>UK WAREHOUSE</v>
      </c>
    </row>
    <row r="71" spans="1:14" hidden="1">
      <c r="A71" s="67" t="s">
        <v>75</v>
      </c>
      <c r="B71" s="67">
        <v>10058</v>
      </c>
      <c r="C71" s="67" t="s">
        <v>91</v>
      </c>
      <c r="D71" s="67" t="s">
        <v>92</v>
      </c>
      <c r="E71" s="67" t="s">
        <v>93</v>
      </c>
      <c r="F71" s="67" t="s">
        <v>150</v>
      </c>
      <c r="G71" s="67" t="s">
        <v>137</v>
      </c>
      <c r="H71" s="67">
        <v>72</v>
      </c>
      <c r="I71" s="67">
        <f t="shared" si="4"/>
        <v>86</v>
      </c>
      <c r="J71" s="67">
        <f t="shared" si="3"/>
        <v>50</v>
      </c>
      <c r="K71" s="67">
        <f t="shared" si="5"/>
        <v>2</v>
      </c>
      <c r="L71" s="67" t="s">
        <v>73</v>
      </c>
      <c r="M71" s="67" t="s">
        <v>72</v>
      </c>
      <c r="N71" t="str">
        <f>VLOOKUP(M71,NOTED!$D$2:$E$7,2,0)</f>
        <v>UK WAREHOUSE</v>
      </c>
    </row>
    <row r="72" spans="1:14" hidden="1">
      <c r="A72" s="67" t="s">
        <v>75</v>
      </c>
      <c r="B72" s="67">
        <v>10058</v>
      </c>
      <c r="C72" s="67" t="s">
        <v>94</v>
      </c>
      <c r="D72" s="67" t="s">
        <v>95</v>
      </c>
      <c r="E72" s="67" t="s">
        <v>96</v>
      </c>
      <c r="F72" s="67" t="s">
        <v>150</v>
      </c>
      <c r="G72" s="67" t="s">
        <v>124</v>
      </c>
      <c r="H72" s="67">
        <v>72</v>
      </c>
      <c r="I72" s="67">
        <f t="shared" si="4"/>
        <v>86</v>
      </c>
      <c r="J72" s="67">
        <f t="shared" si="3"/>
        <v>50</v>
      </c>
      <c r="K72" s="67">
        <f t="shared" si="5"/>
        <v>2</v>
      </c>
      <c r="L72" s="67" t="s">
        <v>73</v>
      </c>
      <c r="M72" s="67" t="s">
        <v>72</v>
      </c>
      <c r="N72" t="str">
        <f>VLOOKUP(M72,NOTED!$D$2:$E$7,2,0)</f>
        <v>UK WAREHOUSE</v>
      </c>
    </row>
    <row r="73" spans="1:14" hidden="1">
      <c r="A73" s="67" t="s">
        <v>75</v>
      </c>
      <c r="B73" s="67">
        <v>10058</v>
      </c>
      <c r="C73" s="67" t="s">
        <v>97</v>
      </c>
      <c r="D73" s="67" t="s">
        <v>98</v>
      </c>
      <c r="E73" s="67" t="s">
        <v>99</v>
      </c>
      <c r="F73" s="67" t="s">
        <v>150</v>
      </c>
      <c r="G73" s="67" t="s">
        <v>123</v>
      </c>
      <c r="H73" s="67">
        <v>44</v>
      </c>
      <c r="I73" s="67">
        <f t="shared" si="4"/>
        <v>53</v>
      </c>
      <c r="J73" s="67">
        <f t="shared" si="3"/>
        <v>50</v>
      </c>
      <c r="K73" s="67">
        <f t="shared" si="5"/>
        <v>1</v>
      </c>
      <c r="L73" s="67" t="s">
        <v>73</v>
      </c>
      <c r="M73" s="67" t="s">
        <v>72</v>
      </c>
      <c r="N73" t="str">
        <f>VLOOKUP(M73,NOTED!$D$2:$E$7,2,0)</f>
        <v>UK WAREHOUSE</v>
      </c>
    </row>
    <row r="74" spans="1:14" hidden="1">
      <c r="A74" s="67" t="s">
        <v>75</v>
      </c>
      <c r="B74" s="67">
        <v>10058</v>
      </c>
      <c r="C74" s="67" t="s">
        <v>97</v>
      </c>
      <c r="D74" s="67" t="s">
        <v>98</v>
      </c>
      <c r="E74" s="67" t="s">
        <v>99</v>
      </c>
      <c r="F74" s="67" t="s">
        <v>150</v>
      </c>
      <c r="G74" s="67" t="s">
        <v>125</v>
      </c>
      <c r="H74" s="67">
        <v>44</v>
      </c>
      <c r="I74" s="67">
        <f t="shared" si="4"/>
        <v>53</v>
      </c>
      <c r="J74" s="67">
        <f t="shared" si="3"/>
        <v>50</v>
      </c>
      <c r="K74" s="67">
        <f t="shared" si="5"/>
        <v>1</v>
      </c>
      <c r="L74" s="67" t="s">
        <v>73</v>
      </c>
      <c r="M74" s="67" t="s">
        <v>72</v>
      </c>
      <c r="N74" t="str">
        <f>VLOOKUP(M74,NOTED!$D$2:$E$7,2,0)</f>
        <v>UK WAREHOUSE</v>
      </c>
    </row>
    <row r="75" spans="1:14" hidden="1">
      <c r="A75" s="67" t="s">
        <v>75</v>
      </c>
      <c r="B75" s="67">
        <v>10058</v>
      </c>
      <c r="C75" s="67" t="s">
        <v>97</v>
      </c>
      <c r="D75" s="67" t="s">
        <v>98</v>
      </c>
      <c r="E75" s="67" t="s">
        <v>99</v>
      </c>
      <c r="F75" s="67" t="s">
        <v>150</v>
      </c>
      <c r="G75" s="67" t="s">
        <v>128</v>
      </c>
      <c r="H75" s="67">
        <v>44</v>
      </c>
      <c r="I75" s="67">
        <f t="shared" si="4"/>
        <v>53</v>
      </c>
      <c r="J75" s="67">
        <f t="shared" si="3"/>
        <v>50</v>
      </c>
      <c r="K75" s="67">
        <f t="shared" si="5"/>
        <v>1</v>
      </c>
      <c r="L75" s="67" t="s">
        <v>73</v>
      </c>
      <c r="M75" s="67" t="s">
        <v>72</v>
      </c>
      <c r="N75" t="str">
        <f>VLOOKUP(M75,NOTED!$D$2:$E$7,2,0)</f>
        <v>UK WAREHOUSE</v>
      </c>
    </row>
    <row r="76" spans="1:14" hidden="1">
      <c r="A76" s="67" t="s">
        <v>75</v>
      </c>
      <c r="B76" s="67">
        <v>10058</v>
      </c>
      <c r="C76" s="67" t="s">
        <v>100</v>
      </c>
      <c r="D76" s="67" t="s">
        <v>101</v>
      </c>
      <c r="E76" s="67" t="s">
        <v>102</v>
      </c>
      <c r="F76" s="67" t="s">
        <v>150</v>
      </c>
      <c r="G76" s="67" t="s">
        <v>135</v>
      </c>
      <c r="H76" s="67">
        <v>23</v>
      </c>
      <c r="I76" s="67">
        <f t="shared" si="4"/>
        <v>28</v>
      </c>
      <c r="J76" s="67">
        <f t="shared" si="3"/>
        <v>50</v>
      </c>
      <c r="K76" s="67">
        <f t="shared" si="5"/>
        <v>1</v>
      </c>
      <c r="L76" s="67" t="s">
        <v>73</v>
      </c>
      <c r="M76" s="67" t="s">
        <v>72</v>
      </c>
      <c r="N76" t="str">
        <f>VLOOKUP(M76,NOTED!$D$2:$E$7,2,0)</f>
        <v>UK WAREHOUSE</v>
      </c>
    </row>
    <row r="77" spans="1:14" hidden="1">
      <c r="A77" s="67" t="s">
        <v>75</v>
      </c>
      <c r="B77" s="67">
        <v>10058</v>
      </c>
      <c r="C77" s="67" t="s">
        <v>100</v>
      </c>
      <c r="D77" s="67" t="s">
        <v>101</v>
      </c>
      <c r="E77" s="67" t="s">
        <v>102</v>
      </c>
      <c r="F77" s="67" t="s">
        <v>150</v>
      </c>
      <c r="G77" s="67" t="s">
        <v>138</v>
      </c>
      <c r="H77" s="67">
        <v>23</v>
      </c>
      <c r="I77" s="67">
        <f t="shared" si="4"/>
        <v>28</v>
      </c>
      <c r="J77" s="67">
        <f t="shared" ref="J77:J78" si="6">IF(OR(F77="HOODIE","CREWNECK","PANTS"),12,50)</f>
        <v>50</v>
      </c>
      <c r="K77" s="67">
        <f t="shared" si="5"/>
        <v>1</v>
      </c>
      <c r="L77" s="67" t="s">
        <v>73</v>
      </c>
      <c r="M77" s="67" t="s">
        <v>72</v>
      </c>
      <c r="N77" t="str">
        <f>VLOOKUP(M77,NOTED!$D$2:$E$7,2,0)</f>
        <v>UK WAREHOUSE</v>
      </c>
    </row>
    <row r="78" spans="1:14" hidden="1">
      <c r="A78" s="67" t="s">
        <v>75</v>
      </c>
      <c r="B78" s="67">
        <v>10058</v>
      </c>
      <c r="C78" s="67" t="s">
        <v>100</v>
      </c>
      <c r="D78" s="67" t="s">
        <v>101</v>
      </c>
      <c r="E78" s="67" t="s">
        <v>102</v>
      </c>
      <c r="F78" s="67" t="s">
        <v>150</v>
      </c>
      <c r="G78" s="67" t="s">
        <v>139</v>
      </c>
      <c r="H78" s="67">
        <v>23</v>
      </c>
      <c r="I78" s="67">
        <f t="shared" si="4"/>
        <v>28</v>
      </c>
      <c r="J78" s="67">
        <f t="shared" si="6"/>
        <v>50</v>
      </c>
      <c r="K78" s="67">
        <f t="shared" si="5"/>
        <v>1</v>
      </c>
      <c r="L78" s="67" t="s">
        <v>73</v>
      </c>
      <c r="M78" s="67" t="s">
        <v>72</v>
      </c>
      <c r="N78" t="str">
        <f>VLOOKUP(M78,NOTED!$D$2:$E$7,2,0)</f>
        <v>UK WAREHOUSE</v>
      </c>
    </row>
    <row r="79" spans="1:14" hidden="1">
      <c r="A79" s="67" t="s">
        <v>75</v>
      </c>
      <c r="B79" s="67">
        <v>10058</v>
      </c>
      <c r="C79" s="67" t="s">
        <v>103</v>
      </c>
      <c r="D79" s="67" t="e">
        <v>#N/A</v>
      </c>
      <c r="E79" s="67" t="s">
        <v>104</v>
      </c>
      <c r="F79" s="67" t="s">
        <v>148</v>
      </c>
      <c r="G79" s="67" t="s">
        <v>131</v>
      </c>
      <c r="H79" s="67">
        <v>138</v>
      </c>
      <c r="I79" s="67">
        <f t="shared" si="4"/>
        <v>166</v>
      </c>
      <c r="J79" s="67">
        <v>12</v>
      </c>
      <c r="K79" s="67">
        <f t="shared" si="5"/>
        <v>14</v>
      </c>
      <c r="L79" s="67" t="s">
        <v>73</v>
      </c>
      <c r="M79" s="67" t="s">
        <v>72</v>
      </c>
      <c r="N79" t="str">
        <f>VLOOKUP(M79,NOTED!$D$2:$E$7,2,0)</f>
        <v>UK WAREHOUSE</v>
      </c>
    </row>
    <row r="80" spans="1:14" hidden="1">
      <c r="A80" s="67" t="s">
        <v>75</v>
      </c>
      <c r="B80" s="67">
        <v>10058</v>
      </c>
      <c r="C80" s="67" t="s">
        <v>103</v>
      </c>
      <c r="D80" s="67" t="e">
        <v>#N/A</v>
      </c>
      <c r="E80" s="67" t="s">
        <v>104</v>
      </c>
      <c r="F80" s="67" t="s">
        <v>148</v>
      </c>
      <c r="G80" s="67" t="s">
        <v>140</v>
      </c>
      <c r="H80" s="67">
        <v>46</v>
      </c>
      <c r="I80" s="67">
        <f t="shared" si="4"/>
        <v>55</v>
      </c>
      <c r="J80" s="67">
        <v>12</v>
      </c>
      <c r="K80" s="67">
        <f t="shared" si="5"/>
        <v>5</v>
      </c>
      <c r="L80" s="67" t="s">
        <v>73</v>
      </c>
      <c r="M80" s="67" t="s">
        <v>72</v>
      </c>
      <c r="N80" t="str">
        <f>VLOOKUP(M80,NOTED!$D$2:$E$7,2,0)</f>
        <v>UK WAREHOUSE</v>
      </c>
    </row>
    <row r="81" spans="1:14">
      <c r="A81" s="67" t="s">
        <v>75</v>
      </c>
      <c r="B81" s="67">
        <v>10059</v>
      </c>
      <c r="C81" s="67" t="s">
        <v>76</v>
      </c>
      <c r="D81" s="67" t="s">
        <v>77</v>
      </c>
      <c r="E81" s="67" t="s">
        <v>78</v>
      </c>
      <c r="F81" s="67" t="s">
        <v>148</v>
      </c>
      <c r="G81" s="67" t="s">
        <v>123</v>
      </c>
      <c r="H81" s="67">
        <v>68</v>
      </c>
      <c r="I81" s="67">
        <f t="shared" si="4"/>
        <v>82</v>
      </c>
      <c r="J81" s="67">
        <v>12</v>
      </c>
      <c r="K81" s="67">
        <f t="shared" si="5"/>
        <v>7</v>
      </c>
      <c r="L81" s="67" t="s">
        <v>47</v>
      </c>
      <c r="M81" s="67" t="s">
        <v>64</v>
      </c>
      <c r="N81" t="str">
        <f>VLOOKUP(M81,NOTED!$D$2:$E$7,2,0)</f>
        <v>US BERGEN</v>
      </c>
    </row>
    <row r="82" spans="1:14">
      <c r="A82" s="67" t="s">
        <v>75</v>
      </c>
      <c r="B82" s="67">
        <v>10059</v>
      </c>
      <c r="C82" s="67" t="s">
        <v>76</v>
      </c>
      <c r="D82" s="67" t="s">
        <v>77</v>
      </c>
      <c r="E82" s="67" t="s">
        <v>78</v>
      </c>
      <c r="F82" s="67" t="s">
        <v>148</v>
      </c>
      <c r="G82" s="67" t="s">
        <v>124</v>
      </c>
      <c r="H82" s="67">
        <v>321</v>
      </c>
      <c r="I82" s="67">
        <f t="shared" si="4"/>
        <v>385</v>
      </c>
      <c r="J82" s="67">
        <v>12</v>
      </c>
      <c r="K82" s="67">
        <f t="shared" si="5"/>
        <v>32</v>
      </c>
      <c r="L82" s="67" t="s">
        <v>47</v>
      </c>
      <c r="M82" s="67" t="s">
        <v>64</v>
      </c>
      <c r="N82" t="str">
        <f>VLOOKUP(M82,NOTED!$D$2:$E$7,2,0)</f>
        <v>US BERGEN</v>
      </c>
    </row>
    <row r="83" spans="1:14">
      <c r="A83" s="67" t="s">
        <v>75</v>
      </c>
      <c r="B83" s="67">
        <v>10059</v>
      </c>
      <c r="C83" s="67" t="s">
        <v>76</v>
      </c>
      <c r="D83" s="67" t="s">
        <v>77</v>
      </c>
      <c r="E83" s="67" t="s">
        <v>78</v>
      </c>
      <c r="F83" s="67" t="s">
        <v>148</v>
      </c>
      <c r="G83" s="67" t="s">
        <v>125</v>
      </c>
      <c r="H83" s="67">
        <v>313</v>
      </c>
      <c r="I83" s="67">
        <f t="shared" si="4"/>
        <v>376</v>
      </c>
      <c r="J83" s="67">
        <v>12</v>
      </c>
      <c r="K83" s="67">
        <f t="shared" si="5"/>
        <v>31</v>
      </c>
      <c r="L83" s="67" t="s">
        <v>47</v>
      </c>
      <c r="M83" s="67" t="s">
        <v>64</v>
      </c>
      <c r="N83" t="str">
        <f>VLOOKUP(M83,NOTED!$D$2:$E$7,2,0)</f>
        <v>US BERGEN</v>
      </c>
    </row>
    <row r="84" spans="1:14">
      <c r="A84" s="67" t="s">
        <v>75</v>
      </c>
      <c r="B84" s="67">
        <v>10059</v>
      </c>
      <c r="C84" s="67" t="s">
        <v>76</v>
      </c>
      <c r="D84" s="67" t="s">
        <v>77</v>
      </c>
      <c r="E84" s="67" t="s">
        <v>78</v>
      </c>
      <c r="F84" s="67" t="s">
        <v>148</v>
      </c>
      <c r="G84" s="67" t="s">
        <v>126</v>
      </c>
      <c r="H84" s="67">
        <v>319</v>
      </c>
      <c r="I84" s="67">
        <f t="shared" si="4"/>
        <v>383</v>
      </c>
      <c r="J84" s="67">
        <v>12</v>
      </c>
      <c r="K84" s="67">
        <f t="shared" si="5"/>
        <v>32</v>
      </c>
      <c r="L84" s="67" t="s">
        <v>47</v>
      </c>
      <c r="M84" s="67" t="s">
        <v>64</v>
      </c>
      <c r="N84" t="str">
        <f>VLOOKUP(M84,NOTED!$D$2:$E$7,2,0)</f>
        <v>US BERGEN</v>
      </c>
    </row>
    <row r="85" spans="1:14">
      <c r="A85" s="67" t="s">
        <v>75</v>
      </c>
      <c r="B85" s="67">
        <v>10059</v>
      </c>
      <c r="C85" s="67" t="s">
        <v>79</v>
      </c>
      <c r="D85" s="67" t="s">
        <v>80</v>
      </c>
      <c r="E85" s="67" t="s">
        <v>81</v>
      </c>
      <c r="F85" s="67" t="s">
        <v>149</v>
      </c>
      <c r="G85" s="67" t="s">
        <v>127</v>
      </c>
      <c r="H85" s="67">
        <v>484</v>
      </c>
      <c r="I85" s="67">
        <f t="shared" si="4"/>
        <v>581</v>
      </c>
      <c r="J85" s="67">
        <v>12</v>
      </c>
      <c r="K85" s="67">
        <f t="shared" si="5"/>
        <v>48</v>
      </c>
      <c r="L85" s="67" t="s">
        <v>47</v>
      </c>
      <c r="M85" s="67" t="s">
        <v>64</v>
      </c>
      <c r="N85" t="str">
        <f>VLOOKUP(M85,NOTED!$D$2:$E$7,2,0)</f>
        <v>US BERGEN</v>
      </c>
    </row>
    <row r="86" spans="1:14">
      <c r="A86" s="67" t="s">
        <v>75</v>
      </c>
      <c r="B86" s="67">
        <v>10059</v>
      </c>
      <c r="C86" s="67" t="s">
        <v>79</v>
      </c>
      <c r="D86" s="67" t="s">
        <v>80</v>
      </c>
      <c r="E86" s="67" t="s">
        <v>81</v>
      </c>
      <c r="F86" s="67" t="s">
        <v>149</v>
      </c>
      <c r="G86" s="67" t="s">
        <v>128</v>
      </c>
      <c r="H86" s="67">
        <v>479</v>
      </c>
      <c r="I86" s="67">
        <f t="shared" si="4"/>
        <v>575</v>
      </c>
      <c r="J86" s="67">
        <v>12</v>
      </c>
      <c r="K86" s="67">
        <f t="shared" si="5"/>
        <v>48</v>
      </c>
      <c r="L86" s="67" t="s">
        <v>47</v>
      </c>
      <c r="M86" s="67" t="s">
        <v>64</v>
      </c>
      <c r="N86" t="str">
        <f>VLOOKUP(M86,NOTED!$D$2:$E$7,2,0)</f>
        <v>US BERGEN</v>
      </c>
    </row>
    <row r="87" spans="1:14">
      <c r="A87" s="67" t="s">
        <v>75</v>
      </c>
      <c r="B87" s="67">
        <v>10059</v>
      </c>
      <c r="C87" s="67" t="s">
        <v>79</v>
      </c>
      <c r="D87" s="67" t="s">
        <v>80</v>
      </c>
      <c r="E87" s="67" t="s">
        <v>81</v>
      </c>
      <c r="F87" s="67" t="s">
        <v>149</v>
      </c>
      <c r="G87" s="67" t="s">
        <v>129</v>
      </c>
      <c r="H87" s="67">
        <v>234</v>
      </c>
      <c r="I87" s="67">
        <f t="shared" si="4"/>
        <v>281</v>
      </c>
      <c r="J87" s="67">
        <v>12</v>
      </c>
      <c r="K87" s="67">
        <f t="shared" si="5"/>
        <v>23</v>
      </c>
      <c r="L87" s="67" t="s">
        <v>47</v>
      </c>
      <c r="M87" s="67" t="s">
        <v>64</v>
      </c>
      <c r="N87" t="str">
        <f>VLOOKUP(M87,NOTED!$D$2:$E$7,2,0)</f>
        <v>US BERGEN</v>
      </c>
    </row>
    <row r="88" spans="1:14">
      <c r="A88" s="67" t="s">
        <v>75</v>
      </c>
      <c r="B88" s="67">
        <v>10059</v>
      </c>
      <c r="C88" s="67" t="s">
        <v>82</v>
      </c>
      <c r="D88" s="67" t="s">
        <v>83</v>
      </c>
      <c r="E88" s="67" t="s">
        <v>84</v>
      </c>
      <c r="F88" s="67" t="s">
        <v>149</v>
      </c>
      <c r="G88" s="67" t="s">
        <v>130</v>
      </c>
      <c r="H88" s="67">
        <v>143</v>
      </c>
      <c r="I88" s="67">
        <f t="shared" si="4"/>
        <v>172</v>
      </c>
      <c r="J88" s="67">
        <v>12</v>
      </c>
      <c r="K88" s="67">
        <f t="shared" si="5"/>
        <v>14</v>
      </c>
      <c r="L88" s="67" t="s">
        <v>47</v>
      </c>
      <c r="M88" s="67" t="s">
        <v>64</v>
      </c>
      <c r="N88" t="str">
        <f>VLOOKUP(M88,NOTED!$D$2:$E$7,2,0)</f>
        <v>US BERGEN</v>
      </c>
    </row>
    <row r="89" spans="1:14">
      <c r="A89" s="67" t="s">
        <v>75</v>
      </c>
      <c r="B89" s="67">
        <v>10059</v>
      </c>
      <c r="C89" s="67" t="s">
        <v>82</v>
      </c>
      <c r="D89" s="67" t="s">
        <v>83</v>
      </c>
      <c r="E89" s="67" t="s">
        <v>84</v>
      </c>
      <c r="F89" s="67" t="s">
        <v>149</v>
      </c>
      <c r="G89" s="67" t="s">
        <v>131</v>
      </c>
      <c r="H89" s="67">
        <v>143</v>
      </c>
      <c r="I89" s="67">
        <f t="shared" si="4"/>
        <v>172</v>
      </c>
      <c r="J89" s="67">
        <v>12</v>
      </c>
      <c r="K89" s="67">
        <f t="shared" si="5"/>
        <v>14</v>
      </c>
      <c r="L89" s="67" t="s">
        <v>47</v>
      </c>
      <c r="M89" s="67" t="s">
        <v>64</v>
      </c>
      <c r="N89" t="str">
        <f>VLOOKUP(M89,NOTED!$D$2:$E$7,2,0)</f>
        <v>US BERGEN</v>
      </c>
    </row>
    <row r="90" spans="1:14">
      <c r="A90" s="67" t="s">
        <v>75</v>
      </c>
      <c r="B90" s="67">
        <v>10059</v>
      </c>
      <c r="C90" s="67" t="s">
        <v>82</v>
      </c>
      <c r="D90" s="67" t="s">
        <v>83</v>
      </c>
      <c r="E90" s="67" t="s">
        <v>84</v>
      </c>
      <c r="F90" s="67" t="s">
        <v>149</v>
      </c>
      <c r="G90" s="67" t="s">
        <v>132</v>
      </c>
      <c r="H90" s="67">
        <v>143</v>
      </c>
      <c r="I90" s="67">
        <f t="shared" si="4"/>
        <v>172</v>
      </c>
      <c r="J90" s="67">
        <v>12</v>
      </c>
      <c r="K90" s="67">
        <f t="shared" si="5"/>
        <v>14</v>
      </c>
      <c r="L90" s="67" t="s">
        <v>47</v>
      </c>
      <c r="M90" s="67" t="s">
        <v>64</v>
      </c>
      <c r="N90" t="str">
        <f>VLOOKUP(M90,NOTED!$D$2:$E$7,2,0)</f>
        <v>US BERGEN</v>
      </c>
    </row>
    <row r="91" spans="1:14">
      <c r="A91" s="67" t="s">
        <v>75</v>
      </c>
      <c r="B91" s="67">
        <v>10059</v>
      </c>
      <c r="C91" s="67" t="s">
        <v>85</v>
      </c>
      <c r="D91" s="67" t="s">
        <v>86</v>
      </c>
      <c r="E91" s="67" t="s">
        <v>87</v>
      </c>
      <c r="F91" s="67" t="s">
        <v>150</v>
      </c>
      <c r="G91" s="67" t="s">
        <v>133</v>
      </c>
      <c r="H91" s="67">
        <v>312</v>
      </c>
      <c r="I91" s="67">
        <f t="shared" si="4"/>
        <v>374</v>
      </c>
      <c r="J91" s="67">
        <f t="shared" ref="J91:J104" si="7">IF(OR(F91="HOODIE","CREWNECK","PANTS"),12,50)</f>
        <v>50</v>
      </c>
      <c r="K91" s="67">
        <f t="shared" si="5"/>
        <v>7</v>
      </c>
      <c r="L91" s="67" t="s">
        <v>47</v>
      </c>
      <c r="M91" s="67" t="s">
        <v>64</v>
      </c>
      <c r="N91" t="str">
        <f>VLOOKUP(M91,NOTED!$D$2:$E$7,2,0)</f>
        <v>US BERGEN</v>
      </c>
    </row>
    <row r="92" spans="1:14">
      <c r="A92" s="67" t="s">
        <v>75</v>
      </c>
      <c r="B92" s="67">
        <v>10059</v>
      </c>
      <c r="C92" s="67" t="s">
        <v>85</v>
      </c>
      <c r="D92" s="67" t="s">
        <v>86</v>
      </c>
      <c r="E92" s="67" t="s">
        <v>87</v>
      </c>
      <c r="F92" s="67" t="s">
        <v>150</v>
      </c>
      <c r="G92" s="67" t="s">
        <v>125</v>
      </c>
      <c r="H92" s="67">
        <v>327</v>
      </c>
      <c r="I92" s="67">
        <f t="shared" si="4"/>
        <v>392</v>
      </c>
      <c r="J92" s="67">
        <f t="shared" si="7"/>
        <v>50</v>
      </c>
      <c r="K92" s="67">
        <f t="shared" si="5"/>
        <v>8</v>
      </c>
      <c r="L92" s="67" t="s">
        <v>47</v>
      </c>
      <c r="M92" s="67" t="s">
        <v>64</v>
      </c>
      <c r="N92" t="str">
        <f>VLOOKUP(M92,NOTED!$D$2:$E$7,2,0)</f>
        <v>US BERGEN</v>
      </c>
    </row>
    <row r="93" spans="1:14">
      <c r="A93" s="67" t="s">
        <v>75</v>
      </c>
      <c r="B93" s="67">
        <v>10059</v>
      </c>
      <c r="C93" s="67" t="s">
        <v>85</v>
      </c>
      <c r="D93" s="67" t="s">
        <v>86</v>
      </c>
      <c r="E93" s="67" t="s">
        <v>87</v>
      </c>
      <c r="F93" s="67" t="s">
        <v>150</v>
      </c>
      <c r="G93" s="67" t="s">
        <v>134</v>
      </c>
      <c r="H93" s="67">
        <v>160</v>
      </c>
      <c r="I93" s="67">
        <f t="shared" si="4"/>
        <v>192</v>
      </c>
      <c r="J93" s="67">
        <f t="shared" si="7"/>
        <v>50</v>
      </c>
      <c r="K93" s="67">
        <f t="shared" si="5"/>
        <v>4</v>
      </c>
      <c r="L93" s="67" t="s">
        <v>47</v>
      </c>
      <c r="M93" s="67" t="s">
        <v>64</v>
      </c>
      <c r="N93" t="str">
        <f>VLOOKUP(M93,NOTED!$D$2:$E$7,2,0)</f>
        <v>US BERGEN</v>
      </c>
    </row>
    <row r="94" spans="1:14">
      <c r="A94" s="67" t="s">
        <v>75</v>
      </c>
      <c r="B94" s="67">
        <v>10059</v>
      </c>
      <c r="C94" s="67" t="s">
        <v>88</v>
      </c>
      <c r="D94" s="67" t="s">
        <v>89</v>
      </c>
      <c r="E94" s="67" t="s">
        <v>90</v>
      </c>
      <c r="F94" s="67" t="s">
        <v>150</v>
      </c>
      <c r="G94" s="67" t="s">
        <v>135</v>
      </c>
      <c r="H94" s="67">
        <v>71</v>
      </c>
      <c r="I94" s="67">
        <f t="shared" si="4"/>
        <v>85</v>
      </c>
      <c r="J94" s="67">
        <f t="shared" si="7"/>
        <v>50</v>
      </c>
      <c r="K94" s="67">
        <f t="shared" si="5"/>
        <v>2</v>
      </c>
      <c r="L94" s="67" t="s">
        <v>47</v>
      </c>
      <c r="M94" s="67" t="s">
        <v>64</v>
      </c>
      <c r="N94" t="str">
        <f>VLOOKUP(M94,NOTED!$D$2:$E$7,2,0)</f>
        <v>US BERGEN</v>
      </c>
    </row>
    <row r="95" spans="1:14">
      <c r="A95" s="67" t="s">
        <v>75</v>
      </c>
      <c r="B95" s="67">
        <v>10059</v>
      </c>
      <c r="C95" s="67" t="s">
        <v>88</v>
      </c>
      <c r="D95" s="67" t="s">
        <v>89</v>
      </c>
      <c r="E95" s="67" t="s">
        <v>90</v>
      </c>
      <c r="F95" s="67" t="s">
        <v>150</v>
      </c>
      <c r="G95" s="67" t="s">
        <v>124</v>
      </c>
      <c r="H95" s="67">
        <v>85</v>
      </c>
      <c r="I95" s="67">
        <f t="shared" si="4"/>
        <v>102</v>
      </c>
      <c r="J95" s="67">
        <f t="shared" si="7"/>
        <v>50</v>
      </c>
      <c r="K95" s="67">
        <f t="shared" si="5"/>
        <v>2</v>
      </c>
      <c r="L95" s="67" t="s">
        <v>47</v>
      </c>
      <c r="M95" s="67" t="s">
        <v>64</v>
      </c>
      <c r="N95" t="str">
        <f>VLOOKUP(M95,NOTED!$D$2:$E$7,2,0)</f>
        <v>US BERGEN</v>
      </c>
    </row>
    <row r="96" spans="1:14">
      <c r="A96" s="67" t="s">
        <v>75</v>
      </c>
      <c r="B96" s="67">
        <v>10059</v>
      </c>
      <c r="C96" s="67" t="s">
        <v>91</v>
      </c>
      <c r="D96" s="67" t="s">
        <v>92</v>
      </c>
      <c r="E96" s="67" t="s">
        <v>93</v>
      </c>
      <c r="F96" s="67" t="s">
        <v>150</v>
      </c>
      <c r="G96" s="67" t="s">
        <v>136</v>
      </c>
      <c r="H96" s="67">
        <v>358</v>
      </c>
      <c r="I96" s="67">
        <f t="shared" si="4"/>
        <v>430</v>
      </c>
      <c r="J96" s="67">
        <f t="shared" si="7"/>
        <v>50</v>
      </c>
      <c r="K96" s="67">
        <f t="shared" si="5"/>
        <v>9</v>
      </c>
      <c r="L96" s="67" t="s">
        <v>47</v>
      </c>
      <c r="M96" s="67" t="s">
        <v>64</v>
      </c>
      <c r="N96" t="str">
        <f>VLOOKUP(M96,NOTED!$D$2:$E$7,2,0)</f>
        <v>US BERGEN</v>
      </c>
    </row>
    <row r="97" spans="1:14">
      <c r="A97" s="67" t="s">
        <v>75</v>
      </c>
      <c r="B97" s="67">
        <v>10059</v>
      </c>
      <c r="C97" s="67" t="s">
        <v>91</v>
      </c>
      <c r="D97" s="67" t="s">
        <v>92</v>
      </c>
      <c r="E97" s="67" t="s">
        <v>93</v>
      </c>
      <c r="F97" s="67" t="s">
        <v>150</v>
      </c>
      <c r="G97" s="67" t="s">
        <v>137</v>
      </c>
      <c r="H97" s="67">
        <v>369</v>
      </c>
      <c r="I97" s="67">
        <f t="shared" si="4"/>
        <v>443</v>
      </c>
      <c r="J97" s="67">
        <f t="shared" si="7"/>
        <v>50</v>
      </c>
      <c r="K97" s="67">
        <f t="shared" si="5"/>
        <v>9</v>
      </c>
      <c r="L97" s="67" t="s">
        <v>47</v>
      </c>
      <c r="M97" s="67" t="s">
        <v>64</v>
      </c>
      <c r="N97" t="str">
        <f>VLOOKUP(M97,NOTED!$D$2:$E$7,2,0)</f>
        <v>US BERGEN</v>
      </c>
    </row>
    <row r="98" spans="1:14">
      <c r="A98" s="67" t="s">
        <v>75</v>
      </c>
      <c r="B98" s="67">
        <v>10059</v>
      </c>
      <c r="C98" s="67" t="s">
        <v>94</v>
      </c>
      <c r="D98" s="67" t="s">
        <v>95</v>
      </c>
      <c r="E98" s="67" t="s">
        <v>96</v>
      </c>
      <c r="F98" s="67" t="s">
        <v>150</v>
      </c>
      <c r="G98" s="67" t="s">
        <v>124</v>
      </c>
      <c r="H98" s="67">
        <v>354</v>
      </c>
      <c r="I98" s="67">
        <f t="shared" si="4"/>
        <v>425</v>
      </c>
      <c r="J98" s="67">
        <f t="shared" si="7"/>
        <v>50</v>
      </c>
      <c r="K98" s="67">
        <f t="shared" si="5"/>
        <v>9</v>
      </c>
      <c r="L98" s="67" t="s">
        <v>47</v>
      </c>
      <c r="M98" s="67" t="s">
        <v>64</v>
      </c>
      <c r="N98" t="str">
        <f>VLOOKUP(M98,NOTED!$D$2:$E$7,2,0)</f>
        <v>US BERGEN</v>
      </c>
    </row>
    <row r="99" spans="1:14">
      <c r="A99" s="67" t="s">
        <v>75</v>
      </c>
      <c r="B99" s="67">
        <v>10059</v>
      </c>
      <c r="C99" s="67" t="s">
        <v>97</v>
      </c>
      <c r="D99" s="67" t="s">
        <v>98</v>
      </c>
      <c r="E99" s="67" t="s">
        <v>99</v>
      </c>
      <c r="F99" s="67" t="s">
        <v>150</v>
      </c>
      <c r="G99" s="67" t="s">
        <v>123</v>
      </c>
      <c r="H99" s="67">
        <v>202</v>
      </c>
      <c r="I99" s="67">
        <f t="shared" si="4"/>
        <v>242</v>
      </c>
      <c r="J99" s="67">
        <f t="shared" si="7"/>
        <v>50</v>
      </c>
      <c r="K99" s="67">
        <f t="shared" si="5"/>
        <v>5</v>
      </c>
      <c r="L99" s="67" t="s">
        <v>47</v>
      </c>
      <c r="M99" s="67" t="s">
        <v>64</v>
      </c>
      <c r="N99" t="str">
        <f>VLOOKUP(M99,NOTED!$D$2:$E$7,2,0)</f>
        <v>US BERGEN</v>
      </c>
    </row>
    <row r="100" spans="1:14">
      <c r="A100" s="67" t="s">
        <v>75</v>
      </c>
      <c r="B100" s="67">
        <v>10059</v>
      </c>
      <c r="C100" s="67" t="s">
        <v>97</v>
      </c>
      <c r="D100" s="67" t="s">
        <v>98</v>
      </c>
      <c r="E100" s="67" t="s">
        <v>99</v>
      </c>
      <c r="F100" s="67" t="s">
        <v>150</v>
      </c>
      <c r="G100" s="67" t="s">
        <v>125</v>
      </c>
      <c r="H100" s="67">
        <v>202</v>
      </c>
      <c r="I100" s="67">
        <f t="shared" si="4"/>
        <v>242</v>
      </c>
      <c r="J100" s="67">
        <f t="shared" si="7"/>
        <v>50</v>
      </c>
      <c r="K100" s="67">
        <f t="shared" si="5"/>
        <v>5</v>
      </c>
      <c r="L100" s="67" t="s">
        <v>47</v>
      </c>
      <c r="M100" s="67" t="s">
        <v>64</v>
      </c>
      <c r="N100" t="str">
        <f>VLOOKUP(M100,NOTED!$D$2:$E$7,2,0)</f>
        <v>US BERGEN</v>
      </c>
    </row>
    <row r="101" spans="1:14">
      <c r="A101" s="67" t="s">
        <v>75</v>
      </c>
      <c r="B101" s="67">
        <v>10059</v>
      </c>
      <c r="C101" s="67" t="s">
        <v>97</v>
      </c>
      <c r="D101" s="67" t="s">
        <v>98</v>
      </c>
      <c r="E101" s="67" t="s">
        <v>99</v>
      </c>
      <c r="F101" s="67" t="s">
        <v>150</v>
      </c>
      <c r="G101" s="67" t="s">
        <v>128</v>
      </c>
      <c r="H101" s="67">
        <v>202</v>
      </c>
      <c r="I101" s="67">
        <f t="shared" si="4"/>
        <v>242</v>
      </c>
      <c r="J101" s="67">
        <f t="shared" si="7"/>
        <v>50</v>
      </c>
      <c r="K101" s="67">
        <f t="shared" si="5"/>
        <v>5</v>
      </c>
      <c r="L101" s="67" t="s">
        <v>47</v>
      </c>
      <c r="M101" s="67" t="s">
        <v>64</v>
      </c>
      <c r="N101" t="str">
        <f>VLOOKUP(M101,NOTED!$D$2:$E$7,2,0)</f>
        <v>US BERGEN</v>
      </c>
    </row>
    <row r="102" spans="1:14">
      <c r="A102" s="67" t="s">
        <v>75</v>
      </c>
      <c r="B102" s="67">
        <v>10059</v>
      </c>
      <c r="C102" s="67" t="s">
        <v>100</v>
      </c>
      <c r="D102" s="67" t="s">
        <v>101</v>
      </c>
      <c r="E102" s="67" t="s">
        <v>102</v>
      </c>
      <c r="F102" s="67" t="s">
        <v>150</v>
      </c>
      <c r="G102" s="67" t="s">
        <v>135</v>
      </c>
      <c r="H102" s="67">
        <v>146</v>
      </c>
      <c r="I102" s="67">
        <f t="shared" si="4"/>
        <v>175</v>
      </c>
      <c r="J102" s="67">
        <f t="shared" si="7"/>
        <v>50</v>
      </c>
      <c r="K102" s="67">
        <f t="shared" si="5"/>
        <v>4</v>
      </c>
      <c r="L102" s="67" t="s">
        <v>47</v>
      </c>
      <c r="M102" s="67" t="s">
        <v>64</v>
      </c>
      <c r="N102" t="str">
        <f>VLOOKUP(M102,NOTED!$D$2:$E$7,2,0)</f>
        <v>US BERGEN</v>
      </c>
    </row>
    <row r="103" spans="1:14">
      <c r="A103" s="67" t="s">
        <v>75</v>
      </c>
      <c r="B103" s="67">
        <v>10059</v>
      </c>
      <c r="C103" s="67" t="s">
        <v>100</v>
      </c>
      <c r="D103" s="67" t="s">
        <v>101</v>
      </c>
      <c r="E103" s="67" t="s">
        <v>102</v>
      </c>
      <c r="F103" s="67" t="s">
        <v>150</v>
      </c>
      <c r="G103" s="67" t="s">
        <v>138</v>
      </c>
      <c r="H103" s="67">
        <v>146</v>
      </c>
      <c r="I103" s="67">
        <f t="shared" si="4"/>
        <v>175</v>
      </c>
      <c r="J103" s="67">
        <f t="shared" si="7"/>
        <v>50</v>
      </c>
      <c r="K103" s="67">
        <f t="shared" si="5"/>
        <v>4</v>
      </c>
      <c r="L103" s="67" t="s">
        <v>47</v>
      </c>
      <c r="M103" s="67" t="s">
        <v>64</v>
      </c>
      <c r="N103" t="str">
        <f>VLOOKUP(M103,NOTED!$D$2:$E$7,2,0)</f>
        <v>US BERGEN</v>
      </c>
    </row>
    <row r="104" spans="1:14">
      <c r="A104" s="67" t="s">
        <v>75</v>
      </c>
      <c r="B104" s="67">
        <v>10059</v>
      </c>
      <c r="C104" s="67" t="s">
        <v>100</v>
      </c>
      <c r="D104" s="67" t="s">
        <v>101</v>
      </c>
      <c r="E104" s="67" t="s">
        <v>102</v>
      </c>
      <c r="F104" s="67" t="s">
        <v>150</v>
      </c>
      <c r="G104" s="67" t="s">
        <v>139</v>
      </c>
      <c r="H104" s="67">
        <v>146</v>
      </c>
      <c r="I104" s="67">
        <f t="shared" si="4"/>
        <v>175</v>
      </c>
      <c r="J104" s="67">
        <f t="shared" si="7"/>
        <v>50</v>
      </c>
      <c r="K104" s="67">
        <f t="shared" si="5"/>
        <v>4</v>
      </c>
      <c r="L104" s="67" t="s">
        <v>47</v>
      </c>
      <c r="M104" s="67" t="s">
        <v>64</v>
      </c>
      <c r="N104" t="str">
        <f>VLOOKUP(M104,NOTED!$D$2:$E$7,2,0)</f>
        <v>US BERGEN</v>
      </c>
    </row>
    <row r="105" spans="1:14">
      <c r="A105" s="67" t="s">
        <v>75</v>
      </c>
      <c r="B105" s="67">
        <v>10059</v>
      </c>
      <c r="C105" s="67" t="s">
        <v>103</v>
      </c>
      <c r="D105" s="67" t="e">
        <v>#N/A</v>
      </c>
      <c r="E105" s="67" t="s">
        <v>104</v>
      </c>
      <c r="F105" s="67" t="s">
        <v>148</v>
      </c>
      <c r="G105" s="67" t="s">
        <v>131</v>
      </c>
      <c r="H105" s="67">
        <v>678</v>
      </c>
      <c r="I105" s="67">
        <f t="shared" si="4"/>
        <v>814</v>
      </c>
      <c r="J105" s="67">
        <v>12</v>
      </c>
      <c r="K105" s="67">
        <f t="shared" si="5"/>
        <v>68</v>
      </c>
      <c r="L105" s="67" t="s">
        <v>47</v>
      </c>
      <c r="M105" s="67" t="s">
        <v>64</v>
      </c>
      <c r="N105" t="str">
        <f>VLOOKUP(M105,NOTED!$D$2:$E$7,2,0)</f>
        <v>US BERGEN</v>
      </c>
    </row>
    <row r="106" spans="1:14">
      <c r="A106" s="67" t="s">
        <v>75</v>
      </c>
      <c r="B106" s="67">
        <v>10059</v>
      </c>
      <c r="C106" s="67" t="s">
        <v>103</v>
      </c>
      <c r="D106" s="67" t="e">
        <v>#N/A</v>
      </c>
      <c r="E106" s="67" t="s">
        <v>104</v>
      </c>
      <c r="F106" s="67" t="s">
        <v>148</v>
      </c>
      <c r="G106" s="67" t="s">
        <v>140</v>
      </c>
      <c r="H106" s="67">
        <v>206</v>
      </c>
      <c r="I106" s="67">
        <f t="shared" si="4"/>
        <v>247</v>
      </c>
      <c r="J106" s="67">
        <v>12</v>
      </c>
      <c r="K106" s="67">
        <f t="shared" si="5"/>
        <v>21</v>
      </c>
      <c r="L106" s="67" t="s">
        <v>47</v>
      </c>
      <c r="M106" s="67" t="s">
        <v>64</v>
      </c>
      <c r="N106" t="str">
        <f>VLOOKUP(M106,NOTED!$D$2:$E$7,2,0)</f>
        <v>US BERGEN</v>
      </c>
    </row>
    <row r="107" spans="1:14" hidden="1">
      <c r="A107" s="67" t="s">
        <v>75</v>
      </c>
      <c r="B107" s="67">
        <v>10060</v>
      </c>
      <c r="C107" s="67" t="s">
        <v>105</v>
      </c>
      <c r="D107" s="67" t="s">
        <v>106</v>
      </c>
      <c r="E107" s="67" t="s">
        <v>107</v>
      </c>
      <c r="F107" s="67" t="s">
        <v>148</v>
      </c>
      <c r="G107" s="67" t="s">
        <v>141</v>
      </c>
      <c r="H107" s="67">
        <v>24</v>
      </c>
      <c r="I107" s="67">
        <f t="shared" si="4"/>
        <v>29</v>
      </c>
      <c r="J107" s="67">
        <v>12</v>
      </c>
      <c r="K107" s="67">
        <f t="shared" si="5"/>
        <v>2</v>
      </c>
      <c r="L107" s="67" t="s">
        <v>152</v>
      </c>
      <c r="M107" s="67" t="s">
        <v>151</v>
      </c>
      <c r="N107" t="str">
        <f>VLOOKUP(M107,NOTED!$D$2:$E$7,2,0)</f>
        <v>CA BERGEN</v>
      </c>
    </row>
    <row r="108" spans="1:14" hidden="1">
      <c r="A108" s="67" t="s">
        <v>75</v>
      </c>
      <c r="B108" s="67">
        <v>10060</v>
      </c>
      <c r="C108" s="67" t="s">
        <v>105</v>
      </c>
      <c r="D108" s="67" t="s">
        <v>106</v>
      </c>
      <c r="E108" s="67" t="s">
        <v>107</v>
      </c>
      <c r="F108" s="67" t="s">
        <v>148</v>
      </c>
      <c r="G108" s="67" t="s">
        <v>142</v>
      </c>
      <c r="H108" s="67">
        <v>24</v>
      </c>
      <c r="I108" s="67">
        <f t="shared" si="4"/>
        <v>29</v>
      </c>
      <c r="J108" s="67">
        <v>12</v>
      </c>
      <c r="K108" s="67">
        <f t="shared" si="5"/>
        <v>2</v>
      </c>
      <c r="L108" s="67" t="s">
        <v>152</v>
      </c>
      <c r="M108" s="67" t="s">
        <v>151</v>
      </c>
      <c r="N108" t="str">
        <f>VLOOKUP(M108,NOTED!$D$2:$E$7,2,0)</f>
        <v>CA BERGEN</v>
      </c>
    </row>
    <row r="109" spans="1:14" hidden="1">
      <c r="A109" s="67" t="s">
        <v>75</v>
      </c>
      <c r="B109" s="67">
        <v>10060</v>
      </c>
      <c r="C109" s="67" t="s">
        <v>108</v>
      </c>
      <c r="D109" s="67" t="s">
        <v>109</v>
      </c>
      <c r="E109" s="67" t="s">
        <v>110</v>
      </c>
      <c r="F109" s="67" t="s">
        <v>149</v>
      </c>
      <c r="G109" s="67" t="s">
        <v>143</v>
      </c>
      <c r="H109" s="67">
        <v>15</v>
      </c>
      <c r="I109" s="67">
        <f t="shared" si="4"/>
        <v>18</v>
      </c>
      <c r="J109" s="67">
        <v>12</v>
      </c>
      <c r="K109" s="67">
        <f t="shared" si="5"/>
        <v>2</v>
      </c>
      <c r="L109" s="67" t="s">
        <v>152</v>
      </c>
      <c r="M109" s="67" t="s">
        <v>151</v>
      </c>
      <c r="N109" t="str">
        <f>VLOOKUP(M109,NOTED!$D$2:$E$7,2,0)</f>
        <v>CA BERGEN</v>
      </c>
    </row>
    <row r="110" spans="1:14" hidden="1">
      <c r="A110" s="67" t="s">
        <v>75</v>
      </c>
      <c r="B110" s="67">
        <v>10060</v>
      </c>
      <c r="C110" s="67" t="s">
        <v>108</v>
      </c>
      <c r="D110" s="67" t="s">
        <v>109</v>
      </c>
      <c r="E110" s="67" t="s">
        <v>110</v>
      </c>
      <c r="F110" s="67" t="s">
        <v>149</v>
      </c>
      <c r="G110" s="67" t="s">
        <v>144</v>
      </c>
      <c r="H110" s="67">
        <v>23</v>
      </c>
      <c r="I110" s="67">
        <f t="shared" si="4"/>
        <v>28</v>
      </c>
      <c r="J110" s="67">
        <v>12</v>
      </c>
      <c r="K110" s="67">
        <f t="shared" si="5"/>
        <v>2</v>
      </c>
      <c r="L110" s="67" t="s">
        <v>152</v>
      </c>
      <c r="M110" s="67" t="s">
        <v>151</v>
      </c>
      <c r="N110" t="str">
        <f>VLOOKUP(M110,NOTED!$D$2:$E$7,2,0)</f>
        <v>CA BERGEN</v>
      </c>
    </row>
    <row r="111" spans="1:14" hidden="1">
      <c r="A111" s="67" t="s">
        <v>75</v>
      </c>
      <c r="B111" s="67">
        <v>10060</v>
      </c>
      <c r="C111" s="67" t="s">
        <v>108</v>
      </c>
      <c r="D111" s="67" t="s">
        <v>109</v>
      </c>
      <c r="E111" s="67" t="s">
        <v>110</v>
      </c>
      <c r="F111" s="67" t="s">
        <v>149</v>
      </c>
      <c r="G111" s="67" t="s">
        <v>145</v>
      </c>
      <c r="H111" s="67">
        <v>30</v>
      </c>
      <c r="I111" s="67">
        <f t="shared" si="4"/>
        <v>36</v>
      </c>
      <c r="J111" s="67">
        <v>12</v>
      </c>
      <c r="K111" s="67">
        <f t="shared" si="5"/>
        <v>3</v>
      </c>
      <c r="L111" s="67" t="s">
        <v>152</v>
      </c>
      <c r="M111" s="67" t="s">
        <v>151</v>
      </c>
      <c r="N111" t="str">
        <f>VLOOKUP(M111,NOTED!$D$2:$E$7,2,0)</f>
        <v>CA BERGEN</v>
      </c>
    </row>
    <row r="112" spans="1:14" hidden="1">
      <c r="A112" s="67" t="s">
        <v>75</v>
      </c>
      <c r="B112" s="67">
        <v>10060</v>
      </c>
      <c r="C112" s="67" t="s">
        <v>111</v>
      </c>
      <c r="D112" s="67" t="s">
        <v>112</v>
      </c>
      <c r="E112" s="67" t="s">
        <v>113</v>
      </c>
      <c r="F112" s="67" t="s">
        <v>149</v>
      </c>
      <c r="G112" s="67" t="s">
        <v>146</v>
      </c>
      <c r="H112" s="67">
        <v>30</v>
      </c>
      <c r="I112" s="67">
        <f t="shared" si="4"/>
        <v>36</v>
      </c>
      <c r="J112" s="67">
        <v>12</v>
      </c>
      <c r="K112" s="67">
        <f t="shared" si="5"/>
        <v>3</v>
      </c>
      <c r="L112" s="67" t="s">
        <v>152</v>
      </c>
      <c r="M112" s="67" t="s">
        <v>151</v>
      </c>
      <c r="N112" t="str">
        <f>VLOOKUP(M112,NOTED!$D$2:$E$7,2,0)</f>
        <v>CA BERGEN</v>
      </c>
    </row>
    <row r="113" spans="1:14" hidden="1">
      <c r="A113" s="67" t="s">
        <v>75</v>
      </c>
      <c r="B113" s="67">
        <v>10060</v>
      </c>
      <c r="C113" s="67" t="s">
        <v>111</v>
      </c>
      <c r="D113" s="67" t="s">
        <v>112</v>
      </c>
      <c r="E113" s="67" t="s">
        <v>113</v>
      </c>
      <c r="F113" s="67" t="s">
        <v>149</v>
      </c>
      <c r="G113" s="67" t="s">
        <v>131</v>
      </c>
      <c r="H113" s="67">
        <v>30</v>
      </c>
      <c r="I113" s="67">
        <f t="shared" si="4"/>
        <v>36</v>
      </c>
      <c r="J113" s="67">
        <v>12</v>
      </c>
      <c r="K113" s="67">
        <f t="shared" si="5"/>
        <v>3</v>
      </c>
      <c r="L113" s="67" t="s">
        <v>152</v>
      </c>
      <c r="M113" s="67" t="s">
        <v>151</v>
      </c>
      <c r="N113" t="str">
        <f>VLOOKUP(M113,NOTED!$D$2:$E$7,2,0)</f>
        <v>CA BERGEN</v>
      </c>
    </row>
    <row r="114" spans="1:14" hidden="1">
      <c r="A114" s="67" t="s">
        <v>75</v>
      </c>
      <c r="B114" s="67">
        <v>10060</v>
      </c>
      <c r="C114" s="67" t="s">
        <v>114</v>
      </c>
      <c r="D114" s="67" t="s">
        <v>115</v>
      </c>
      <c r="E114" s="67" t="s">
        <v>116</v>
      </c>
      <c r="F114" s="67" t="s">
        <v>149</v>
      </c>
      <c r="G114" s="67" t="s">
        <v>145</v>
      </c>
      <c r="H114" s="67">
        <v>30</v>
      </c>
      <c r="I114" s="67">
        <f t="shared" si="4"/>
        <v>36</v>
      </c>
      <c r="J114" s="67">
        <v>12</v>
      </c>
      <c r="K114" s="67">
        <f t="shared" si="5"/>
        <v>3</v>
      </c>
      <c r="L114" s="67" t="s">
        <v>152</v>
      </c>
      <c r="M114" s="67" t="s">
        <v>151</v>
      </c>
      <c r="N114" t="str">
        <f>VLOOKUP(M114,NOTED!$D$2:$E$7,2,0)</f>
        <v>CA BERGEN</v>
      </c>
    </row>
    <row r="115" spans="1:14" hidden="1">
      <c r="A115" s="67" t="s">
        <v>75</v>
      </c>
      <c r="B115" s="67">
        <v>10060</v>
      </c>
      <c r="C115" s="67" t="s">
        <v>114</v>
      </c>
      <c r="D115" s="67" t="s">
        <v>115</v>
      </c>
      <c r="E115" s="67" t="s">
        <v>116</v>
      </c>
      <c r="F115" s="67" t="s">
        <v>149</v>
      </c>
      <c r="G115" s="67" t="s">
        <v>126</v>
      </c>
      <c r="H115" s="67">
        <v>30</v>
      </c>
      <c r="I115" s="67">
        <f t="shared" si="4"/>
        <v>36</v>
      </c>
      <c r="J115" s="67">
        <v>12</v>
      </c>
      <c r="K115" s="67">
        <f t="shared" si="5"/>
        <v>3</v>
      </c>
      <c r="L115" s="67" t="s">
        <v>152</v>
      </c>
      <c r="M115" s="67" t="s">
        <v>151</v>
      </c>
      <c r="N115" t="str">
        <f>VLOOKUP(M115,NOTED!$D$2:$E$7,2,0)</f>
        <v>CA BERGEN</v>
      </c>
    </row>
    <row r="116" spans="1:14" hidden="1">
      <c r="A116" s="67" t="s">
        <v>75</v>
      </c>
      <c r="B116" s="67">
        <v>10060</v>
      </c>
      <c r="C116" s="67" t="s">
        <v>117</v>
      </c>
      <c r="D116" s="67" t="s">
        <v>118</v>
      </c>
      <c r="E116" s="67" t="s">
        <v>119</v>
      </c>
      <c r="F116" s="67" t="s">
        <v>150</v>
      </c>
      <c r="G116" s="67" t="s">
        <v>147</v>
      </c>
      <c r="H116" s="67">
        <v>45</v>
      </c>
      <c r="I116" s="67">
        <f t="shared" si="4"/>
        <v>54</v>
      </c>
      <c r="J116" s="67">
        <f t="shared" ref="J116:J118" si="8">IF(OR(F116="HOODIE","CREWNECK","PANTS"),12,50)</f>
        <v>50</v>
      </c>
      <c r="K116" s="67">
        <f t="shared" si="5"/>
        <v>1</v>
      </c>
      <c r="L116" s="67" t="s">
        <v>152</v>
      </c>
      <c r="M116" s="67" t="s">
        <v>151</v>
      </c>
      <c r="N116" t="str">
        <f>VLOOKUP(M116,NOTED!$D$2:$E$7,2,0)</f>
        <v>CA BERGEN</v>
      </c>
    </row>
    <row r="117" spans="1:14" hidden="1">
      <c r="A117" s="67" t="s">
        <v>75</v>
      </c>
      <c r="B117" s="67">
        <v>10060</v>
      </c>
      <c r="C117" s="67" t="s">
        <v>117</v>
      </c>
      <c r="D117" s="67" t="s">
        <v>118</v>
      </c>
      <c r="E117" s="67" t="s">
        <v>119</v>
      </c>
      <c r="F117" s="67" t="s">
        <v>150</v>
      </c>
      <c r="G117" s="67" t="s">
        <v>124</v>
      </c>
      <c r="H117" s="67">
        <v>54</v>
      </c>
      <c r="I117" s="67">
        <f t="shared" si="4"/>
        <v>65</v>
      </c>
      <c r="J117" s="67">
        <f t="shared" si="8"/>
        <v>50</v>
      </c>
      <c r="K117" s="67">
        <f t="shared" si="5"/>
        <v>1</v>
      </c>
      <c r="L117" s="67" t="s">
        <v>152</v>
      </c>
      <c r="M117" s="67" t="s">
        <v>151</v>
      </c>
      <c r="N117" t="str">
        <f>VLOOKUP(M117,NOTED!$D$2:$E$7,2,0)</f>
        <v>CA BERGEN</v>
      </c>
    </row>
    <row r="118" spans="1:14" hidden="1">
      <c r="A118" s="67" t="s">
        <v>75</v>
      </c>
      <c r="B118" s="67">
        <v>10060</v>
      </c>
      <c r="C118" s="67" t="s">
        <v>117</v>
      </c>
      <c r="D118" s="67" t="s">
        <v>118</v>
      </c>
      <c r="E118" s="67" t="s">
        <v>119</v>
      </c>
      <c r="F118" s="67" t="s">
        <v>150</v>
      </c>
      <c r="G118" s="67" t="s">
        <v>126</v>
      </c>
      <c r="H118" s="67">
        <v>63</v>
      </c>
      <c r="I118" s="67">
        <f t="shared" si="4"/>
        <v>76</v>
      </c>
      <c r="J118" s="67">
        <f t="shared" si="8"/>
        <v>50</v>
      </c>
      <c r="K118" s="67">
        <f t="shared" si="5"/>
        <v>2</v>
      </c>
      <c r="L118" s="67" t="s">
        <v>152</v>
      </c>
      <c r="M118" s="67" t="s">
        <v>151</v>
      </c>
      <c r="N118" t="str">
        <f>VLOOKUP(M118,NOTED!$D$2:$E$7,2,0)</f>
        <v>CA BERGEN</v>
      </c>
    </row>
    <row r="119" spans="1:14" hidden="1">
      <c r="A119" s="67" t="s">
        <v>75</v>
      </c>
      <c r="B119" s="67">
        <v>10061</v>
      </c>
      <c r="C119" s="67" t="s">
        <v>105</v>
      </c>
      <c r="D119" s="67" t="s">
        <v>106</v>
      </c>
      <c r="E119" s="67" t="s">
        <v>107</v>
      </c>
      <c r="F119" s="67" t="s">
        <v>148</v>
      </c>
      <c r="G119" s="67" t="s">
        <v>141</v>
      </c>
      <c r="H119" s="67">
        <v>12</v>
      </c>
      <c r="I119" s="67">
        <f t="shared" si="4"/>
        <v>14</v>
      </c>
      <c r="J119" s="67">
        <v>12</v>
      </c>
      <c r="K119" s="67">
        <f t="shared" si="5"/>
        <v>1</v>
      </c>
      <c r="L119" s="67" t="s">
        <v>55</v>
      </c>
      <c r="M119" s="67" t="s">
        <v>70</v>
      </c>
      <c r="N119" t="str">
        <f>VLOOKUP(M119,NOTED!$D$2:$E$7,2,0)</f>
        <v>EU BERGEN</v>
      </c>
    </row>
    <row r="120" spans="1:14" hidden="1">
      <c r="A120" s="67" t="s">
        <v>75</v>
      </c>
      <c r="B120" s="67">
        <v>10061</v>
      </c>
      <c r="C120" s="67" t="s">
        <v>105</v>
      </c>
      <c r="D120" s="67" t="s">
        <v>106</v>
      </c>
      <c r="E120" s="67" t="s">
        <v>107</v>
      </c>
      <c r="F120" s="67" t="s">
        <v>148</v>
      </c>
      <c r="G120" s="67" t="s">
        <v>142</v>
      </c>
      <c r="H120" s="67">
        <v>12</v>
      </c>
      <c r="I120" s="67">
        <f t="shared" si="4"/>
        <v>14</v>
      </c>
      <c r="J120" s="67">
        <v>12</v>
      </c>
      <c r="K120" s="67">
        <f t="shared" si="5"/>
        <v>1</v>
      </c>
      <c r="L120" s="67" t="s">
        <v>55</v>
      </c>
      <c r="M120" s="67" t="s">
        <v>70</v>
      </c>
      <c r="N120" t="str">
        <f>VLOOKUP(M120,NOTED!$D$2:$E$7,2,0)</f>
        <v>EU BERGEN</v>
      </c>
    </row>
    <row r="121" spans="1:14" hidden="1">
      <c r="A121" s="67" t="s">
        <v>75</v>
      </c>
      <c r="B121" s="67">
        <v>10061</v>
      </c>
      <c r="C121" s="67" t="s">
        <v>108</v>
      </c>
      <c r="D121" s="67" t="s">
        <v>109</v>
      </c>
      <c r="E121" s="67" t="s">
        <v>110</v>
      </c>
      <c r="F121" s="67" t="s">
        <v>149</v>
      </c>
      <c r="G121" s="67" t="s">
        <v>143</v>
      </c>
      <c r="H121" s="67">
        <v>4</v>
      </c>
      <c r="I121" s="67">
        <f t="shared" si="4"/>
        <v>5</v>
      </c>
      <c r="J121" s="67">
        <v>12</v>
      </c>
      <c r="K121" s="67">
        <f t="shared" si="5"/>
        <v>0</v>
      </c>
      <c r="L121" s="67" t="s">
        <v>55</v>
      </c>
      <c r="M121" s="67" t="s">
        <v>70</v>
      </c>
      <c r="N121" t="str">
        <f>VLOOKUP(M121,NOTED!$D$2:$E$7,2,0)</f>
        <v>EU BERGEN</v>
      </c>
    </row>
    <row r="122" spans="1:14" hidden="1">
      <c r="A122" s="67" t="s">
        <v>75</v>
      </c>
      <c r="B122" s="67">
        <v>10061</v>
      </c>
      <c r="C122" s="67" t="s">
        <v>108</v>
      </c>
      <c r="D122" s="67" t="s">
        <v>109</v>
      </c>
      <c r="E122" s="67" t="s">
        <v>110</v>
      </c>
      <c r="F122" s="67" t="s">
        <v>149</v>
      </c>
      <c r="G122" s="67" t="s">
        <v>144</v>
      </c>
      <c r="H122" s="67">
        <v>6</v>
      </c>
      <c r="I122" s="67">
        <f t="shared" si="4"/>
        <v>7</v>
      </c>
      <c r="J122" s="67">
        <v>12</v>
      </c>
      <c r="K122" s="67">
        <f t="shared" si="5"/>
        <v>1</v>
      </c>
      <c r="L122" s="67" t="s">
        <v>55</v>
      </c>
      <c r="M122" s="67" t="s">
        <v>70</v>
      </c>
      <c r="N122" t="str">
        <f>VLOOKUP(M122,NOTED!$D$2:$E$7,2,0)</f>
        <v>EU BERGEN</v>
      </c>
    </row>
    <row r="123" spans="1:14" hidden="1">
      <c r="A123" s="67" t="s">
        <v>75</v>
      </c>
      <c r="B123" s="67">
        <v>10061</v>
      </c>
      <c r="C123" s="67" t="s">
        <v>108</v>
      </c>
      <c r="D123" s="67" t="s">
        <v>109</v>
      </c>
      <c r="E123" s="67" t="s">
        <v>110</v>
      </c>
      <c r="F123" s="67" t="s">
        <v>149</v>
      </c>
      <c r="G123" s="67" t="s">
        <v>145</v>
      </c>
      <c r="H123" s="67">
        <v>9</v>
      </c>
      <c r="I123" s="67">
        <f t="shared" si="4"/>
        <v>11</v>
      </c>
      <c r="J123" s="67">
        <v>12</v>
      </c>
      <c r="K123" s="67">
        <f t="shared" si="5"/>
        <v>1</v>
      </c>
      <c r="L123" s="67" t="s">
        <v>55</v>
      </c>
      <c r="M123" s="67" t="s">
        <v>70</v>
      </c>
      <c r="N123" t="str">
        <f>VLOOKUP(M123,NOTED!$D$2:$E$7,2,0)</f>
        <v>EU BERGEN</v>
      </c>
    </row>
    <row r="124" spans="1:14" hidden="1">
      <c r="A124" s="67" t="s">
        <v>75</v>
      </c>
      <c r="B124" s="67">
        <v>10061</v>
      </c>
      <c r="C124" s="67" t="s">
        <v>111</v>
      </c>
      <c r="D124" s="67" t="s">
        <v>112</v>
      </c>
      <c r="E124" s="67" t="s">
        <v>113</v>
      </c>
      <c r="F124" s="67" t="s">
        <v>149</v>
      </c>
      <c r="G124" s="67" t="s">
        <v>146</v>
      </c>
      <c r="H124" s="67">
        <v>20</v>
      </c>
      <c r="I124" s="67">
        <f t="shared" si="4"/>
        <v>24</v>
      </c>
      <c r="J124" s="67">
        <v>12</v>
      </c>
      <c r="K124" s="67">
        <f t="shared" si="5"/>
        <v>2</v>
      </c>
      <c r="L124" s="67" t="s">
        <v>55</v>
      </c>
      <c r="M124" s="67" t="s">
        <v>70</v>
      </c>
      <c r="N124" t="str">
        <f>VLOOKUP(M124,NOTED!$D$2:$E$7,2,0)</f>
        <v>EU BERGEN</v>
      </c>
    </row>
    <row r="125" spans="1:14" hidden="1">
      <c r="A125" s="67" t="s">
        <v>75</v>
      </c>
      <c r="B125" s="67">
        <v>10061</v>
      </c>
      <c r="C125" s="67" t="s">
        <v>111</v>
      </c>
      <c r="D125" s="67" t="s">
        <v>112</v>
      </c>
      <c r="E125" s="67" t="s">
        <v>113</v>
      </c>
      <c r="F125" s="67" t="s">
        <v>149</v>
      </c>
      <c r="G125" s="67" t="s">
        <v>131</v>
      </c>
      <c r="H125" s="67">
        <v>2</v>
      </c>
      <c r="I125" s="67">
        <f t="shared" si="4"/>
        <v>2</v>
      </c>
      <c r="J125" s="67">
        <v>12</v>
      </c>
      <c r="K125" s="67">
        <f t="shared" si="5"/>
        <v>0</v>
      </c>
      <c r="L125" s="67" t="s">
        <v>55</v>
      </c>
      <c r="M125" s="67" t="s">
        <v>70</v>
      </c>
      <c r="N125" t="str">
        <f>VLOOKUP(M125,NOTED!$D$2:$E$7,2,0)</f>
        <v>EU BERGEN</v>
      </c>
    </row>
    <row r="126" spans="1:14" hidden="1">
      <c r="A126" s="67" t="s">
        <v>75</v>
      </c>
      <c r="B126" s="67">
        <v>10061</v>
      </c>
      <c r="C126" s="67" t="s">
        <v>114</v>
      </c>
      <c r="D126" s="67" t="s">
        <v>115</v>
      </c>
      <c r="E126" s="67" t="s">
        <v>116</v>
      </c>
      <c r="F126" s="67" t="s">
        <v>149</v>
      </c>
      <c r="G126" s="67" t="s">
        <v>145</v>
      </c>
      <c r="H126" s="67">
        <v>2</v>
      </c>
      <c r="I126" s="67">
        <f t="shared" si="4"/>
        <v>2</v>
      </c>
      <c r="J126" s="67">
        <v>12</v>
      </c>
      <c r="K126" s="67">
        <f t="shared" si="5"/>
        <v>0</v>
      </c>
      <c r="L126" s="67" t="s">
        <v>55</v>
      </c>
      <c r="M126" s="67" t="s">
        <v>70</v>
      </c>
      <c r="N126" t="str">
        <f>VLOOKUP(M126,NOTED!$D$2:$E$7,2,0)</f>
        <v>EU BERGEN</v>
      </c>
    </row>
    <row r="127" spans="1:14" hidden="1">
      <c r="A127" s="67" t="s">
        <v>75</v>
      </c>
      <c r="B127" s="67">
        <v>10061</v>
      </c>
      <c r="C127" s="67" t="s">
        <v>114</v>
      </c>
      <c r="D127" s="67" t="s">
        <v>115</v>
      </c>
      <c r="E127" s="67" t="s">
        <v>116</v>
      </c>
      <c r="F127" s="67" t="s">
        <v>149</v>
      </c>
      <c r="G127" s="67" t="s">
        <v>126</v>
      </c>
      <c r="H127" s="67">
        <v>2</v>
      </c>
      <c r="I127" s="67">
        <f t="shared" si="4"/>
        <v>2</v>
      </c>
      <c r="J127" s="67">
        <v>12</v>
      </c>
      <c r="K127" s="67">
        <f t="shared" si="5"/>
        <v>0</v>
      </c>
      <c r="L127" s="67" t="s">
        <v>55</v>
      </c>
      <c r="M127" s="67" t="s">
        <v>70</v>
      </c>
      <c r="N127" t="str">
        <f>VLOOKUP(M127,NOTED!$D$2:$E$7,2,0)</f>
        <v>EU BERGEN</v>
      </c>
    </row>
    <row r="128" spans="1:14" hidden="1">
      <c r="A128" s="67" t="s">
        <v>75</v>
      </c>
      <c r="B128" s="67">
        <v>10061</v>
      </c>
      <c r="C128" s="67" t="s">
        <v>117</v>
      </c>
      <c r="D128" s="67" t="s">
        <v>118</v>
      </c>
      <c r="E128" s="67" t="s">
        <v>119</v>
      </c>
      <c r="F128" s="67" t="s">
        <v>150</v>
      </c>
      <c r="G128" s="67" t="s">
        <v>147</v>
      </c>
      <c r="H128" s="67">
        <v>7</v>
      </c>
      <c r="I128" s="67">
        <f t="shared" si="4"/>
        <v>8</v>
      </c>
      <c r="J128" s="67">
        <f t="shared" ref="J128:J130" si="9">IF(OR(F128="HOODIE","CREWNECK","PANTS"),12,50)</f>
        <v>50</v>
      </c>
      <c r="K128" s="67">
        <f t="shared" si="5"/>
        <v>0</v>
      </c>
      <c r="L128" s="67" t="s">
        <v>55</v>
      </c>
      <c r="M128" s="67" t="s">
        <v>70</v>
      </c>
      <c r="N128" t="str">
        <f>VLOOKUP(M128,NOTED!$D$2:$E$7,2,0)</f>
        <v>EU BERGEN</v>
      </c>
    </row>
    <row r="129" spans="1:14" hidden="1">
      <c r="A129" s="67" t="s">
        <v>75</v>
      </c>
      <c r="B129" s="67">
        <v>10061</v>
      </c>
      <c r="C129" s="67" t="s">
        <v>117</v>
      </c>
      <c r="D129" s="67" t="s">
        <v>118</v>
      </c>
      <c r="E129" s="67" t="s">
        <v>119</v>
      </c>
      <c r="F129" s="67" t="s">
        <v>150</v>
      </c>
      <c r="G129" s="67" t="s">
        <v>124</v>
      </c>
      <c r="H129" s="67">
        <v>39</v>
      </c>
      <c r="I129" s="67">
        <f t="shared" si="4"/>
        <v>47</v>
      </c>
      <c r="J129" s="67">
        <f t="shared" si="9"/>
        <v>50</v>
      </c>
      <c r="K129" s="67">
        <f t="shared" si="5"/>
        <v>1</v>
      </c>
      <c r="L129" s="67" t="s">
        <v>55</v>
      </c>
      <c r="M129" s="67" t="s">
        <v>70</v>
      </c>
      <c r="N129" t="str">
        <f>VLOOKUP(M129,NOTED!$D$2:$E$7,2,0)</f>
        <v>EU BERGEN</v>
      </c>
    </row>
    <row r="130" spans="1:14" hidden="1">
      <c r="A130" s="67" t="s">
        <v>75</v>
      </c>
      <c r="B130" s="67">
        <v>10061</v>
      </c>
      <c r="C130" s="67" t="s">
        <v>117</v>
      </c>
      <c r="D130" s="67" t="s">
        <v>118</v>
      </c>
      <c r="E130" s="67" t="s">
        <v>119</v>
      </c>
      <c r="F130" s="67" t="s">
        <v>150</v>
      </c>
      <c r="G130" s="67" t="s">
        <v>126</v>
      </c>
      <c r="H130" s="67">
        <v>28</v>
      </c>
      <c r="I130" s="67">
        <f t="shared" si="4"/>
        <v>34</v>
      </c>
      <c r="J130" s="67">
        <f t="shared" si="9"/>
        <v>50</v>
      </c>
      <c r="K130" s="67">
        <f t="shared" si="5"/>
        <v>1</v>
      </c>
      <c r="L130" s="67" t="s">
        <v>55</v>
      </c>
      <c r="M130" s="67" t="s">
        <v>70</v>
      </c>
      <c r="N130" t="str">
        <f>VLOOKUP(M130,NOTED!$D$2:$E$7,2,0)</f>
        <v>EU BERGEN</v>
      </c>
    </row>
    <row r="131" spans="1:14" hidden="1">
      <c r="A131" s="67" t="s">
        <v>75</v>
      </c>
      <c r="B131" s="67">
        <v>10062</v>
      </c>
      <c r="C131" s="67" t="s">
        <v>105</v>
      </c>
      <c r="D131" s="67" t="s">
        <v>106</v>
      </c>
      <c r="E131" s="67" t="s">
        <v>107</v>
      </c>
      <c r="F131" s="67" t="s">
        <v>148</v>
      </c>
      <c r="G131" s="67" t="s">
        <v>141</v>
      </c>
      <c r="H131" s="67">
        <v>28</v>
      </c>
      <c r="I131" s="67">
        <f t="shared" si="4"/>
        <v>34</v>
      </c>
      <c r="J131" s="67">
        <v>12</v>
      </c>
      <c r="K131" s="67">
        <f t="shared" si="5"/>
        <v>3</v>
      </c>
      <c r="L131" s="67" t="s">
        <v>73</v>
      </c>
      <c r="M131" s="67" t="s">
        <v>72</v>
      </c>
      <c r="N131" t="str">
        <f>VLOOKUP(M131,NOTED!$D$2:$E$7,2,0)</f>
        <v>UK WAREHOUSE</v>
      </c>
    </row>
    <row r="132" spans="1:14" hidden="1">
      <c r="A132" s="67" t="s">
        <v>75</v>
      </c>
      <c r="B132" s="67">
        <v>10062</v>
      </c>
      <c r="C132" s="67" t="s">
        <v>105</v>
      </c>
      <c r="D132" s="67" t="s">
        <v>106</v>
      </c>
      <c r="E132" s="67" t="s">
        <v>107</v>
      </c>
      <c r="F132" s="67" t="s">
        <v>148</v>
      </c>
      <c r="G132" s="67" t="s">
        <v>142</v>
      </c>
      <c r="H132" s="67">
        <v>28</v>
      </c>
      <c r="I132" s="67">
        <f t="shared" ref="I132:I195" si="10">ROUND(H132*1.2,0)</f>
        <v>34</v>
      </c>
      <c r="J132" s="67">
        <v>12</v>
      </c>
      <c r="K132" s="67">
        <f t="shared" ref="K132:K195" si="11">ROUND(I132/J132,0)</f>
        <v>3</v>
      </c>
      <c r="L132" s="67" t="s">
        <v>73</v>
      </c>
      <c r="M132" s="67" t="s">
        <v>72</v>
      </c>
      <c r="N132" t="str">
        <f>VLOOKUP(M132,NOTED!$D$2:$E$7,2,0)</f>
        <v>UK WAREHOUSE</v>
      </c>
    </row>
    <row r="133" spans="1:14" hidden="1">
      <c r="A133" s="67" t="s">
        <v>75</v>
      </c>
      <c r="B133" s="67">
        <v>10062</v>
      </c>
      <c r="C133" s="67" t="s">
        <v>108</v>
      </c>
      <c r="D133" s="67" t="s">
        <v>109</v>
      </c>
      <c r="E133" s="67" t="s">
        <v>110</v>
      </c>
      <c r="F133" s="67" t="s">
        <v>149</v>
      </c>
      <c r="G133" s="67" t="s">
        <v>143</v>
      </c>
      <c r="H133" s="67">
        <v>14</v>
      </c>
      <c r="I133" s="67">
        <f t="shared" si="10"/>
        <v>17</v>
      </c>
      <c r="J133" s="67">
        <v>12</v>
      </c>
      <c r="K133" s="67">
        <f t="shared" si="11"/>
        <v>1</v>
      </c>
      <c r="L133" s="67" t="s">
        <v>73</v>
      </c>
      <c r="M133" s="67" t="s">
        <v>72</v>
      </c>
      <c r="N133" t="str">
        <f>VLOOKUP(M133,NOTED!$D$2:$E$7,2,0)</f>
        <v>UK WAREHOUSE</v>
      </c>
    </row>
    <row r="134" spans="1:14" hidden="1">
      <c r="A134" s="67" t="s">
        <v>75</v>
      </c>
      <c r="B134" s="67">
        <v>10062</v>
      </c>
      <c r="C134" s="67" t="s">
        <v>108</v>
      </c>
      <c r="D134" s="67" t="s">
        <v>109</v>
      </c>
      <c r="E134" s="67" t="s">
        <v>110</v>
      </c>
      <c r="F134" s="67" t="s">
        <v>149</v>
      </c>
      <c r="G134" s="67" t="s">
        <v>144</v>
      </c>
      <c r="H134" s="67">
        <v>21</v>
      </c>
      <c r="I134" s="67">
        <f t="shared" si="10"/>
        <v>25</v>
      </c>
      <c r="J134" s="67">
        <v>12</v>
      </c>
      <c r="K134" s="67">
        <f t="shared" si="11"/>
        <v>2</v>
      </c>
      <c r="L134" s="67" t="s">
        <v>73</v>
      </c>
      <c r="M134" s="67" t="s">
        <v>72</v>
      </c>
      <c r="N134" t="str">
        <f>VLOOKUP(M134,NOTED!$D$2:$E$7,2,0)</f>
        <v>UK WAREHOUSE</v>
      </c>
    </row>
    <row r="135" spans="1:14" hidden="1">
      <c r="A135" s="67" t="s">
        <v>75</v>
      </c>
      <c r="B135" s="67">
        <v>10062</v>
      </c>
      <c r="C135" s="67" t="s">
        <v>108</v>
      </c>
      <c r="D135" s="67" t="s">
        <v>109</v>
      </c>
      <c r="E135" s="67" t="s">
        <v>110</v>
      </c>
      <c r="F135" s="67" t="s">
        <v>149</v>
      </c>
      <c r="G135" s="67" t="s">
        <v>145</v>
      </c>
      <c r="H135" s="67">
        <v>28</v>
      </c>
      <c r="I135" s="67">
        <f t="shared" si="10"/>
        <v>34</v>
      </c>
      <c r="J135" s="67">
        <v>12</v>
      </c>
      <c r="K135" s="67">
        <f t="shared" si="11"/>
        <v>3</v>
      </c>
      <c r="L135" s="67" t="s">
        <v>73</v>
      </c>
      <c r="M135" s="67" t="s">
        <v>72</v>
      </c>
      <c r="N135" t="str">
        <f>VLOOKUP(M135,NOTED!$D$2:$E$7,2,0)</f>
        <v>UK WAREHOUSE</v>
      </c>
    </row>
    <row r="136" spans="1:14" hidden="1">
      <c r="A136" s="67" t="s">
        <v>75</v>
      </c>
      <c r="B136" s="67">
        <v>10062</v>
      </c>
      <c r="C136" s="67" t="s">
        <v>111</v>
      </c>
      <c r="D136" s="67" t="s">
        <v>112</v>
      </c>
      <c r="E136" s="67" t="s">
        <v>113</v>
      </c>
      <c r="F136" s="67" t="s">
        <v>149</v>
      </c>
      <c r="G136" s="67" t="s">
        <v>146</v>
      </c>
      <c r="H136" s="67">
        <v>24</v>
      </c>
      <c r="I136" s="67">
        <f t="shared" si="10"/>
        <v>29</v>
      </c>
      <c r="J136" s="67">
        <v>12</v>
      </c>
      <c r="K136" s="67">
        <f t="shared" si="11"/>
        <v>2</v>
      </c>
      <c r="L136" s="67" t="s">
        <v>73</v>
      </c>
      <c r="M136" s="67" t="s">
        <v>72</v>
      </c>
      <c r="N136" t="str">
        <f>VLOOKUP(M136,NOTED!$D$2:$E$7,2,0)</f>
        <v>UK WAREHOUSE</v>
      </c>
    </row>
    <row r="137" spans="1:14" hidden="1">
      <c r="A137" s="67" t="s">
        <v>75</v>
      </c>
      <c r="B137" s="67">
        <v>10062</v>
      </c>
      <c r="C137" s="67" t="s">
        <v>111</v>
      </c>
      <c r="D137" s="67" t="s">
        <v>112</v>
      </c>
      <c r="E137" s="67" t="s">
        <v>113</v>
      </c>
      <c r="F137" s="67" t="s">
        <v>149</v>
      </c>
      <c r="G137" s="67" t="s">
        <v>131</v>
      </c>
      <c r="H137" s="67">
        <v>24</v>
      </c>
      <c r="I137" s="67">
        <f t="shared" si="10"/>
        <v>29</v>
      </c>
      <c r="J137" s="67">
        <v>12</v>
      </c>
      <c r="K137" s="67">
        <f t="shared" si="11"/>
        <v>2</v>
      </c>
      <c r="L137" s="67" t="s">
        <v>73</v>
      </c>
      <c r="M137" s="67" t="s">
        <v>72</v>
      </c>
      <c r="N137" t="str">
        <f>VLOOKUP(M137,NOTED!$D$2:$E$7,2,0)</f>
        <v>UK WAREHOUSE</v>
      </c>
    </row>
    <row r="138" spans="1:14" hidden="1">
      <c r="A138" s="67" t="s">
        <v>75</v>
      </c>
      <c r="B138" s="67">
        <v>10062</v>
      </c>
      <c r="C138" s="67" t="s">
        <v>114</v>
      </c>
      <c r="D138" s="67" t="s">
        <v>115</v>
      </c>
      <c r="E138" s="67" t="s">
        <v>116</v>
      </c>
      <c r="F138" s="67" t="s">
        <v>149</v>
      </c>
      <c r="G138" s="67" t="s">
        <v>145</v>
      </c>
      <c r="H138" s="67">
        <v>24</v>
      </c>
      <c r="I138" s="67">
        <f t="shared" si="10"/>
        <v>29</v>
      </c>
      <c r="J138" s="67">
        <v>12</v>
      </c>
      <c r="K138" s="67">
        <f t="shared" si="11"/>
        <v>2</v>
      </c>
      <c r="L138" s="67" t="s">
        <v>73</v>
      </c>
      <c r="M138" s="67" t="s">
        <v>72</v>
      </c>
      <c r="N138" t="str">
        <f>VLOOKUP(M138,NOTED!$D$2:$E$7,2,0)</f>
        <v>UK WAREHOUSE</v>
      </c>
    </row>
    <row r="139" spans="1:14" hidden="1">
      <c r="A139" s="67" t="s">
        <v>75</v>
      </c>
      <c r="B139" s="67">
        <v>10062</v>
      </c>
      <c r="C139" s="67" t="s">
        <v>114</v>
      </c>
      <c r="D139" s="67" t="s">
        <v>115</v>
      </c>
      <c r="E139" s="67" t="s">
        <v>116</v>
      </c>
      <c r="F139" s="67" t="s">
        <v>149</v>
      </c>
      <c r="G139" s="67" t="s">
        <v>126</v>
      </c>
      <c r="H139" s="67">
        <v>24</v>
      </c>
      <c r="I139" s="67">
        <f t="shared" si="10"/>
        <v>29</v>
      </c>
      <c r="J139" s="67">
        <v>12</v>
      </c>
      <c r="K139" s="67">
        <f t="shared" si="11"/>
        <v>2</v>
      </c>
      <c r="L139" s="67" t="s">
        <v>73</v>
      </c>
      <c r="M139" s="67" t="s">
        <v>72</v>
      </c>
      <c r="N139" t="str">
        <f>VLOOKUP(M139,NOTED!$D$2:$E$7,2,0)</f>
        <v>UK WAREHOUSE</v>
      </c>
    </row>
    <row r="140" spans="1:14" hidden="1">
      <c r="A140" s="67" t="s">
        <v>75</v>
      </c>
      <c r="B140" s="67">
        <v>10062</v>
      </c>
      <c r="C140" s="67" t="s">
        <v>117</v>
      </c>
      <c r="D140" s="67" t="s">
        <v>118</v>
      </c>
      <c r="E140" s="67" t="s">
        <v>119</v>
      </c>
      <c r="F140" s="67" t="s">
        <v>150</v>
      </c>
      <c r="G140" s="67" t="s">
        <v>147</v>
      </c>
      <c r="H140" s="67">
        <v>31</v>
      </c>
      <c r="I140" s="67">
        <f t="shared" si="10"/>
        <v>37</v>
      </c>
      <c r="J140" s="67">
        <f t="shared" ref="J140:J142" si="12">IF(OR(F140="HOODIE","CREWNECK","PANTS"),12,50)</f>
        <v>50</v>
      </c>
      <c r="K140" s="67">
        <f t="shared" si="11"/>
        <v>1</v>
      </c>
      <c r="L140" s="67" t="s">
        <v>73</v>
      </c>
      <c r="M140" s="67" t="s">
        <v>72</v>
      </c>
      <c r="N140" t="str">
        <f>VLOOKUP(M140,NOTED!$D$2:$E$7,2,0)</f>
        <v>UK WAREHOUSE</v>
      </c>
    </row>
    <row r="141" spans="1:14" hidden="1">
      <c r="A141" s="67" t="s">
        <v>75</v>
      </c>
      <c r="B141" s="67">
        <v>10062</v>
      </c>
      <c r="C141" s="67" t="s">
        <v>117</v>
      </c>
      <c r="D141" s="67" t="s">
        <v>118</v>
      </c>
      <c r="E141" s="67" t="s">
        <v>119</v>
      </c>
      <c r="F141" s="67" t="s">
        <v>150</v>
      </c>
      <c r="G141" s="67" t="s">
        <v>124</v>
      </c>
      <c r="H141" s="67">
        <v>38</v>
      </c>
      <c r="I141" s="67">
        <f t="shared" si="10"/>
        <v>46</v>
      </c>
      <c r="J141" s="67">
        <f t="shared" si="12"/>
        <v>50</v>
      </c>
      <c r="K141" s="67">
        <f t="shared" si="11"/>
        <v>1</v>
      </c>
      <c r="L141" s="67" t="s">
        <v>73</v>
      </c>
      <c r="M141" s="67" t="s">
        <v>72</v>
      </c>
      <c r="N141" t="str">
        <f>VLOOKUP(M141,NOTED!$D$2:$E$7,2,0)</f>
        <v>UK WAREHOUSE</v>
      </c>
    </row>
    <row r="142" spans="1:14" hidden="1">
      <c r="A142" s="67" t="s">
        <v>75</v>
      </c>
      <c r="B142" s="67">
        <v>10062</v>
      </c>
      <c r="C142" s="67" t="s">
        <v>117</v>
      </c>
      <c r="D142" s="67" t="s">
        <v>118</v>
      </c>
      <c r="E142" s="67" t="s">
        <v>119</v>
      </c>
      <c r="F142" s="67" t="s">
        <v>150</v>
      </c>
      <c r="G142" s="67" t="s">
        <v>126</v>
      </c>
      <c r="H142" s="67">
        <v>44</v>
      </c>
      <c r="I142" s="67">
        <f t="shared" si="10"/>
        <v>53</v>
      </c>
      <c r="J142" s="67">
        <f t="shared" si="12"/>
        <v>50</v>
      </c>
      <c r="K142" s="67">
        <f t="shared" si="11"/>
        <v>1</v>
      </c>
      <c r="L142" s="67" t="s">
        <v>73</v>
      </c>
      <c r="M142" s="67" t="s">
        <v>72</v>
      </c>
      <c r="N142" t="str">
        <f>VLOOKUP(M142,NOTED!$D$2:$E$7,2,0)</f>
        <v>UK WAREHOUSE</v>
      </c>
    </row>
    <row r="143" spans="1:14">
      <c r="A143" s="67" t="s">
        <v>75</v>
      </c>
      <c r="B143" s="67">
        <v>10063</v>
      </c>
      <c r="C143" s="67" t="s">
        <v>105</v>
      </c>
      <c r="D143" s="67" t="s">
        <v>106</v>
      </c>
      <c r="E143" s="67" t="s">
        <v>107</v>
      </c>
      <c r="F143" s="67" t="s">
        <v>148</v>
      </c>
      <c r="G143" s="67" t="s">
        <v>141</v>
      </c>
      <c r="H143" s="67">
        <v>136</v>
      </c>
      <c r="I143" s="67">
        <f t="shared" si="10"/>
        <v>163</v>
      </c>
      <c r="J143" s="67">
        <v>12</v>
      </c>
      <c r="K143" s="67">
        <f t="shared" si="11"/>
        <v>14</v>
      </c>
      <c r="L143" s="67" t="s">
        <v>47</v>
      </c>
      <c r="M143" s="67" t="s">
        <v>64</v>
      </c>
      <c r="N143" t="str">
        <f>VLOOKUP(M143,NOTED!$D$2:$E$7,2,0)</f>
        <v>US BERGEN</v>
      </c>
    </row>
    <row r="144" spans="1:14">
      <c r="A144" s="67" t="s">
        <v>75</v>
      </c>
      <c r="B144" s="67">
        <v>10063</v>
      </c>
      <c r="C144" s="67" t="s">
        <v>105</v>
      </c>
      <c r="D144" s="67" t="s">
        <v>106</v>
      </c>
      <c r="E144" s="67" t="s">
        <v>107</v>
      </c>
      <c r="F144" s="67" t="s">
        <v>148</v>
      </c>
      <c r="G144" s="67" t="s">
        <v>142</v>
      </c>
      <c r="H144" s="67">
        <v>136</v>
      </c>
      <c r="I144" s="67">
        <f t="shared" si="10"/>
        <v>163</v>
      </c>
      <c r="J144" s="67">
        <v>12</v>
      </c>
      <c r="K144" s="67">
        <f t="shared" si="11"/>
        <v>14</v>
      </c>
      <c r="L144" s="67" t="s">
        <v>47</v>
      </c>
      <c r="M144" s="67" t="s">
        <v>64</v>
      </c>
      <c r="N144" t="str">
        <f>VLOOKUP(M144,NOTED!$D$2:$E$7,2,0)</f>
        <v>US BERGEN</v>
      </c>
    </row>
    <row r="145" spans="1:14">
      <c r="A145" s="67" t="s">
        <v>75</v>
      </c>
      <c r="B145" s="67">
        <v>10063</v>
      </c>
      <c r="C145" s="67" t="s">
        <v>108</v>
      </c>
      <c r="D145" s="67" t="s">
        <v>109</v>
      </c>
      <c r="E145" s="67" t="s">
        <v>110</v>
      </c>
      <c r="F145" s="67" t="s">
        <v>149</v>
      </c>
      <c r="G145" s="67" t="s">
        <v>143</v>
      </c>
      <c r="H145" s="67">
        <v>67</v>
      </c>
      <c r="I145" s="67">
        <f t="shared" si="10"/>
        <v>80</v>
      </c>
      <c r="J145" s="67">
        <v>12</v>
      </c>
      <c r="K145" s="67">
        <f t="shared" si="11"/>
        <v>7</v>
      </c>
      <c r="L145" s="67" t="s">
        <v>47</v>
      </c>
      <c r="M145" s="67" t="s">
        <v>64</v>
      </c>
      <c r="N145" t="str">
        <f>VLOOKUP(M145,NOTED!$D$2:$E$7,2,0)</f>
        <v>US BERGEN</v>
      </c>
    </row>
    <row r="146" spans="1:14">
      <c r="A146" s="67" t="s">
        <v>75</v>
      </c>
      <c r="B146" s="67">
        <v>10063</v>
      </c>
      <c r="C146" s="67" t="s">
        <v>108</v>
      </c>
      <c r="D146" s="67" t="s">
        <v>109</v>
      </c>
      <c r="E146" s="67" t="s">
        <v>110</v>
      </c>
      <c r="F146" s="67" t="s">
        <v>149</v>
      </c>
      <c r="G146" s="67" t="s">
        <v>144</v>
      </c>
      <c r="H146" s="67">
        <v>100</v>
      </c>
      <c r="I146" s="67">
        <f t="shared" si="10"/>
        <v>120</v>
      </c>
      <c r="J146" s="67">
        <v>12</v>
      </c>
      <c r="K146" s="67">
        <f t="shared" si="11"/>
        <v>10</v>
      </c>
      <c r="L146" s="67" t="s">
        <v>47</v>
      </c>
      <c r="M146" s="67" t="s">
        <v>64</v>
      </c>
      <c r="N146" t="str">
        <f>VLOOKUP(M146,NOTED!$D$2:$E$7,2,0)</f>
        <v>US BERGEN</v>
      </c>
    </row>
    <row r="147" spans="1:14">
      <c r="A147" s="67" t="s">
        <v>75</v>
      </c>
      <c r="B147" s="67">
        <v>10063</v>
      </c>
      <c r="C147" s="67" t="s">
        <v>108</v>
      </c>
      <c r="D147" s="67" t="s">
        <v>109</v>
      </c>
      <c r="E147" s="67" t="s">
        <v>110</v>
      </c>
      <c r="F147" s="67" t="s">
        <v>149</v>
      </c>
      <c r="G147" s="67" t="s">
        <v>145</v>
      </c>
      <c r="H147" s="67">
        <v>133</v>
      </c>
      <c r="I147" s="67">
        <f t="shared" si="10"/>
        <v>160</v>
      </c>
      <c r="J147" s="67">
        <v>12</v>
      </c>
      <c r="K147" s="67">
        <f t="shared" si="11"/>
        <v>13</v>
      </c>
      <c r="L147" s="67" t="s">
        <v>47</v>
      </c>
      <c r="M147" s="67" t="s">
        <v>64</v>
      </c>
      <c r="N147" t="str">
        <f>VLOOKUP(M147,NOTED!$D$2:$E$7,2,0)</f>
        <v>US BERGEN</v>
      </c>
    </row>
    <row r="148" spans="1:14">
      <c r="A148" s="67" t="s">
        <v>75</v>
      </c>
      <c r="B148" s="67">
        <v>10063</v>
      </c>
      <c r="C148" s="67" t="s">
        <v>111</v>
      </c>
      <c r="D148" s="67" t="s">
        <v>112</v>
      </c>
      <c r="E148" s="67" t="s">
        <v>113</v>
      </c>
      <c r="F148" s="67" t="s">
        <v>149</v>
      </c>
      <c r="G148" s="67" t="s">
        <v>146</v>
      </c>
      <c r="H148" s="67">
        <v>150</v>
      </c>
      <c r="I148" s="67">
        <f t="shared" si="10"/>
        <v>180</v>
      </c>
      <c r="J148" s="67">
        <v>12</v>
      </c>
      <c r="K148" s="67">
        <f t="shared" si="11"/>
        <v>15</v>
      </c>
      <c r="L148" s="67" t="s">
        <v>47</v>
      </c>
      <c r="M148" s="67" t="s">
        <v>64</v>
      </c>
      <c r="N148" t="str">
        <f>VLOOKUP(M148,NOTED!$D$2:$E$7,2,0)</f>
        <v>US BERGEN</v>
      </c>
    </row>
    <row r="149" spans="1:14">
      <c r="A149" s="67" t="s">
        <v>75</v>
      </c>
      <c r="B149" s="67">
        <v>10063</v>
      </c>
      <c r="C149" s="67" t="s">
        <v>111</v>
      </c>
      <c r="D149" s="67" t="s">
        <v>112</v>
      </c>
      <c r="E149" s="67" t="s">
        <v>113</v>
      </c>
      <c r="F149" s="67" t="s">
        <v>149</v>
      </c>
      <c r="G149" s="67" t="s">
        <v>131</v>
      </c>
      <c r="H149" s="67">
        <v>144</v>
      </c>
      <c r="I149" s="67">
        <f t="shared" si="10"/>
        <v>173</v>
      </c>
      <c r="J149" s="67">
        <v>12</v>
      </c>
      <c r="K149" s="67">
        <f t="shared" si="11"/>
        <v>14</v>
      </c>
      <c r="L149" s="67" t="s">
        <v>47</v>
      </c>
      <c r="M149" s="67" t="s">
        <v>64</v>
      </c>
      <c r="N149" t="str">
        <f>VLOOKUP(M149,NOTED!$D$2:$E$7,2,0)</f>
        <v>US BERGEN</v>
      </c>
    </row>
    <row r="150" spans="1:14">
      <c r="A150" s="67" t="s">
        <v>75</v>
      </c>
      <c r="B150" s="67">
        <v>10063</v>
      </c>
      <c r="C150" s="67" t="s">
        <v>114</v>
      </c>
      <c r="D150" s="67" t="s">
        <v>115</v>
      </c>
      <c r="E150" s="67" t="s">
        <v>116</v>
      </c>
      <c r="F150" s="67" t="s">
        <v>149</v>
      </c>
      <c r="G150" s="67" t="s">
        <v>145</v>
      </c>
      <c r="H150" s="67">
        <v>144</v>
      </c>
      <c r="I150" s="67">
        <f t="shared" si="10"/>
        <v>173</v>
      </c>
      <c r="J150" s="67">
        <v>12</v>
      </c>
      <c r="K150" s="67">
        <f t="shared" si="11"/>
        <v>14</v>
      </c>
      <c r="L150" s="67" t="s">
        <v>47</v>
      </c>
      <c r="M150" s="67" t="s">
        <v>64</v>
      </c>
      <c r="N150" t="str">
        <f>VLOOKUP(M150,NOTED!$D$2:$E$7,2,0)</f>
        <v>US BERGEN</v>
      </c>
    </row>
    <row r="151" spans="1:14">
      <c r="A151" s="67" t="s">
        <v>75</v>
      </c>
      <c r="B151" s="67">
        <v>10063</v>
      </c>
      <c r="C151" s="67" t="s">
        <v>114</v>
      </c>
      <c r="D151" s="67" t="s">
        <v>115</v>
      </c>
      <c r="E151" s="67" t="s">
        <v>116</v>
      </c>
      <c r="F151" s="67" t="s">
        <v>149</v>
      </c>
      <c r="G151" s="67" t="s">
        <v>126</v>
      </c>
      <c r="H151" s="67">
        <v>144</v>
      </c>
      <c r="I151" s="67">
        <f t="shared" si="10"/>
        <v>173</v>
      </c>
      <c r="J151" s="67">
        <v>12</v>
      </c>
      <c r="K151" s="67">
        <f t="shared" si="11"/>
        <v>14</v>
      </c>
      <c r="L151" s="67" t="s">
        <v>47</v>
      </c>
      <c r="M151" s="67" t="s">
        <v>64</v>
      </c>
      <c r="N151" t="str">
        <f>VLOOKUP(M151,NOTED!$D$2:$E$7,2,0)</f>
        <v>US BERGEN</v>
      </c>
    </row>
    <row r="152" spans="1:14">
      <c r="A152" s="67" t="s">
        <v>75</v>
      </c>
      <c r="B152" s="67">
        <v>10063</v>
      </c>
      <c r="C152" s="67" t="s">
        <v>117</v>
      </c>
      <c r="D152" s="67" t="s">
        <v>118</v>
      </c>
      <c r="E152" s="67" t="s">
        <v>119</v>
      </c>
      <c r="F152" s="67" t="s">
        <v>150</v>
      </c>
      <c r="G152" s="67" t="s">
        <v>147</v>
      </c>
      <c r="H152" s="67">
        <v>167</v>
      </c>
      <c r="I152" s="67">
        <f t="shared" si="10"/>
        <v>200</v>
      </c>
      <c r="J152" s="67">
        <f t="shared" ref="J152:J162" si="13">IF(OR(F152="HOODIE","CREWNECK","PANTS"),12,50)</f>
        <v>50</v>
      </c>
      <c r="K152" s="67">
        <f t="shared" si="11"/>
        <v>4</v>
      </c>
      <c r="L152" s="67" t="s">
        <v>47</v>
      </c>
      <c r="M152" s="67" t="s">
        <v>64</v>
      </c>
      <c r="N152" t="str">
        <f>VLOOKUP(M152,NOTED!$D$2:$E$7,2,0)</f>
        <v>US BERGEN</v>
      </c>
    </row>
    <row r="153" spans="1:14">
      <c r="A153" s="67" t="s">
        <v>75</v>
      </c>
      <c r="B153" s="67">
        <v>10063</v>
      </c>
      <c r="C153" s="67" t="s">
        <v>117</v>
      </c>
      <c r="D153" s="67" t="s">
        <v>118</v>
      </c>
      <c r="E153" s="67" t="s">
        <v>119</v>
      </c>
      <c r="F153" s="67" t="s">
        <v>150</v>
      </c>
      <c r="G153" s="67" t="s">
        <v>124</v>
      </c>
      <c r="H153" s="67">
        <v>205</v>
      </c>
      <c r="I153" s="67">
        <f t="shared" si="10"/>
        <v>246</v>
      </c>
      <c r="J153" s="67">
        <f t="shared" si="13"/>
        <v>50</v>
      </c>
      <c r="K153" s="67">
        <f t="shared" si="11"/>
        <v>5</v>
      </c>
      <c r="L153" s="67" t="s">
        <v>47</v>
      </c>
      <c r="M153" s="67" t="s">
        <v>64</v>
      </c>
      <c r="N153" t="str">
        <f>VLOOKUP(M153,NOTED!$D$2:$E$7,2,0)</f>
        <v>US BERGEN</v>
      </c>
    </row>
    <row r="154" spans="1:14">
      <c r="A154" s="67" t="s">
        <v>75</v>
      </c>
      <c r="B154" s="67">
        <v>10063</v>
      </c>
      <c r="C154" s="67" t="s">
        <v>117</v>
      </c>
      <c r="D154" s="67" t="s">
        <v>118</v>
      </c>
      <c r="E154" s="67" t="s">
        <v>119</v>
      </c>
      <c r="F154" s="67" t="s">
        <v>150</v>
      </c>
      <c r="G154" s="67" t="s">
        <v>126</v>
      </c>
      <c r="H154" s="67">
        <v>239</v>
      </c>
      <c r="I154" s="67">
        <f t="shared" si="10"/>
        <v>287</v>
      </c>
      <c r="J154" s="67">
        <f t="shared" si="13"/>
        <v>50</v>
      </c>
      <c r="K154" s="67">
        <f t="shared" si="11"/>
        <v>6</v>
      </c>
      <c r="L154" s="67" t="s">
        <v>47</v>
      </c>
      <c r="M154" s="67" t="s">
        <v>64</v>
      </c>
      <c r="N154" t="str">
        <f>VLOOKUP(M154,NOTED!$D$2:$E$7,2,0)</f>
        <v>US BERGEN</v>
      </c>
    </row>
    <row r="155" spans="1:14" hidden="1">
      <c r="A155" s="67" t="s">
        <v>75</v>
      </c>
      <c r="B155" s="67">
        <v>10064</v>
      </c>
      <c r="C155" s="67" t="s">
        <v>120</v>
      </c>
      <c r="D155" s="67" t="s">
        <v>121</v>
      </c>
      <c r="E155" s="67" t="s">
        <v>122</v>
      </c>
      <c r="F155" s="67" t="s">
        <v>150</v>
      </c>
      <c r="G155" s="67" t="s">
        <v>133</v>
      </c>
      <c r="H155" s="67">
        <v>35</v>
      </c>
      <c r="I155" s="67">
        <f t="shared" si="10"/>
        <v>42</v>
      </c>
      <c r="J155" s="67">
        <f t="shared" si="13"/>
        <v>50</v>
      </c>
      <c r="K155" s="67">
        <f t="shared" si="11"/>
        <v>1</v>
      </c>
      <c r="L155" s="67" t="s">
        <v>152</v>
      </c>
      <c r="M155" s="67" t="s">
        <v>151</v>
      </c>
      <c r="N155" t="str">
        <f>VLOOKUP(M155,NOTED!$D$2:$E$7,2,0)</f>
        <v>CA BERGEN</v>
      </c>
    </row>
    <row r="156" spans="1:14" hidden="1">
      <c r="A156" s="67" t="s">
        <v>75</v>
      </c>
      <c r="B156" s="67">
        <v>10064</v>
      </c>
      <c r="C156" s="67" t="s">
        <v>120</v>
      </c>
      <c r="D156" s="67" t="s">
        <v>121</v>
      </c>
      <c r="E156" s="67" t="s">
        <v>122</v>
      </c>
      <c r="F156" s="67" t="s">
        <v>150</v>
      </c>
      <c r="G156" s="67" t="s">
        <v>124</v>
      </c>
      <c r="H156" s="67">
        <v>41</v>
      </c>
      <c r="I156" s="67">
        <f t="shared" si="10"/>
        <v>49</v>
      </c>
      <c r="J156" s="67">
        <f t="shared" si="13"/>
        <v>50</v>
      </c>
      <c r="K156" s="67">
        <f t="shared" si="11"/>
        <v>1</v>
      </c>
      <c r="L156" s="67" t="s">
        <v>152</v>
      </c>
      <c r="M156" s="67" t="s">
        <v>151</v>
      </c>
      <c r="N156" t="str">
        <f>VLOOKUP(M156,NOTED!$D$2:$E$7,2,0)</f>
        <v>CA BERGEN</v>
      </c>
    </row>
    <row r="157" spans="1:14" hidden="1">
      <c r="A157" s="67" t="s">
        <v>75</v>
      </c>
      <c r="B157" s="67">
        <v>10065</v>
      </c>
      <c r="C157" s="67" t="s">
        <v>120</v>
      </c>
      <c r="D157" s="67" t="s">
        <v>121</v>
      </c>
      <c r="E157" s="67" t="s">
        <v>122</v>
      </c>
      <c r="F157" s="67" t="s">
        <v>150</v>
      </c>
      <c r="G157" s="67" t="s">
        <v>133</v>
      </c>
      <c r="H157" s="67">
        <v>87</v>
      </c>
      <c r="I157" s="67">
        <f t="shared" si="10"/>
        <v>104</v>
      </c>
      <c r="J157" s="67">
        <f t="shared" si="13"/>
        <v>50</v>
      </c>
      <c r="K157" s="67">
        <f t="shared" si="11"/>
        <v>2</v>
      </c>
      <c r="L157" s="67" t="s">
        <v>55</v>
      </c>
      <c r="M157" s="67" t="s">
        <v>70</v>
      </c>
      <c r="N157" t="str">
        <f>VLOOKUP(M157,NOTED!$D$2:$E$7,2,0)</f>
        <v>EU BERGEN</v>
      </c>
    </row>
    <row r="158" spans="1:14" hidden="1">
      <c r="A158" s="67" t="s">
        <v>75</v>
      </c>
      <c r="B158" s="67">
        <v>10065</v>
      </c>
      <c r="C158" s="67" t="s">
        <v>120</v>
      </c>
      <c r="D158" s="67" t="s">
        <v>121</v>
      </c>
      <c r="E158" s="67" t="s">
        <v>122</v>
      </c>
      <c r="F158" s="67" t="s">
        <v>150</v>
      </c>
      <c r="G158" s="67" t="s">
        <v>124</v>
      </c>
      <c r="H158" s="67">
        <v>16</v>
      </c>
      <c r="I158" s="67">
        <f t="shared" si="10"/>
        <v>19</v>
      </c>
      <c r="J158" s="67">
        <f t="shared" si="13"/>
        <v>50</v>
      </c>
      <c r="K158" s="67">
        <f t="shared" si="11"/>
        <v>0</v>
      </c>
      <c r="L158" s="67" t="s">
        <v>55</v>
      </c>
      <c r="M158" s="67" t="s">
        <v>70</v>
      </c>
      <c r="N158" t="str">
        <f>VLOOKUP(M158,NOTED!$D$2:$E$7,2,0)</f>
        <v>EU BERGEN</v>
      </c>
    </row>
    <row r="159" spans="1:14" hidden="1">
      <c r="A159" s="67" t="s">
        <v>75</v>
      </c>
      <c r="B159" s="67">
        <v>10078</v>
      </c>
      <c r="C159" s="67" t="s">
        <v>120</v>
      </c>
      <c r="D159" s="67" t="s">
        <v>121</v>
      </c>
      <c r="E159" s="67" t="s">
        <v>122</v>
      </c>
      <c r="F159" s="67" t="s">
        <v>150</v>
      </c>
      <c r="G159" s="67" t="s">
        <v>133</v>
      </c>
      <c r="H159" s="67">
        <v>42</v>
      </c>
      <c r="I159" s="67">
        <f t="shared" si="10"/>
        <v>50</v>
      </c>
      <c r="J159" s="67">
        <f t="shared" si="13"/>
        <v>50</v>
      </c>
      <c r="K159" s="67">
        <f t="shared" si="11"/>
        <v>1</v>
      </c>
      <c r="L159" s="67" t="s">
        <v>73</v>
      </c>
      <c r="M159" s="67" t="s">
        <v>72</v>
      </c>
      <c r="N159" t="str">
        <f>VLOOKUP(M159,NOTED!$D$2:$E$7,2,0)</f>
        <v>UK WAREHOUSE</v>
      </c>
    </row>
    <row r="160" spans="1:14" hidden="1">
      <c r="A160" s="67" t="s">
        <v>75</v>
      </c>
      <c r="B160" s="67">
        <v>10078</v>
      </c>
      <c r="C160" s="67" t="s">
        <v>120</v>
      </c>
      <c r="D160" s="67" t="s">
        <v>121</v>
      </c>
      <c r="E160" s="67" t="s">
        <v>122</v>
      </c>
      <c r="F160" s="67" t="s">
        <v>150</v>
      </c>
      <c r="G160" s="67" t="s">
        <v>124</v>
      </c>
      <c r="H160" s="67">
        <v>49</v>
      </c>
      <c r="I160" s="67">
        <f t="shared" si="10"/>
        <v>59</v>
      </c>
      <c r="J160" s="67">
        <f t="shared" si="13"/>
        <v>50</v>
      </c>
      <c r="K160" s="67">
        <f t="shared" si="11"/>
        <v>1</v>
      </c>
      <c r="L160" s="67" t="s">
        <v>73</v>
      </c>
      <c r="M160" s="67" t="s">
        <v>72</v>
      </c>
      <c r="N160" t="str">
        <f>VLOOKUP(M160,NOTED!$D$2:$E$7,2,0)</f>
        <v>UK WAREHOUSE</v>
      </c>
    </row>
    <row r="161" spans="1:14">
      <c r="A161" s="67" t="s">
        <v>75</v>
      </c>
      <c r="B161" s="67">
        <v>10079</v>
      </c>
      <c r="C161" s="67" t="s">
        <v>120</v>
      </c>
      <c r="D161" s="67" t="s">
        <v>121</v>
      </c>
      <c r="E161" s="67" t="s">
        <v>122</v>
      </c>
      <c r="F161" s="67" t="s">
        <v>150</v>
      </c>
      <c r="G161" s="67" t="s">
        <v>133</v>
      </c>
      <c r="H161" s="67">
        <v>231</v>
      </c>
      <c r="I161" s="67">
        <f t="shared" si="10"/>
        <v>277</v>
      </c>
      <c r="J161" s="67">
        <f t="shared" si="13"/>
        <v>50</v>
      </c>
      <c r="K161" s="67">
        <f t="shared" si="11"/>
        <v>6</v>
      </c>
      <c r="L161" s="67" t="s">
        <v>47</v>
      </c>
      <c r="M161" s="67" t="s">
        <v>64</v>
      </c>
      <c r="N161" t="str">
        <f>VLOOKUP(M161,NOTED!$D$2:$E$7,2,0)</f>
        <v>US BERGEN</v>
      </c>
    </row>
    <row r="162" spans="1:14">
      <c r="A162" s="67" t="s">
        <v>75</v>
      </c>
      <c r="B162" s="67">
        <v>10079</v>
      </c>
      <c r="C162" s="67" t="s">
        <v>120</v>
      </c>
      <c r="D162" s="67" t="s">
        <v>121</v>
      </c>
      <c r="E162" s="67" t="s">
        <v>122</v>
      </c>
      <c r="F162" s="67" t="s">
        <v>150</v>
      </c>
      <c r="G162" s="67" t="s">
        <v>124</v>
      </c>
      <c r="H162" s="67">
        <v>244</v>
      </c>
      <c r="I162" s="67">
        <f t="shared" si="10"/>
        <v>293</v>
      </c>
      <c r="J162" s="67">
        <f t="shared" si="13"/>
        <v>50</v>
      </c>
      <c r="K162" s="67">
        <f t="shared" si="11"/>
        <v>6</v>
      </c>
      <c r="L162" s="67" t="s">
        <v>47</v>
      </c>
      <c r="M162" s="67" t="s">
        <v>64</v>
      </c>
      <c r="N162" t="str">
        <f>VLOOKUP(M162,NOTED!$D$2:$E$7,2,0)</f>
        <v>US BERGEN</v>
      </c>
    </row>
    <row r="163" spans="1:14" hidden="1">
      <c r="A163" s="67" t="s">
        <v>179</v>
      </c>
      <c r="B163" s="67">
        <v>10057</v>
      </c>
      <c r="C163" s="67" t="s">
        <v>159</v>
      </c>
      <c r="D163" s="67" t="s">
        <v>160</v>
      </c>
      <c r="E163" s="67" t="s">
        <v>161</v>
      </c>
      <c r="F163" s="67" t="s">
        <v>148</v>
      </c>
      <c r="G163" s="67" t="s">
        <v>181</v>
      </c>
      <c r="H163" s="67">
        <v>48</v>
      </c>
      <c r="I163" s="67">
        <f t="shared" si="10"/>
        <v>58</v>
      </c>
      <c r="J163" s="67">
        <v>12</v>
      </c>
      <c r="K163" s="67">
        <f t="shared" si="11"/>
        <v>5</v>
      </c>
      <c r="L163" s="67" t="s">
        <v>55</v>
      </c>
      <c r="M163" s="67" t="s">
        <v>70</v>
      </c>
      <c r="N163" t="str">
        <f>VLOOKUP(M163,NOTED!$D$2:$E$7,2,0)</f>
        <v>EU BERGEN</v>
      </c>
    </row>
    <row r="164" spans="1:14" hidden="1">
      <c r="A164" s="67" t="s">
        <v>179</v>
      </c>
      <c r="B164" s="67">
        <v>10057</v>
      </c>
      <c r="C164" s="67" t="s">
        <v>159</v>
      </c>
      <c r="D164" s="67" t="s">
        <v>160</v>
      </c>
      <c r="E164" s="67" t="s">
        <v>161</v>
      </c>
      <c r="F164" s="67" t="s">
        <v>148</v>
      </c>
      <c r="G164" s="67" t="s">
        <v>182</v>
      </c>
      <c r="H164" s="67">
        <v>92</v>
      </c>
      <c r="I164" s="67">
        <f t="shared" si="10"/>
        <v>110</v>
      </c>
      <c r="J164" s="67">
        <v>12</v>
      </c>
      <c r="K164" s="67">
        <f t="shared" si="11"/>
        <v>9</v>
      </c>
      <c r="L164" s="67" t="s">
        <v>55</v>
      </c>
      <c r="M164" s="67" t="s">
        <v>70</v>
      </c>
      <c r="N164" t="str">
        <f>VLOOKUP(M164,NOTED!$D$2:$E$7,2,0)</f>
        <v>EU BERGEN</v>
      </c>
    </row>
    <row r="165" spans="1:14" hidden="1">
      <c r="A165" s="67" t="s">
        <v>179</v>
      </c>
      <c r="B165" s="67">
        <v>10057</v>
      </c>
      <c r="C165" s="67" t="s">
        <v>162</v>
      </c>
      <c r="D165" s="67" t="s">
        <v>163</v>
      </c>
      <c r="E165" s="67" t="s">
        <v>164</v>
      </c>
      <c r="F165" s="67" t="s">
        <v>148</v>
      </c>
      <c r="G165" s="67" t="s">
        <v>181</v>
      </c>
      <c r="H165" s="67">
        <v>130</v>
      </c>
      <c r="I165" s="67">
        <f t="shared" si="10"/>
        <v>156</v>
      </c>
      <c r="J165" s="67">
        <v>12</v>
      </c>
      <c r="K165" s="67">
        <f t="shared" si="11"/>
        <v>13</v>
      </c>
      <c r="L165" s="67" t="s">
        <v>55</v>
      </c>
      <c r="M165" s="67" t="s">
        <v>70</v>
      </c>
      <c r="N165" t="str">
        <f>VLOOKUP(M165,NOTED!$D$2:$E$7,2,0)</f>
        <v>EU BERGEN</v>
      </c>
    </row>
    <row r="166" spans="1:14" hidden="1">
      <c r="A166" s="67" t="s">
        <v>179</v>
      </c>
      <c r="B166" s="67">
        <v>10057</v>
      </c>
      <c r="C166" s="67" t="s">
        <v>162</v>
      </c>
      <c r="D166" s="67" t="s">
        <v>163</v>
      </c>
      <c r="E166" s="67" t="s">
        <v>164</v>
      </c>
      <c r="F166" s="67" t="s">
        <v>148</v>
      </c>
      <c r="G166" s="67" t="s">
        <v>183</v>
      </c>
      <c r="H166" s="67">
        <v>36</v>
      </c>
      <c r="I166" s="67">
        <f t="shared" si="10"/>
        <v>43</v>
      </c>
      <c r="J166" s="67">
        <v>12</v>
      </c>
      <c r="K166" s="67">
        <f t="shared" si="11"/>
        <v>4</v>
      </c>
      <c r="L166" s="67" t="s">
        <v>55</v>
      </c>
      <c r="M166" s="67" t="s">
        <v>70</v>
      </c>
      <c r="N166" t="str">
        <f>VLOOKUP(M166,NOTED!$D$2:$E$7,2,0)</f>
        <v>EU BERGEN</v>
      </c>
    </row>
    <row r="167" spans="1:14" hidden="1">
      <c r="A167" s="67" t="s">
        <v>179</v>
      </c>
      <c r="B167" s="67">
        <v>10057</v>
      </c>
      <c r="C167" s="67" t="s">
        <v>165</v>
      </c>
      <c r="D167" s="67" t="s">
        <v>166</v>
      </c>
      <c r="E167" s="67" t="s">
        <v>167</v>
      </c>
      <c r="F167" s="67" t="s">
        <v>217</v>
      </c>
      <c r="G167" s="67" t="s">
        <v>181</v>
      </c>
      <c r="H167" s="67">
        <v>92</v>
      </c>
      <c r="I167" s="67">
        <f t="shared" si="10"/>
        <v>110</v>
      </c>
      <c r="J167" s="67">
        <v>12</v>
      </c>
      <c r="K167" s="67">
        <f t="shared" si="11"/>
        <v>9</v>
      </c>
      <c r="L167" s="67" t="s">
        <v>55</v>
      </c>
      <c r="M167" s="67" t="s">
        <v>70</v>
      </c>
      <c r="N167" t="str">
        <f>VLOOKUP(M167,NOTED!$D$2:$E$7,2,0)</f>
        <v>EU BERGEN</v>
      </c>
    </row>
    <row r="168" spans="1:14" hidden="1">
      <c r="A168" s="67" t="s">
        <v>179</v>
      </c>
      <c r="B168" s="67">
        <v>10057</v>
      </c>
      <c r="C168" s="67" t="s">
        <v>165</v>
      </c>
      <c r="D168" s="67" t="s">
        <v>166</v>
      </c>
      <c r="E168" s="67" t="s">
        <v>167</v>
      </c>
      <c r="F168" s="67" t="s">
        <v>217</v>
      </c>
      <c r="G168" s="67" t="s">
        <v>183</v>
      </c>
      <c r="H168" s="67">
        <v>106</v>
      </c>
      <c r="I168" s="67">
        <f t="shared" si="10"/>
        <v>127</v>
      </c>
      <c r="J168" s="67">
        <v>12</v>
      </c>
      <c r="K168" s="67">
        <f t="shared" si="11"/>
        <v>11</v>
      </c>
      <c r="L168" s="67" t="s">
        <v>55</v>
      </c>
      <c r="M168" s="67" t="s">
        <v>70</v>
      </c>
      <c r="N168" t="str">
        <f>VLOOKUP(M168,NOTED!$D$2:$E$7,2,0)</f>
        <v>EU BERGEN</v>
      </c>
    </row>
    <row r="169" spans="1:14" hidden="1">
      <c r="A169" s="67" t="s">
        <v>179</v>
      </c>
      <c r="B169" s="67">
        <v>10057</v>
      </c>
      <c r="C169" s="67" t="s">
        <v>168</v>
      </c>
      <c r="D169" s="67" t="s">
        <v>169</v>
      </c>
      <c r="E169" s="67" t="s">
        <v>170</v>
      </c>
      <c r="F169" s="67" t="s">
        <v>149</v>
      </c>
      <c r="G169" s="67" t="s">
        <v>181</v>
      </c>
      <c r="H169" s="67">
        <v>64</v>
      </c>
      <c r="I169" s="67">
        <f t="shared" si="10"/>
        <v>77</v>
      </c>
      <c r="J169" s="67">
        <v>12</v>
      </c>
      <c r="K169" s="67">
        <f t="shared" si="11"/>
        <v>6</v>
      </c>
      <c r="L169" s="67" t="s">
        <v>55</v>
      </c>
      <c r="M169" s="67" t="s">
        <v>70</v>
      </c>
      <c r="N169" t="str">
        <f>VLOOKUP(M169,NOTED!$D$2:$E$7,2,0)</f>
        <v>EU BERGEN</v>
      </c>
    </row>
    <row r="170" spans="1:14" hidden="1">
      <c r="A170" s="67" t="s">
        <v>179</v>
      </c>
      <c r="B170" s="67">
        <v>10057</v>
      </c>
      <c r="C170" s="67" t="s">
        <v>171</v>
      </c>
      <c r="D170" s="67" t="s">
        <v>172</v>
      </c>
      <c r="E170" s="67" t="s">
        <v>173</v>
      </c>
      <c r="F170" s="67" t="s">
        <v>149</v>
      </c>
      <c r="G170" s="67" t="s">
        <v>181</v>
      </c>
      <c r="H170" s="67">
        <v>64</v>
      </c>
      <c r="I170" s="67">
        <f t="shared" si="10"/>
        <v>77</v>
      </c>
      <c r="J170" s="67">
        <v>12</v>
      </c>
      <c r="K170" s="67">
        <f t="shared" si="11"/>
        <v>6</v>
      </c>
      <c r="L170" s="67" t="s">
        <v>55</v>
      </c>
      <c r="M170" s="67" t="s">
        <v>70</v>
      </c>
      <c r="N170" t="str">
        <f>VLOOKUP(M170,NOTED!$D$2:$E$7,2,0)</f>
        <v>EU BERGEN</v>
      </c>
    </row>
    <row r="171" spans="1:14" hidden="1">
      <c r="A171" s="67" t="s">
        <v>179</v>
      </c>
      <c r="B171" s="67">
        <v>10057</v>
      </c>
      <c r="C171" s="67" t="s">
        <v>171</v>
      </c>
      <c r="D171" s="67" t="s">
        <v>172</v>
      </c>
      <c r="E171" s="67" t="s">
        <v>173</v>
      </c>
      <c r="F171" s="67" t="s">
        <v>149</v>
      </c>
      <c r="G171" s="67" t="s">
        <v>183</v>
      </c>
      <c r="H171" s="67">
        <v>145</v>
      </c>
      <c r="I171" s="67">
        <f t="shared" si="10"/>
        <v>174</v>
      </c>
      <c r="J171" s="67">
        <v>12</v>
      </c>
      <c r="K171" s="67">
        <f t="shared" si="11"/>
        <v>15</v>
      </c>
      <c r="L171" s="67" t="s">
        <v>55</v>
      </c>
      <c r="M171" s="67" t="s">
        <v>70</v>
      </c>
      <c r="N171" t="str">
        <f>VLOOKUP(M171,NOTED!$D$2:$E$7,2,0)</f>
        <v>EU BERGEN</v>
      </c>
    </row>
    <row r="172" spans="1:14">
      <c r="A172" s="67" t="s">
        <v>179</v>
      </c>
      <c r="B172" s="67">
        <v>10059</v>
      </c>
      <c r="C172" s="67" t="s">
        <v>159</v>
      </c>
      <c r="D172" s="67" t="s">
        <v>160</v>
      </c>
      <c r="E172" s="67" t="s">
        <v>161</v>
      </c>
      <c r="F172" s="67" t="s">
        <v>148</v>
      </c>
      <c r="G172" s="67" t="s">
        <v>181</v>
      </c>
      <c r="H172" s="67">
        <v>12</v>
      </c>
      <c r="I172" s="67">
        <f t="shared" si="10"/>
        <v>14</v>
      </c>
      <c r="J172" s="67">
        <v>12</v>
      </c>
      <c r="K172" s="67">
        <f t="shared" si="11"/>
        <v>1</v>
      </c>
      <c r="L172" s="67" t="s">
        <v>47</v>
      </c>
      <c r="M172" s="67" t="s">
        <v>64</v>
      </c>
      <c r="N172" t="str">
        <f>VLOOKUP(M172,NOTED!$D$2:$E$7,2,0)</f>
        <v>US BERGEN</v>
      </c>
    </row>
    <row r="173" spans="1:14">
      <c r="A173" s="67" t="s">
        <v>179</v>
      </c>
      <c r="B173" s="67">
        <v>10059</v>
      </c>
      <c r="C173" s="67" t="s">
        <v>159</v>
      </c>
      <c r="D173" s="67" t="s">
        <v>160</v>
      </c>
      <c r="E173" s="67" t="s">
        <v>161</v>
      </c>
      <c r="F173" s="67" t="s">
        <v>148</v>
      </c>
      <c r="G173" s="67" t="s">
        <v>182</v>
      </c>
      <c r="H173" s="67">
        <v>28</v>
      </c>
      <c r="I173" s="67">
        <f t="shared" si="10"/>
        <v>34</v>
      </c>
      <c r="J173" s="67">
        <v>12</v>
      </c>
      <c r="K173" s="67">
        <f t="shared" si="11"/>
        <v>3</v>
      </c>
      <c r="L173" s="67" t="s">
        <v>47</v>
      </c>
      <c r="M173" s="67" t="s">
        <v>64</v>
      </c>
      <c r="N173" t="str">
        <f>VLOOKUP(M173,NOTED!$D$2:$E$7,2,0)</f>
        <v>US BERGEN</v>
      </c>
    </row>
    <row r="174" spans="1:14">
      <c r="A174" s="67" t="s">
        <v>179</v>
      </c>
      <c r="B174" s="67">
        <v>10059</v>
      </c>
      <c r="C174" s="67" t="s">
        <v>162</v>
      </c>
      <c r="D174" s="67" t="s">
        <v>163</v>
      </c>
      <c r="E174" s="67" t="s">
        <v>164</v>
      </c>
      <c r="F174" s="67" t="s">
        <v>148</v>
      </c>
      <c r="G174" s="67" t="s">
        <v>181</v>
      </c>
      <c r="H174" s="67">
        <v>40</v>
      </c>
      <c r="I174" s="67">
        <f t="shared" si="10"/>
        <v>48</v>
      </c>
      <c r="J174" s="67">
        <v>12</v>
      </c>
      <c r="K174" s="67">
        <f t="shared" si="11"/>
        <v>4</v>
      </c>
      <c r="L174" s="67" t="s">
        <v>47</v>
      </c>
      <c r="M174" s="67" t="s">
        <v>64</v>
      </c>
      <c r="N174" t="str">
        <f>VLOOKUP(M174,NOTED!$D$2:$E$7,2,0)</f>
        <v>US BERGEN</v>
      </c>
    </row>
    <row r="175" spans="1:14">
      <c r="A175" s="67" t="s">
        <v>179</v>
      </c>
      <c r="B175" s="67">
        <v>10059</v>
      </c>
      <c r="C175" s="67" t="s">
        <v>162</v>
      </c>
      <c r="D175" s="67" t="s">
        <v>163</v>
      </c>
      <c r="E175" s="67" t="s">
        <v>164</v>
      </c>
      <c r="F175" s="67" t="s">
        <v>148</v>
      </c>
      <c r="G175" s="67" t="s">
        <v>183</v>
      </c>
      <c r="H175" s="67">
        <v>9</v>
      </c>
      <c r="I175" s="67">
        <f t="shared" si="10"/>
        <v>11</v>
      </c>
      <c r="J175" s="67">
        <v>12</v>
      </c>
      <c r="K175" s="67">
        <f t="shared" si="11"/>
        <v>1</v>
      </c>
      <c r="L175" s="67" t="s">
        <v>47</v>
      </c>
      <c r="M175" s="67" t="s">
        <v>64</v>
      </c>
      <c r="N175" t="str">
        <f>VLOOKUP(M175,NOTED!$D$2:$E$7,2,0)</f>
        <v>US BERGEN</v>
      </c>
    </row>
    <row r="176" spans="1:14">
      <c r="A176" s="67" t="s">
        <v>179</v>
      </c>
      <c r="B176" s="67">
        <v>10059</v>
      </c>
      <c r="C176" s="67" t="s">
        <v>165</v>
      </c>
      <c r="D176" s="67" t="s">
        <v>166</v>
      </c>
      <c r="E176" s="67" t="s">
        <v>167</v>
      </c>
      <c r="F176" s="67" t="s">
        <v>217</v>
      </c>
      <c r="G176" s="67" t="s">
        <v>181</v>
      </c>
      <c r="H176" s="67">
        <v>28</v>
      </c>
      <c r="I176" s="67">
        <f t="shared" si="10"/>
        <v>34</v>
      </c>
      <c r="J176" s="67">
        <v>12</v>
      </c>
      <c r="K176" s="67">
        <f t="shared" si="11"/>
        <v>3</v>
      </c>
      <c r="L176" s="67" t="s">
        <v>47</v>
      </c>
      <c r="M176" s="67" t="s">
        <v>64</v>
      </c>
      <c r="N176" t="str">
        <f>VLOOKUP(M176,NOTED!$D$2:$E$7,2,0)</f>
        <v>US BERGEN</v>
      </c>
    </row>
    <row r="177" spans="1:14">
      <c r="A177" s="67" t="s">
        <v>179</v>
      </c>
      <c r="B177" s="67">
        <v>10059</v>
      </c>
      <c r="C177" s="67" t="s">
        <v>165</v>
      </c>
      <c r="D177" s="67" t="s">
        <v>166</v>
      </c>
      <c r="E177" s="67" t="s">
        <v>167</v>
      </c>
      <c r="F177" s="67" t="s">
        <v>217</v>
      </c>
      <c r="G177" s="67" t="s">
        <v>183</v>
      </c>
      <c r="H177" s="67">
        <v>34</v>
      </c>
      <c r="I177" s="67">
        <f t="shared" si="10"/>
        <v>41</v>
      </c>
      <c r="J177" s="67">
        <v>12</v>
      </c>
      <c r="K177" s="67">
        <f t="shared" si="11"/>
        <v>3</v>
      </c>
      <c r="L177" s="67" t="s">
        <v>47</v>
      </c>
      <c r="M177" s="67" t="s">
        <v>64</v>
      </c>
      <c r="N177" t="str">
        <f>VLOOKUP(M177,NOTED!$D$2:$E$7,2,0)</f>
        <v>US BERGEN</v>
      </c>
    </row>
    <row r="178" spans="1:14">
      <c r="A178" s="67" t="s">
        <v>179</v>
      </c>
      <c r="B178" s="67">
        <v>10059</v>
      </c>
      <c r="C178" s="67" t="s">
        <v>168</v>
      </c>
      <c r="D178" s="67" t="s">
        <v>169</v>
      </c>
      <c r="E178" s="67" t="s">
        <v>170</v>
      </c>
      <c r="F178" s="67" t="s">
        <v>149</v>
      </c>
      <c r="G178" s="67" t="s">
        <v>181</v>
      </c>
      <c r="H178" s="67">
        <v>16</v>
      </c>
      <c r="I178" s="67">
        <f t="shared" si="10"/>
        <v>19</v>
      </c>
      <c r="J178" s="67">
        <v>12</v>
      </c>
      <c r="K178" s="67">
        <f t="shared" si="11"/>
        <v>2</v>
      </c>
      <c r="L178" s="67" t="s">
        <v>47</v>
      </c>
      <c r="M178" s="67" t="s">
        <v>64</v>
      </c>
      <c r="N178" t="str">
        <f>VLOOKUP(M178,NOTED!$D$2:$E$7,2,0)</f>
        <v>US BERGEN</v>
      </c>
    </row>
    <row r="179" spans="1:14">
      <c r="A179" s="67" t="s">
        <v>179</v>
      </c>
      <c r="B179" s="67">
        <v>10059</v>
      </c>
      <c r="C179" s="67" t="s">
        <v>171</v>
      </c>
      <c r="D179" s="67" t="s">
        <v>172</v>
      </c>
      <c r="E179" s="67" t="s">
        <v>173</v>
      </c>
      <c r="F179" s="67" t="s">
        <v>149</v>
      </c>
      <c r="G179" s="67" t="s">
        <v>181</v>
      </c>
      <c r="H179" s="67">
        <v>16</v>
      </c>
      <c r="I179" s="67">
        <f t="shared" si="10"/>
        <v>19</v>
      </c>
      <c r="J179" s="67">
        <v>12</v>
      </c>
      <c r="K179" s="67">
        <f t="shared" si="11"/>
        <v>2</v>
      </c>
      <c r="L179" s="67" t="s">
        <v>47</v>
      </c>
      <c r="M179" s="67" t="s">
        <v>64</v>
      </c>
      <c r="N179" t="str">
        <f>VLOOKUP(M179,NOTED!$D$2:$E$7,2,0)</f>
        <v>US BERGEN</v>
      </c>
    </row>
    <row r="180" spans="1:14">
      <c r="A180" s="67" t="s">
        <v>179</v>
      </c>
      <c r="B180" s="67">
        <v>10059</v>
      </c>
      <c r="C180" s="67" t="s">
        <v>171</v>
      </c>
      <c r="D180" s="67" t="s">
        <v>172</v>
      </c>
      <c r="E180" s="67" t="s">
        <v>173</v>
      </c>
      <c r="F180" s="67" t="s">
        <v>149</v>
      </c>
      <c r="G180" s="67" t="s">
        <v>183</v>
      </c>
      <c r="H180" s="67">
        <v>45</v>
      </c>
      <c r="I180" s="67">
        <f t="shared" si="10"/>
        <v>54</v>
      </c>
      <c r="J180" s="67">
        <v>12</v>
      </c>
      <c r="K180" s="67">
        <f t="shared" si="11"/>
        <v>5</v>
      </c>
      <c r="L180" s="67" t="s">
        <v>47</v>
      </c>
      <c r="M180" s="67" t="s">
        <v>64</v>
      </c>
      <c r="N180" t="str">
        <f>VLOOKUP(M180,NOTED!$D$2:$E$7,2,0)</f>
        <v>US BERGEN</v>
      </c>
    </row>
    <row r="181" spans="1:14">
      <c r="A181" s="67" t="s">
        <v>180</v>
      </c>
      <c r="B181" s="67">
        <v>10430</v>
      </c>
      <c r="C181" s="67" t="s">
        <v>174</v>
      </c>
      <c r="D181" s="67" t="s">
        <v>175</v>
      </c>
      <c r="E181" s="67" t="s">
        <v>176</v>
      </c>
      <c r="F181" s="67" t="s">
        <v>150</v>
      </c>
      <c r="G181" s="67" t="s">
        <v>184</v>
      </c>
      <c r="H181" s="67">
        <v>73</v>
      </c>
      <c r="I181" s="67">
        <f t="shared" si="10"/>
        <v>88</v>
      </c>
      <c r="J181" s="67">
        <f t="shared" ref="J181:J183" si="14">IF(OR(F181="HOODIE","CREWNECK","PANTS"),12,50)</f>
        <v>50</v>
      </c>
      <c r="K181" s="67">
        <f t="shared" si="11"/>
        <v>2</v>
      </c>
      <c r="L181" s="67" t="s">
        <v>47</v>
      </c>
      <c r="M181" s="67" t="s">
        <v>64</v>
      </c>
      <c r="N181" t="str">
        <f>VLOOKUP(M181,NOTED!$D$2:$E$7,2,0)</f>
        <v>US BERGEN</v>
      </c>
    </row>
    <row r="182" spans="1:14">
      <c r="A182" s="67" t="s">
        <v>180</v>
      </c>
      <c r="B182" s="67">
        <v>10430</v>
      </c>
      <c r="C182" s="67" t="s">
        <v>174</v>
      </c>
      <c r="D182" s="67" t="s">
        <v>175</v>
      </c>
      <c r="E182" s="67" t="s">
        <v>176</v>
      </c>
      <c r="F182" s="67" t="s">
        <v>150</v>
      </c>
      <c r="G182" s="67" t="s">
        <v>138</v>
      </c>
      <c r="H182" s="67">
        <v>73</v>
      </c>
      <c r="I182" s="67">
        <f t="shared" si="10"/>
        <v>88</v>
      </c>
      <c r="J182" s="67">
        <f t="shared" si="14"/>
        <v>50</v>
      </c>
      <c r="K182" s="67">
        <f t="shared" si="11"/>
        <v>2</v>
      </c>
      <c r="L182" s="67" t="s">
        <v>47</v>
      </c>
      <c r="M182" s="67" t="s">
        <v>64</v>
      </c>
      <c r="N182" t="str">
        <f>VLOOKUP(M182,NOTED!$D$2:$E$7,2,0)</f>
        <v>US BERGEN</v>
      </c>
    </row>
    <row r="183" spans="1:14">
      <c r="A183" s="67" t="s">
        <v>180</v>
      </c>
      <c r="B183" s="67">
        <v>10430</v>
      </c>
      <c r="C183" s="67" t="s">
        <v>174</v>
      </c>
      <c r="D183" s="67" t="s">
        <v>175</v>
      </c>
      <c r="E183" s="67" t="s">
        <v>176</v>
      </c>
      <c r="F183" s="67" t="s">
        <v>150</v>
      </c>
      <c r="G183" s="67" t="s">
        <v>125</v>
      </c>
      <c r="H183" s="67">
        <v>73</v>
      </c>
      <c r="I183" s="67">
        <f t="shared" si="10"/>
        <v>88</v>
      </c>
      <c r="J183" s="67">
        <f t="shared" si="14"/>
        <v>50</v>
      </c>
      <c r="K183" s="67">
        <f t="shared" si="11"/>
        <v>2</v>
      </c>
      <c r="L183" s="67" t="s">
        <v>47</v>
      </c>
      <c r="M183" s="67" t="s">
        <v>64</v>
      </c>
      <c r="N183" t="str">
        <f>VLOOKUP(M183,NOTED!$D$2:$E$7,2,0)</f>
        <v>US BERGEN</v>
      </c>
    </row>
    <row r="184" spans="1:14">
      <c r="A184" s="67" t="s">
        <v>180</v>
      </c>
      <c r="B184" s="67">
        <v>10430</v>
      </c>
      <c r="C184" s="67" t="s">
        <v>162</v>
      </c>
      <c r="D184" s="67" t="s">
        <v>177</v>
      </c>
      <c r="E184" s="67" t="s">
        <v>164</v>
      </c>
      <c r="F184" s="67" t="s">
        <v>148</v>
      </c>
      <c r="G184" s="67" t="s">
        <v>181</v>
      </c>
      <c r="H184" s="67">
        <v>263</v>
      </c>
      <c r="I184" s="67">
        <f t="shared" si="10"/>
        <v>316</v>
      </c>
      <c r="J184" s="67">
        <v>12</v>
      </c>
      <c r="K184" s="67">
        <f t="shared" si="11"/>
        <v>26</v>
      </c>
      <c r="L184" s="67" t="s">
        <v>47</v>
      </c>
      <c r="M184" s="67" t="s">
        <v>64</v>
      </c>
      <c r="N184" t="str">
        <f>VLOOKUP(M184,NOTED!$D$2:$E$7,2,0)</f>
        <v>US BERGEN</v>
      </c>
    </row>
    <row r="185" spans="1:14">
      <c r="A185" s="67" t="s">
        <v>180</v>
      </c>
      <c r="B185" s="67">
        <v>10430</v>
      </c>
      <c r="C185" s="67" t="s">
        <v>162</v>
      </c>
      <c r="D185" s="67" t="s">
        <v>177</v>
      </c>
      <c r="E185" s="67" t="s">
        <v>164</v>
      </c>
      <c r="F185" s="67" t="s">
        <v>148</v>
      </c>
      <c r="G185" s="67" t="s">
        <v>183</v>
      </c>
      <c r="H185" s="67">
        <v>261</v>
      </c>
      <c r="I185" s="67">
        <f t="shared" si="10"/>
        <v>313</v>
      </c>
      <c r="J185" s="67">
        <v>12</v>
      </c>
      <c r="K185" s="67">
        <f t="shared" si="11"/>
        <v>26</v>
      </c>
      <c r="L185" s="67" t="s">
        <v>47</v>
      </c>
      <c r="M185" s="67" t="s">
        <v>64</v>
      </c>
      <c r="N185" t="str">
        <f>VLOOKUP(M185,NOTED!$D$2:$E$7,2,0)</f>
        <v>US BERGEN</v>
      </c>
    </row>
    <row r="186" spans="1:14">
      <c r="A186" s="67" t="s">
        <v>180</v>
      </c>
      <c r="B186" s="67">
        <v>10430</v>
      </c>
      <c r="C186" s="67" t="s">
        <v>171</v>
      </c>
      <c r="D186" s="67" t="s">
        <v>178</v>
      </c>
      <c r="E186" s="67" t="s">
        <v>173</v>
      </c>
      <c r="F186" s="67" t="s">
        <v>149</v>
      </c>
      <c r="G186" s="67" t="s">
        <v>181</v>
      </c>
      <c r="H186" s="67">
        <v>261</v>
      </c>
      <c r="I186" s="67">
        <f t="shared" si="10"/>
        <v>313</v>
      </c>
      <c r="J186" s="67">
        <v>12</v>
      </c>
      <c r="K186" s="67">
        <f t="shared" si="11"/>
        <v>26</v>
      </c>
      <c r="L186" s="67" t="s">
        <v>47</v>
      </c>
      <c r="M186" s="67" t="s">
        <v>64</v>
      </c>
      <c r="N186" t="str">
        <f>VLOOKUP(M186,NOTED!$D$2:$E$7,2,0)</f>
        <v>US BERGEN</v>
      </c>
    </row>
    <row r="187" spans="1:14">
      <c r="A187" s="67" t="s">
        <v>180</v>
      </c>
      <c r="B187" s="67">
        <v>10430</v>
      </c>
      <c r="C187" s="67" t="s">
        <v>171</v>
      </c>
      <c r="D187" s="67" t="s">
        <v>178</v>
      </c>
      <c r="E187" s="67" t="s">
        <v>173</v>
      </c>
      <c r="F187" s="67" t="s">
        <v>149</v>
      </c>
      <c r="G187" s="67" t="s">
        <v>183</v>
      </c>
      <c r="H187" s="67">
        <v>260</v>
      </c>
      <c r="I187" s="67">
        <f t="shared" si="10"/>
        <v>312</v>
      </c>
      <c r="J187" s="67">
        <v>12</v>
      </c>
      <c r="K187" s="67">
        <f t="shared" si="11"/>
        <v>26</v>
      </c>
      <c r="L187" s="67" t="s">
        <v>47</v>
      </c>
      <c r="M187" s="67" t="s">
        <v>64</v>
      </c>
      <c r="N187" t="str">
        <f>VLOOKUP(M187,NOTED!$D$2:$E$7,2,0)</f>
        <v>US BERGEN</v>
      </c>
    </row>
    <row r="188" spans="1:14" hidden="1">
      <c r="A188" s="67" t="s">
        <v>180</v>
      </c>
      <c r="B188" s="67">
        <v>10431</v>
      </c>
      <c r="C188" s="67" t="s">
        <v>174</v>
      </c>
      <c r="D188" s="67" t="s">
        <v>175</v>
      </c>
      <c r="E188" s="67" t="s">
        <v>176</v>
      </c>
      <c r="F188" s="67" t="s">
        <v>150</v>
      </c>
      <c r="G188" s="67" t="s">
        <v>184</v>
      </c>
      <c r="H188" s="67">
        <v>11</v>
      </c>
      <c r="I188" s="67">
        <f t="shared" si="10"/>
        <v>13</v>
      </c>
      <c r="J188" s="67">
        <f t="shared" ref="J188:J190" si="15">IF(OR(F188="HOODIE","CREWNECK","PANTS"),12,50)</f>
        <v>50</v>
      </c>
      <c r="K188" s="67">
        <f t="shared" si="11"/>
        <v>0</v>
      </c>
      <c r="L188" s="67" t="s">
        <v>55</v>
      </c>
      <c r="M188" s="67" t="s">
        <v>70</v>
      </c>
      <c r="N188" t="str">
        <f>VLOOKUP(M188,NOTED!$D$2:$E$7,2,0)</f>
        <v>EU BERGEN</v>
      </c>
    </row>
    <row r="189" spans="1:14" hidden="1">
      <c r="A189" s="67" t="s">
        <v>180</v>
      </c>
      <c r="B189" s="67">
        <v>10431</v>
      </c>
      <c r="C189" s="67" t="s">
        <v>174</v>
      </c>
      <c r="D189" s="67" t="s">
        <v>175</v>
      </c>
      <c r="E189" s="67" t="s">
        <v>176</v>
      </c>
      <c r="F189" s="67" t="s">
        <v>150</v>
      </c>
      <c r="G189" s="67" t="s">
        <v>138</v>
      </c>
      <c r="H189" s="67">
        <v>11</v>
      </c>
      <c r="I189" s="67">
        <f t="shared" si="10"/>
        <v>13</v>
      </c>
      <c r="J189" s="67">
        <f t="shared" si="15"/>
        <v>50</v>
      </c>
      <c r="K189" s="67">
        <f t="shared" si="11"/>
        <v>0</v>
      </c>
      <c r="L189" s="67" t="s">
        <v>55</v>
      </c>
      <c r="M189" s="67" t="s">
        <v>70</v>
      </c>
      <c r="N189" t="str">
        <f>VLOOKUP(M189,NOTED!$D$2:$E$7,2,0)</f>
        <v>EU BERGEN</v>
      </c>
    </row>
    <row r="190" spans="1:14" hidden="1">
      <c r="A190" s="67" t="s">
        <v>180</v>
      </c>
      <c r="B190" s="67">
        <v>10431</v>
      </c>
      <c r="C190" s="67" t="s">
        <v>174</v>
      </c>
      <c r="D190" s="67" t="s">
        <v>175</v>
      </c>
      <c r="E190" s="67" t="s">
        <v>176</v>
      </c>
      <c r="F190" s="67" t="s">
        <v>150</v>
      </c>
      <c r="G190" s="67" t="s">
        <v>125</v>
      </c>
      <c r="H190" s="67">
        <v>11</v>
      </c>
      <c r="I190" s="67">
        <f t="shared" si="10"/>
        <v>13</v>
      </c>
      <c r="J190" s="67">
        <f t="shared" si="15"/>
        <v>50</v>
      </c>
      <c r="K190" s="67">
        <f t="shared" si="11"/>
        <v>0</v>
      </c>
      <c r="L190" s="67" t="s">
        <v>55</v>
      </c>
      <c r="M190" s="67" t="s">
        <v>70</v>
      </c>
      <c r="N190" t="str">
        <f>VLOOKUP(M190,NOTED!$D$2:$E$7,2,0)</f>
        <v>EU BERGEN</v>
      </c>
    </row>
    <row r="191" spans="1:14" hidden="1">
      <c r="A191" s="67" t="s">
        <v>180</v>
      </c>
      <c r="B191" s="67">
        <v>10431</v>
      </c>
      <c r="C191" s="67" t="s">
        <v>162</v>
      </c>
      <c r="D191" s="67" t="s">
        <v>177</v>
      </c>
      <c r="E191" s="67" t="s">
        <v>164</v>
      </c>
      <c r="F191" s="67" t="s">
        <v>148</v>
      </c>
      <c r="G191" s="67" t="s">
        <v>181</v>
      </c>
      <c r="H191" s="67">
        <v>35</v>
      </c>
      <c r="I191" s="67">
        <f t="shared" si="10"/>
        <v>42</v>
      </c>
      <c r="J191" s="67">
        <v>12</v>
      </c>
      <c r="K191" s="67">
        <f t="shared" si="11"/>
        <v>4</v>
      </c>
      <c r="L191" s="67" t="s">
        <v>55</v>
      </c>
      <c r="M191" s="67" t="s">
        <v>70</v>
      </c>
      <c r="N191" t="str">
        <f>VLOOKUP(M191,NOTED!$D$2:$E$7,2,0)</f>
        <v>EU BERGEN</v>
      </c>
    </row>
    <row r="192" spans="1:14" hidden="1">
      <c r="A192" s="67" t="s">
        <v>180</v>
      </c>
      <c r="B192" s="67">
        <v>10431</v>
      </c>
      <c r="C192" s="67" t="s">
        <v>162</v>
      </c>
      <c r="D192" s="67" t="s">
        <v>177</v>
      </c>
      <c r="E192" s="67" t="s">
        <v>164</v>
      </c>
      <c r="F192" s="67" t="s">
        <v>148</v>
      </c>
      <c r="G192" s="67" t="s">
        <v>183</v>
      </c>
      <c r="H192" s="67">
        <v>36</v>
      </c>
      <c r="I192" s="67">
        <f t="shared" si="10"/>
        <v>43</v>
      </c>
      <c r="J192" s="67">
        <v>12</v>
      </c>
      <c r="K192" s="67">
        <f t="shared" si="11"/>
        <v>4</v>
      </c>
      <c r="L192" s="67" t="s">
        <v>55</v>
      </c>
      <c r="M192" s="67" t="s">
        <v>70</v>
      </c>
      <c r="N192" t="str">
        <f>VLOOKUP(M192,NOTED!$D$2:$E$7,2,0)</f>
        <v>EU BERGEN</v>
      </c>
    </row>
    <row r="193" spans="1:14" hidden="1">
      <c r="A193" s="67" t="s">
        <v>180</v>
      </c>
      <c r="B193" s="67">
        <v>10431</v>
      </c>
      <c r="C193" s="67" t="s">
        <v>171</v>
      </c>
      <c r="D193" s="67" t="s">
        <v>178</v>
      </c>
      <c r="E193" s="67" t="s">
        <v>173</v>
      </c>
      <c r="F193" s="67" t="s">
        <v>149</v>
      </c>
      <c r="G193" s="67" t="s">
        <v>181</v>
      </c>
      <c r="H193" s="67">
        <v>35</v>
      </c>
      <c r="I193" s="67">
        <f t="shared" si="10"/>
        <v>42</v>
      </c>
      <c r="J193" s="67">
        <v>12</v>
      </c>
      <c r="K193" s="67">
        <f t="shared" si="11"/>
        <v>4</v>
      </c>
      <c r="L193" s="67" t="s">
        <v>55</v>
      </c>
      <c r="M193" s="67" t="s">
        <v>70</v>
      </c>
      <c r="N193" t="str">
        <f>VLOOKUP(M193,NOTED!$D$2:$E$7,2,0)</f>
        <v>EU BERGEN</v>
      </c>
    </row>
    <row r="194" spans="1:14" hidden="1">
      <c r="A194" s="67" t="s">
        <v>180</v>
      </c>
      <c r="B194" s="67">
        <v>10431</v>
      </c>
      <c r="C194" s="67" t="s">
        <v>171</v>
      </c>
      <c r="D194" s="67" t="s">
        <v>178</v>
      </c>
      <c r="E194" s="67" t="s">
        <v>173</v>
      </c>
      <c r="F194" s="67" t="s">
        <v>149</v>
      </c>
      <c r="G194" s="67" t="s">
        <v>183</v>
      </c>
      <c r="H194" s="67">
        <v>36</v>
      </c>
      <c r="I194" s="67">
        <f t="shared" si="10"/>
        <v>43</v>
      </c>
      <c r="J194" s="67">
        <v>12</v>
      </c>
      <c r="K194" s="67">
        <f t="shared" si="11"/>
        <v>4</v>
      </c>
      <c r="L194" s="67" t="s">
        <v>55</v>
      </c>
      <c r="M194" s="67" t="s">
        <v>70</v>
      </c>
      <c r="N194" t="str">
        <f>VLOOKUP(M194,NOTED!$D$2:$E$7,2,0)</f>
        <v>EU BERGEN</v>
      </c>
    </row>
    <row r="195" spans="1:14" hidden="1">
      <c r="A195" s="67" t="s">
        <v>180</v>
      </c>
      <c r="B195" s="67">
        <v>10432</v>
      </c>
      <c r="C195" s="67" t="s">
        <v>174</v>
      </c>
      <c r="D195" s="67" t="s">
        <v>175</v>
      </c>
      <c r="E195" s="67" t="s">
        <v>176</v>
      </c>
      <c r="F195" s="67" t="s">
        <v>150</v>
      </c>
      <c r="G195" s="67" t="s">
        <v>184</v>
      </c>
      <c r="H195" s="67">
        <v>16</v>
      </c>
      <c r="I195" s="67">
        <f t="shared" si="10"/>
        <v>19</v>
      </c>
      <c r="J195" s="67">
        <f t="shared" ref="J195:J197" si="16">IF(OR(F195="HOODIE","CREWNECK","PANTS"),12,50)</f>
        <v>50</v>
      </c>
      <c r="K195" s="67">
        <f t="shared" si="11"/>
        <v>0</v>
      </c>
      <c r="L195" s="67" t="s">
        <v>73</v>
      </c>
      <c r="M195" s="67" t="s">
        <v>72</v>
      </c>
      <c r="N195" t="str">
        <f>VLOOKUP(M195,NOTED!$D$2:$E$7,2,0)</f>
        <v>UK WAREHOUSE</v>
      </c>
    </row>
    <row r="196" spans="1:14" hidden="1">
      <c r="A196" s="67" t="s">
        <v>180</v>
      </c>
      <c r="B196" s="67">
        <v>10432</v>
      </c>
      <c r="C196" s="67" t="s">
        <v>174</v>
      </c>
      <c r="D196" s="67" t="s">
        <v>175</v>
      </c>
      <c r="E196" s="67" t="s">
        <v>176</v>
      </c>
      <c r="F196" s="67" t="s">
        <v>150</v>
      </c>
      <c r="G196" s="67" t="s">
        <v>138</v>
      </c>
      <c r="H196" s="67">
        <v>16</v>
      </c>
      <c r="I196" s="67">
        <f t="shared" ref="I196:I259" si="17">ROUND(H196*1.2,0)</f>
        <v>19</v>
      </c>
      <c r="J196" s="67">
        <f t="shared" si="16"/>
        <v>50</v>
      </c>
      <c r="K196" s="67">
        <f t="shared" ref="K196:K259" si="18">ROUND(I196/J196,0)</f>
        <v>0</v>
      </c>
      <c r="L196" s="67" t="s">
        <v>73</v>
      </c>
      <c r="M196" s="67" t="s">
        <v>72</v>
      </c>
      <c r="N196" t="str">
        <f>VLOOKUP(M196,NOTED!$D$2:$E$7,2,0)</f>
        <v>UK WAREHOUSE</v>
      </c>
    </row>
    <row r="197" spans="1:14" hidden="1">
      <c r="A197" s="67" t="s">
        <v>180</v>
      </c>
      <c r="B197" s="67">
        <v>10432</v>
      </c>
      <c r="C197" s="67" t="s">
        <v>174</v>
      </c>
      <c r="D197" s="67" t="s">
        <v>175</v>
      </c>
      <c r="E197" s="67" t="s">
        <v>176</v>
      </c>
      <c r="F197" s="67" t="s">
        <v>150</v>
      </c>
      <c r="G197" s="67" t="s">
        <v>125</v>
      </c>
      <c r="H197" s="67">
        <v>16</v>
      </c>
      <c r="I197" s="67">
        <f t="shared" si="17"/>
        <v>19</v>
      </c>
      <c r="J197" s="67">
        <f t="shared" si="16"/>
        <v>50</v>
      </c>
      <c r="K197" s="67">
        <f t="shared" si="18"/>
        <v>0</v>
      </c>
      <c r="L197" s="67" t="s">
        <v>73</v>
      </c>
      <c r="M197" s="67" t="s">
        <v>72</v>
      </c>
      <c r="N197" t="str">
        <f>VLOOKUP(M197,NOTED!$D$2:$E$7,2,0)</f>
        <v>UK WAREHOUSE</v>
      </c>
    </row>
    <row r="198" spans="1:14" hidden="1">
      <c r="A198" s="67" t="s">
        <v>180</v>
      </c>
      <c r="B198" s="67">
        <v>10432</v>
      </c>
      <c r="C198" s="67" t="s">
        <v>162</v>
      </c>
      <c r="D198" s="67" t="s">
        <v>177</v>
      </c>
      <c r="E198" s="67" t="s">
        <v>164</v>
      </c>
      <c r="F198" s="67" t="s">
        <v>148</v>
      </c>
      <c r="G198" s="67" t="s">
        <v>181</v>
      </c>
      <c r="H198" s="67">
        <v>52</v>
      </c>
      <c r="I198" s="67">
        <f t="shared" si="17"/>
        <v>62</v>
      </c>
      <c r="J198" s="67">
        <v>12</v>
      </c>
      <c r="K198" s="67">
        <f t="shared" si="18"/>
        <v>5</v>
      </c>
      <c r="L198" s="67" t="s">
        <v>73</v>
      </c>
      <c r="M198" s="67" t="s">
        <v>72</v>
      </c>
      <c r="N198" t="str">
        <f>VLOOKUP(M198,NOTED!$D$2:$E$7,2,0)</f>
        <v>UK WAREHOUSE</v>
      </c>
    </row>
    <row r="199" spans="1:14" hidden="1">
      <c r="A199" s="67" t="s">
        <v>180</v>
      </c>
      <c r="B199" s="67">
        <v>10432</v>
      </c>
      <c r="C199" s="67" t="s">
        <v>162</v>
      </c>
      <c r="D199" s="67" t="s">
        <v>177</v>
      </c>
      <c r="E199" s="67" t="s">
        <v>164</v>
      </c>
      <c r="F199" s="67" t="s">
        <v>148</v>
      </c>
      <c r="G199" s="67" t="s">
        <v>183</v>
      </c>
      <c r="H199" s="67">
        <v>53</v>
      </c>
      <c r="I199" s="67">
        <f t="shared" si="17"/>
        <v>64</v>
      </c>
      <c r="J199" s="67">
        <v>12</v>
      </c>
      <c r="K199" s="67">
        <f t="shared" si="18"/>
        <v>5</v>
      </c>
      <c r="L199" s="67" t="s">
        <v>73</v>
      </c>
      <c r="M199" s="67" t="s">
        <v>72</v>
      </c>
      <c r="N199" t="str">
        <f>VLOOKUP(M199,NOTED!$D$2:$E$7,2,0)</f>
        <v>UK WAREHOUSE</v>
      </c>
    </row>
    <row r="200" spans="1:14" hidden="1">
      <c r="A200" s="67" t="s">
        <v>180</v>
      </c>
      <c r="B200" s="67">
        <v>10432</v>
      </c>
      <c r="C200" s="67" t="s">
        <v>171</v>
      </c>
      <c r="D200" s="67" t="s">
        <v>178</v>
      </c>
      <c r="E200" s="67" t="s">
        <v>173</v>
      </c>
      <c r="F200" s="67" t="s">
        <v>149</v>
      </c>
      <c r="G200" s="67" t="s">
        <v>181</v>
      </c>
      <c r="H200" s="67">
        <v>54</v>
      </c>
      <c r="I200" s="67">
        <f t="shared" si="17"/>
        <v>65</v>
      </c>
      <c r="J200" s="67">
        <v>12</v>
      </c>
      <c r="K200" s="67">
        <f t="shared" si="18"/>
        <v>5</v>
      </c>
      <c r="L200" s="67" t="s">
        <v>73</v>
      </c>
      <c r="M200" s="67" t="s">
        <v>72</v>
      </c>
      <c r="N200" t="str">
        <f>VLOOKUP(M200,NOTED!$D$2:$E$7,2,0)</f>
        <v>UK WAREHOUSE</v>
      </c>
    </row>
    <row r="201" spans="1:14" hidden="1">
      <c r="A201" s="67" t="s">
        <v>180</v>
      </c>
      <c r="B201" s="67">
        <v>10432</v>
      </c>
      <c r="C201" s="67" t="s">
        <v>171</v>
      </c>
      <c r="D201" s="67" t="s">
        <v>178</v>
      </c>
      <c r="E201" s="67" t="s">
        <v>173</v>
      </c>
      <c r="F201" s="67" t="s">
        <v>149</v>
      </c>
      <c r="G201" s="67" t="s">
        <v>183</v>
      </c>
      <c r="H201" s="67">
        <v>54</v>
      </c>
      <c r="I201" s="67">
        <f t="shared" si="17"/>
        <v>65</v>
      </c>
      <c r="J201" s="67">
        <v>12</v>
      </c>
      <c r="K201" s="67">
        <f t="shared" si="18"/>
        <v>5</v>
      </c>
      <c r="L201" t="s">
        <v>73</v>
      </c>
      <c r="M201" s="67" t="s">
        <v>72</v>
      </c>
      <c r="N201" t="str">
        <f>VLOOKUP(M201,NOTED!$D$2:$E$7,2,0)</f>
        <v>UK WAREHOUSE</v>
      </c>
    </row>
    <row r="202" spans="1:14">
      <c r="A202" s="67" t="s">
        <v>186</v>
      </c>
      <c r="B202" s="67">
        <v>10019</v>
      </c>
      <c r="C202" s="67" t="s">
        <v>185</v>
      </c>
      <c r="D202" s="67" t="s">
        <v>162</v>
      </c>
      <c r="E202" s="67" t="s">
        <v>164</v>
      </c>
      <c r="F202" s="67" t="s">
        <v>148</v>
      </c>
      <c r="G202" s="67" t="s">
        <v>181</v>
      </c>
      <c r="H202" s="67">
        <v>183</v>
      </c>
      <c r="I202" s="67">
        <f t="shared" si="17"/>
        <v>220</v>
      </c>
      <c r="J202" s="67">
        <v>12</v>
      </c>
      <c r="K202" s="67">
        <f t="shared" si="18"/>
        <v>18</v>
      </c>
      <c r="L202" t="str">
        <f>N202</f>
        <v>US BERGEN</v>
      </c>
      <c r="M202" s="67" t="s">
        <v>64</v>
      </c>
      <c r="N202" t="str">
        <f>VLOOKUP(M202,NOTED!$D$2:$E$7,2,0)</f>
        <v>US BERGEN</v>
      </c>
    </row>
    <row r="203" spans="1:14">
      <c r="A203" s="67" t="s">
        <v>186</v>
      </c>
      <c r="B203" s="67">
        <v>10019</v>
      </c>
      <c r="C203" s="67" t="s">
        <v>185</v>
      </c>
      <c r="D203" s="67" t="s">
        <v>162</v>
      </c>
      <c r="E203" s="67" t="s">
        <v>164</v>
      </c>
      <c r="F203" s="67" t="s">
        <v>148</v>
      </c>
      <c r="G203" s="67" t="s">
        <v>183</v>
      </c>
      <c r="H203" s="67">
        <v>184</v>
      </c>
      <c r="I203" s="67">
        <f t="shared" si="17"/>
        <v>221</v>
      </c>
      <c r="J203" s="67">
        <v>12</v>
      </c>
      <c r="K203" s="67">
        <f t="shared" si="18"/>
        <v>18</v>
      </c>
      <c r="L203" t="str">
        <f t="shared" ref="L203:L266" si="19">N203</f>
        <v>US BERGEN</v>
      </c>
      <c r="M203" s="67" t="s">
        <v>64</v>
      </c>
      <c r="N203" t="str">
        <f>VLOOKUP(M203,NOTED!$D$2:$E$7,2,0)</f>
        <v>US BERGEN</v>
      </c>
    </row>
    <row r="204" spans="1:14">
      <c r="A204" s="67" t="s">
        <v>188</v>
      </c>
      <c r="B204" s="67">
        <v>10019</v>
      </c>
      <c r="C204" s="67" t="s">
        <v>187</v>
      </c>
      <c r="D204" s="67" t="s">
        <v>171</v>
      </c>
      <c r="E204" s="67" t="s">
        <v>173</v>
      </c>
      <c r="F204" s="67" t="s">
        <v>149</v>
      </c>
      <c r="G204" s="67" t="s">
        <v>181</v>
      </c>
      <c r="H204" s="67">
        <v>80</v>
      </c>
      <c r="I204" s="67">
        <f t="shared" si="17"/>
        <v>96</v>
      </c>
      <c r="J204" s="67">
        <v>12</v>
      </c>
      <c r="K204" s="67">
        <f t="shared" si="18"/>
        <v>8</v>
      </c>
      <c r="L204" t="str">
        <f t="shared" si="19"/>
        <v>US BERGEN</v>
      </c>
      <c r="M204" s="67" t="s">
        <v>64</v>
      </c>
      <c r="N204" t="str">
        <f>VLOOKUP(M204,NOTED!$D$2:$E$7,2,0)</f>
        <v>US BERGEN</v>
      </c>
    </row>
    <row r="205" spans="1:14">
      <c r="A205" s="67" t="s">
        <v>188</v>
      </c>
      <c r="B205" s="67">
        <v>10019</v>
      </c>
      <c r="C205" s="67" t="s">
        <v>187</v>
      </c>
      <c r="D205" s="67" t="s">
        <v>171</v>
      </c>
      <c r="E205" s="67" t="s">
        <v>173</v>
      </c>
      <c r="F205" s="67" t="s">
        <v>149</v>
      </c>
      <c r="G205" s="67" t="s">
        <v>183</v>
      </c>
      <c r="H205" s="67">
        <v>78</v>
      </c>
      <c r="I205" s="67">
        <f t="shared" si="17"/>
        <v>94</v>
      </c>
      <c r="J205" s="67">
        <v>12</v>
      </c>
      <c r="K205" s="67">
        <f t="shared" si="18"/>
        <v>8</v>
      </c>
      <c r="L205" t="str">
        <f t="shared" si="19"/>
        <v>US BERGEN</v>
      </c>
      <c r="M205" s="67" t="s">
        <v>64</v>
      </c>
      <c r="N205" t="str">
        <f>VLOOKUP(M205,NOTED!$D$2:$E$7,2,0)</f>
        <v>US BERGEN</v>
      </c>
    </row>
    <row r="206" spans="1:14" hidden="1">
      <c r="A206" s="67" t="s">
        <v>188</v>
      </c>
      <c r="B206" s="67">
        <v>10020</v>
      </c>
      <c r="C206" s="67" t="s">
        <v>185</v>
      </c>
      <c r="D206" s="67" t="s">
        <v>162</v>
      </c>
      <c r="E206" s="67" t="s">
        <v>164</v>
      </c>
      <c r="F206" s="67" t="s">
        <v>148</v>
      </c>
      <c r="G206" s="67" t="s">
        <v>181</v>
      </c>
      <c r="H206" s="67">
        <v>25</v>
      </c>
      <c r="I206" s="67">
        <f t="shared" si="17"/>
        <v>30</v>
      </c>
      <c r="J206" s="67">
        <v>12</v>
      </c>
      <c r="K206" s="67">
        <f t="shared" si="18"/>
        <v>3</v>
      </c>
      <c r="L206" t="str">
        <f t="shared" si="19"/>
        <v>EU BERGEN</v>
      </c>
      <c r="M206" s="67" t="s">
        <v>70</v>
      </c>
      <c r="N206" t="str">
        <f>VLOOKUP(M206,NOTED!$D$2:$E$7,2,0)</f>
        <v>EU BERGEN</v>
      </c>
    </row>
    <row r="207" spans="1:14" hidden="1">
      <c r="A207" s="67" t="s">
        <v>188</v>
      </c>
      <c r="B207" s="67">
        <v>10020</v>
      </c>
      <c r="C207" s="67" t="s">
        <v>185</v>
      </c>
      <c r="D207" s="67" t="s">
        <v>162</v>
      </c>
      <c r="E207" s="67" t="s">
        <v>164</v>
      </c>
      <c r="F207" s="67" t="s">
        <v>148</v>
      </c>
      <c r="G207" s="67" t="s">
        <v>183</v>
      </c>
      <c r="H207" s="67">
        <v>25</v>
      </c>
      <c r="I207" s="67">
        <f t="shared" si="17"/>
        <v>30</v>
      </c>
      <c r="J207" s="67">
        <v>12</v>
      </c>
      <c r="K207" s="67">
        <f t="shared" si="18"/>
        <v>3</v>
      </c>
      <c r="L207" t="str">
        <f t="shared" si="19"/>
        <v>EU BERGEN</v>
      </c>
      <c r="M207" s="67" t="s">
        <v>70</v>
      </c>
      <c r="N207" t="str">
        <f>VLOOKUP(M207,NOTED!$D$2:$E$7,2,0)</f>
        <v>EU BERGEN</v>
      </c>
    </row>
    <row r="208" spans="1:14" hidden="1">
      <c r="A208" s="67" t="s">
        <v>188</v>
      </c>
      <c r="B208" s="67">
        <v>10020</v>
      </c>
      <c r="C208" s="67" t="s">
        <v>187</v>
      </c>
      <c r="D208" s="67" t="s">
        <v>171</v>
      </c>
      <c r="E208" s="67" t="s">
        <v>173</v>
      </c>
      <c r="F208" s="67" t="s">
        <v>149</v>
      </c>
      <c r="G208" s="67" t="s">
        <v>181</v>
      </c>
      <c r="H208" s="67">
        <v>11</v>
      </c>
      <c r="I208" s="67">
        <f t="shared" si="17"/>
        <v>13</v>
      </c>
      <c r="J208" s="67">
        <v>12</v>
      </c>
      <c r="K208" s="67">
        <f t="shared" si="18"/>
        <v>1</v>
      </c>
      <c r="L208" t="str">
        <f t="shared" si="19"/>
        <v>EU BERGEN</v>
      </c>
      <c r="M208" s="67" t="s">
        <v>70</v>
      </c>
      <c r="N208" t="str">
        <f>VLOOKUP(M208,NOTED!$D$2:$E$7,2,0)</f>
        <v>EU BERGEN</v>
      </c>
    </row>
    <row r="209" spans="1:14" hidden="1">
      <c r="A209" s="67" t="s">
        <v>188</v>
      </c>
      <c r="B209" s="67">
        <v>10020</v>
      </c>
      <c r="C209" s="67" t="s">
        <v>187</v>
      </c>
      <c r="D209" s="67" t="s">
        <v>171</v>
      </c>
      <c r="E209" s="67" t="s">
        <v>173</v>
      </c>
      <c r="F209" s="67" t="s">
        <v>149</v>
      </c>
      <c r="G209" s="67" t="s">
        <v>183</v>
      </c>
      <c r="H209" s="67">
        <v>12</v>
      </c>
      <c r="I209" s="67">
        <f t="shared" si="17"/>
        <v>14</v>
      </c>
      <c r="J209" s="67">
        <v>12</v>
      </c>
      <c r="K209" s="67">
        <f t="shared" si="18"/>
        <v>1</v>
      </c>
      <c r="L209" t="str">
        <f t="shared" si="19"/>
        <v>EU BERGEN</v>
      </c>
      <c r="M209" s="67" t="s">
        <v>70</v>
      </c>
      <c r="N209" t="str">
        <f>VLOOKUP(M209,NOTED!$D$2:$E$7,2,0)</f>
        <v>EU BERGEN</v>
      </c>
    </row>
    <row r="210" spans="1:14" hidden="1">
      <c r="A210" s="67" t="s">
        <v>188</v>
      </c>
      <c r="B210" s="67">
        <v>10021</v>
      </c>
      <c r="C210" s="67" t="s">
        <v>185</v>
      </c>
      <c r="D210" s="67" t="s">
        <v>162</v>
      </c>
      <c r="E210" s="67" t="s">
        <v>164</v>
      </c>
      <c r="F210" s="67" t="s">
        <v>148</v>
      </c>
      <c r="G210" s="67" t="s">
        <v>181</v>
      </c>
      <c r="H210" s="67">
        <v>39</v>
      </c>
      <c r="I210" s="67">
        <f t="shared" si="17"/>
        <v>47</v>
      </c>
      <c r="J210" s="67">
        <v>12</v>
      </c>
      <c r="K210" s="67">
        <f t="shared" si="18"/>
        <v>4</v>
      </c>
      <c r="L210" t="str">
        <f t="shared" si="19"/>
        <v>UK WAREHOUSE</v>
      </c>
      <c r="M210" s="67" t="s">
        <v>72</v>
      </c>
      <c r="N210" t="str">
        <f>VLOOKUP(M210,NOTED!$D$2:$E$7,2,0)</f>
        <v>UK WAREHOUSE</v>
      </c>
    </row>
    <row r="211" spans="1:14" hidden="1">
      <c r="A211" s="67" t="s">
        <v>188</v>
      </c>
      <c r="B211" s="67">
        <v>10021</v>
      </c>
      <c r="C211" s="67" t="s">
        <v>185</v>
      </c>
      <c r="D211" s="67" t="s">
        <v>162</v>
      </c>
      <c r="E211" s="67" t="s">
        <v>164</v>
      </c>
      <c r="F211" s="67" t="s">
        <v>148</v>
      </c>
      <c r="G211" s="67" t="s">
        <v>183</v>
      </c>
      <c r="H211" s="67">
        <v>37</v>
      </c>
      <c r="I211" s="67">
        <f t="shared" si="17"/>
        <v>44</v>
      </c>
      <c r="J211" s="67">
        <v>12</v>
      </c>
      <c r="K211" s="67">
        <f t="shared" si="18"/>
        <v>4</v>
      </c>
      <c r="L211" t="str">
        <f t="shared" si="19"/>
        <v>UK WAREHOUSE</v>
      </c>
      <c r="M211" s="67" t="s">
        <v>72</v>
      </c>
      <c r="N211" t="str">
        <f>VLOOKUP(M211,NOTED!$D$2:$E$7,2,0)</f>
        <v>UK WAREHOUSE</v>
      </c>
    </row>
    <row r="212" spans="1:14" hidden="1">
      <c r="A212" s="67" t="s">
        <v>188</v>
      </c>
      <c r="B212" s="67">
        <v>10021</v>
      </c>
      <c r="C212" s="67" t="s">
        <v>187</v>
      </c>
      <c r="D212" s="67" t="s">
        <v>171</v>
      </c>
      <c r="E212" s="67" t="s">
        <v>173</v>
      </c>
      <c r="F212" s="67" t="s">
        <v>149</v>
      </c>
      <c r="G212" s="67" t="s">
        <v>181</v>
      </c>
      <c r="H212" s="67">
        <v>16</v>
      </c>
      <c r="I212" s="67">
        <f t="shared" si="17"/>
        <v>19</v>
      </c>
      <c r="J212" s="67">
        <v>12</v>
      </c>
      <c r="K212" s="67">
        <f t="shared" si="18"/>
        <v>2</v>
      </c>
      <c r="L212" t="str">
        <f t="shared" si="19"/>
        <v>UK WAREHOUSE</v>
      </c>
      <c r="M212" s="67" t="s">
        <v>72</v>
      </c>
      <c r="N212" t="str">
        <f>VLOOKUP(M212,NOTED!$D$2:$E$7,2,0)</f>
        <v>UK WAREHOUSE</v>
      </c>
    </row>
    <row r="213" spans="1:14" hidden="1">
      <c r="A213" s="67" t="s">
        <v>188</v>
      </c>
      <c r="B213" s="67">
        <v>10021</v>
      </c>
      <c r="C213" s="67" t="s">
        <v>187</v>
      </c>
      <c r="D213" s="67" t="s">
        <v>171</v>
      </c>
      <c r="E213" s="67" t="s">
        <v>173</v>
      </c>
      <c r="F213" s="67" t="s">
        <v>149</v>
      </c>
      <c r="G213" s="67" t="s">
        <v>183</v>
      </c>
      <c r="H213" s="67">
        <v>17</v>
      </c>
      <c r="I213" s="67">
        <f t="shared" si="17"/>
        <v>20</v>
      </c>
      <c r="J213" s="67">
        <v>12</v>
      </c>
      <c r="K213" s="67">
        <f t="shared" si="18"/>
        <v>2</v>
      </c>
      <c r="L213" t="str">
        <f t="shared" si="19"/>
        <v>UK WAREHOUSE</v>
      </c>
      <c r="M213" s="67" t="s">
        <v>72</v>
      </c>
      <c r="N213" t="str">
        <f>VLOOKUP(M213,NOTED!$D$2:$E$7,2,0)</f>
        <v>UK WAREHOUSE</v>
      </c>
    </row>
    <row r="214" spans="1:14">
      <c r="A214" s="67" t="s">
        <v>186</v>
      </c>
      <c r="B214" s="67">
        <v>10362</v>
      </c>
      <c r="C214" s="67" t="s">
        <v>189</v>
      </c>
      <c r="D214" s="67" t="s">
        <v>159</v>
      </c>
      <c r="E214" s="67" t="s">
        <v>161</v>
      </c>
      <c r="F214" s="67" t="s">
        <v>148</v>
      </c>
      <c r="G214" s="67" t="s">
        <v>190</v>
      </c>
      <c r="H214" s="67">
        <v>313</v>
      </c>
      <c r="I214" s="67">
        <f t="shared" si="17"/>
        <v>376</v>
      </c>
      <c r="J214" s="67">
        <v>12</v>
      </c>
      <c r="K214" s="67">
        <f t="shared" si="18"/>
        <v>31</v>
      </c>
      <c r="L214" t="str">
        <f t="shared" si="19"/>
        <v>US BERGEN</v>
      </c>
      <c r="M214" s="67" t="s">
        <v>64</v>
      </c>
      <c r="N214" t="str">
        <f>VLOOKUP(M214,NOTED!$D$2:$E$7,2,0)</f>
        <v>US BERGEN</v>
      </c>
    </row>
    <row r="215" spans="1:14">
      <c r="A215" s="67" t="s">
        <v>186</v>
      </c>
      <c r="B215" s="67">
        <v>10362</v>
      </c>
      <c r="C215" s="67" t="s">
        <v>189</v>
      </c>
      <c r="D215" s="67" t="s">
        <v>159</v>
      </c>
      <c r="E215" s="67" t="s">
        <v>161</v>
      </c>
      <c r="F215" s="67" t="s">
        <v>148</v>
      </c>
      <c r="G215" s="67" t="s">
        <v>191</v>
      </c>
      <c r="H215" s="67">
        <v>406</v>
      </c>
      <c r="I215" s="67">
        <f t="shared" si="17"/>
        <v>487</v>
      </c>
      <c r="J215" s="67">
        <v>12</v>
      </c>
      <c r="K215" s="67">
        <f t="shared" si="18"/>
        <v>41</v>
      </c>
      <c r="L215" t="str">
        <f t="shared" si="19"/>
        <v>US BERGEN</v>
      </c>
      <c r="M215" s="67" t="s">
        <v>64</v>
      </c>
      <c r="N215" t="str">
        <f>VLOOKUP(M215,NOTED!$D$2:$E$7,2,0)</f>
        <v>US BERGEN</v>
      </c>
    </row>
    <row r="216" spans="1:14">
      <c r="A216" s="67" t="s">
        <v>186</v>
      </c>
      <c r="B216" s="67">
        <v>10362</v>
      </c>
      <c r="C216" s="67" t="s">
        <v>189</v>
      </c>
      <c r="D216" s="67" t="s">
        <v>159</v>
      </c>
      <c r="E216" s="67" t="s">
        <v>161</v>
      </c>
      <c r="F216" s="67" t="s">
        <v>148</v>
      </c>
      <c r="G216" s="67" t="s">
        <v>182</v>
      </c>
      <c r="H216" s="67">
        <v>1081</v>
      </c>
      <c r="I216" s="67">
        <f t="shared" si="17"/>
        <v>1297</v>
      </c>
      <c r="J216" s="67">
        <v>12</v>
      </c>
      <c r="K216" s="67">
        <f t="shared" si="18"/>
        <v>108</v>
      </c>
      <c r="L216" t="str">
        <f t="shared" si="19"/>
        <v>US BERGEN</v>
      </c>
      <c r="M216" s="67" t="s">
        <v>64</v>
      </c>
      <c r="N216" t="str">
        <f>VLOOKUP(M216,NOTED!$D$2:$E$7,2,0)</f>
        <v>US BERGEN</v>
      </c>
    </row>
    <row r="217" spans="1:14">
      <c r="A217" s="67" t="s">
        <v>186</v>
      </c>
      <c r="B217" s="67">
        <v>10362</v>
      </c>
      <c r="C217" s="67" t="s">
        <v>192</v>
      </c>
      <c r="D217" s="67" t="s">
        <v>168</v>
      </c>
      <c r="E217" s="67" t="s">
        <v>170</v>
      </c>
      <c r="F217" s="67" t="s">
        <v>149</v>
      </c>
      <c r="G217" s="67" t="s">
        <v>190</v>
      </c>
      <c r="H217" s="67">
        <v>709</v>
      </c>
      <c r="I217" s="67">
        <f t="shared" si="17"/>
        <v>851</v>
      </c>
      <c r="J217" s="67">
        <v>12</v>
      </c>
      <c r="K217" s="67">
        <f t="shared" si="18"/>
        <v>71</v>
      </c>
      <c r="L217" t="str">
        <f t="shared" si="19"/>
        <v>US BERGEN</v>
      </c>
      <c r="M217" s="67" t="s">
        <v>64</v>
      </c>
      <c r="N217" t="str">
        <f>VLOOKUP(M217,NOTED!$D$2:$E$7,2,0)</f>
        <v>US BERGEN</v>
      </c>
    </row>
    <row r="218" spans="1:14">
      <c r="A218" s="67" t="s">
        <v>186</v>
      </c>
      <c r="B218" s="67">
        <v>10362</v>
      </c>
      <c r="C218" s="67" t="s">
        <v>192</v>
      </c>
      <c r="D218" s="67" t="s">
        <v>168</v>
      </c>
      <c r="E218" s="67" t="s">
        <v>170</v>
      </c>
      <c r="F218" s="67" t="s">
        <v>149</v>
      </c>
      <c r="G218" s="67" t="s">
        <v>191</v>
      </c>
      <c r="H218" s="67">
        <v>426</v>
      </c>
      <c r="I218" s="67">
        <f t="shared" si="17"/>
        <v>511</v>
      </c>
      <c r="J218" s="67">
        <v>12</v>
      </c>
      <c r="K218" s="67">
        <f t="shared" si="18"/>
        <v>43</v>
      </c>
      <c r="L218" t="str">
        <f t="shared" si="19"/>
        <v>US BERGEN</v>
      </c>
      <c r="M218" s="67" t="s">
        <v>64</v>
      </c>
      <c r="N218" t="str">
        <f>VLOOKUP(M218,NOTED!$D$2:$E$7,2,0)</f>
        <v>US BERGEN</v>
      </c>
    </row>
    <row r="219" spans="1:14">
      <c r="A219" s="67" t="s">
        <v>186</v>
      </c>
      <c r="B219" s="67">
        <v>10362</v>
      </c>
      <c r="C219" s="67" t="s">
        <v>192</v>
      </c>
      <c r="D219" s="67" t="s">
        <v>168</v>
      </c>
      <c r="E219" s="67" t="s">
        <v>170</v>
      </c>
      <c r="F219" s="67" t="s">
        <v>149</v>
      </c>
      <c r="G219" s="67" t="s">
        <v>182</v>
      </c>
      <c r="H219" s="67">
        <v>993</v>
      </c>
      <c r="I219" s="67">
        <f t="shared" si="17"/>
        <v>1192</v>
      </c>
      <c r="J219" s="67">
        <v>12</v>
      </c>
      <c r="K219" s="67">
        <f t="shared" si="18"/>
        <v>99</v>
      </c>
      <c r="L219" t="str">
        <f t="shared" si="19"/>
        <v>US BERGEN</v>
      </c>
      <c r="M219" s="67" t="s">
        <v>64</v>
      </c>
      <c r="N219" t="str">
        <f>VLOOKUP(M219,NOTED!$D$2:$E$7,2,0)</f>
        <v>US BERGEN</v>
      </c>
    </row>
    <row r="220" spans="1:14" hidden="1">
      <c r="A220" s="67" t="s">
        <v>186</v>
      </c>
      <c r="B220" s="67">
        <v>10363</v>
      </c>
      <c r="C220" s="67" t="s">
        <v>189</v>
      </c>
      <c r="D220" s="67" t="s">
        <v>159</v>
      </c>
      <c r="E220" s="67" t="s">
        <v>161</v>
      </c>
      <c r="F220" s="67" t="s">
        <v>148</v>
      </c>
      <c r="G220" s="67" t="s">
        <v>190</v>
      </c>
      <c r="H220" s="67">
        <v>42</v>
      </c>
      <c r="I220" s="67">
        <f t="shared" si="17"/>
        <v>50</v>
      </c>
      <c r="J220" s="67">
        <v>12</v>
      </c>
      <c r="K220" s="67">
        <f t="shared" si="18"/>
        <v>4</v>
      </c>
      <c r="L220" t="str">
        <f t="shared" si="19"/>
        <v>EU BERGEN</v>
      </c>
      <c r="M220" s="67" t="s">
        <v>70</v>
      </c>
      <c r="N220" t="str">
        <f>VLOOKUP(M220,NOTED!$D$2:$E$7,2,0)</f>
        <v>EU BERGEN</v>
      </c>
    </row>
    <row r="221" spans="1:14" hidden="1">
      <c r="A221" s="67" t="s">
        <v>186</v>
      </c>
      <c r="B221" s="67">
        <v>10363</v>
      </c>
      <c r="C221" s="67" t="s">
        <v>189</v>
      </c>
      <c r="D221" s="67" t="s">
        <v>159</v>
      </c>
      <c r="E221" s="67" t="s">
        <v>161</v>
      </c>
      <c r="F221" s="67" t="s">
        <v>148</v>
      </c>
      <c r="G221" s="67" t="s">
        <v>191</v>
      </c>
      <c r="H221" s="67">
        <v>54</v>
      </c>
      <c r="I221" s="67">
        <f t="shared" si="17"/>
        <v>65</v>
      </c>
      <c r="J221" s="67">
        <v>12</v>
      </c>
      <c r="K221" s="67">
        <f t="shared" si="18"/>
        <v>5</v>
      </c>
      <c r="L221" t="str">
        <f t="shared" si="19"/>
        <v>EU BERGEN</v>
      </c>
      <c r="M221" s="67" t="s">
        <v>70</v>
      </c>
      <c r="N221" t="str">
        <f>VLOOKUP(M221,NOTED!$D$2:$E$7,2,0)</f>
        <v>EU BERGEN</v>
      </c>
    </row>
    <row r="222" spans="1:14" hidden="1">
      <c r="A222" s="67" t="s">
        <v>186</v>
      </c>
      <c r="B222" s="67">
        <v>10363</v>
      </c>
      <c r="C222" s="67" t="s">
        <v>189</v>
      </c>
      <c r="D222" s="67" t="s">
        <v>159</v>
      </c>
      <c r="E222" s="67" t="s">
        <v>161</v>
      </c>
      <c r="F222" s="67" t="s">
        <v>148</v>
      </c>
      <c r="G222" s="67" t="s">
        <v>182</v>
      </c>
      <c r="H222" s="67">
        <v>145</v>
      </c>
      <c r="I222" s="67">
        <f t="shared" si="17"/>
        <v>174</v>
      </c>
      <c r="J222" s="67">
        <v>12</v>
      </c>
      <c r="K222" s="67">
        <f t="shared" si="18"/>
        <v>15</v>
      </c>
      <c r="L222" t="str">
        <f t="shared" si="19"/>
        <v>EU BERGEN</v>
      </c>
      <c r="M222" s="67" t="s">
        <v>70</v>
      </c>
      <c r="N222" t="str">
        <f>VLOOKUP(M222,NOTED!$D$2:$E$7,2,0)</f>
        <v>EU BERGEN</v>
      </c>
    </row>
    <row r="223" spans="1:14" hidden="1">
      <c r="A223" s="67" t="s">
        <v>186</v>
      </c>
      <c r="B223" s="67">
        <v>10363</v>
      </c>
      <c r="C223" s="67" t="s">
        <v>192</v>
      </c>
      <c r="D223" s="67" t="s">
        <v>168</v>
      </c>
      <c r="E223" s="67" t="s">
        <v>170</v>
      </c>
      <c r="F223" s="67" t="s">
        <v>149</v>
      </c>
      <c r="G223" s="67" t="s">
        <v>190</v>
      </c>
      <c r="H223" s="67">
        <v>94</v>
      </c>
      <c r="I223" s="67">
        <f t="shared" si="17"/>
        <v>113</v>
      </c>
      <c r="J223" s="67">
        <v>12</v>
      </c>
      <c r="K223" s="67">
        <f t="shared" si="18"/>
        <v>9</v>
      </c>
      <c r="L223" t="str">
        <f t="shared" si="19"/>
        <v>EU BERGEN</v>
      </c>
      <c r="M223" s="67" t="s">
        <v>70</v>
      </c>
      <c r="N223" t="str">
        <f>VLOOKUP(M223,NOTED!$D$2:$E$7,2,0)</f>
        <v>EU BERGEN</v>
      </c>
    </row>
    <row r="224" spans="1:14" hidden="1">
      <c r="A224" s="67" t="s">
        <v>186</v>
      </c>
      <c r="B224" s="67">
        <v>10363</v>
      </c>
      <c r="C224" s="67" t="s">
        <v>192</v>
      </c>
      <c r="D224" s="67" t="s">
        <v>168</v>
      </c>
      <c r="E224" s="67" t="s">
        <v>170</v>
      </c>
      <c r="F224" s="67" t="s">
        <v>149</v>
      </c>
      <c r="G224" s="67" t="s">
        <v>191</v>
      </c>
      <c r="H224" s="67">
        <v>57</v>
      </c>
      <c r="I224" s="67">
        <f t="shared" si="17"/>
        <v>68</v>
      </c>
      <c r="J224" s="67">
        <v>12</v>
      </c>
      <c r="K224" s="67">
        <f t="shared" si="18"/>
        <v>6</v>
      </c>
      <c r="L224" t="str">
        <f t="shared" si="19"/>
        <v>EU BERGEN</v>
      </c>
      <c r="M224" s="67" t="s">
        <v>70</v>
      </c>
      <c r="N224" t="str">
        <f>VLOOKUP(M224,NOTED!$D$2:$E$7,2,0)</f>
        <v>EU BERGEN</v>
      </c>
    </row>
    <row r="225" spans="1:14" hidden="1">
      <c r="A225" s="67" t="s">
        <v>186</v>
      </c>
      <c r="B225" s="67">
        <v>10363</v>
      </c>
      <c r="C225" s="67" t="s">
        <v>192</v>
      </c>
      <c r="D225" s="67" t="s">
        <v>168</v>
      </c>
      <c r="E225" s="67" t="s">
        <v>170</v>
      </c>
      <c r="F225" s="67" t="s">
        <v>149</v>
      </c>
      <c r="G225" s="67" t="s">
        <v>182</v>
      </c>
      <c r="H225" s="67">
        <v>132</v>
      </c>
      <c r="I225" s="67">
        <f t="shared" si="17"/>
        <v>158</v>
      </c>
      <c r="J225" s="67">
        <v>12</v>
      </c>
      <c r="K225" s="67">
        <f t="shared" si="18"/>
        <v>13</v>
      </c>
      <c r="L225" t="str">
        <f t="shared" si="19"/>
        <v>EU BERGEN</v>
      </c>
      <c r="M225" s="67" t="s">
        <v>70</v>
      </c>
      <c r="N225" t="str">
        <f>VLOOKUP(M225,NOTED!$D$2:$E$7,2,0)</f>
        <v>EU BERGEN</v>
      </c>
    </row>
    <row r="226" spans="1:14" hidden="1">
      <c r="A226" s="67" t="s">
        <v>186</v>
      </c>
      <c r="B226" s="67">
        <v>10364</v>
      </c>
      <c r="C226" s="67" t="s">
        <v>189</v>
      </c>
      <c r="D226" s="67" t="s">
        <v>159</v>
      </c>
      <c r="E226" s="67" t="s">
        <v>161</v>
      </c>
      <c r="F226" s="67" t="s">
        <v>148</v>
      </c>
      <c r="G226" s="67" t="s">
        <v>190</v>
      </c>
      <c r="H226" s="67">
        <v>62</v>
      </c>
      <c r="I226" s="67">
        <f t="shared" si="17"/>
        <v>74</v>
      </c>
      <c r="J226" s="67">
        <v>12</v>
      </c>
      <c r="K226" s="67">
        <f t="shared" si="18"/>
        <v>6</v>
      </c>
      <c r="L226" t="str">
        <f t="shared" si="19"/>
        <v>UK WAREHOUSE</v>
      </c>
      <c r="M226" s="67" t="s">
        <v>72</v>
      </c>
      <c r="N226" t="str">
        <f>VLOOKUP(M226,NOTED!$D$2:$E$7,2,0)</f>
        <v>UK WAREHOUSE</v>
      </c>
    </row>
    <row r="227" spans="1:14" hidden="1">
      <c r="A227" s="67" t="s">
        <v>186</v>
      </c>
      <c r="B227" s="67">
        <v>10364</v>
      </c>
      <c r="C227" s="67" t="s">
        <v>189</v>
      </c>
      <c r="D227" s="67" t="s">
        <v>159</v>
      </c>
      <c r="E227" s="67" t="s">
        <v>161</v>
      </c>
      <c r="F227" s="67" t="s">
        <v>148</v>
      </c>
      <c r="G227" s="67" t="s">
        <v>191</v>
      </c>
      <c r="H227" s="67">
        <v>82</v>
      </c>
      <c r="I227" s="67">
        <f t="shared" si="17"/>
        <v>98</v>
      </c>
      <c r="J227" s="67">
        <v>12</v>
      </c>
      <c r="K227" s="67">
        <f t="shared" si="18"/>
        <v>8</v>
      </c>
      <c r="L227" t="str">
        <f t="shared" si="19"/>
        <v>UK WAREHOUSE</v>
      </c>
      <c r="M227" s="67" t="s">
        <v>72</v>
      </c>
      <c r="N227" t="str">
        <f>VLOOKUP(M227,NOTED!$D$2:$E$7,2,0)</f>
        <v>UK WAREHOUSE</v>
      </c>
    </row>
    <row r="228" spans="1:14" hidden="1">
      <c r="A228" s="67" t="s">
        <v>186</v>
      </c>
      <c r="B228" s="67">
        <v>10364</v>
      </c>
      <c r="C228" s="67" t="s">
        <v>189</v>
      </c>
      <c r="D228" s="67" t="s">
        <v>159</v>
      </c>
      <c r="E228" s="67" t="s">
        <v>161</v>
      </c>
      <c r="F228" s="67" t="s">
        <v>148</v>
      </c>
      <c r="G228" s="67" t="s">
        <v>182</v>
      </c>
      <c r="H228" s="67">
        <v>216</v>
      </c>
      <c r="I228" s="67">
        <f t="shared" si="17"/>
        <v>259</v>
      </c>
      <c r="J228" s="67">
        <v>12</v>
      </c>
      <c r="K228" s="67">
        <f t="shared" si="18"/>
        <v>22</v>
      </c>
      <c r="L228" t="str">
        <f t="shared" si="19"/>
        <v>UK WAREHOUSE</v>
      </c>
      <c r="M228" s="67" t="s">
        <v>72</v>
      </c>
      <c r="N228" t="str">
        <f>VLOOKUP(M228,NOTED!$D$2:$E$7,2,0)</f>
        <v>UK WAREHOUSE</v>
      </c>
    </row>
    <row r="229" spans="1:14" hidden="1">
      <c r="A229" s="67" t="s">
        <v>186</v>
      </c>
      <c r="B229" s="67">
        <v>10364</v>
      </c>
      <c r="C229" s="67" t="s">
        <v>192</v>
      </c>
      <c r="D229" s="67" t="s">
        <v>168</v>
      </c>
      <c r="E229" s="67" t="s">
        <v>170</v>
      </c>
      <c r="F229" s="67" t="s">
        <v>149</v>
      </c>
      <c r="G229" s="67" t="s">
        <v>190</v>
      </c>
      <c r="H229" s="67">
        <v>142</v>
      </c>
      <c r="I229" s="67">
        <f t="shared" si="17"/>
        <v>170</v>
      </c>
      <c r="J229" s="67">
        <v>12</v>
      </c>
      <c r="K229" s="67">
        <f t="shared" si="18"/>
        <v>14</v>
      </c>
      <c r="L229" t="str">
        <f t="shared" si="19"/>
        <v>UK WAREHOUSE</v>
      </c>
      <c r="M229" s="67" t="s">
        <v>72</v>
      </c>
      <c r="N229" t="str">
        <f>VLOOKUP(M229,NOTED!$D$2:$E$7,2,0)</f>
        <v>UK WAREHOUSE</v>
      </c>
    </row>
    <row r="230" spans="1:14" hidden="1">
      <c r="A230" s="67" t="s">
        <v>186</v>
      </c>
      <c r="B230" s="67">
        <v>10364</v>
      </c>
      <c r="C230" s="67" t="s">
        <v>192</v>
      </c>
      <c r="D230" s="67" t="s">
        <v>168</v>
      </c>
      <c r="E230" s="67" t="s">
        <v>170</v>
      </c>
      <c r="F230" s="67" t="s">
        <v>149</v>
      </c>
      <c r="G230" s="67" t="s">
        <v>191</v>
      </c>
      <c r="H230" s="67">
        <v>85</v>
      </c>
      <c r="I230" s="67">
        <f t="shared" si="17"/>
        <v>102</v>
      </c>
      <c r="J230" s="67">
        <v>12</v>
      </c>
      <c r="K230" s="67">
        <f t="shared" si="18"/>
        <v>9</v>
      </c>
      <c r="L230" t="str">
        <f t="shared" si="19"/>
        <v>UK WAREHOUSE</v>
      </c>
      <c r="M230" s="67" t="s">
        <v>72</v>
      </c>
      <c r="N230" t="str">
        <f>VLOOKUP(M230,NOTED!$D$2:$E$7,2,0)</f>
        <v>UK WAREHOUSE</v>
      </c>
    </row>
    <row r="231" spans="1:14" hidden="1">
      <c r="A231" s="67" t="s">
        <v>186</v>
      </c>
      <c r="B231" s="67">
        <v>10364</v>
      </c>
      <c r="C231" s="67" t="s">
        <v>192</v>
      </c>
      <c r="D231" s="67" t="s">
        <v>168</v>
      </c>
      <c r="E231" s="67" t="s">
        <v>170</v>
      </c>
      <c r="F231" s="67" t="s">
        <v>149</v>
      </c>
      <c r="G231" s="67" t="s">
        <v>182</v>
      </c>
      <c r="H231" s="67">
        <v>197</v>
      </c>
      <c r="I231" s="67">
        <f t="shared" si="17"/>
        <v>236</v>
      </c>
      <c r="J231" s="67">
        <v>12</v>
      </c>
      <c r="K231" s="67">
        <f t="shared" si="18"/>
        <v>20</v>
      </c>
      <c r="L231" t="str">
        <f t="shared" si="19"/>
        <v>UK WAREHOUSE</v>
      </c>
      <c r="M231" s="67" t="s">
        <v>72</v>
      </c>
      <c r="N231" t="str">
        <f>VLOOKUP(M231,NOTED!$D$2:$E$7,2,0)</f>
        <v>UK WAREHOUSE</v>
      </c>
    </row>
    <row r="232" spans="1:14">
      <c r="A232" s="67" t="s">
        <v>186</v>
      </c>
      <c r="B232" s="67">
        <v>10423</v>
      </c>
      <c r="C232" s="67" t="s">
        <v>193</v>
      </c>
      <c r="D232" s="67" t="s">
        <v>194</v>
      </c>
      <c r="E232" s="67" t="s">
        <v>195</v>
      </c>
      <c r="F232" s="67" t="s">
        <v>218</v>
      </c>
      <c r="G232" s="67" t="s">
        <v>41</v>
      </c>
      <c r="H232" s="67">
        <v>374</v>
      </c>
      <c r="I232" s="67">
        <f t="shared" si="17"/>
        <v>449</v>
      </c>
      <c r="J232" s="67">
        <f t="shared" ref="J232:J243" si="20">IF(OR(F232="HOODIE","CREWNECK","PANTS"),12,50)</f>
        <v>50</v>
      </c>
      <c r="K232" s="67">
        <f t="shared" si="18"/>
        <v>9</v>
      </c>
      <c r="L232" t="str">
        <f t="shared" si="19"/>
        <v>US BERGEN</v>
      </c>
      <c r="M232" s="67" t="s">
        <v>64</v>
      </c>
      <c r="N232" t="str">
        <f>VLOOKUP(M232,NOTED!$D$2:$E$7,2,0)</f>
        <v>US BERGEN</v>
      </c>
    </row>
    <row r="233" spans="1:14">
      <c r="A233" s="67" t="s">
        <v>186</v>
      </c>
      <c r="B233" s="67">
        <v>10423</v>
      </c>
      <c r="C233" s="67" t="s">
        <v>193</v>
      </c>
      <c r="D233" s="67" t="s">
        <v>194</v>
      </c>
      <c r="E233" s="67" t="s">
        <v>195</v>
      </c>
      <c r="F233" s="67" t="s">
        <v>218</v>
      </c>
      <c r="G233" s="67" t="s">
        <v>41</v>
      </c>
      <c r="H233" s="67">
        <v>374</v>
      </c>
      <c r="I233" s="67">
        <f t="shared" si="17"/>
        <v>449</v>
      </c>
      <c r="J233" s="67">
        <f t="shared" si="20"/>
        <v>50</v>
      </c>
      <c r="K233" s="67">
        <f t="shared" si="18"/>
        <v>9</v>
      </c>
      <c r="L233" t="str">
        <f t="shared" si="19"/>
        <v>US BERGEN</v>
      </c>
      <c r="M233" s="67" t="s">
        <v>64</v>
      </c>
      <c r="N233" t="str">
        <f>VLOOKUP(M233,NOTED!$D$2:$E$7,2,0)</f>
        <v>US BERGEN</v>
      </c>
    </row>
    <row r="234" spans="1:14">
      <c r="A234" s="67" t="s">
        <v>186</v>
      </c>
      <c r="B234" s="67">
        <v>10423</v>
      </c>
      <c r="C234" s="67" t="s">
        <v>193</v>
      </c>
      <c r="D234" s="67" t="s">
        <v>194</v>
      </c>
      <c r="E234" s="67" t="s">
        <v>195</v>
      </c>
      <c r="F234" s="67" t="s">
        <v>218</v>
      </c>
      <c r="G234" s="67" t="s">
        <v>41</v>
      </c>
      <c r="H234" s="67">
        <v>374</v>
      </c>
      <c r="I234" s="67">
        <f t="shared" si="17"/>
        <v>449</v>
      </c>
      <c r="J234" s="67">
        <f t="shared" si="20"/>
        <v>50</v>
      </c>
      <c r="K234" s="67">
        <f t="shared" si="18"/>
        <v>9</v>
      </c>
      <c r="L234" t="str">
        <f t="shared" si="19"/>
        <v>US BERGEN</v>
      </c>
      <c r="M234" s="67" t="s">
        <v>64</v>
      </c>
      <c r="N234" t="str">
        <f>VLOOKUP(M234,NOTED!$D$2:$E$7,2,0)</f>
        <v>US BERGEN</v>
      </c>
    </row>
    <row r="235" spans="1:14">
      <c r="A235" s="67" t="s">
        <v>186</v>
      </c>
      <c r="B235" s="67">
        <v>10423</v>
      </c>
      <c r="C235" s="67" t="s">
        <v>196</v>
      </c>
      <c r="D235" s="67" t="s">
        <v>197</v>
      </c>
      <c r="E235" s="67" t="s">
        <v>198</v>
      </c>
      <c r="F235" s="67" t="s">
        <v>150</v>
      </c>
      <c r="G235" s="67" t="s">
        <v>199</v>
      </c>
      <c r="H235" s="67">
        <v>450</v>
      </c>
      <c r="I235" s="67">
        <f t="shared" si="17"/>
        <v>540</v>
      </c>
      <c r="J235" s="67">
        <f t="shared" si="20"/>
        <v>50</v>
      </c>
      <c r="K235" s="67">
        <f t="shared" si="18"/>
        <v>11</v>
      </c>
      <c r="L235" t="str">
        <f t="shared" si="19"/>
        <v>US BERGEN</v>
      </c>
      <c r="M235" s="67" t="s">
        <v>64</v>
      </c>
      <c r="N235" t="str">
        <f>VLOOKUP(M235,NOTED!$D$2:$E$7,2,0)</f>
        <v>US BERGEN</v>
      </c>
    </row>
    <row r="236" spans="1:14">
      <c r="A236" s="67" t="s">
        <v>186</v>
      </c>
      <c r="B236" s="67">
        <v>10423</v>
      </c>
      <c r="C236" s="67" t="s">
        <v>196</v>
      </c>
      <c r="D236" s="67" t="s">
        <v>197</v>
      </c>
      <c r="E236" s="67" t="s">
        <v>198</v>
      </c>
      <c r="F236" s="67" t="s">
        <v>150</v>
      </c>
      <c r="G236" s="67" t="s">
        <v>199</v>
      </c>
      <c r="H236" s="67">
        <v>450</v>
      </c>
      <c r="I236" s="67">
        <f t="shared" si="17"/>
        <v>540</v>
      </c>
      <c r="J236" s="67">
        <f t="shared" si="20"/>
        <v>50</v>
      </c>
      <c r="K236" s="67">
        <f t="shared" si="18"/>
        <v>11</v>
      </c>
      <c r="L236" t="str">
        <f t="shared" si="19"/>
        <v>US BERGEN</v>
      </c>
      <c r="M236" s="67" t="s">
        <v>64</v>
      </c>
      <c r="N236" t="str">
        <f>VLOOKUP(M236,NOTED!$D$2:$E$7,2,0)</f>
        <v>US BERGEN</v>
      </c>
    </row>
    <row r="237" spans="1:14">
      <c r="A237" s="67" t="s">
        <v>186</v>
      </c>
      <c r="B237" s="67">
        <v>10423</v>
      </c>
      <c r="C237" s="67" t="s">
        <v>196</v>
      </c>
      <c r="D237" s="67" t="s">
        <v>197</v>
      </c>
      <c r="E237" s="67" t="s">
        <v>198</v>
      </c>
      <c r="F237" s="67" t="s">
        <v>150</v>
      </c>
      <c r="G237" s="67" t="s">
        <v>199</v>
      </c>
      <c r="H237" s="67">
        <v>450</v>
      </c>
      <c r="I237" s="67">
        <f t="shared" si="17"/>
        <v>540</v>
      </c>
      <c r="J237" s="67">
        <f t="shared" si="20"/>
        <v>50</v>
      </c>
      <c r="K237" s="67">
        <f t="shared" si="18"/>
        <v>11</v>
      </c>
      <c r="L237" t="str">
        <f t="shared" si="19"/>
        <v>US BERGEN</v>
      </c>
      <c r="M237" s="67" t="s">
        <v>64</v>
      </c>
      <c r="N237" t="str">
        <f>VLOOKUP(M237,NOTED!$D$2:$E$7,2,0)</f>
        <v>US BERGEN</v>
      </c>
    </row>
    <row r="238" spans="1:14">
      <c r="A238" s="67" t="s">
        <v>186</v>
      </c>
      <c r="B238" s="67">
        <v>10423</v>
      </c>
      <c r="C238" s="67" t="s">
        <v>196</v>
      </c>
      <c r="D238" s="67" t="s">
        <v>197</v>
      </c>
      <c r="E238" s="67" t="s">
        <v>198</v>
      </c>
      <c r="F238" s="67" t="s">
        <v>150</v>
      </c>
      <c r="G238" s="67" t="s">
        <v>200</v>
      </c>
      <c r="H238" s="67">
        <v>300</v>
      </c>
      <c r="I238" s="67">
        <f t="shared" si="17"/>
        <v>360</v>
      </c>
      <c r="J238" s="67">
        <f t="shared" si="20"/>
        <v>50</v>
      </c>
      <c r="K238" s="67">
        <f t="shared" si="18"/>
        <v>7</v>
      </c>
      <c r="L238" t="str">
        <f t="shared" si="19"/>
        <v>US BERGEN</v>
      </c>
      <c r="M238" s="67" t="s">
        <v>64</v>
      </c>
      <c r="N238" t="str">
        <f>VLOOKUP(M238,NOTED!$D$2:$E$7,2,0)</f>
        <v>US BERGEN</v>
      </c>
    </row>
    <row r="239" spans="1:14">
      <c r="A239" s="67" t="s">
        <v>186</v>
      </c>
      <c r="B239" s="67">
        <v>10423</v>
      </c>
      <c r="C239" s="67" t="s">
        <v>196</v>
      </c>
      <c r="D239" s="67" t="s">
        <v>197</v>
      </c>
      <c r="E239" s="67" t="s">
        <v>198</v>
      </c>
      <c r="F239" s="67" t="s">
        <v>150</v>
      </c>
      <c r="G239" s="67" t="s">
        <v>200</v>
      </c>
      <c r="H239" s="67">
        <v>300</v>
      </c>
      <c r="I239" s="67">
        <f t="shared" si="17"/>
        <v>360</v>
      </c>
      <c r="J239" s="67">
        <f t="shared" si="20"/>
        <v>50</v>
      </c>
      <c r="K239" s="67">
        <f t="shared" si="18"/>
        <v>7</v>
      </c>
      <c r="L239" t="str">
        <f t="shared" si="19"/>
        <v>US BERGEN</v>
      </c>
      <c r="M239" s="67" t="s">
        <v>64</v>
      </c>
      <c r="N239" t="str">
        <f>VLOOKUP(M239,NOTED!$D$2:$E$7,2,0)</f>
        <v>US BERGEN</v>
      </c>
    </row>
    <row r="240" spans="1:14">
      <c r="A240" s="67" t="s">
        <v>186</v>
      </c>
      <c r="B240" s="67">
        <v>10423</v>
      </c>
      <c r="C240" s="67" t="s">
        <v>196</v>
      </c>
      <c r="D240" s="67" t="s">
        <v>197</v>
      </c>
      <c r="E240" s="67" t="s">
        <v>198</v>
      </c>
      <c r="F240" s="67" t="s">
        <v>150</v>
      </c>
      <c r="G240" s="67" t="s">
        <v>200</v>
      </c>
      <c r="H240" s="67">
        <v>300</v>
      </c>
      <c r="I240" s="67">
        <f t="shared" si="17"/>
        <v>360</v>
      </c>
      <c r="J240" s="67">
        <f t="shared" si="20"/>
        <v>50</v>
      </c>
      <c r="K240" s="67">
        <f t="shared" si="18"/>
        <v>7</v>
      </c>
      <c r="L240" t="str">
        <f t="shared" si="19"/>
        <v>US BERGEN</v>
      </c>
      <c r="M240" s="67" t="s">
        <v>64</v>
      </c>
      <c r="N240" t="str">
        <f>VLOOKUP(M240,NOTED!$D$2:$E$7,2,0)</f>
        <v>US BERGEN</v>
      </c>
    </row>
    <row r="241" spans="1:14">
      <c r="A241" s="67" t="s">
        <v>186</v>
      </c>
      <c r="B241" s="67">
        <v>10423</v>
      </c>
      <c r="C241" s="67" t="s">
        <v>201</v>
      </c>
      <c r="D241" s="67" t="s">
        <v>174</v>
      </c>
      <c r="E241" s="67" t="s">
        <v>176</v>
      </c>
      <c r="F241" s="67" t="s">
        <v>150</v>
      </c>
      <c r="G241" s="67" t="s">
        <v>184</v>
      </c>
      <c r="H241" s="67">
        <v>119</v>
      </c>
      <c r="I241" s="67">
        <f t="shared" si="17"/>
        <v>143</v>
      </c>
      <c r="J241" s="67">
        <f t="shared" si="20"/>
        <v>50</v>
      </c>
      <c r="K241" s="67">
        <f t="shared" si="18"/>
        <v>3</v>
      </c>
      <c r="L241" t="str">
        <f t="shared" si="19"/>
        <v>US BERGEN</v>
      </c>
      <c r="M241" s="67" t="s">
        <v>64</v>
      </c>
      <c r="N241" t="str">
        <f>VLOOKUP(M241,NOTED!$D$2:$E$7,2,0)</f>
        <v>US BERGEN</v>
      </c>
    </row>
    <row r="242" spans="1:14">
      <c r="A242" s="67" t="s">
        <v>186</v>
      </c>
      <c r="B242" s="67">
        <v>10423</v>
      </c>
      <c r="C242" s="67" t="s">
        <v>201</v>
      </c>
      <c r="D242" s="67" t="s">
        <v>174</v>
      </c>
      <c r="E242" s="67" t="s">
        <v>176</v>
      </c>
      <c r="F242" s="67" t="s">
        <v>150</v>
      </c>
      <c r="G242" s="67" t="s">
        <v>202</v>
      </c>
      <c r="H242" s="67">
        <v>119</v>
      </c>
      <c r="I242" s="67">
        <f t="shared" si="17"/>
        <v>143</v>
      </c>
      <c r="J242" s="67">
        <f t="shared" si="20"/>
        <v>50</v>
      </c>
      <c r="K242" s="67">
        <f t="shared" si="18"/>
        <v>3</v>
      </c>
      <c r="L242" t="str">
        <f t="shared" si="19"/>
        <v>US BERGEN</v>
      </c>
      <c r="M242" s="67" t="s">
        <v>64</v>
      </c>
      <c r="N242" t="str">
        <f>VLOOKUP(M242,NOTED!$D$2:$E$7,2,0)</f>
        <v>US BERGEN</v>
      </c>
    </row>
    <row r="243" spans="1:14">
      <c r="A243" s="67" t="s">
        <v>186</v>
      </c>
      <c r="B243" s="67">
        <v>10423</v>
      </c>
      <c r="C243" s="67" t="s">
        <v>201</v>
      </c>
      <c r="D243" s="67" t="s">
        <v>174</v>
      </c>
      <c r="E243" s="67" t="s">
        <v>176</v>
      </c>
      <c r="F243" s="67" t="s">
        <v>150</v>
      </c>
      <c r="G243" s="67" t="s">
        <v>203</v>
      </c>
      <c r="H243" s="67">
        <v>119</v>
      </c>
      <c r="I243" s="67">
        <f t="shared" si="17"/>
        <v>143</v>
      </c>
      <c r="J243" s="67">
        <f t="shared" si="20"/>
        <v>50</v>
      </c>
      <c r="K243" s="67">
        <f t="shared" si="18"/>
        <v>3</v>
      </c>
      <c r="L243" t="str">
        <f t="shared" si="19"/>
        <v>US BERGEN</v>
      </c>
      <c r="M243" s="67" t="s">
        <v>64</v>
      </c>
      <c r="N243" t="str">
        <f>VLOOKUP(M243,NOTED!$D$2:$E$7,2,0)</f>
        <v>US BERGEN</v>
      </c>
    </row>
    <row r="244" spans="1:14">
      <c r="A244" s="67" t="s">
        <v>186</v>
      </c>
      <c r="B244" s="67">
        <v>10423</v>
      </c>
      <c r="C244" s="67" t="s">
        <v>204</v>
      </c>
      <c r="D244" s="67" t="s">
        <v>205</v>
      </c>
      <c r="E244" s="67" t="s">
        <v>206</v>
      </c>
      <c r="F244" s="67" t="s">
        <v>148</v>
      </c>
      <c r="G244" s="67" t="s">
        <v>191</v>
      </c>
      <c r="H244" s="67">
        <v>108</v>
      </c>
      <c r="I244" s="67">
        <f t="shared" si="17"/>
        <v>130</v>
      </c>
      <c r="J244" s="67">
        <v>12</v>
      </c>
      <c r="K244" s="67">
        <f t="shared" si="18"/>
        <v>11</v>
      </c>
      <c r="L244" t="str">
        <f t="shared" si="19"/>
        <v>US BERGEN</v>
      </c>
      <c r="M244" s="67" t="s">
        <v>64</v>
      </c>
      <c r="N244" t="str">
        <f>VLOOKUP(M244,NOTED!$D$2:$E$7,2,0)</f>
        <v>US BERGEN</v>
      </c>
    </row>
    <row r="245" spans="1:14">
      <c r="A245" s="67" t="s">
        <v>186</v>
      </c>
      <c r="B245" s="67">
        <v>10423</v>
      </c>
      <c r="C245" s="67" t="s">
        <v>204</v>
      </c>
      <c r="D245" s="67" t="s">
        <v>205</v>
      </c>
      <c r="E245" s="67" t="s">
        <v>206</v>
      </c>
      <c r="F245" s="67" t="s">
        <v>148</v>
      </c>
      <c r="G245" s="67" t="s">
        <v>181</v>
      </c>
      <c r="H245" s="67">
        <v>110</v>
      </c>
      <c r="I245" s="67">
        <f t="shared" si="17"/>
        <v>132</v>
      </c>
      <c r="J245" s="67">
        <v>12</v>
      </c>
      <c r="K245" s="67">
        <f t="shared" si="18"/>
        <v>11</v>
      </c>
      <c r="L245" t="str">
        <f t="shared" si="19"/>
        <v>US BERGEN</v>
      </c>
      <c r="M245" s="67" t="s">
        <v>64</v>
      </c>
      <c r="N245" t="str">
        <f>VLOOKUP(M245,NOTED!$D$2:$E$7,2,0)</f>
        <v>US BERGEN</v>
      </c>
    </row>
    <row r="246" spans="1:14">
      <c r="A246" s="67" t="s">
        <v>186</v>
      </c>
      <c r="B246" s="67">
        <v>10423</v>
      </c>
      <c r="C246" s="67" t="s">
        <v>204</v>
      </c>
      <c r="D246" s="67" t="s">
        <v>205</v>
      </c>
      <c r="E246" s="67" t="s">
        <v>206</v>
      </c>
      <c r="F246" s="67" t="s">
        <v>148</v>
      </c>
      <c r="G246" s="67" t="s">
        <v>207</v>
      </c>
      <c r="H246" s="67">
        <v>113</v>
      </c>
      <c r="I246" s="67">
        <f t="shared" si="17"/>
        <v>136</v>
      </c>
      <c r="J246" s="67">
        <v>12</v>
      </c>
      <c r="K246" s="67">
        <f t="shared" si="18"/>
        <v>11</v>
      </c>
      <c r="L246" t="str">
        <f t="shared" si="19"/>
        <v>US BERGEN</v>
      </c>
      <c r="M246" s="67" t="s">
        <v>64</v>
      </c>
      <c r="N246" t="str">
        <f>VLOOKUP(M246,NOTED!$D$2:$E$7,2,0)</f>
        <v>US BERGEN</v>
      </c>
    </row>
    <row r="247" spans="1:14">
      <c r="A247" s="67" t="s">
        <v>186</v>
      </c>
      <c r="B247" s="67">
        <v>10423</v>
      </c>
      <c r="C247" s="67" t="s">
        <v>208</v>
      </c>
      <c r="D247" s="67" t="s">
        <v>209</v>
      </c>
      <c r="E247" s="67" t="s">
        <v>210</v>
      </c>
      <c r="F247" s="67" t="s">
        <v>217</v>
      </c>
      <c r="G247" s="67" t="s">
        <v>190</v>
      </c>
      <c r="H247" s="67">
        <v>409</v>
      </c>
      <c r="I247" s="67">
        <f t="shared" si="17"/>
        <v>491</v>
      </c>
      <c r="J247" s="67">
        <v>12</v>
      </c>
      <c r="K247" s="67">
        <f t="shared" si="18"/>
        <v>41</v>
      </c>
      <c r="L247" t="str">
        <f t="shared" si="19"/>
        <v>US BERGEN</v>
      </c>
      <c r="M247" s="67" t="s">
        <v>64</v>
      </c>
      <c r="N247" t="str">
        <f>VLOOKUP(M247,NOTED!$D$2:$E$7,2,0)</f>
        <v>US BERGEN</v>
      </c>
    </row>
    <row r="248" spans="1:14">
      <c r="A248" s="67" t="s">
        <v>186</v>
      </c>
      <c r="B248" s="67">
        <v>10423</v>
      </c>
      <c r="C248" s="67" t="s">
        <v>208</v>
      </c>
      <c r="D248" s="67" t="s">
        <v>209</v>
      </c>
      <c r="E248" s="67" t="s">
        <v>210</v>
      </c>
      <c r="F248" s="67" t="s">
        <v>217</v>
      </c>
      <c r="G248" s="67" t="s">
        <v>191</v>
      </c>
      <c r="H248" s="67">
        <v>207</v>
      </c>
      <c r="I248" s="67">
        <f t="shared" si="17"/>
        <v>248</v>
      </c>
      <c r="J248" s="67">
        <v>12</v>
      </c>
      <c r="K248" s="67">
        <f t="shared" si="18"/>
        <v>21</v>
      </c>
      <c r="L248" t="str">
        <f t="shared" si="19"/>
        <v>US BERGEN</v>
      </c>
      <c r="M248" s="67" t="s">
        <v>64</v>
      </c>
      <c r="N248" t="str">
        <f>VLOOKUP(M248,NOTED!$D$2:$E$7,2,0)</f>
        <v>US BERGEN</v>
      </c>
    </row>
    <row r="249" spans="1:14">
      <c r="A249" s="67" t="s">
        <v>186</v>
      </c>
      <c r="B249" s="67">
        <v>10423</v>
      </c>
      <c r="C249" s="67" t="s">
        <v>208</v>
      </c>
      <c r="D249" s="67" t="s">
        <v>209</v>
      </c>
      <c r="E249" s="67" t="s">
        <v>210</v>
      </c>
      <c r="F249" s="67" t="s">
        <v>217</v>
      </c>
      <c r="G249" s="67" t="s">
        <v>182</v>
      </c>
      <c r="H249" s="67">
        <v>499</v>
      </c>
      <c r="I249" s="67">
        <f t="shared" si="17"/>
        <v>599</v>
      </c>
      <c r="J249" s="67">
        <v>12</v>
      </c>
      <c r="K249" s="67">
        <f t="shared" si="18"/>
        <v>50</v>
      </c>
      <c r="L249" t="str">
        <f t="shared" si="19"/>
        <v>US BERGEN</v>
      </c>
      <c r="M249" s="67" t="s">
        <v>64</v>
      </c>
      <c r="N249" t="str">
        <f>VLOOKUP(M249,NOTED!$D$2:$E$7,2,0)</f>
        <v>US BERGEN</v>
      </c>
    </row>
    <row r="250" spans="1:14">
      <c r="A250" s="67" t="s">
        <v>186</v>
      </c>
      <c r="B250" s="67">
        <v>10423</v>
      </c>
      <c r="C250" s="67" t="s">
        <v>211</v>
      </c>
      <c r="D250" s="67" t="s">
        <v>212</v>
      </c>
      <c r="E250" s="67" t="s">
        <v>213</v>
      </c>
      <c r="F250" s="67" t="s">
        <v>217</v>
      </c>
      <c r="G250" s="67" t="s">
        <v>191</v>
      </c>
      <c r="H250" s="67">
        <v>149</v>
      </c>
      <c r="I250" s="67">
        <f t="shared" si="17"/>
        <v>179</v>
      </c>
      <c r="J250" s="67">
        <v>12</v>
      </c>
      <c r="K250" s="67">
        <f t="shared" si="18"/>
        <v>15</v>
      </c>
      <c r="L250" t="str">
        <f t="shared" si="19"/>
        <v>US BERGEN</v>
      </c>
      <c r="M250" s="67" t="s">
        <v>64</v>
      </c>
      <c r="N250" t="str">
        <f>VLOOKUP(M250,NOTED!$D$2:$E$7,2,0)</f>
        <v>US BERGEN</v>
      </c>
    </row>
    <row r="251" spans="1:14">
      <c r="A251" s="67" t="s">
        <v>186</v>
      </c>
      <c r="B251" s="67">
        <v>10423</v>
      </c>
      <c r="C251" s="67" t="s">
        <v>211</v>
      </c>
      <c r="D251" s="67" t="s">
        <v>212</v>
      </c>
      <c r="E251" s="67" t="s">
        <v>213</v>
      </c>
      <c r="F251" s="67" t="s">
        <v>217</v>
      </c>
      <c r="G251" s="67" t="s">
        <v>181</v>
      </c>
      <c r="H251" s="67">
        <v>263</v>
      </c>
      <c r="I251" s="67">
        <f t="shared" si="17"/>
        <v>316</v>
      </c>
      <c r="J251" s="67">
        <v>12</v>
      </c>
      <c r="K251" s="67">
        <f t="shared" si="18"/>
        <v>26</v>
      </c>
      <c r="L251" t="str">
        <f t="shared" si="19"/>
        <v>US BERGEN</v>
      </c>
      <c r="M251" s="67" t="s">
        <v>64</v>
      </c>
      <c r="N251" t="str">
        <f>VLOOKUP(M251,NOTED!$D$2:$E$7,2,0)</f>
        <v>US BERGEN</v>
      </c>
    </row>
    <row r="252" spans="1:14">
      <c r="A252" s="67" t="s">
        <v>186</v>
      </c>
      <c r="B252" s="67">
        <v>10423</v>
      </c>
      <c r="C252" s="67" t="s">
        <v>211</v>
      </c>
      <c r="D252" s="67" t="s">
        <v>212</v>
      </c>
      <c r="E252" s="67" t="s">
        <v>213</v>
      </c>
      <c r="F252" s="67" t="s">
        <v>217</v>
      </c>
      <c r="G252" s="67" t="s">
        <v>207</v>
      </c>
      <c r="H252" s="67">
        <v>299</v>
      </c>
      <c r="I252" s="67">
        <f t="shared" si="17"/>
        <v>359</v>
      </c>
      <c r="J252" s="67">
        <v>12</v>
      </c>
      <c r="K252" s="67">
        <f t="shared" si="18"/>
        <v>30</v>
      </c>
      <c r="L252" t="str">
        <f t="shared" si="19"/>
        <v>US BERGEN</v>
      </c>
      <c r="M252" s="67" t="s">
        <v>64</v>
      </c>
      <c r="N252" t="str">
        <f>VLOOKUP(M252,NOTED!$D$2:$E$7,2,0)</f>
        <v>US BERGEN</v>
      </c>
    </row>
    <row r="253" spans="1:14">
      <c r="A253" s="67" t="s">
        <v>186</v>
      </c>
      <c r="B253" s="67">
        <v>10423</v>
      </c>
      <c r="C253" s="67" t="s">
        <v>214</v>
      </c>
      <c r="D253" s="67" t="s">
        <v>215</v>
      </c>
      <c r="E253" s="67" t="s">
        <v>216</v>
      </c>
      <c r="F253" s="67" t="s">
        <v>149</v>
      </c>
      <c r="G253" s="67" t="s">
        <v>191</v>
      </c>
      <c r="H253" s="67">
        <v>149</v>
      </c>
      <c r="I253" s="67">
        <f t="shared" si="17"/>
        <v>179</v>
      </c>
      <c r="J253" s="67">
        <v>12</v>
      </c>
      <c r="K253" s="67">
        <f t="shared" si="18"/>
        <v>15</v>
      </c>
      <c r="L253" t="str">
        <f t="shared" si="19"/>
        <v>US BERGEN</v>
      </c>
      <c r="M253" s="67" t="s">
        <v>64</v>
      </c>
      <c r="N253" t="str">
        <f>VLOOKUP(M253,NOTED!$D$2:$E$7,2,0)</f>
        <v>US BERGEN</v>
      </c>
    </row>
    <row r="254" spans="1:14">
      <c r="A254" s="67" t="s">
        <v>186</v>
      </c>
      <c r="B254" s="67">
        <v>10423</v>
      </c>
      <c r="C254" s="67" t="s">
        <v>214</v>
      </c>
      <c r="D254" s="67" t="s">
        <v>215</v>
      </c>
      <c r="E254" s="67" t="s">
        <v>216</v>
      </c>
      <c r="F254" s="67" t="s">
        <v>149</v>
      </c>
      <c r="G254" s="67" t="s">
        <v>181</v>
      </c>
      <c r="H254" s="67">
        <v>149</v>
      </c>
      <c r="I254" s="67">
        <f t="shared" si="17"/>
        <v>179</v>
      </c>
      <c r="J254" s="67">
        <v>12</v>
      </c>
      <c r="K254" s="67">
        <f t="shared" si="18"/>
        <v>15</v>
      </c>
      <c r="L254" t="str">
        <f t="shared" si="19"/>
        <v>US BERGEN</v>
      </c>
      <c r="M254" s="67" t="s">
        <v>64</v>
      </c>
      <c r="N254" t="str">
        <f>VLOOKUP(M254,NOTED!$D$2:$E$7,2,0)</f>
        <v>US BERGEN</v>
      </c>
    </row>
    <row r="255" spans="1:14">
      <c r="A255" s="67" t="s">
        <v>186</v>
      </c>
      <c r="B255" s="67">
        <v>10423</v>
      </c>
      <c r="C255" s="67" t="s">
        <v>214</v>
      </c>
      <c r="D255" s="67" t="s">
        <v>215</v>
      </c>
      <c r="E255" s="67" t="s">
        <v>216</v>
      </c>
      <c r="F255" s="67" t="s">
        <v>149</v>
      </c>
      <c r="G255" s="67" t="s">
        <v>207</v>
      </c>
      <c r="H255" s="67">
        <v>225</v>
      </c>
      <c r="I255" s="67">
        <f t="shared" si="17"/>
        <v>270</v>
      </c>
      <c r="J255" s="67">
        <v>12</v>
      </c>
      <c r="K255" s="67">
        <f t="shared" si="18"/>
        <v>23</v>
      </c>
      <c r="L255" t="str">
        <f t="shared" si="19"/>
        <v>US BERGEN</v>
      </c>
      <c r="M255" s="67" t="s">
        <v>64</v>
      </c>
      <c r="N255" t="str">
        <f>VLOOKUP(M255,NOTED!$D$2:$E$7,2,0)</f>
        <v>US BERGEN</v>
      </c>
    </row>
    <row r="256" spans="1:14" hidden="1">
      <c r="A256" s="67" t="s">
        <v>186</v>
      </c>
      <c r="B256" s="67">
        <v>10424</v>
      </c>
      <c r="C256" s="67" t="s">
        <v>193</v>
      </c>
      <c r="D256" s="67" t="s">
        <v>194</v>
      </c>
      <c r="E256" s="67" t="s">
        <v>195</v>
      </c>
      <c r="F256" s="67" t="s">
        <v>218</v>
      </c>
      <c r="G256" s="67" t="s">
        <v>41</v>
      </c>
      <c r="H256" s="67">
        <v>50</v>
      </c>
      <c r="I256" s="67">
        <f t="shared" si="17"/>
        <v>60</v>
      </c>
      <c r="J256" s="67">
        <f t="shared" ref="J256:J267" si="21">IF(OR(F256="HOODIE","CREWNECK","PANTS"),12,50)</f>
        <v>50</v>
      </c>
      <c r="K256" s="67">
        <f t="shared" si="18"/>
        <v>1</v>
      </c>
      <c r="L256" t="str">
        <f t="shared" si="19"/>
        <v>EU BERGEN</v>
      </c>
      <c r="M256" s="67" t="s">
        <v>70</v>
      </c>
      <c r="N256" t="str">
        <f>VLOOKUP(M256,NOTED!$D$2:$E$7,2,0)</f>
        <v>EU BERGEN</v>
      </c>
    </row>
    <row r="257" spans="1:14" hidden="1">
      <c r="A257" s="67" t="s">
        <v>186</v>
      </c>
      <c r="B257" s="67">
        <v>10424</v>
      </c>
      <c r="C257" s="67" t="s">
        <v>193</v>
      </c>
      <c r="D257" s="67" t="s">
        <v>194</v>
      </c>
      <c r="E257" s="67" t="s">
        <v>195</v>
      </c>
      <c r="F257" s="67" t="s">
        <v>218</v>
      </c>
      <c r="G257" s="67" t="s">
        <v>41</v>
      </c>
      <c r="H257" s="67">
        <v>50</v>
      </c>
      <c r="I257" s="67">
        <f t="shared" si="17"/>
        <v>60</v>
      </c>
      <c r="J257" s="67">
        <f t="shared" si="21"/>
        <v>50</v>
      </c>
      <c r="K257" s="67">
        <f t="shared" si="18"/>
        <v>1</v>
      </c>
      <c r="L257" t="str">
        <f t="shared" si="19"/>
        <v>EU BERGEN</v>
      </c>
      <c r="M257" s="67" t="s">
        <v>70</v>
      </c>
      <c r="N257" t="str">
        <f>VLOOKUP(M257,NOTED!$D$2:$E$7,2,0)</f>
        <v>EU BERGEN</v>
      </c>
    </row>
    <row r="258" spans="1:14" hidden="1">
      <c r="A258" s="67" t="s">
        <v>186</v>
      </c>
      <c r="B258" s="67">
        <v>10424</v>
      </c>
      <c r="C258" s="67" t="s">
        <v>193</v>
      </c>
      <c r="D258" s="67" t="s">
        <v>194</v>
      </c>
      <c r="E258" s="67" t="s">
        <v>195</v>
      </c>
      <c r="F258" s="67" t="s">
        <v>218</v>
      </c>
      <c r="G258" s="67" t="s">
        <v>41</v>
      </c>
      <c r="H258" s="67">
        <v>50</v>
      </c>
      <c r="I258" s="67">
        <f t="shared" si="17"/>
        <v>60</v>
      </c>
      <c r="J258" s="67">
        <f t="shared" si="21"/>
        <v>50</v>
      </c>
      <c r="K258" s="67">
        <f t="shared" si="18"/>
        <v>1</v>
      </c>
      <c r="L258" t="str">
        <f t="shared" si="19"/>
        <v>EU BERGEN</v>
      </c>
      <c r="M258" s="67" t="s">
        <v>70</v>
      </c>
      <c r="N258" t="str">
        <f>VLOOKUP(M258,NOTED!$D$2:$E$7,2,0)</f>
        <v>EU BERGEN</v>
      </c>
    </row>
    <row r="259" spans="1:14" hidden="1">
      <c r="A259" s="67" t="s">
        <v>186</v>
      </c>
      <c r="B259" s="67">
        <v>10424</v>
      </c>
      <c r="C259" s="67" t="s">
        <v>196</v>
      </c>
      <c r="D259" s="67" t="s">
        <v>197</v>
      </c>
      <c r="E259" s="67" t="s">
        <v>198</v>
      </c>
      <c r="F259" s="67" t="s">
        <v>150</v>
      </c>
      <c r="G259" s="67" t="s">
        <v>199</v>
      </c>
      <c r="H259" s="67">
        <v>60</v>
      </c>
      <c r="I259" s="67">
        <f t="shared" si="17"/>
        <v>72</v>
      </c>
      <c r="J259" s="67">
        <f t="shared" si="21"/>
        <v>50</v>
      </c>
      <c r="K259" s="67">
        <f t="shared" si="18"/>
        <v>1</v>
      </c>
      <c r="L259" t="str">
        <f t="shared" si="19"/>
        <v>EU BERGEN</v>
      </c>
      <c r="M259" s="67" t="s">
        <v>70</v>
      </c>
      <c r="N259" t="str">
        <f>VLOOKUP(M259,NOTED!$D$2:$E$7,2,0)</f>
        <v>EU BERGEN</v>
      </c>
    </row>
    <row r="260" spans="1:14" hidden="1">
      <c r="A260" s="67" t="s">
        <v>186</v>
      </c>
      <c r="B260" s="67">
        <v>10424</v>
      </c>
      <c r="C260" s="67" t="s">
        <v>196</v>
      </c>
      <c r="D260" s="67" t="s">
        <v>197</v>
      </c>
      <c r="E260" s="67" t="s">
        <v>198</v>
      </c>
      <c r="F260" s="67" t="s">
        <v>150</v>
      </c>
      <c r="G260" s="67" t="s">
        <v>199</v>
      </c>
      <c r="H260" s="67">
        <v>60</v>
      </c>
      <c r="I260" s="67">
        <f t="shared" ref="I260:I322" si="22">ROUND(H260*1.2,0)</f>
        <v>72</v>
      </c>
      <c r="J260" s="67">
        <f t="shared" si="21"/>
        <v>50</v>
      </c>
      <c r="K260" s="67">
        <f t="shared" ref="K260:K322" si="23">ROUND(I260/J260,0)</f>
        <v>1</v>
      </c>
      <c r="L260" t="str">
        <f t="shared" si="19"/>
        <v>EU BERGEN</v>
      </c>
      <c r="M260" s="67" t="s">
        <v>70</v>
      </c>
      <c r="N260" t="str">
        <f>VLOOKUP(M260,NOTED!$D$2:$E$7,2,0)</f>
        <v>EU BERGEN</v>
      </c>
    </row>
    <row r="261" spans="1:14" hidden="1">
      <c r="A261" s="67" t="s">
        <v>186</v>
      </c>
      <c r="B261" s="67">
        <v>10424</v>
      </c>
      <c r="C261" s="67" t="s">
        <v>196</v>
      </c>
      <c r="D261" s="67" t="s">
        <v>197</v>
      </c>
      <c r="E261" s="67" t="s">
        <v>198</v>
      </c>
      <c r="F261" s="67" t="s">
        <v>150</v>
      </c>
      <c r="G261" s="67" t="s">
        <v>199</v>
      </c>
      <c r="H261" s="67">
        <v>60</v>
      </c>
      <c r="I261" s="67">
        <f t="shared" si="22"/>
        <v>72</v>
      </c>
      <c r="J261" s="67">
        <f t="shared" si="21"/>
        <v>50</v>
      </c>
      <c r="K261" s="67">
        <f t="shared" si="23"/>
        <v>1</v>
      </c>
      <c r="L261" t="str">
        <f t="shared" si="19"/>
        <v>EU BERGEN</v>
      </c>
      <c r="M261" s="67" t="s">
        <v>70</v>
      </c>
      <c r="N261" t="str">
        <f>VLOOKUP(M261,NOTED!$D$2:$E$7,2,0)</f>
        <v>EU BERGEN</v>
      </c>
    </row>
    <row r="262" spans="1:14" hidden="1">
      <c r="A262" s="67" t="s">
        <v>186</v>
      </c>
      <c r="B262" s="67">
        <v>10424</v>
      </c>
      <c r="C262" s="67" t="s">
        <v>196</v>
      </c>
      <c r="D262" s="67" t="s">
        <v>197</v>
      </c>
      <c r="E262" s="67" t="s">
        <v>198</v>
      </c>
      <c r="F262" s="67" t="s">
        <v>150</v>
      </c>
      <c r="G262" s="67" t="s">
        <v>200</v>
      </c>
      <c r="H262" s="67">
        <v>41</v>
      </c>
      <c r="I262" s="67">
        <f t="shared" si="22"/>
        <v>49</v>
      </c>
      <c r="J262" s="67">
        <f t="shared" si="21"/>
        <v>50</v>
      </c>
      <c r="K262" s="67">
        <f t="shared" si="23"/>
        <v>1</v>
      </c>
      <c r="L262" t="str">
        <f t="shared" si="19"/>
        <v>EU BERGEN</v>
      </c>
      <c r="M262" s="67" t="s">
        <v>70</v>
      </c>
      <c r="N262" t="str">
        <f>VLOOKUP(M262,NOTED!$D$2:$E$7,2,0)</f>
        <v>EU BERGEN</v>
      </c>
    </row>
    <row r="263" spans="1:14" hidden="1">
      <c r="A263" s="67" t="s">
        <v>186</v>
      </c>
      <c r="B263" s="67">
        <v>10424</v>
      </c>
      <c r="C263" s="67" t="s">
        <v>196</v>
      </c>
      <c r="D263" s="67" t="s">
        <v>197</v>
      </c>
      <c r="E263" s="67" t="s">
        <v>198</v>
      </c>
      <c r="F263" s="67" t="s">
        <v>150</v>
      </c>
      <c r="G263" s="67" t="s">
        <v>200</v>
      </c>
      <c r="H263" s="67">
        <v>41</v>
      </c>
      <c r="I263" s="67">
        <f t="shared" si="22"/>
        <v>49</v>
      </c>
      <c r="J263" s="67">
        <f t="shared" si="21"/>
        <v>50</v>
      </c>
      <c r="K263" s="67">
        <f t="shared" si="23"/>
        <v>1</v>
      </c>
      <c r="L263" t="str">
        <f t="shared" si="19"/>
        <v>EU BERGEN</v>
      </c>
      <c r="M263" s="67" t="s">
        <v>70</v>
      </c>
      <c r="N263" t="str">
        <f>VLOOKUP(M263,NOTED!$D$2:$E$7,2,0)</f>
        <v>EU BERGEN</v>
      </c>
    </row>
    <row r="264" spans="1:14" hidden="1">
      <c r="A264" s="67" t="s">
        <v>186</v>
      </c>
      <c r="B264" s="67">
        <v>10424</v>
      </c>
      <c r="C264" s="67" t="s">
        <v>196</v>
      </c>
      <c r="D264" s="67" t="s">
        <v>197</v>
      </c>
      <c r="E264" s="67" t="s">
        <v>198</v>
      </c>
      <c r="F264" s="67" t="s">
        <v>150</v>
      </c>
      <c r="G264" s="67" t="s">
        <v>200</v>
      </c>
      <c r="H264" s="67">
        <v>41</v>
      </c>
      <c r="I264" s="67">
        <f t="shared" si="22"/>
        <v>49</v>
      </c>
      <c r="J264" s="67">
        <f t="shared" si="21"/>
        <v>50</v>
      </c>
      <c r="K264" s="67">
        <f t="shared" si="23"/>
        <v>1</v>
      </c>
      <c r="L264" t="str">
        <f t="shared" si="19"/>
        <v>EU BERGEN</v>
      </c>
      <c r="M264" s="67" t="s">
        <v>70</v>
      </c>
      <c r="N264" t="str">
        <f>VLOOKUP(M264,NOTED!$D$2:$E$7,2,0)</f>
        <v>EU BERGEN</v>
      </c>
    </row>
    <row r="265" spans="1:14" hidden="1">
      <c r="A265" s="67" t="s">
        <v>186</v>
      </c>
      <c r="B265" s="67">
        <v>10424</v>
      </c>
      <c r="C265" s="67" t="s">
        <v>201</v>
      </c>
      <c r="D265" s="67" t="s">
        <v>174</v>
      </c>
      <c r="E265" s="67" t="s">
        <v>176</v>
      </c>
      <c r="F265" s="67" t="s">
        <v>150</v>
      </c>
      <c r="G265" s="67" t="s">
        <v>184</v>
      </c>
      <c r="H265" s="67">
        <v>17</v>
      </c>
      <c r="I265" s="67">
        <f t="shared" si="22"/>
        <v>20</v>
      </c>
      <c r="J265" s="67">
        <f t="shared" si="21"/>
        <v>50</v>
      </c>
      <c r="K265" s="67">
        <f t="shared" si="23"/>
        <v>0</v>
      </c>
      <c r="L265" t="str">
        <f t="shared" si="19"/>
        <v>EU BERGEN</v>
      </c>
      <c r="M265" s="67" t="s">
        <v>70</v>
      </c>
      <c r="N265" t="str">
        <f>VLOOKUP(M265,NOTED!$D$2:$E$7,2,0)</f>
        <v>EU BERGEN</v>
      </c>
    </row>
    <row r="266" spans="1:14" hidden="1">
      <c r="A266" s="67" t="s">
        <v>186</v>
      </c>
      <c r="B266" s="67">
        <v>10424</v>
      </c>
      <c r="C266" s="67" t="s">
        <v>201</v>
      </c>
      <c r="D266" s="67" t="s">
        <v>174</v>
      </c>
      <c r="E266" s="67" t="s">
        <v>176</v>
      </c>
      <c r="F266" s="67" t="s">
        <v>150</v>
      </c>
      <c r="G266" s="67" t="s">
        <v>202</v>
      </c>
      <c r="H266" s="67">
        <v>17</v>
      </c>
      <c r="I266" s="67">
        <f t="shared" si="22"/>
        <v>20</v>
      </c>
      <c r="J266" s="67">
        <f t="shared" si="21"/>
        <v>50</v>
      </c>
      <c r="K266" s="67">
        <f t="shared" si="23"/>
        <v>0</v>
      </c>
      <c r="L266" t="str">
        <f t="shared" si="19"/>
        <v>EU BERGEN</v>
      </c>
      <c r="M266" s="67" t="s">
        <v>70</v>
      </c>
      <c r="N266" t="str">
        <f>VLOOKUP(M266,NOTED!$D$2:$E$7,2,0)</f>
        <v>EU BERGEN</v>
      </c>
    </row>
    <row r="267" spans="1:14" hidden="1">
      <c r="A267" s="67" t="s">
        <v>186</v>
      </c>
      <c r="B267" s="67">
        <v>10424</v>
      </c>
      <c r="C267" s="67" t="s">
        <v>201</v>
      </c>
      <c r="D267" s="67" t="s">
        <v>174</v>
      </c>
      <c r="E267" s="67" t="s">
        <v>176</v>
      </c>
      <c r="F267" s="67" t="s">
        <v>150</v>
      </c>
      <c r="G267" s="67" t="s">
        <v>203</v>
      </c>
      <c r="H267" s="67">
        <v>17</v>
      </c>
      <c r="I267" s="67">
        <f t="shared" si="22"/>
        <v>20</v>
      </c>
      <c r="J267" s="67">
        <f t="shared" si="21"/>
        <v>50</v>
      </c>
      <c r="K267" s="67">
        <f t="shared" si="23"/>
        <v>0</v>
      </c>
      <c r="L267" t="str">
        <f t="shared" ref="L267:L319" si="24">N267</f>
        <v>EU BERGEN</v>
      </c>
      <c r="M267" s="67" t="s">
        <v>70</v>
      </c>
      <c r="N267" t="str">
        <f>VLOOKUP(M267,NOTED!$D$2:$E$7,2,0)</f>
        <v>EU BERGEN</v>
      </c>
    </row>
    <row r="268" spans="1:14" hidden="1">
      <c r="A268" s="67" t="s">
        <v>186</v>
      </c>
      <c r="B268" s="67">
        <v>10424</v>
      </c>
      <c r="C268" s="67" t="s">
        <v>204</v>
      </c>
      <c r="D268" s="67" t="s">
        <v>205</v>
      </c>
      <c r="E268" s="67" t="s">
        <v>206</v>
      </c>
      <c r="F268" s="67" t="s">
        <v>148</v>
      </c>
      <c r="G268" s="67" t="s">
        <v>191</v>
      </c>
      <c r="H268" s="67">
        <v>17</v>
      </c>
      <c r="I268" s="67">
        <f t="shared" si="22"/>
        <v>20</v>
      </c>
      <c r="J268" s="67">
        <v>12</v>
      </c>
      <c r="K268" s="67">
        <f t="shared" si="23"/>
        <v>2</v>
      </c>
      <c r="L268" t="str">
        <f t="shared" si="24"/>
        <v>EU BERGEN</v>
      </c>
      <c r="M268" s="67" t="s">
        <v>70</v>
      </c>
      <c r="N268" t="str">
        <f>VLOOKUP(M268,NOTED!$D$2:$E$7,2,0)</f>
        <v>EU BERGEN</v>
      </c>
    </row>
    <row r="269" spans="1:14" hidden="1">
      <c r="A269" s="67" t="s">
        <v>186</v>
      </c>
      <c r="B269" s="67">
        <v>10424</v>
      </c>
      <c r="C269" s="67" t="s">
        <v>204</v>
      </c>
      <c r="D269" s="67" t="s">
        <v>205</v>
      </c>
      <c r="E269" s="67" t="s">
        <v>206</v>
      </c>
      <c r="F269" s="67" t="s">
        <v>148</v>
      </c>
      <c r="G269" s="67" t="s">
        <v>181</v>
      </c>
      <c r="H269" s="67">
        <v>16</v>
      </c>
      <c r="I269" s="67">
        <f t="shared" si="22"/>
        <v>19</v>
      </c>
      <c r="J269" s="67">
        <v>12</v>
      </c>
      <c r="K269" s="67">
        <f t="shared" si="23"/>
        <v>2</v>
      </c>
      <c r="L269" t="str">
        <f t="shared" si="24"/>
        <v>EU BERGEN</v>
      </c>
      <c r="M269" s="67" t="s">
        <v>70</v>
      </c>
      <c r="N269" t="str">
        <f>VLOOKUP(M269,NOTED!$D$2:$E$7,2,0)</f>
        <v>EU BERGEN</v>
      </c>
    </row>
    <row r="270" spans="1:14" hidden="1">
      <c r="A270" s="67" t="s">
        <v>186</v>
      </c>
      <c r="B270" s="67">
        <v>10424</v>
      </c>
      <c r="C270" s="67" t="s">
        <v>204</v>
      </c>
      <c r="D270" s="67" t="s">
        <v>205</v>
      </c>
      <c r="E270" s="67" t="s">
        <v>206</v>
      </c>
      <c r="F270" s="67" t="s">
        <v>148</v>
      </c>
      <c r="G270" s="67" t="s">
        <v>207</v>
      </c>
      <c r="H270" s="67">
        <v>14</v>
      </c>
      <c r="I270" s="67">
        <f t="shared" si="22"/>
        <v>17</v>
      </c>
      <c r="J270" s="67">
        <v>12</v>
      </c>
      <c r="K270" s="67">
        <f t="shared" si="23"/>
        <v>1</v>
      </c>
      <c r="L270" t="str">
        <f t="shared" si="24"/>
        <v>EU BERGEN</v>
      </c>
      <c r="M270" s="67" t="s">
        <v>70</v>
      </c>
      <c r="N270" t="str">
        <f>VLOOKUP(M270,NOTED!$D$2:$E$7,2,0)</f>
        <v>EU BERGEN</v>
      </c>
    </row>
    <row r="271" spans="1:14" hidden="1">
      <c r="A271" s="67" t="s">
        <v>186</v>
      </c>
      <c r="B271" s="67">
        <v>10424</v>
      </c>
      <c r="C271" s="67" t="s">
        <v>208</v>
      </c>
      <c r="D271" s="67" t="s">
        <v>209</v>
      </c>
      <c r="E271" s="67" t="s">
        <v>210</v>
      </c>
      <c r="F271" s="67" t="s">
        <v>217</v>
      </c>
      <c r="G271" s="67" t="s">
        <v>190</v>
      </c>
      <c r="H271" s="67">
        <v>39</v>
      </c>
      <c r="I271" s="67">
        <f t="shared" si="22"/>
        <v>47</v>
      </c>
      <c r="J271" s="67">
        <v>12</v>
      </c>
      <c r="K271" s="67">
        <f t="shared" si="23"/>
        <v>4</v>
      </c>
      <c r="L271" t="str">
        <f t="shared" si="24"/>
        <v>EU BERGEN</v>
      </c>
      <c r="M271" s="67" t="s">
        <v>70</v>
      </c>
      <c r="N271" t="str">
        <f>VLOOKUP(M271,NOTED!$D$2:$E$7,2,0)</f>
        <v>EU BERGEN</v>
      </c>
    </row>
    <row r="272" spans="1:14" hidden="1">
      <c r="A272" s="67" t="s">
        <v>186</v>
      </c>
      <c r="B272" s="67">
        <v>10424</v>
      </c>
      <c r="C272" s="67" t="s">
        <v>208</v>
      </c>
      <c r="D272" s="67" t="s">
        <v>209</v>
      </c>
      <c r="E272" s="67" t="s">
        <v>210</v>
      </c>
      <c r="F272" s="67" t="s">
        <v>217</v>
      </c>
      <c r="G272" s="67" t="s">
        <v>191</v>
      </c>
      <c r="H272" s="67">
        <v>24</v>
      </c>
      <c r="I272" s="67">
        <f t="shared" si="22"/>
        <v>29</v>
      </c>
      <c r="J272" s="67">
        <v>12</v>
      </c>
      <c r="K272" s="67">
        <f t="shared" si="23"/>
        <v>2</v>
      </c>
      <c r="L272" t="str">
        <f t="shared" si="24"/>
        <v>EU BERGEN</v>
      </c>
      <c r="M272" s="67" t="s">
        <v>70</v>
      </c>
      <c r="N272" t="str">
        <f>VLOOKUP(M272,NOTED!$D$2:$E$7,2,0)</f>
        <v>EU BERGEN</v>
      </c>
    </row>
    <row r="273" spans="1:14" hidden="1">
      <c r="A273" s="67" t="s">
        <v>186</v>
      </c>
      <c r="B273" s="67">
        <v>10424</v>
      </c>
      <c r="C273" s="67" t="s">
        <v>208</v>
      </c>
      <c r="D273" s="67" t="s">
        <v>209</v>
      </c>
      <c r="E273" s="67" t="s">
        <v>210</v>
      </c>
      <c r="F273" s="67" t="s">
        <v>217</v>
      </c>
      <c r="G273" s="67" t="s">
        <v>182</v>
      </c>
      <c r="H273" s="67">
        <v>68</v>
      </c>
      <c r="I273" s="67">
        <f t="shared" si="22"/>
        <v>82</v>
      </c>
      <c r="J273" s="67">
        <v>12</v>
      </c>
      <c r="K273" s="67">
        <f t="shared" si="23"/>
        <v>7</v>
      </c>
      <c r="L273" t="str">
        <f t="shared" si="24"/>
        <v>EU BERGEN</v>
      </c>
      <c r="M273" s="67" t="s">
        <v>70</v>
      </c>
      <c r="N273" t="str">
        <f>VLOOKUP(M273,NOTED!$D$2:$E$7,2,0)</f>
        <v>EU BERGEN</v>
      </c>
    </row>
    <row r="274" spans="1:14" hidden="1">
      <c r="A274" s="67" t="s">
        <v>186</v>
      </c>
      <c r="B274" s="67">
        <v>10424</v>
      </c>
      <c r="C274" s="67" t="s">
        <v>211</v>
      </c>
      <c r="D274" s="67" t="s">
        <v>212</v>
      </c>
      <c r="E274" s="67" t="s">
        <v>213</v>
      </c>
      <c r="F274" s="67" t="s">
        <v>217</v>
      </c>
      <c r="G274" s="67" t="s">
        <v>191</v>
      </c>
      <c r="H274" s="67">
        <v>20</v>
      </c>
      <c r="I274" s="67">
        <f t="shared" si="22"/>
        <v>24</v>
      </c>
      <c r="J274" s="67">
        <v>12</v>
      </c>
      <c r="K274" s="67">
        <f t="shared" si="23"/>
        <v>2</v>
      </c>
      <c r="L274" t="str">
        <f t="shared" si="24"/>
        <v>EU BERGEN</v>
      </c>
      <c r="M274" s="67" t="s">
        <v>70</v>
      </c>
      <c r="N274" t="str">
        <f>VLOOKUP(M274,NOTED!$D$2:$E$7,2,0)</f>
        <v>EU BERGEN</v>
      </c>
    </row>
    <row r="275" spans="1:14" hidden="1">
      <c r="A275" s="67" t="s">
        <v>186</v>
      </c>
      <c r="B275" s="67">
        <v>10424</v>
      </c>
      <c r="C275" s="67" t="s">
        <v>211</v>
      </c>
      <c r="D275" s="67" t="s">
        <v>212</v>
      </c>
      <c r="E275" s="67" t="s">
        <v>213</v>
      </c>
      <c r="F275" s="67" t="s">
        <v>217</v>
      </c>
      <c r="G275" s="67" t="s">
        <v>181</v>
      </c>
      <c r="H275" s="67">
        <v>35</v>
      </c>
      <c r="I275" s="67">
        <f t="shared" si="22"/>
        <v>42</v>
      </c>
      <c r="J275" s="67">
        <v>12</v>
      </c>
      <c r="K275" s="67">
        <f t="shared" si="23"/>
        <v>4</v>
      </c>
      <c r="L275" t="str">
        <f t="shared" si="24"/>
        <v>EU BERGEN</v>
      </c>
      <c r="M275" s="67" t="s">
        <v>70</v>
      </c>
      <c r="N275" t="str">
        <f>VLOOKUP(M275,NOTED!$D$2:$E$7,2,0)</f>
        <v>EU BERGEN</v>
      </c>
    </row>
    <row r="276" spans="1:14" hidden="1">
      <c r="A276" s="67" t="s">
        <v>186</v>
      </c>
      <c r="B276" s="67">
        <v>10424</v>
      </c>
      <c r="C276" s="67" t="s">
        <v>211</v>
      </c>
      <c r="D276" s="67" t="s">
        <v>212</v>
      </c>
      <c r="E276" s="67" t="s">
        <v>213</v>
      </c>
      <c r="F276" s="67" t="s">
        <v>217</v>
      </c>
      <c r="G276" s="67" t="s">
        <v>207</v>
      </c>
      <c r="H276" s="67">
        <v>40</v>
      </c>
      <c r="I276" s="67">
        <f t="shared" si="22"/>
        <v>48</v>
      </c>
      <c r="J276" s="67">
        <v>12</v>
      </c>
      <c r="K276" s="67">
        <f t="shared" si="23"/>
        <v>4</v>
      </c>
      <c r="L276" t="str">
        <f t="shared" si="24"/>
        <v>EU BERGEN</v>
      </c>
      <c r="M276" s="67" t="s">
        <v>70</v>
      </c>
      <c r="N276" t="str">
        <f>VLOOKUP(M276,NOTED!$D$2:$E$7,2,0)</f>
        <v>EU BERGEN</v>
      </c>
    </row>
    <row r="277" spans="1:14" hidden="1">
      <c r="A277" s="67" t="s">
        <v>186</v>
      </c>
      <c r="B277" s="67">
        <v>10424</v>
      </c>
      <c r="C277" s="67" t="s">
        <v>214</v>
      </c>
      <c r="D277" s="67" t="s">
        <v>215</v>
      </c>
      <c r="E277" s="67" t="s">
        <v>216</v>
      </c>
      <c r="F277" s="67" t="s">
        <v>149</v>
      </c>
      <c r="G277" s="67" t="s">
        <v>191</v>
      </c>
      <c r="H277" s="67">
        <v>20</v>
      </c>
      <c r="I277" s="67">
        <f t="shared" si="22"/>
        <v>24</v>
      </c>
      <c r="J277" s="67">
        <v>12</v>
      </c>
      <c r="K277" s="67">
        <f t="shared" si="23"/>
        <v>2</v>
      </c>
      <c r="L277" t="str">
        <f t="shared" si="24"/>
        <v>EU BERGEN</v>
      </c>
      <c r="M277" s="67" t="s">
        <v>70</v>
      </c>
      <c r="N277" t="str">
        <f>VLOOKUP(M277,NOTED!$D$2:$E$7,2,0)</f>
        <v>EU BERGEN</v>
      </c>
    </row>
    <row r="278" spans="1:14" hidden="1">
      <c r="A278" s="67" t="s">
        <v>186</v>
      </c>
      <c r="B278" s="67">
        <v>10424</v>
      </c>
      <c r="C278" s="67" t="s">
        <v>214</v>
      </c>
      <c r="D278" s="67" t="s">
        <v>215</v>
      </c>
      <c r="E278" s="67" t="s">
        <v>216</v>
      </c>
      <c r="F278" s="67" t="s">
        <v>149</v>
      </c>
      <c r="G278" s="67" t="s">
        <v>181</v>
      </c>
      <c r="H278" s="67">
        <v>21</v>
      </c>
      <c r="I278" s="67">
        <f t="shared" si="22"/>
        <v>25</v>
      </c>
      <c r="J278" s="67">
        <v>12</v>
      </c>
      <c r="K278" s="67">
        <f t="shared" si="23"/>
        <v>2</v>
      </c>
      <c r="L278" t="str">
        <f t="shared" si="24"/>
        <v>EU BERGEN</v>
      </c>
      <c r="M278" s="67" t="s">
        <v>70</v>
      </c>
      <c r="N278" t="str">
        <f>VLOOKUP(M278,NOTED!$D$2:$E$7,2,0)</f>
        <v>EU BERGEN</v>
      </c>
    </row>
    <row r="279" spans="1:14" hidden="1">
      <c r="A279" s="67" t="s">
        <v>186</v>
      </c>
      <c r="B279" s="67">
        <v>10424</v>
      </c>
      <c r="C279" s="67" t="s">
        <v>214</v>
      </c>
      <c r="D279" s="67" t="s">
        <v>215</v>
      </c>
      <c r="E279" s="67" t="s">
        <v>216</v>
      </c>
      <c r="F279" s="67" t="s">
        <v>149</v>
      </c>
      <c r="G279" s="67" t="s">
        <v>207</v>
      </c>
      <c r="H279" s="67">
        <v>30</v>
      </c>
      <c r="I279" s="67">
        <f t="shared" si="22"/>
        <v>36</v>
      </c>
      <c r="J279" s="67">
        <v>12</v>
      </c>
      <c r="K279" s="67">
        <f t="shared" si="23"/>
        <v>3</v>
      </c>
      <c r="L279" t="str">
        <f t="shared" si="24"/>
        <v>EU BERGEN</v>
      </c>
      <c r="M279" s="67" t="s">
        <v>70</v>
      </c>
      <c r="N279" t="str">
        <f>VLOOKUP(M279,NOTED!$D$2:$E$7,2,0)</f>
        <v>EU BERGEN</v>
      </c>
    </row>
    <row r="280" spans="1:14" hidden="1">
      <c r="A280" s="67" t="s">
        <v>186</v>
      </c>
      <c r="B280" s="67">
        <v>10425</v>
      </c>
      <c r="C280" s="67" t="s">
        <v>193</v>
      </c>
      <c r="D280" s="67" t="s">
        <v>194</v>
      </c>
      <c r="E280" s="67" t="s">
        <v>195</v>
      </c>
      <c r="F280" s="67" t="s">
        <v>218</v>
      </c>
      <c r="G280" s="67" t="s">
        <v>41</v>
      </c>
      <c r="H280" s="67">
        <v>76</v>
      </c>
      <c r="I280" s="67">
        <f t="shared" si="22"/>
        <v>91</v>
      </c>
      <c r="J280" s="67">
        <f t="shared" ref="J280:J291" si="25">IF(OR(F280="HOODIE","CREWNECK","PANTS"),12,50)</f>
        <v>50</v>
      </c>
      <c r="K280" s="67">
        <f t="shared" si="23"/>
        <v>2</v>
      </c>
      <c r="L280" t="str">
        <f t="shared" si="24"/>
        <v>UK WAREHOUSE</v>
      </c>
      <c r="M280" s="67" t="s">
        <v>72</v>
      </c>
      <c r="N280" t="str">
        <f>VLOOKUP(M280,NOTED!$D$2:$E$7,2,0)</f>
        <v>UK WAREHOUSE</v>
      </c>
    </row>
    <row r="281" spans="1:14" hidden="1">
      <c r="A281" s="67" t="s">
        <v>186</v>
      </c>
      <c r="B281" s="67">
        <v>10425</v>
      </c>
      <c r="C281" s="67" t="s">
        <v>193</v>
      </c>
      <c r="D281" s="67" t="s">
        <v>194</v>
      </c>
      <c r="E281" s="67" t="s">
        <v>195</v>
      </c>
      <c r="F281" s="67" t="s">
        <v>218</v>
      </c>
      <c r="G281" s="67" t="s">
        <v>41</v>
      </c>
      <c r="H281" s="67">
        <v>76</v>
      </c>
      <c r="I281" s="67">
        <f t="shared" si="22"/>
        <v>91</v>
      </c>
      <c r="J281" s="67">
        <f t="shared" si="25"/>
        <v>50</v>
      </c>
      <c r="K281" s="67">
        <f t="shared" si="23"/>
        <v>2</v>
      </c>
      <c r="L281" t="str">
        <f t="shared" si="24"/>
        <v>UK WAREHOUSE</v>
      </c>
      <c r="M281" s="67" t="s">
        <v>72</v>
      </c>
      <c r="N281" t="str">
        <f>VLOOKUP(M281,NOTED!$D$2:$E$7,2,0)</f>
        <v>UK WAREHOUSE</v>
      </c>
    </row>
    <row r="282" spans="1:14" hidden="1">
      <c r="A282" s="67" t="s">
        <v>186</v>
      </c>
      <c r="B282" s="67">
        <v>10425</v>
      </c>
      <c r="C282" s="67" t="s">
        <v>193</v>
      </c>
      <c r="D282" s="67" t="s">
        <v>194</v>
      </c>
      <c r="E282" s="67" t="s">
        <v>195</v>
      </c>
      <c r="F282" s="67" t="s">
        <v>218</v>
      </c>
      <c r="G282" s="67" t="s">
        <v>41</v>
      </c>
      <c r="H282" s="67">
        <v>76</v>
      </c>
      <c r="I282" s="67">
        <f t="shared" si="22"/>
        <v>91</v>
      </c>
      <c r="J282" s="67">
        <f t="shared" si="25"/>
        <v>50</v>
      </c>
      <c r="K282" s="67">
        <f t="shared" si="23"/>
        <v>2</v>
      </c>
      <c r="L282" t="str">
        <f t="shared" si="24"/>
        <v>UK WAREHOUSE</v>
      </c>
      <c r="M282" s="67" t="s">
        <v>72</v>
      </c>
      <c r="N282" t="str">
        <f>VLOOKUP(M282,NOTED!$D$2:$E$7,2,0)</f>
        <v>UK WAREHOUSE</v>
      </c>
    </row>
    <row r="283" spans="1:14" hidden="1">
      <c r="A283" s="67" t="s">
        <v>186</v>
      </c>
      <c r="B283" s="67">
        <v>10425</v>
      </c>
      <c r="C283" s="67" t="s">
        <v>196</v>
      </c>
      <c r="D283" s="67" t="s">
        <v>197</v>
      </c>
      <c r="E283" s="67" t="s">
        <v>198</v>
      </c>
      <c r="F283" s="67" t="s">
        <v>150</v>
      </c>
      <c r="G283" s="67" t="s">
        <v>199</v>
      </c>
      <c r="H283" s="67">
        <v>90</v>
      </c>
      <c r="I283" s="67">
        <f t="shared" si="22"/>
        <v>108</v>
      </c>
      <c r="J283" s="67">
        <f t="shared" si="25"/>
        <v>50</v>
      </c>
      <c r="K283" s="67">
        <f t="shared" si="23"/>
        <v>2</v>
      </c>
      <c r="L283" t="str">
        <f t="shared" si="24"/>
        <v>UK WAREHOUSE</v>
      </c>
      <c r="M283" s="67" t="s">
        <v>72</v>
      </c>
      <c r="N283" t="str">
        <f>VLOOKUP(M283,NOTED!$D$2:$E$7,2,0)</f>
        <v>UK WAREHOUSE</v>
      </c>
    </row>
    <row r="284" spans="1:14" hidden="1">
      <c r="A284" s="67" t="s">
        <v>186</v>
      </c>
      <c r="B284" s="67">
        <v>10425</v>
      </c>
      <c r="C284" s="67" t="s">
        <v>196</v>
      </c>
      <c r="D284" s="67" t="s">
        <v>197</v>
      </c>
      <c r="E284" s="67" t="s">
        <v>198</v>
      </c>
      <c r="F284" s="67" t="s">
        <v>150</v>
      </c>
      <c r="G284" s="67" t="s">
        <v>199</v>
      </c>
      <c r="H284" s="67">
        <v>90</v>
      </c>
      <c r="I284" s="67">
        <f t="shared" si="22"/>
        <v>108</v>
      </c>
      <c r="J284" s="67">
        <f t="shared" si="25"/>
        <v>50</v>
      </c>
      <c r="K284" s="67">
        <f t="shared" si="23"/>
        <v>2</v>
      </c>
      <c r="L284" t="str">
        <f t="shared" si="24"/>
        <v>UK WAREHOUSE</v>
      </c>
      <c r="M284" s="67" t="s">
        <v>72</v>
      </c>
      <c r="N284" t="str">
        <f>VLOOKUP(M284,NOTED!$D$2:$E$7,2,0)</f>
        <v>UK WAREHOUSE</v>
      </c>
    </row>
    <row r="285" spans="1:14" hidden="1">
      <c r="A285" s="67" t="s">
        <v>186</v>
      </c>
      <c r="B285" s="67">
        <v>10425</v>
      </c>
      <c r="C285" s="67" t="s">
        <v>196</v>
      </c>
      <c r="D285" s="67" t="s">
        <v>197</v>
      </c>
      <c r="E285" s="67" t="s">
        <v>198</v>
      </c>
      <c r="F285" s="67" t="s">
        <v>150</v>
      </c>
      <c r="G285" s="67" t="s">
        <v>199</v>
      </c>
      <c r="H285" s="67">
        <v>90</v>
      </c>
      <c r="I285" s="67">
        <f t="shared" si="22"/>
        <v>108</v>
      </c>
      <c r="J285" s="67">
        <f t="shared" si="25"/>
        <v>50</v>
      </c>
      <c r="K285" s="67">
        <f t="shared" si="23"/>
        <v>2</v>
      </c>
      <c r="L285" t="str">
        <f t="shared" si="24"/>
        <v>UK WAREHOUSE</v>
      </c>
      <c r="M285" s="67" t="s">
        <v>72</v>
      </c>
      <c r="N285" t="str">
        <f>VLOOKUP(M285,NOTED!$D$2:$E$7,2,0)</f>
        <v>UK WAREHOUSE</v>
      </c>
    </row>
    <row r="286" spans="1:14" hidden="1">
      <c r="A286" s="67" t="s">
        <v>186</v>
      </c>
      <c r="B286" s="67">
        <v>10425</v>
      </c>
      <c r="C286" s="67" t="s">
        <v>196</v>
      </c>
      <c r="D286" s="67" t="s">
        <v>197</v>
      </c>
      <c r="E286" s="67" t="s">
        <v>198</v>
      </c>
      <c r="F286" s="67" t="s">
        <v>150</v>
      </c>
      <c r="G286" s="67" t="s">
        <v>200</v>
      </c>
      <c r="H286" s="67">
        <v>59</v>
      </c>
      <c r="I286" s="67">
        <f t="shared" si="22"/>
        <v>71</v>
      </c>
      <c r="J286" s="67">
        <f t="shared" si="25"/>
        <v>50</v>
      </c>
      <c r="K286" s="67">
        <f t="shared" si="23"/>
        <v>1</v>
      </c>
      <c r="L286" t="str">
        <f t="shared" si="24"/>
        <v>UK WAREHOUSE</v>
      </c>
      <c r="M286" s="67" t="s">
        <v>72</v>
      </c>
      <c r="N286" t="str">
        <f>VLOOKUP(M286,NOTED!$D$2:$E$7,2,0)</f>
        <v>UK WAREHOUSE</v>
      </c>
    </row>
    <row r="287" spans="1:14" hidden="1">
      <c r="A287" s="67" t="s">
        <v>186</v>
      </c>
      <c r="B287" s="67">
        <v>10425</v>
      </c>
      <c r="C287" s="67" t="s">
        <v>196</v>
      </c>
      <c r="D287" s="67" t="s">
        <v>197</v>
      </c>
      <c r="E287" s="67" t="s">
        <v>198</v>
      </c>
      <c r="F287" s="67" t="s">
        <v>150</v>
      </c>
      <c r="G287" s="67" t="s">
        <v>200</v>
      </c>
      <c r="H287" s="67">
        <v>59</v>
      </c>
      <c r="I287" s="67">
        <f t="shared" si="22"/>
        <v>71</v>
      </c>
      <c r="J287" s="67">
        <f t="shared" si="25"/>
        <v>50</v>
      </c>
      <c r="K287" s="67">
        <f t="shared" si="23"/>
        <v>1</v>
      </c>
      <c r="L287" t="str">
        <f t="shared" si="24"/>
        <v>UK WAREHOUSE</v>
      </c>
      <c r="M287" s="67" t="s">
        <v>72</v>
      </c>
      <c r="N287" t="str">
        <f>VLOOKUP(M287,NOTED!$D$2:$E$7,2,0)</f>
        <v>UK WAREHOUSE</v>
      </c>
    </row>
    <row r="288" spans="1:14" hidden="1">
      <c r="A288" s="67" t="s">
        <v>186</v>
      </c>
      <c r="B288" s="67">
        <v>10425</v>
      </c>
      <c r="C288" s="67" t="s">
        <v>196</v>
      </c>
      <c r="D288" s="67" t="s">
        <v>197</v>
      </c>
      <c r="E288" s="67" t="s">
        <v>198</v>
      </c>
      <c r="F288" s="67" t="s">
        <v>150</v>
      </c>
      <c r="G288" s="67" t="s">
        <v>200</v>
      </c>
      <c r="H288" s="67">
        <v>59</v>
      </c>
      <c r="I288" s="67">
        <f t="shared" si="22"/>
        <v>71</v>
      </c>
      <c r="J288" s="67">
        <f t="shared" si="25"/>
        <v>50</v>
      </c>
      <c r="K288" s="67">
        <f t="shared" si="23"/>
        <v>1</v>
      </c>
      <c r="L288" t="str">
        <f t="shared" si="24"/>
        <v>UK WAREHOUSE</v>
      </c>
      <c r="M288" s="67" t="s">
        <v>72</v>
      </c>
      <c r="N288" t="str">
        <f>VLOOKUP(M288,NOTED!$D$2:$E$7,2,0)</f>
        <v>UK WAREHOUSE</v>
      </c>
    </row>
    <row r="289" spans="1:14" hidden="1">
      <c r="A289" s="67" t="s">
        <v>186</v>
      </c>
      <c r="B289" s="67">
        <v>10425</v>
      </c>
      <c r="C289" s="67" t="s">
        <v>201</v>
      </c>
      <c r="D289" s="67" t="s">
        <v>174</v>
      </c>
      <c r="E289" s="67" t="s">
        <v>176</v>
      </c>
      <c r="F289" s="67" t="s">
        <v>150</v>
      </c>
      <c r="G289" s="67" t="s">
        <v>184</v>
      </c>
      <c r="H289" s="67">
        <v>25</v>
      </c>
      <c r="I289" s="67">
        <f t="shared" si="22"/>
        <v>30</v>
      </c>
      <c r="J289" s="67">
        <f t="shared" si="25"/>
        <v>50</v>
      </c>
      <c r="K289" s="67">
        <f t="shared" si="23"/>
        <v>1</v>
      </c>
      <c r="L289" t="str">
        <f t="shared" si="24"/>
        <v>UK WAREHOUSE</v>
      </c>
      <c r="M289" s="67" t="s">
        <v>72</v>
      </c>
      <c r="N289" t="str">
        <f>VLOOKUP(M289,NOTED!$D$2:$E$7,2,0)</f>
        <v>UK WAREHOUSE</v>
      </c>
    </row>
    <row r="290" spans="1:14" hidden="1">
      <c r="A290" s="67" t="s">
        <v>186</v>
      </c>
      <c r="B290" s="67">
        <v>10425</v>
      </c>
      <c r="C290" s="67" t="s">
        <v>201</v>
      </c>
      <c r="D290" s="67" t="s">
        <v>174</v>
      </c>
      <c r="E290" s="67" t="s">
        <v>176</v>
      </c>
      <c r="F290" s="67" t="s">
        <v>150</v>
      </c>
      <c r="G290" s="67" t="s">
        <v>202</v>
      </c>
      <c r="H290" s="67">
        <v>25</v>
      </c>
      <c r="I290" s="67">
        <f t="shared" si="22"/>
        <v>30</v>
      </c>
      <c r="J290" s="67">
        <f t="shared" si="25"/>
        <v>50</v>
      </c>
      <c r="K290" s="67">
        <f t="shared" si="23"/>
        <v>1</v>
      </c>
      <c r="L290" t="str">
        <f t="shared" si="24"/>
        <v>UK WAREHOUSE</v>
      </c>
      <c r="M290" s="67" t="s">
        <v>72</v>
      </c>
      <c r="N290" t="str">
        <f>VLOOKUP(M290,NOTED!$D$2:$E$7,2,0)</f>
        <v>UK WAREHOUSE</v>
      </c>
    </row>
    <row r="291" spans="1:14" hidden="1">
      <c r="A291" s="67" t="s">
        <v>186</v>
      </c>
      <c r="B291" s="67">
        <v>10425</v>
      </c>
      <c r="C291" s="67" t="s">
        <v>201</v>
      </c>
      <c r="D291" s="67" t="s">
        <v>174</v>
      </c>
      <c r="E291" s="67" t="s">
        <v>176</v>
      </c>
      <c r="F291" s="67" t="s">
        <v>150</v>
      </c>
      <c r="G291" s="67" t="s">
        <v>203</v>
      </c>
      <c r="H291" s="67">
        <v>25</v>
      </c>
      <c r="I291" s="67">
        <f t="shared" si="22"/>
        <v>30</v>
      </c>
      <c r="J291" s="67">
        <f t="shared" si="25"/>
        <v>50</v>
      </c>
      <c r="K291" s="67">
        <f t="shared" si="23"/>
        <v>1</v>
      </c>
      <c r="L291" t="str">
        <f t="shared" si="24"/>
        <v>UK WAREHOUSE</v>
      </c>
      <c r="M291" s="67" t="s">
        <v>72</v>
      </c>
      <c r="N291" t="str">
        <f>VLOOKUP(M291,NOTED!$D$2:$E$7,2,0)</f>
        <v>UK WAREHOUSE</v>
      </c>
    </row>
    <row r="292" spans="1:14" hidden="1">
      <c r="A292" s="67" t="s">
        <v>186</v>
      </c>
      <c r="B292" s="67">
        <v>10425</v>
      </c>
      <c r="C292" s="67" t="s">
        <v>204</v>
      </c>
      <c r="D292" s="67" t="s">
        <v>205</v>
      </c>
      <c r="E292" s="67" t="s">
        <v>206</v>
      </c>
      <c r="F292" s="67" t="s">
        <v>148</v>
      </c>
      <c r="G292" s="67" t="s">
        <v>191</v>
      </c>
      <c r="H292" s="67">
        <v>25</v>
      </c>
      <c r="I292" s="67">
        <f t="shared" si="22"/>
        <v>30</v>
      </c>
      <c r="J292" s="67">
        <v>12</v>
      </c>
      <c r="K292" s="67">
        <f t="shared" si="23"/>
        <v>3</v>
      </c>
      <c r="L292" t="str">
        <f t="shared" si="24"/>
        <v>UK WAREHOUSE</v>
      </c>
      <c r="M292" s="67" t="s">
        <v>72</v>
      </c>
      <c r="N292" t="str">
        <f>VLOOKUP(M292,NOTED!$D$2:$E$7,2,0)</f>
        <v>UK WAREHOUSE</v>
      </c>
    </row>
    <row r="293" spans="1:14" hidden="1">
      <c r="A293" s="67" t="s">
        <v>186</v>
      </c>
      <c r="B293" s="67">
        <v>10425</v>
      </c>
      <c r="C293" s="67" t="s">
        <v>204</v>
      </c>
      <c r="D293" s="67" t="s">
        <v>205</v>
      </c>
      <c r="E293" s="67" t="s">
        <v>206</v>
      </c>
      <c r="F293" s="67" t="s">
        <v>148</v>
      </c>
      <c r="G293" s="67" t="s">
        <v>181</v>
      </c>
      <c r="H293" s="67">
        <v>24</v>
      </c>
      <c r="I293" s="67">
        <f t="shared" si="22"/>
        <v>29</v>
      </c>
      <c r="J293" s="67">
        <v>12</v>
      </c>
      <c r="K293" s="67">
        <f t="shared" si="23"/>
        <v>2</v>
      </c>
      <c r="L293" t="str">
        <f t="shared" si="24"/>
        <v>UK WAREHOUSE</v>
      </c>
      <c r="M293" s="67" t="s">
        <v>72</v>
      </c>
      <c r="N293" t="str">
        <f>VLOOKUP(M293,NOTED!$D$2:$E$7,2,0)</f>
        <v>UK WAREHOUSE</v>
      </c>
    </row>
    <row r="294" spans="1:14" hidden="1">
      <c r="A294" s="67" t="s">
        <v>186</v>
      </c>
      <c r="B294" s="67">
        <v>10425</v>
      </c>
      <c r="C294" s="67" t="s">
        <v>204</v>
      </c>
      <c r="D294" s="67" t="s">
        <v>205</v>
      </c>
      <c r="E294" s="67" t="s">
        <v>206</v>
      </c>
      <c r="F294" s="67" t="s">
        <v>148</v>
      </c>
      <c r="G294" s="67" t="s">
        <v>207</v>
      </c>
      <c r="H294" s="67">
        <v>23</v>
      </c>
      <c r="I294" s="67">
        <f t="shared" si="22"/>
        <v>28</v>
      </c>
      <c r="J294" s="67">
        <v>12</v>
      </c>
      <c r="K294" s="67">
        <f t="shared" si="23"/>
        <v>2</v>
      </c>
      <c r="L294" t="str">
        <f t="shared" si="24"/>
        <v>UK WAREHOUSE</v>
      </c>
      <c r="M294" s="67" t="s">
        <v>72</v>
      </c>
      <c r="N294" t="str">
        <f>VLOOKUP(M294,NOTED!$D$2:$E$7,2,0)</f>
        <v>UK WAREHOUSE</v>
      </c>
    </row>
    <row r="295" spans="1:14" hidden="1">
      <c r="A295" s="67" t="s">
        <v>186</v>
      </c>
      <c r="B295" s="67">
        <v>10425</v>
      </c>
      <c r="C295" s="67" t="s">
        <v>208</v>
      </c>
      <c r="D295" s="67" t="s">
        <v>209</v>
      </c>
      <c r="E295" s="67" t="s">
        <v>210</v>
      </c>
      <c r="F295" s="67" t="s">
        <v>217</v>
      </c>
      <c r="G295" s="67" t="s">
        <v>190</v>
      </c>
      <c r="H295" s="67">
        <v>61</v>
      </c>
      <c r="I295" s="67">
        <f t="shared" si="22"/>
        <v>73</v>
      </c>
      <c r="J295" s="67">
        <v>12</v>
      </c>
      <c r="K295" s="67">
        <f t="shared" si="23"/>
        <v>6</v>
      </c>
      <c r="L295" t="str">
        <f t="shared" si="24"/>
        <v>UK WAREHOUSE</v>
      </c>
      <c r="M295" s="67" t="s">
        <v>72</v>
      </c>
      <c r="N295" t="str">
        <f>VLOOKUP(M295,NOTED!$D$2:$E$7,2,0)</f>
        <v>UK WAREHOUSE</v>
      </c>
    </row>
    <row r="296" spans="1:14" hidden="1">
      <c r="A296" s="67" t="s">
        <v>186</v>
      </c>
      <c r="B296" s="67">
        <v>10425</v>
      </c>
      <c r="C296" s="67" t="s">
        <v>208</v>
      </c>
      <c r="D296" s="67" t="s">
        <v>209</v>
      </c>
      <c r="E296" s="67" t="s">
        <v>210</v>
      </c>
      <c r="F296" s="67" t="s">
        <v>217</v>
      </c>
      <c r="G296" s="67" t="s">
        <v>191</v>
      </c>
      <c r="H296" s="67">
        <v>36</v>
      </c>
      <c r="I296" s="67">
        <f t="shared" si="22"/>
        <v>43</v>
      </c>
      <c r="J296" s="67">
        <v>12</v>
      </c>
      <c r="K296" s="67">
        <f t="shared" si="23"/>
        <v>4</v>
      </c>
      <c r="L296" t="str">
        <f t="shared" si="24"/>
        <v>UK WAREHOUSE</v>
      </c>
      <c r="M296" s="67" t="s">
        <v>72</v>
      </c>
      <c r="N296" t="str">
        <f>VLOOKUP(M296,NOTED!$D$2:$E$7,2,0)</f>
        <v>UK WAREHOUSE</v>
      </c>
    </row>
    <row r="297" spans="1:14" hidden="1">
      <c r="A297" s="67" t="s">
        <v>186</v>
      </c>
      <c r="B297" s="67">
        <v>10425</v>
      </c>
      <c r="C297" s="67" t="s">
        <v>208</v>
      </c>
      <c r="D297" s="67" t="s">
        <v>209</v>
      </c>
      <c r="E297" s="67" t="s">
        <v>210</v>
      </c>
      <c r="F297" s="67" t="s">
        <v>217</v>
      </c>
      <c r="G297" s="67" t="s">
        <v>182</v>
      </c>
      <c r="H297" s="67">
        <v>100</v>
      </c>
      <c r="I297" s="67">
        <f t="shared" si="22"/>
        <v>120</v>
      </c>
      <c r="J297" s="67">
        <v>12</v>
      </c>
      <c r="K297" s="67">
        <f t="shared" si="23"/>
        <v>10</v>
      </c>
      <c r="L297" t="str">
        <f t="shared" si="24"/>
        <v>UK WAREHOUSE</v>
      </c>
      <c r="M297" s="67" t="s">
        <v>72</v>
      </c>
      <c r="N297" t="str">
        <f>VLOOKUP(M297,NOTED!$D$2:$E$7,2,0)</f>
        <v>UK WAREHOUSE</v>
      </c>
    </row>
    <row r="298" spans="1:14" hidden="1">
      <c r="A298" s="67" t="s">
        <v>186</v>
      </c>
      <c r="B298" s="67">
        <v>10425</v>
      </c>
      <c r="C298" s="67" t="s">
        <v>211</v>
      </c>
      <c r="D298" s="67" t="s">
        <v>212</v>
      </c>
      <c r="E298" s="67" t="s">
        <v>213</v>
      </c>
      <c r="F298" s="67" t="s">
        <v>217</v>
      </c>
      <c r="G298" s="67" t="s">
        <v>191</v>
      </c>
      <c r="H298" s="67">
        <v>31</v>
      </c>
      <c r="I298" s="67">
        <f t="shared" si="22"/>
        <v>37</v>
      </c>
      <c r="J298" s="67">
        <v>12</v>
      </c>
      <c r="K298" s="67">
        <f t="shared" si="23"/>
        <v>3</v>
      </c>
      <c r="L298" t="str">
        <f t="shared" si="24"/>
        <v>UK WAREHOUSE</v>
      </c>
      <c r="M298" s="67" t="s">
        <v>72</v>
      </c>
      <c r="N298" t="str">
        <f>VLOOKUP(M298,NOTED!$D$2:$E$7,2,0)</f>
        <v>UK WAREHOUSE</v>
      </c>
    </row>
    <row r="299" spans="1:14" hidden="1">
      <c r="A299" s="67" t="s">
        <v>186</v>
      </c>
      <c r="B299" s="67">
        <v>10425</v>
      </c>
      <c r="C299" s="67" t="s">
        <v>211</v>
      </c>
      <c r="D299" s="67" t="s">
        <v>212</v>
      </c>
      <c r="E299" s="67" t="s">
        <v>213</v>
      </c>
      <c r="F299" s="67" t="s">
        <v>217</v>
      </c>
      <c r="G299" s="67" t="s">
        <v>181</v>
      </c>
      <c r="H299" s="67">
        <v>52</v>
      </c>
      <c r="I299" s="67">
        <f t="shared" si="22"/>
        <v>62</v>
      </c>
      <c r="J299" s="67">
        <v>12</v>
      </c>
      <c r="K299" s="67">
        <f t="shared" si="23"/>
        <v>5</v>
      </c>
      <c r="L299" t="str">
        <f t="shared" si="24"/>
        <v>UK WAREHOUSE</v>
      </c>
      <c r="M299" s="67" t="s">
        <v>72</v>
      </c>
      <c r="N299" t="str">
        <f>VLOOKUP(M299,NOTED!$D$2:$E$7,2,0)</f>
        <v>UK WAREHOUSE</v>
      </c>
    </row>
    <row r="300" spans="1:14" hidden="1">
      <c r="A300" s="67" t="s">
        <v>186</v>
      </c>
      <c r="B300" s="67">
        <v>10425</v>
      </c>
      <c r="C300" s="67" t="s">
        <v>211</v>
      </c>
      <c r="D300" s="67" t="s">
        <v>212</v>
      </c>
      <c r="E300" s="67" t="s">
        <v>213</v>
      </c>
      <c r="F300" s="67" t="s">
        <v>217</v>
      </c>
      <c r="G300" s="67" t="s">
        <v>207</v>
      </c>
      <c r="H300" s="67">
        <v>61</v>
      </c>
      <c r="I300" s="67">
        <f t="shared" si="22"/>
        <v>73</v>
      </c>
      <c r="J300" s="67">
        <v>12</v>
      </c>
      <c r="K300" s="67">
        <f t="shared" si="23"/>
        <v>6</v>
      </c>
      <c r="L300" t="str">
        <f t="shared" si="24"/>
        <v>UK WAREHOUSE</v>
      </c>
      <c r="M300" s="67" t="s">
        <v>72</v>
      </c>
      <c r="N300" t="str">
        <f>VLOOKUP(M300,NOTED!$D$2:$E$7,2,0)</f>
        <v>UK WAREHOUSE</v>
      </c>
    </row>
    <row r="301" spans="1:14" hidden="1">
      <c r="A301" s="67" t="s">
        <v>186</v>
      </c>
      <c r="B301" s="67">
        <v>10425</v>
      </c>
      <c r="C301" s="67" t="s">
        <v>214</v>
      </c>
      <c r="D301" s="67" t="s">
        <v>215</v>
      </c>
      <c r="E301" s="67" t="s">
        <v>216</v>
      </c>
      <c r="F301" s="67" t="s">
        <v>149</v>
      </c>
      <c r="G301" s="67" t="s">
        <v>191</v>
      </c>
      <c r="H301" s="67">
        <v>31</v>
      </c>
      <c r="I301" s="67">
        <f t="shared" si="22"/>
        <v>37</v>
      </c>
      <c r="J301" s="67">
        <v>12</v>
      </c>
      <c r="K301" s="67">
        <f t="shared" si="23"/>
        <v>3</v>
      </c>
      <c r="L301" t="str">
        <f t="shared" si="24"/>
        <v>UK WAREHOUSE</v>
      </c>
      <c r="M301" s="67" t="s">
        <v>72</v>
      </c>
      <c r="N301" t="str">
        <f>VLOOKUP(M301,NOTED!$D$2:$E$7,2,0)</f>
        <v>UK WAREHOUSE</v>
      </c>
    </row>
    <row r="302" spans="1:14" hidden="1">
      <c r="A302" s="67" t="s">
        <v>186</v>
      </c>
      <c r="B302" s="67">
        <v>10425</v>
      </c>
      <c r="C302" s="67" t="s">
        <v>214</v>
      </c>
      <c r="D302" s="67" t="s">
        <v>215</v>
      </c>
      <c r="E302" s="67" t="s">
        <v>216</v>
      </c>
      <c r="F302" s="67" t="s">
        <v>149</v>
      </c>
      <c r="G302" s="67" t="s">
        <v>181</v>
      </c>
      <c r="H302" s="67">
        <v>30</v>
      </c>
      <c r="I302" s="67">
        <f t="shared" si="22"/>
        <v>36</v>
      </c>
      <c r="J302" s="67">
        <v>12</v>
      </c>
      <c r="K302" s="67">
        <f t="shared" si="23"/>
        <v>3</v>
      </c>
      <c r="L302" t="str">
        <f t="shared" si="24"/>
        <v>UK WAREHOUSE</v>
      </c>
      <c r="M302" s="67" t="s">
        <v>72</v>
      </c>
      <c r="N302" t="str">
        <f>VLOOKUP(M302,NOTED!$D$2:$E$7,2,0)</f>
        <v>UK WAREHOUSE</v>
      </c>
    </row>
    <row r="303" spans="1:14" hidden="1">
      <c r="A303" s="67" t="s">
        <v>186</v>
      </c>
      <c r="B303" s="67">
        <v>10425</v>
      </c>
      <c r="C303" s="67" t="s">
        <v>214</v>
      </c>
      <c r="D303" s="67" t="s">
        <v>215</v>
      </c>
      <c r="E303" s="67" t="s">
        <v>216</v>
      </c>
      <c r="F303" s="67" t="s">
        <v>149</v>
      </c>
      <c r="G303" s="67" t="s">
        <v>207</v>
      </c>
      <c r="H303" s="67">
        <v>45</v>
      </c>
      <c r="I303" s="67">
        <f t="shared" si="22"/>
        <v>54</v>
      </c>
      <c r="J303" s="67">
        <v>12</v>
      </c>
      <c r="K303" s="67">
        <f t="shared" si="23"/>
        <v>5</v>
      </c>
      <c r="L303" t="str">
        <f t="shared" si="24"/>
        <v>UK WAREHOUSE</v>
      </c>
      <c r="M303" s="67" t="s">
        <v>72</v>
      </c>
      <c r="N303" t="str">
        <f>VLOOKUP(M303,NOTED!$D$2:$E$7,2,0)</f>
        <v>UK WAREHOUSE</v>
      </c>
    </row>
    <row r="304" spans="1:14" hidden="1">
      <c r="A304" s="67" t="s">
        <v>219</v>
      </c>
      <c r="B304" s="67">
        <v>10228</v>
      </c>
      <c r="C304" s="67" t="s">
        <v>220</v>
      </c>
      <c r="D304" s="67" t="s">
        <v>222</v>
      </c>
      <c r="E304" s="67" t="s">
        <v>224</v>
      </c>
      <c r="F304" s="67" t="s">
        <v>226</v>
      </c>
      <c r="G304" s="67" t="s">
        <v>181</v>
      </c>
      <c r="H304" s="67">
        <v>30</v>
      </c>
      <c r="I304" s="67">
        <f t="shared" si="22"/>
        <v>36</v>
      </c>
      <c r="J304" s="67">
        <v>15</v>
      </c>
      <c r="K304" s="67">
        <f t="shared" si="23"/>
        <v>2</v>
      </c>
      <c r="L304" t="str">
        <f t="shared" si="24"/>
        <v>CA BERGEN</v>
      </c>
      <c r="M304" s="67" t="s">
        <v>151</v>
      </c>
      <c r="N304" t="str">
        <f>VLOOKUP(M304,NOTED!$D$2:$E$7,2,0)</f>
        <v>CA BERGEN</v>
      </c>
    </row>
    <row r="305" spans="1:14" hidden="1">
      <c r="A305" s="67" t="s">
        <v>219</v>
      </c>
      <c r="B305" s="67">
        <v>10228</v>
      </c>
      <c r="C305" s="67" t="s">
        <v>220</v>
      </c>
      <c r="D305" s="67" t="s">
        <v>222</v>
      </c>
      <c r="E305" s="67" t="s">
        <v>224</v>
      </c>
      <c r="F305" s="67" t="s">
        <v>226</v>
      </c>
      <c r="G305" s="67" t="s">
        <v>39</v>
      </c>
      <c r="H305" s="67">
        <v>11</v>
      </c>
      <c r="I305" s="67">
        <f t="shared" si="22"/>
        <v>13</v>
      </c>
      <c r="J305" s="67">
        <v>15</v>
      </c>
      <c r="K305" s="67">
        <f t="shared" si="23"/>
        <v>1</v>
      </c>
      <c r="L305" t="str">
        <f t="shared" si="24"/>
        <v>CA BERGEN</v>
      </c>
      <c r="M305" s="67" t="s">
        <v>151</v>
      </c>
      <c r="N305" t="str">
        <f>VLOOKUP(M305,NOTED!$D$2:$E$7,2,0)</f>
        <v>CA BERGEN</v>
      </c>
    </row>
    <row r="306" spans="1:14" hidden="1">
      <c r="A306" s="67" t="s">
        <v>219</v>
      </c>
      <c r="B306" s="67">
        <v>10228</v>
      </c>
      <c r="C306" s="67" t="s">
        <v>221</v>
      </c>
      <c r="D306" s="67" t="s">
        <v>223</v>
      </c>
      <c r="E306" s="67" t="s">
        <v>225</v>
      </c>
      <c r="F306" s="67" t="s">
        <v>217</v>
      </c>
      <c r="G306" s="67" t="s">
        <v>181</v>
      </c>
      <c r="H306" s="67">
        <v>22</v>
      </c>
      <c r="I306" s="67">
        <f t="shared" si="22"/>
        <v>26</v>
      </c>
      <c r="J306" s="67">
        <v>18</v>
      </c>
      <c r="K306" s="67">
        <f t="shared" si="23"/>
        <v>1</v>
      </c>
      <c r="L306" t="str">
        <f t="shared" si="24"/>
        <v>CA BERGEN</v>
      </c>
      <c r="M306" s="67" t="s">
        <v>151</v>
      </c>
      <c r="N306" t="str">
        <f>VLOOKUP(M306,NOTED!$D$2:$E$7,2,0)</f>
        <v>CA BERGEN</v>
      </c>
    </row>
    <row r="307" spans="1:14" hidden="1">
      <c r="A307" s="67" t="s">
        <v>219</v>
      </c>
      <c r="B307" s="67">
        <v>10228</v>
      </c>
      <c r="C307" s="67" t="s">
        <v>221</v>
      </c>
      <c r="D307" s="67" t="s">
        <v>223</v>
      </c>
      <c r="E307" s="67" t="s">
        <v>225</v>
      </c>
      <c r="F307" s="67" t="s">
        <v>217</v>
      </c>
      <c r="G307" s="67" t="s">
        <v>39</v>
      </c>
      <c r="H307" s="67">
        <v>11</v>
      </c>
      <c r="I307" s="67">
        <f t="shared" si="22"/>
        <v>13</v>
      </c>
      <c r="J307" s="67">
        <v>18</v>
      </c>
      <c r="K307" s="67">
        <f t="shared" si="23"/>
        <v>1</v>
      </c>
      <c r="L307" t="str">
        <f t="shared" si="24"/>
        <v>CA BERGEN</v>
      </c>
      <c r="M307" s="67" t="s">
        <v>151</v>
      </c>
      <c r="N307" t="str">
        <f>VLOOKUP(M307,NOTED!$D$2:$E$7,2,0)</f>
        <v>CA BERGEN</v>
      </c>
    </row>
    <row r="308" spans="1:14" hidden="1">
      <c r="A308" s="67" t="s">
        <v>219</v>
      </c>
      <c r="B308" s="67">
        <v>10229</v>
      </c>
      <c r="C308" s="67" t="s">
        <v>220</v>
      </c>
      <c r="D308" s="67" t="s">
        <v>222</v>
      </c>
      <c r="E308" s="67" t="s">
        <v>224</v>
      </c>
      <c r="F308" s="67" t="s">
        <v>226</v>
      </c>
      <c r="G308" s="67" t="s">
        <v>181</v>
      </c>
      <c r="H308" s="67">
        <v>17</v>
      </c>
      <c r="I308" s="67">
        <f t="shared" si="22"/>
        <v>20</v>
      </c>
      <c r="J308" s="67">
        <v>15</v>
      </c>
      <c r="K308" s="67">
        <f t="shared" si="23"/>
        <v>1</v>
      </c>
      <c r="L308" t="str">
        <f t="shared" si="24"/>
        <v>EU BERGEN</v>
      </c>
      <c r="M308" s="67" t="s">
        <v>70</v>
      </c>
      <c r="N308" t="str">
        <f>VLOOKUP(M308,NOTED!$D$2:$E$7,2,0)</f>
        <v>EU BERGEN</v>
      </c>
    </row>
    <row r="309" spans="1:14" hidden="1">
      <c r="A309" s="67" t="s">
        <v>219</v>
      </c>
      <c r="B309" s="67">
        <v>10229</v>
      </c>
      <c r="C309" s="67" t="s">
        <v>220</v>
      </c>
      <c r="D309" s="67" t="s">
        <v>222</v>
      </c>
      <c r="E309" s="67" t="s">
        <v>224</v>
      </c>
      <c r="F309" s="67" t="s">
        <v>226</v>
      </c>
      <c r="G309" s="67" t="s">
        <v>39</v>
      </c>
      <c r="H309" s="67">
        <v>6</v>
      </c>
      <c r="I309" s="67">
        <f t="shared" si="22"/>
        <v>7</v>
      </c>
      <c r="J309" s="67">
        <v>15</v>
      </c>
      <c r="K309" s="67">
        <f t="shared" si="23"/>
        <v>0</v>
      </c>
      <c r="L309" t="str">
        <f t="shared" si="24"/>
        <v>EU BERGEN</v>
      </c>
      <c r="M309" s="67" t="s">
        <v>70</v>
      </c>
      <c r="N309" t="str">
        <f>VLOOKUP(M309,NOTED!$D$2:$E$7,2,0)</f>
        <v>EU BERGEN</v>
      </c>
    </row>
    <row r="310" spans="1:14" hidden="1">
      <c r="A310" s="67" t="s">
        <v>219</v>
      </c>
      <c r="B310" s="67">
        <v>10229</v>
      </c>
      <c r="C310" s="67" t="s">
        <v>221</v>
      </c>
      <c r="D310" s="67" t="s">
        <v>223</v>
      </c>
      <c r="E310" s="67" t="s">
        <v>225</v>
      </c>
      <c r="F310" s="67" t="s">
        <v>217</v>
      </c>
      <c r="G310" s="67" t="s">
        <v>181</v>
      </c>
      <c r="H310" s="67">
        <v>8</v>
      </c>
      <c r="I310" s="67">
        <f t="shared" si="22"/>
        <v>10</v>
      </c>
      <c r="J310" s="67">
        <v>18</v>
      </c>
      <c r="K310" s="67">
        <f t="shared" si="23"/>
        <v>1</v>
      </c>
      <c r="L310" t="str">
        <f t="shared" si="24"/>
        <v>EU BERGEN</v>
      </c>
      <c r="M310" s="67" t="s">
        <v>70</v>
      </c>
      <c r="N310" t="str">
        <f>VLOOKUP(M310,NOTED!$D$2:$E$7,2,0)</f>
        <v>EU BERGEN</v>
      </c>
    </row>
    <row r="311" spans="1:14" hidden="1">
      <c r="A311" s="67" t="s">
        <v>219</v>
      </c>
      <c r="B311" s="67">
        <v>10229</v>
      </c>
      <c r="C311" s="67" t="s">
        <v>221</v>
      </c>
      <c r="D311" s="67" t="s">
        <v>223</v>
      </c>
      <c r="E311" s="67" t="s">
        <v>225</v>
      </c>
      <c r="F311" s="67" t="s">
        <v>217</v>
      </c>
      <c r="G311" s="67" t="s">
        <v>39</v>
      </c>
      <c r="H311" s="67">
        <v>4</v>
      </c>
      <c r="I311" s="67">
        <f t="shared" si="22"/>
        <v>5</v>
      </c>
      <c r="J311" s="67">
        <v>18</v>
      </c>
      <c r="K311" s="67">
        <f t="shared" si="23"/>
        <v>0</v>
      </c>
      <c r="L311" t="str">
        <f t="shared" si="24"/>
        <v>EU BERGEN</v>
      </c>
      <c r="M311" s="67" t="s">
        <v>70</v>
      </c>
      <c r="N311" t="str">
        <f>VLOOKUP(M311,NOTED!$D$2:$E$7,2,0)</f>
        <v>EU BERGEN</v>
      </c>
    </row>
    <row r="312" spans="1:14" hidden="1">
      <c r="A312" s="67" t="s">
        <v>219</v>
      </c>
      <c r="B312" s="67">
        <v>10230</v>
      </c>
      <c r="C312" s="67" t="s">
        <v>220</v>
      </c>
      <c r="D312" s="67" t="s">
        <v>222</v>
      </c>
      <c r="E312" s="67" t="s">
        <v>224</v>
      </c>
      <c r="F312" s="67" t="s">
        <v>226</v>
      </c>
      <c r="G312" s="67" t="s">
        <v>181</v>
      </c>
      <c r="H312" s="67">
        <v>43</v>
      </c>
      <c r="I312" s="67">
        <f t="shared" si="22"/>
        <v>52</v>
      </c>
      <c r="J312" s="67">
        <v>15</v>
      </c>
      <c r="K312" s="67">
        <f t="shared" si="23"/>
        <v>3</v>
      </c>
      <c r="L312" t="str">
        <f t="shared" si="24"/>
        <v>UK WAREHOUSE</v>
      </c>
      <c r="M312" s="67" t="s">
        <v>72</v>
      </c>
      <c r="N312" t="str">
        <f>VLOOKUP(M312,NOTED!$D$2:$E$7,2,0)</f>
        <v>UK WAREHOUSE</v>
      </c>
    </row>
    <row r="313" spans="1:14" hidden="1">
      <c r="A313" s="67" t="s">
        <v>219</v>
      </c>
      <c r="B313" s="67">
        <v>10230</v>
      </c>
      <c r="C313" s="67" t="s">
        <v>220</v>
      </c>
      <c r="D313" s="67" t="s">
        <v>222</v>
      </c>
      <c r="E313" s="67" t="s">
        <v>224</v>
      </c>
      <c r="F313" s="67" t="s">
        <v>226</v>
      </c>
      <c r="G313" s="67" t="s">
        <v>39</v>
      </c>
      <c r="H313" s="67">
        <v>14</v>
      </c>
      <c r="I313" s="67">
        <f t="shared" si="22"/>
        <v>17</v>
      </c>
      <c r="J313" s="67">
        <v>15</v>
      </c>
      <c r="K313" s="67">
        <f t="shared" si="23"/>
        <v>1</v>
      </c>
      <c r="L313" t="str">
        <f t="shared" si="24"/>
        <v>UK WAREHOUSE</v>
      </c>
      <c r="M313" s="67" t="s">
        <v>72</v>
      </c>
      <c r="N313" t="str">
        <f>VLOOKUP(M313,NOTED!$D$2:$E$7,2,0)</f>
        <v>UK WAREHOUSE</v>
      </c>
    </row>
    <row r="314" spans="1:14" hidden="1">
      <c r="A314" s="67" t="s">
        <v>219</v>
      </c>
      <c r="B314" s="67">
        <v>10230</v>
      </c>
      <c r="C314" s="67" t="s">
        <v>221</v>
      </c>
      <c r="D314" s="67" t="s">
        <v>223</v>
      </c>
      <c r="E314" s="67" t="s">
        <v>225</v>
      </c>
      <c r="F314" s="67" t="s">
        <v>217</v>
      </c>
      <c r="G314" s="67" t="s">
        <v>181</v>
      </c>
      <c r="H314" s="67">
        <v>35</v>
      </c>
      <c r="I314" s="67">
        <f t="shared" si="22"/>
        <v>42</v>
      </c>
      <c r="J314" s="67">
        <v>18</v>
      </c>
      <c r="K314" s="67">
        <f t="shared" si="23"/>
        <v>2</v>
      </c>
      <c r="L314" t="str">
        <f t="shared" si="24"/>
        <v>UK WAREHOUSE</v>
      </c>
      <c r="M314" s="67" t="s">
        <v>72</v>
      </c>
      <c r="N314" t="str">
        <f>VLOOKUP(M314,NOTED!$D$2:$E$7,2,0)</f>
        <v>UK WAREHOUSE</v>
      </c>
    </row>
    <row r="315" spans="1:14" hidden="1">
      <c r="A315" s="67" t="s">
        <v>219</v>
      </c>
      <c r="B315" s="67">
        <v>10230</v>
      </c>
      <c r="C315" s="67" t="s">
        <v>221</v>
      </c>
      <c r="D315" s="67" t="s">
        <v>223</v>
      </c>
      <c r="E315" s="67" t="s">
        <v>225</v>
      </c>
      <c r="F315" s="67" t="s">
        <v>217</v>
      </c>
      <c r="G315" s="67" t="s">
        <v>39</v>
      </c>
      <c r="H315" s="67">
        <v>18</v>
      </c>
      <c r="I315" s="67">
        <f t="shared" si="22"/>
        <v>22</v>
      </c>
      <c r="J315" s="67">
        <v>18</v>
      </c>
      <c r="K315" s="67">
        <f t="shared" si="23"/>
        <v>1</v>
      </c>
      <c r="L315" t="str">
        <f t="shared" si="24"/>
        <v>UK WAREHOUSE</v>
      </c>
      <c r="M315" s="67" t="s">
        <v>72</v>
      </c>
      <c r="N315" t="str">
        <f>VLOOKUP(M315,NOTED!$D$2:$E$7,2,0)</f>
        <v>UK WAREHOUSE</v>
      </c>
    </row>
    <row r="316" spans="1:14">
      <c r="A316" s="67" t="s">
        <v>219</v>
      </c>
      <c r="B316" s="67">
        <v>10231</v>
      </c>
      <c r="C316" s="67" t="s">
        <v>220</v>
      </c>
      <c r="D316" s="67" t="s">
        <v>222</v>
      </c>
      <c r="E316" s="67" t="s">
        <v>224</v>
      </c>
      <c r="F316" s="67" t="s">
        <v>226</v>
      </c>
      <c r="G316" s="67" t="s">
        <v>181</v>
      </c>
      <c r="H316" s="67">
        <v>260</v>
      </c>
      <c r="I316" s="67">
        <f t="shared" si="22"/>
        <v>312</v>
      </c>
      <c r="J316" s="67">
        <v>15</v>
      </c>
      <c r="K316" s="67">
        <f t="shared" si="23"/>
        <v>21</v>
      </c>
      <c r="L316" t="str">
        <f t="shared" si="24"/>
        <v>US BERGEN</v>
      </c>
      <c r="M316" s="67" t="s">
        <v>64</v>
      </c>
      <c r="N316" t="str">
        <f>VLOOKUP(M316,NOTED!$D$2:$E$7,2,0)</f>
        <v>US BERGEN</v>
      </c>
    </row>
    <row r="317" spans="1:14">
      <c r="A317" s="67" t="s">
        <v>219</v>
      </c>
      <c r="B317" s="67">
        <v>10231</v>
      </c>
      <c r="C317" s="67" t="s">
        <v>220</v>
      </c>
      <c r="D317" s="67" t="s">
        <v>222</v>
      </c>
      <c r="E317" s="67" t="s">
        <v>224</v>
      </c>
      <c r="F317" s="67" t="s">
        <v>226</v>
      </c>
      <c r="G317" s="67" t="s">
        <v>39</v>
      </c>
      <c r="H317" s="67">
        <v>69</v>
      </c>
      <c r="I317" s="67">
        <f t="shared" si="22"/>
        <v>83</v>
      </c>
      <c r="J317" s="67">
        <v>15</v>
      </c>
      <c r="K317" s="67">
        <f t="shared" si="23"/>
        <v>6</v>
      </c>
      <c r="L317" t="str">
        <f t="shared" si="24"/>
        <v>US BERGEN</v>
      </c>
      <c r="M317" s="67" t="s">
        <v>64</v>
      </c>
      <c r="N317" t="str">
        <f>VLOOKUP(M317,NOTED!$D$2:$E$7,2,0)</f>
        <v>US BERGEN</v>
      </c>
    </row>
    <row r="318" spans="1:14">
      <c r="A318" s="67" t="s">
        <v>219</v>
      </c>
      <c r="B318" s="67">
        <v>10231</v>
      </c>
      <c r="C318" s="67" t="s">
        <v>221</v>
      </c>
      <c r="D318" s="67" t="s">
        <v>223</v>
      </c>
      <c r="E318" s="67" t="s">
        <v>225</v>
      </c>
      <c r="F318" s="67" t="s">
        <v>217</v>
      </c>
      <c r="G318" s="67" t="s">
        <v>181</v>
      </c>
      <c r="H318" s="67">
        <v>185</v>
      </c>
      <c r="I318" s="67">
        <f t="shared" si="22"/>
        <v>222</v>
      </c>
      <c r="J318" s="67">
        <v>18</v>
      </c>
      <c r="K318" s="67">
        <f t="shared" si="23"/>
        <v>12</v>
      </c>
      <c r="L318" t="str">
        <f t="shared" si="24"/>
        <v>US BERGEN</v>
      </c>
      <c r="M318" s="67" t="s">
        <v>64</v>
      </c>
      <c r="N318" t="str">
        <f>VLOOKUP(M318,NOTED!$D$2:$E$7,2,0)</f>
        <v>US BERGEN</v>
      </c>
    </row>
    <row r="319" spans="1:14">
      <c r="A319" s="67" t="s">
        <v>219</v>
      </c>
      <c r="B319" s="67">
        <v>10231</v>
      </c>
      <c r="C319" s="67" t="s">
        <v>221</v>
      </c>
      <c r="D319" s="67" t="s">
        <v>223</v>
      </c>
      <c r="E319" s="67" t="s">
        <v>225</v>
      </c>
      <c r="F319" s="67" t="s">
        <v>217</v>
      </c>
      <c r="G319" s="67" t="s">
        <v>39</v>
      </c>
      <c r="H319" s="67">
        <v>67</v>
      </c>
      <c r="I319" s="67">
        <f t="shared" si="22"/>
        <v>80</v>
      </c>
      <c r="J319" s="67">
        <v>18</v>
      </c>
      <c r="K319" s="67">
        <f t="shared" si="23"/>
        <v>4</v>
      </c>
      <c r="L319" t="str">
        <f t="shared" si="24"/>
        <v>US BERGEN</v>
      </c>
      <c r="M319" s="67" t="s">
        <v>64</v>
      </c>
      <c r="N319" t="str">
        <f>VLOOKUP(M319,NOTED!$D$2:$E$7,2,0)</f>
        <v>US BERGEN</v>
      </c>
    </row>
    <row r="320" spans="1:14">
      <c r="B320">
        <v>10341</v>
      </c>
      <c r="C320" t="s">
        <v>228</v>
      </c>
      <c r="D320" t="s">
        <v>230</v>
      </c>
      <c r="E320" t="s">
        <v>232</v>
      </c>
      <c r="F320" s="122" t="s">
        <v>218</v>
      </c>
      <c r="G320" t="s">
        <v>234</v>
      </c>
      <c r="H320">
        <v>379</v>
      </c>
      <c r="I320" s="67">
        <f t="shared" si="22"/>
        <v>455</v>
      </c>
      <c r="J320" s="122">
        <v>30</v>
      </c>
      <c r="K320" s="122">
        <f t="shared" si="23"/>
        <v>15</v>
      </c>
      <c r="L320" t="str">
        <f t="shared" ref="L320:L322" si="26">N320</f>
        <v>US BERGEN</v>
      </c>
      <c r="M320" s="67" t="s">
        <v>64</v>
      </c>
      <c r="N320" t="str">
        <f>VLOOKUP(M320,NOTED!$D$2:$E$7,2,0)</f>
        <v>US BERGEN</v>
      </c>
    </row>
    <row r="321" spans="2:14">
      <c r="B321">
        <v>10341</v>
      </c>
      <c r="C321" t="s">
        <v>229</v>
      </c>
      <c r="D321" t="s">
        <v>231</v>
      </c>
      <c r="E321" t="s">
        <v>233</v>
      </c>
      <c r="F321" s="122" t="s">
        <v>217</v>
      </c>
      <c r="G321" t="s">
        <v>182</v>
      </c>
      <c r="H321">
        <v>260</v>
      </c>
      <c r="I321" s="67">
        <f t="shared" si="22"/>
        <v>312</v>
      </c>
      <c r="J321" s="122">
        <v>30</v>
      </c>
      <c r="K321" s="122">
        <f t="shared" si="23"/>
        <v>10</v>
      </c>
      <c r="L321" t="str">
        <f t="shared" si="26"/>
        <v>US BERGEN</v>
      </c>
      <c r="M321" s="67" t="s">
        <v>64</v>
      </c>
      <c r="N321" t="str">
        <f>VLOOKUP(M321,NOTED!$D$2:$E$7,2,0)</f>
        <v>US BERGEN</v>
      </c>
    </row>
    <row r="322" spans="2:14">
      <c r="B322">
        <v>10341</v>
      </c>
      <c r="C322" t="s">
        <v>229</v>
      </c>
      <c r="D322" t="s">
        <v>231</v>
      </c>
      <c r="E322" t="s">
        <v>233</v>
      </c>
      <c r="F322" s="122" t="s">
        <v>217</v>
      </c>
      <c r="G322" t="s">
        <v>234</v>
      </c>
      <c r="H322">
        <v>362</v>
      </c>
      <c r="I322" s="67">
        <f t="shared" si="22"/>
        <v>434</v>
      </c>
      <c r="J322" s="122">
        <v>30</v>
      </c>
      <c r="K322" s="122">
        <f t="shared" si="23"/>
        <v>14</v>
      </c>
      <c r="L322" t="str">
        <f t="shared" si="26"/>
        <v>US BERGEN</v>
      </c>
      <c r="M322" s="67" t="s">
        <v>64</v>
      </c>
      <c r="N322" t="str">
        <f>VLOOKUP(M322,NOTED!$D$2:$E$7,2,0)</f>
        <v>US BERGEN</v>
      </c>
    </row>
  </sheetData>
  <autoFilter ref="B2:M322" xr:uid="{1EDFCF1B-0353-41F9-BC28-FE73671DA24B}">
    <filterColumn colId="10">
      <filters>
        <filter val="US BERGEN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AJ51"/>
  <sheetViews>
    <sheetView showGridLines="0" topLeftCell="A11" zoomScale="55" zoomScaleNormal="55" workbookViewId="0">
      <selection activeCell="G41" sqref="G41"/>
    </sheetView>
  </sheetViews>
  <sheetFormatPr defaultRowHeight="14.4"/>
  <cols>
    <col min="20" max="20" width="4" customWidth="1"/>
  </cols>
  <sheetData>
    <row r="5" spans="5:36" ht="24.6" customHeight="1">
      <c r="E5" s="62"/>
      <c r="F5" s="62"/>
      <c r="G5" s="62"/>
      <c r="H5" s="62"/>
      <c r="I5" s="62"/>
      <c r="J5" s="62"/>
      <c r="K5" s="62"/>
      <c r="N5" s="63"/>
      <c r="O5" s="63"/>
      <c r="P5" s="63"/>
      <c r="Q5" s="63"/>
      <c r="R5" s="63"/>
      <c r="S5" s="63"/>
      <c r="T5" s="63"/>
      <c r="V5" s="65"/>
      <c r="W5" s="65"/>
      <c r="X5" s="65"/>
      <c r="Y5" s="65"/>
      <c r="Z5" s="65"/>
      <c r="AA5" s="65"/>
      <c r="AB5" s="65"/>
      <c r="AD5" s="108" t="s">
        <v>49</v>
      </c>
      <c r="AE5" s="109"/>
      <c r="AF5" s="109"/>
      <c r="AG5" s="109"/>
      <c r="AH5" s="109"/>
      <c r="AI5" s="109"/>
      <c r="AJ5" s="110"/>
    </row>
    <row r="6" spans="5:36" ht="24.6" customHeight="1">
      <c r="E6" s="62"/>
      <c r="F6" s="62"/>
      <c r="G6" s="62"/>
      <c r="H6" s="62"/>
      <c r="I6" s="62"/>
      <c r="J6" s="62"/>
      <c r="K6" s="62"/>
      <c r="N6" s="63"/>
      <c r="O6" s="63"/>
      <c r="P6" s="63"/>
      <c r="Q6" s="63"/>
      <c r="R6" s="63"/>
      <c r="S6" s="63"/>
      <c r="T6" s="63"/>
      <c r="V6" s="65"/>
      <c r="W6" s="65"/>
      <c r="X6" s="65"/>
      <c r="Y6" s="65"/>
      <c r="Z6" s="65"/>
      <c r="AA6" s="65"/>
      <c r="AB6" s="65"/>
      <c r="AD6" s="111"/>
      <c r="AE6" s="112"/>
      <c r="AF6" s="112"/>
      <c r="AG6" s="112"/>
      <c r="AH6" s="112"/>
      <c r="AI6" s="112"/>
      <c r="AJ6" s="113"/>
    </row>
    <row r="7" spans="5:36" ht="14.4" customHeight="1">
      <c r="E7" s="62"/>
      <c r="F7" s="117" t="s">
        <v>46</v>
      </c>
      <c r="G7" s="117"/>
      <c r="H7" s="117"/>
      <c r="I7" s="117"/>
      <c r="J7" s="117"/>
      <c r="K7" s="62"/>
      <c r="N7" s="118" t="s">
        <v>47</v>
      </c>
      <c r="O7" s="118"/>
      <c r="P7" s="118"/>
      <c r="Q7" s="118"/>
      <c r="R7" s="118"/>
      <c r="S7" s="118"/>
      <c r="T7" s="118"/>
      <c r="V7" s="97" t="s">
        <v>53</v>
      </c>
      <c r="W7" s="97"/>
      <c r="X7" s="97"/>
      <c r="Y7" s="97"/>
      <c r="Z7" s="97"/>
      <c r="AA7" s="97"/>
      <c r="AB7" s="97"/>
      <c r="AD7" s="111"/>
      <c r="AE7" s="112"/>
      <c r="AF7" s="112"/>
      <c r="AG7" s="112"/>
      <c r="AH7" s="112"/>
      <c r="AI7" s="112"/>
      <c r="AJ7" s="113"/>
    </row>
    <row r="8" spans="5:36" ht="14.4" customHeight="1">
      <c r="E8" s="62"/>
      <c r="F8" s="117"/>
      <c r="G8" s="117"/>
      <c r="H8" s="117"/>
      <c r="I8" s="117"/>
      <c r="J8" s="117"/>
      <c r="K8" s="62"/>
      <c r="N8" s="118"/>
      <c r="O8" s="118"/>
      <c r="P8" s="118"/>
      <c r="Q8" s="118"/>
      <c r="R8" s="118"/>
      <c r="S8" s="118"/>
      <c r="T8" s="118"/>
      <c r="V8" s="97"/>
      <c r="W8" s="97"/>
      <c r="X8" s="97"/>
      <c r="Y8" s="97"/>
      <c r="Z8" s="97"/>
      <c r="AA8" s="97"/>
      <c r="AB8" s="97"/>
      <c r="AD8" s="111"/>
      <c r="AE8" s="112"/>
      <c r="AF8" s="112"/>
      <c r="AG8" s="112"/>
      <c r="AH8" s="112"/>
      <c r="AI8" s="112"/>
      <c r="AJ8" s="113"/>
    </row>
    <row r="9" spans="5:36" ht="14.4" customHeight="1">
      <c r="E9" s="62"/>
      <c r="F9" s="117"/>
      <c r="G9" s="117"/>
      <c r="H9" s="117"/>
      <c r="I9" s="117"/>
      <c r="J9" s="117"/>
      <c r="K9" s="62"/>
      <c r="N9" s="118"/>
      <c r="O9" s="118"/>
      <c r="P9" s="118"/>
      <c r="Q9" s="118"/>
      <c r="R9" s="118"/>
      <c r="S9" s="118"/>
      <c r="T9" s="118"/>
      <c r="V9" s="97"/>
      <c r="W9" s="97"/>
      <c r="X9" s="97"/>
      <c r="Y9" s="97"/>
      <c r="Z9" s="97"/>
      <c r="AA9" s="97"/>
      <c r="AB9" s="97"/>
      <c r="AD9" s="111"/>
      <c r="AE9" s="112"/>
      <c r="AF9" s="112"/>
      <c r="AG9" s="112"/>
      <c r="AH9" s="112"/>
      <c r="AI9" s="112"/>
      <c r="AJ9" s="113"/>
    </row>
    <row r="10" spans="5:36" ht="14.4" customHeight="1">
      <c r="E10" s="62"/>
      <c r="F10" s="117"/>
      <c r="G10" s="117"/>
      <c r="H10" s="117"/>
      <c r="I10" s="117"/>
      <c r="J10" s="117"/>
      <c r="K10" s="62"/>
      <c r="N10" s="118"/>
      <c r="O10" s="118"/>
      <c r="P10" s="118"/>
      <c r="Q10" s="118"/>
      <c r="R10" s="118"/>
      <c r="S10" s="118"/>
      <c r="T10" s="118"/>
      <c r="V10" s="97"/>
      <c r="W10" s="97"/>
      <c r="X10" s="97"/>
      <c r="Y10" s="97"/>
      <c r="Z10" s="97"/>
      <c r="AA10" s="97"/>
      <c r="AB10" s="97"/>
      <c r="AD10" s="111"/>
      <c r="AE10" s="112"/>
      <c r="AF10" s="112"/>
      <c r="AG10" s="112"/>
      <c r="AH10" s="112"/>
      <c r="AI10" s="112"/>
      <c r="AJ10" s="113"/>
    </row>
    <row r="11" spans="5:36" ht="14.4" customHeight="1">
      <c r="E11" s="62"/>
      <c r="F11" s="117"/>
      <c r="G11" s="117"/>
      <c r="H11" s="117"/>
      <c r="I11" s="117"/>
      <c r="J11" s="117"/>
      <c r="K11" s="62"/>
      <c r="N11" s="118"/>
      <c r="O11" s="118"/>
      <c r="P11" s="118"/>
      <c r="Q11" s="118"/>
      <c r="R11" s="118"/>
      <c r="S11" s="118"/>
      <c r="T11" s="118"/>
      <c r="V11" s="97"/>
      <c r="W11" s="97"/>
      <c r="X11" s="97"/>
      <c r="Y11" s="97"/>
      <c r="Z11" s="97"/>
      <c r="AA11" s="97"/>
      <c r="AB11" s="97"/>
      <c r="AD11" s="111"/>
      <c r="AE11" s="112"/>
      <c r="AF11" s="112"/>
      <c r="AG11" s="112"/>
      <c r="AH11" s="112"/>
      <c r="AI11" s="112"/>
      <c r="AJ11" s="113"/>
    </row>
    <row r="12" spans="5:36" ht="14.4" customHeight="1">
      <c r="E12" s="62"/>
      <c r="F12" s="117"/>
      <c r="G12" s="117"/>
      <c r="H12" s="117"/>
      <c r="I12" s="117"/>
      <c r="J12" s="117"/>
      <c r="K12" s="62"/>
      <c r="N12" s="118"/>
      <c r="O12" s="118"/>
      <c r="P12" s="118"/>
      <c r="Q12" s="118"/>
      <c r="R12" s="118"/>
      <c r="S12" s="118"/>
      <c r="T12" s="118"/>
      <c r="V12" s="97"/>
      <c r="W12" s="97"/>
      <c r="X12" s="97"/>
      <c r="Y12" s="97"/>
      <c r="Z12" s="97"/>
      <c r="AA12" s="97"/>
      <c r="AB12" s="97"/>
      <c r="AD12" s="111"/>
      <c r="AE12" s="112"/>
      <c r="AF12" s="112"/>
      <c r="AG12" s="112"/>
      <c r="AH12" s="112"/>
      <c r="AI12" s="112"/>
      <c r="AJ12" s="113"/>
    </row>
    <row r="13" spans="5:36" ht="14.4" customHeight="1">
      <c r="E13" s="62"/>
      <c r="F13" s="117"/>
      <c r="G13" s="117"/>
      <c r="H13" s="117"/>
      <c r="I13" s="117"/>
      <c r="J13" s="117"/>
      <c r="K13" s="62"/>
      <c r="N13" s="118"/>
      <c r="O13" s="118"/>
      <c r="P13" s="118"/>
      <c r="Q13" s="118"/>
      <c r="R13" s="118"/>
      <c r="S13" s="118"/>
      <c r="T13" s="118"/>
      <c r="V13" s="97"/>
      <c r="W13" s="97"/>
      <c r="X13" s="97"/>
      <c r="Y13" s="97"/>
      <c r="Z13" s="97"/>
      <c r="AA13" s="97"/>
      <c r="AB13" s="97"/>
      <c r="AD13" s="111"/>
      <c r="AE13" s="112"/>
      <c r="AF13" s="112"/>
      <c r="AG13" s="112"/>
      <c r="AH13" s="112"/>
      <c r="AI13" s="112"/>
      <c r="AJ13" s="113"/>
    </row>
    <row r="14" spans="5:36" ht="14.4" customHeight="1">
      <c r="E14" s="62"/>
      <c r="F14" s="117"/>
      <c r="G14" s="117"/>
      <c r="H14" s="117"/>
      <c r="I14" s="117"/>
      <c r="J14" s="117"/>
      <c r="K14" s="62"/>
      <c r="N14" s="118"/>
      <c r="O14" s="118"/>
      <c r="P14" s="118"/>
      <c r="Q14" s="118"/>
      <c r="R14" s="118"/>
      <c r="S14" s="118"/>
      <c r="T14" s="118"/>
      <c r="V14" s="97"/>
      <c r="W14" s="97"/>
      <c r="X14" s="97"/>
      <c r="Y14" s="97"/>
      <c r="Z14" s="97"/>
      <c r="AA14" s="97"/>
      <c r="AB14" s="97"/>
      <c r="AD14" s="111"/>
      <c r="AE14" s="112"/>
      <c r="AF14" s="112"/>
      <c r="AG14" s="112"/>
      <c r="AH14" s="112"/>
      <c r="AI14" s="112"/>
      <c r="AJ14" s="113"/>
    </row>
    <row r="15" spans="5:36" ht="14.4" customHeight="1">
      <c r="E15" s="62"/>
      <c r="F15" s="117"/>
      <c r="G15" s="117"/>
      <c r="H15" s="117"/>
      <c r="I15" s="117"/>
      <c r="J15" s="117"/>
      <c r="K15" s="62"/>
      <c r="N15" s="118"/>
      <c r="O15" s="118"/>
      <c r="P15" s="118"/>
      <c r="Q15" s="118"/>
      <c r="R15" s="118"/>
      <c r="S15" s="118"/>
      <c r="T15" s="118"/>
      <c r="V15" s="97"/>
      <c r="W15" s="97"/>
      <c r="X15" s="97"/>
      <c r="Y15" s="97"/>
      <c r="Z15" s="97"/>
      <c r="AA15" s="97"/>
      <c r="AB15" s="97"/>
      <c r="AD15" s="111"/>
      <c r="AE15" s="112"/>
      <c r="AF15" s="112"/>
      <c r="AG15" s="112"/>
      <c r="AH15" s="112"/>
      <c r="AI15" s="112"/>
      <c r="AJ15" s="113"/>
    </row>
    <row r="16" spans="5:36" ht="14.4" customHeight="1">
      <c r="E16" s="62"/>
      <c r="F16" s="117"/>
      <c r="G16" s="117"/>
      <c r="H16" s="117"/>
      <c r="I16" s="117"/>
      <c r="J16" s="117"/>
      <c r="K16" s="62"/>
      <c r="N16" s="118"/>
      <c r="O16" s="118"/>
      <c r="P16" s="118"/>
      <c r="Q16" s="118"/>
      <c r="R16" s="118"/>
      <c r="S16" s="118"/>
      <c r="T16" s="118"/>
      <c r="V16" s="97"/>
      <c r="W16" s="97"/>
      <c r="X16" s="97"/>
      <c r="Y16" s="97"/>
      <c r="Z16" s="97"/>
      <c r="AA16" s="97"/>
      <c r="AB16" s="97"/>
      <c r="AD16" s="111"/>
      <c r="AE16" s="112"/>
      <c r="AF16" s="112"/>
      <c r="AG16" s="112"/>
      <c r="AH16" s="112"/>
      <c r="AI16" s="112"/>
      <c r="AJ16" s="113"/>
    </row>
    <row r="17" spans="5:36" ht="14.4" customHeight="1">
      <c r="E17" s="62"/>
      <c r="F17" s="62"/>
      <c r="G17" s="62"/>
      <c r="H17" s="62"/>
      <c r="I17" s="62"/>
      <c r="J17" s="62"/>
      <c r="K17" s="62"/>
      <c r="N17" s="63"/>
      <c r="O17" s="63"/>
      <c r="P17" s="63"/>
      <c r="Q17" s="63"/>
      <c r="R17" s="63"/>
      <c r="S17" s="63"/>
      <c r="T17" s="63"/>
      <c r="V17" s="65"/>
      <c r="W17" s="65"/>
      <c r="X17" s="65"/>
      <c r="Y17" s="65"/>
      <c r="Z17" s="65"/>
      <c r="AA17" s="65"/>
      <c r="AB17" s="65"/>
      <c r="AD17" s="111"/>
      <c r="AE17" s="112"/>
      <c r="AF17" s="112"/>
      <c r="AG17" s="112"/>
      <c r="AH17" s="112"/>
      <c r="AI17" s="112"/>
      <c r="AJ17" s="113"/>
    </row>
    <row r="18" spans="5:36" ht="14.4" customHeight="1">
      <c r="E18" s="62"/>
      <c r="F18" s="62"/>
      <c r="G18" s="62"/>
      <c r="H18" s="62"/>
      <c r="I18" s="62"/>
      <c r="J18" s="62"/>
      <c r="K18" s="62"/>
      <c r="N18" s="63"/>
      <c r="O18" s="63"/>
      <c r="P18" s="63"/>
      <c r="Q18" s="63"/>
      <c r="R18" s="63"/>
      <c r="S18" s="63"/>
      <c r="T18" s="63"/>
      <c r="V18" s="65"/>
      <c r="W18" s="65"/>
      <c r="X18" s="65"/>
      <c r="Y18" s="65"/>
      <c r="Z18" s="65"/>
      <c r="AA18" s="65"/>
      <c r="AB18" s="65"/>
      <c r="AD18" s="111"/>
      <c r="AE18" s="112"/>
      <c r="AF18" s="112"/>
      <c r="AG18" s="112"/>
      <c r="AH18" s="112"/>
      <c r="AI18" s="112"/>
      <c r="AJ18" s="113"/>
    </row>
    <row r="19" spans="5:36" ht="14.4" customHeight="1">
      <c r="E19" s="62"/>
      <c r="F19" s="62"/>
      <c r="G19" s="62"/>
      <c r="H19" s="62"/>
      <c r="I19" s="62"/>
      <c r="J19" s="62"/>
      <c r="K19" s="62"/>
      <c r="N19" s="63"/>
      <c r="O19" s="63"/>
      <c r="P19" s="63"/>
      <c r="Q19" s="63"/>
      <c r="R19" s="63"/>
      <c r="S19" s="63"/>
      <c r="T19" s="63"/>
      <c r="V19" s="65"/>
      <c r="W19" s="65"/>
      <c r="X19" s="65"/>
      <c r="Y19" s="65"/>
      <c r="Z19" s="65"/>
      <c r="AA19" s="65"/>
      <c r="AB19" s="65"/>
      <c r="AD19" s="114"/>
      <c r="AE19" s="115"/>
      <c r="AF19" s="115"/>
      <c r="AG19" s="115"/>
      <c r="AH19" s="115"/>
      <c r="AI19" s="115"/>
      <c r="AJ19" s="116"/>
    </row>
    <row r="22" spans="5:36">
      <c r="E22" s="98" t="s">
        <v>48</v>
      </c>
      <c r="F22" s="99"/>
      <c r="G22" s="99"/>
      <c r="H22" s="99"/>
      <c r="I22" s="99"/>
      <c r="J22" s="99"/>
      <c r="K22" s="100"/>
      <c r="N22" s="64"/>
      <c r="O22" s="64"/>
      <c r="P22" s="64"/>
      <c r="Q22" s="64"/>
      <c r="R22" s="64"/>
      <c r="S22" s="64"/>
      <c r="T22" s="64"/>
      <c r="V22" s="119" t="s">
        <v>52</v>
      </c>
      <c r="W22" s="119"/>
      <c r="X22" s="119"/>
      <c r="Y22" s="119"/>
      <c r="Z22" s="119"/>
      <c r="AA22" s="119"/>
      <c r="AB22" s="119"/>
      <c r="AD22" s="120" t="s">
        <v>153</v>
      </c>
      <c r="AE22" s="121"/>
      <c r="AF22" s="121"/>
      <c r="AG22" s="121"/>
      <c r="AH22" s="121"/>
      <c r="AI22" s="121"/>
      <c r="AJ22" s="121"/>
    </row>
    <row r="23" spans="5:36">
      <c r="E23" s="101"/>
      <c r="F23" s="102"/>
      <c r="G23" s="102"/>
      <c r="H23" s="102"/>
      <c r="I23" s="102"/>
      <c r="J23" s="102"/>
      <c r="K23" s="103"/>
      <c r="N23" s="64"/>
      <c r="O23" s="64"/>
      <c r="P23" s="64"/>
      <c r="Q23" s="64"/>
      <c r="R23" s="64"/>
      <c r="S23" s="64"/>
      <c r="T23" s="64"/>
      <c r="V23" s="119"/>
      <c r="W23" s="119"/>
      <c r="X23" s="119"/>
      <c r="Y23" s="119"/>
      <c r="Z23" s="119"/>
      <c r="AA23" s="119"/>
      <c r="AB23" s="119"/>
      <c r="AD23" s="121"/>
      <c r="AE23" s="121"/>
      <c r="AF23" s="121"/>
      <c r="AG23" s="121"/>
      <c r="AH23" s="121"/>
      <c r="AI23" s="121"/>
      <c r="AJ23" s="121"/>
    </row>
    <row r="24" spans="5:36" ht="14.4" customHeight="1">
      <c r="E24" s="101"/>
      <c r="F24" s="102"/>
      <c r="G24" s="102"/>
      <c r="H24" s="102"/>
      <c r="I24" s="102"/>
      <c r="J24" s="102"/>
      <c r="K24" s="103"/>
      <c r="N24" s="107" t="s">
        <v>51</v>
      </c>
      <c r="O24" s="107"/>
      <c r="P24" s="107"/>
      <c r="Q24" s="107"/>
      <c r="R24" s="107"/>
      <c r="S24" s="107"/>
      <c r="T24" s="107"/>
      <c r="V24" s="119"/>
      <c r="W24" s="119"/>
      <c r="X24" s="119"/>
      <c r="Y24" s="119"/>
      <c r="Z24" s="119"/>
      <c r="AA24" s="119"/>
      <c r="AB24" s="119"/>
      <c r="AD24" s="121"/>
      <c r="AE24" s="121"/>
      <c r="AF24" s="121"/>
      <c r="AG24" s="121"/>
      <c r="AH24" s="121"/>
      <c r="AI24" s="121"/>
      <c r="AJ24" s="121"/>
    </row>
    <row r="25" spans="5:36" ht="14.4" customHeight="1">
      <c r="E25" s="101"/>
      <c r="F25" s="102"/>
      <c r="G25" s="102"/>
      <c r="H25" s="102"/>
      <c r="I25" s="102"/>
      <c r="J25" s="102"/>
      <c r="K25" s="103"/>
      <c r="N25" s="107"/>
      <c r="O25" s="107"/>
      <c r="P25" s="107"/>
      <c r="Q25" s="107"/>
      <c r="R25" s="107"/>
      <c r="S25" s="107"/>
      <c r="T25" s="107"/>
      <c r="V25" s="119"/>
      <c r="W25" s="119"/>
      <c r="X25" s="119"/>
      <c r="Y25" s="119"/>
      <c r="Z25" s="119"/>
      <c r="AA25" s="119"/>
      <c r="AB25" s="119"/>
      <c r="AD25" s="121"/>
      <c r="AE25" s="121"/>
      <c r="AF25" s="121"/>
      <c r="AG25" s="121"/>
      <c r="AH25" s="121"/>
      <c r="AI25" s="121"/>
      <c r="AJ25" s="121"/>
    </row>
    <row r="26" spans="5:36" ht="14.4" customHeight="1">
      <c r="E26" s="101"/>
      <c r="F26" s="102"/>
      <c r="G26" s="102"/>
      <c r="H26" s="102"/>
      <c r="I26" s="102"/>
      <c r="J26" s="102"/>
      <c r="K26" s="103"/>
      <c r="N26" s="107"/>
      <c r="O26" s="107"/>
      <c r="P26" s="107"/>
      <c r="Q26" s="107"/>
      <c r="R26" s="107"/>
      <c r="S26" s="107"/>
      <c r="T26" s="107"/>
      <c r="V26" s="119"/>
      <c r="W26" s="119"/>
      <c r="X26" s="119"/>
      <c r="Y26" s="119"/>
      <c r="Z26" s="119"/>
      <c r="AA26" s="119"/>
      <c r="AB26" s="119"/>
      <c r="AD26" s="121"/>
      <c r="AE26" s="121"/>
      <c r="AF26" s="121"/>
      <c r="AG26" s="121"/>
      <c r="AH26" s="121"/>
      <c r="AI26" s="121"/>
      <c r="AJ26" s="121"/>
    </row>
    <row r="27" spans="5:36" ht="14.4" customHeight="1">
      <c r="E27" s="101"/>
      <c r="F27" s="102"/>
      <c r="G27" s="102"/>
      <c r="H27" s="102"/>
      <c r="I27" s="102"/>
      <c r="J27" s="102"/>
      <c r="K27" s="103"/>
      <c r="N27" s="107"/>
      <c r="O27" s="107"/>
      <c r="P27" s="107"/>
      <c r="Q27" s="107"/>
      <c r="R27" s="107"/>
      <c r="S27" s="107"/>
      <c r="T27" s="107"/>
      <c r="V27" s="119"/>
      <c r="W27" s="119"/>
      <c r="X27" s="119"/>
      <c r="Y27" s="119"/>
      <c r="Z27" s="119"/>
      <c r="AA27" s="119"/>
      <c r="AB27" s="119"/>
      <c r="AD27" s="121"/>
      <c r="AE27" s="121"/>
      <c r="AF27" s="121"/>
      <c r="AG27" s="121"/>
      <c r="AH27" s="121"/>
      <c r="AI27" s="121"/>
      <c r="AJ27" s="121"/>
    </row>
    <row r="28" spans="5:36" ht="14.4" customHeight="1">
      <c r="E28" s="101"/>
      <c r="F28" s="102"/>
      <c r="G28" s="102"/>
      <c r="H28" s="102"/>
      <c r="I28" s="102"/>
      <c r="J28" s="102"/>
      <c r="K28" s="103"/>
      <c r="N28" s="107"/>
      <c r="O28" s="107"/>
      <c r="P28" s="107"/>
      <c r="Q28" s="107"/>
      <c r="R28" s="107"/>
      <c r="S28" s="107"/>
      <c r="T28" s="107"/>
      <c r="V28" s="119"/>
      <c r="W28" s="119"/>
      <c r="X28" s="119"/>
      <c r="Y28" s="119"/>
      <c r="Z28" s="119"/>
      <c r="AA28" s="119"/>
      <c r="AB28" s="119"/>
      <c r="AD28" s="121"/>
      <c r="AE28" s="121"/>
      <c r="AF28" s="121"/>
      <c r="AG28" s="121"/>
      <c r="AH28" s="121"/>
      <c r="AI28" s="121"/>
      <c r="AJ28" s="121"/>
    </row>
    <row r="29" spans="5:36" ht="14.4" customHeight="1">
      <c r="E29" s="101"/>
      <c r="F29" s="102"/>
      <c r="G29" s="102"/>
      <c r="H29" s="102"/>
      <c r="I29" s="102"/>
      <c r="J29" s="102"/>
      <c r="K29" s="103"/>
      <c r="N29" s="107"/>
      <c r="O29" s="107"/>
      <c r="P29" s="107"/>
      <c r="Q29" s="107"/>
      <c r="R29" s="107"/>
      <c r="S29" s="107"/>
      <c r="T29" s="107"/>
      <c r="V29" s="119"/>
      <c r="W29" s="119"/>
      <c r="X29" s="119"/>
      <c r="Y29" s="119"/>
      <c r="Z29" s="119"/>
      <c r="AA29" s="119"/>
      <c r="AB29" s="119"/>
      <c r="AD29" s="121"/>
      <c r="AE29" s="121"/>
      <c r="AF29" s="121"/>
      <c r="AG29" s="121"/>
      <c r="AH29" s="121"/>
      <c r="AI29" s="121"/>
      <c r="AJ29" s="121"/>
    </row>
    <row r="30" spans="5:36" ht="14.4" customHeight="1">
      <c r="E30" s="101"/>
      <c r="F30" s="102"/>
      <c r="G30" s="102"/>
      <c r="H30" s="102"/>
      <c r="I30" s="102"/>
      <c r="J30" s="102"/>
      <c r="K30" s="103"/>
      <c r="N30" s="107"/>
      <c r="O30" s="107"/>
      <c r="P30" s="107"/>
      <c r="Q30" s="107"/>
      <c r="R30" s="107"/>
      <c r="S30" s="107"/>
      <c r="T30" s="107"/>
      <c r="V30" s="119"/>
      <c r="W30" s="119"/>
      <c r="X30" s="119"/>
      <c r="Y30" s="119"/>
      <c r="Z30" s="119"/>
      <c r="AA30" s="119"/>
      <c r="AB30" s="119"/>
      <c r="AD30" s="121"/>
      <c r="AE30" s="121"/>
      <c r="AF30" s="121"/>
      <c r="AG30" s="121"/>
      <c r="AH30" s="121"/>
      <c r="AI30" s="121"/>
      <c r="AJ30" s="121"/>
    </row>
    <row r="31" spans="5:36" ht="14.4" customHeight="1">
      <c r="E31" s="101"/>
      <c r="F31" s="102"/>
      <c r="G31" s="102"/>
      <c r="H31" s="102"/>
      <c r="I31" s="102"/>
      <c r="J31" s="102"/>
      <c r="K31" s="103"/>
      <c r="N31" s="107"/>
      <c r="O31" s="107"/>
      <c r="P31" s="107"/>
      <c r="Q31" s="107"/>
      <c r="R31" s="107"/>
      <c r="S31" s="107"/>
      <c r="T31" s="107"/>
      <c r="V31" s="119"/>
      <c r="W31" s="119"/>
      <c r="X31" s="119"/>
      <c r="Y31" s="119"/>
      <c r="Z31" s="119"/>
      <c r="AA31" s="119"/>
      <c r="AB31" s="119"/>
      <c r="AD31" s="121"/>
      <c r="AE31" s="121"/>
      <c r="AF31" s="121"/>
      <c r="AG31" s="121"/>
      <c r="AH31" s="121"/>
      <c r="AI31" s="121"/>
      <c r="AJ31" s="121"/>
    </row>
    <row r="32" spans="5:36" ht="14.4" customHeight="1">
      <c r="E32" s="101"/>
      <c r="F32" s="102"/>
      <c r="G32" s="102"/>
      <c r="H32" s="102"/>
      <c r="I32" s="102"/>
      <c r="J32" s="102"/>
      <c r="K32" s="103"/>
      <c r="N32" s="107"/>
      <c r="O32" s="107"/>
      <c r="P32" s="107"/>
      <c r="Q32" s="107"/>
      <c r="R32" s="107"/>
      <c r="S32" s="107"/>
      <c r="T32" s="107"/>
      <c r="V32" s="119"/>
      <c r="W32" s="119"/>
      <c r="X32" s="119"/>
      <c r="Y32" s="119"/>
      <c r="Z32" s="119"/>
      <c r="AA32" s="119"/>
      <c r="AB32" s="119"/>
      <c r="AD32" s="121"/>
      <c r="AE32" s="121"/>
      <c r="AF32" s="121"/>
      <c r="AG32" s="121"/>
      <c r="AH32" s="121"/>
      <c r="AI32" s="121"/>
      <c r="AJ32" s="121"/>
    </row>
    <row r="33" spans="5:36" ht="14.4" customHeight="1">
      <c r="E33" s="101"/>
      <c r="F33" s="102"/>
      <c r="G33" s="102"/>
      <c r="H33" s="102"/>
      <c r="I33" s="102"/>
      <c r="J33" s="102"/>
      <c r="K33" s="103"/>
      <c r="N33" s="107"/>
      <c r="O33" s="107"/>
      <c r="P33" s="107"/>
      <c r="Q33" s="107"/>
      <c r="R33" s="107"/>
      <c r="S33" s="107"/>
      <c r="T33" s="107"/>
      <c r="V33" s="119"/>
      <c r="W33" s="119"/>
      <c r="X33" s="119"/>
      <c r="Y33" s="119"/>
      <c r="Z33" s="119"/>
      <c r="AA33" s="119"/>
      <c r="AB33" s="119"/>
      <c r="AD33" s="121"/>
      <c r="AE33" s="121"/>
      <c r="AF33" s="121"/>
      <c r="AG33" s="121"/>
      <c r="AH33" s="121"/>
      <c r="AI33" s="121"/>
      <c r="AJ33" s="121"/>
    </row>
    <row r="34" spans="5:36">
      <c r="E34" s="101"/>
      <c r="F34" s="102"/>
      <c r="G34" s="102"/>
      <c r="H34" s="102"/>
      <c r="I34" s="102"/>
      <c r="J34" s="102"/>
      <c r="K34" s="103"/>
      <c r="N34" s="64"/>
      <c r="O34" s="64"/>
      <c r="P34" s="64"/>
      <c r="Q34" s="64"/>
      <c r="R34" s="64"/>
      <c r="S34" s="64"/>
      <c r="T34" s="64"/>
      <c r="V34" s="119"/>
      <c r="W34" s="119"/>
      <c r="X34" s="119"/>
      <c r="Y34" s="119"/>
      <c r="Z34" s="119"/>
      <c r="AA34" s="119"/>
      <c r="AB34" s="119"/>
      <c r="AD34" s="121"/>
      <c r="AE34" s="121"/>
      <c r="AF34" s="121"/>
      <c r="AG34" s="121"/>
      <c r="AH34" s="121"/>
      <c r="AI34" s="121"/>
      <c r="AJ34" s="121"/>
    </row>
    <row r="35" spans="5:36">
      <c r="E35" s="101"/>
      <c r="F35" s="102"/>
      <c r="G35" s="102"/>
      <c r="H35" s="102"/>
      <c r="I35" s="102"/>
      <c r="J35" s="102"/>
      <c r="K35" s="103"/>
      <c r="N35" s="64"/>
      <c r="O35" s="64"/>
      <c r="P35" s="64"/>
      <c r="Q35" s="64"/>
      <c r="R35" s="64"/>
      <c r="S35" s="64"/>
      <c r="T35" s="64"/>
      <c r="V35" s="119"/>
      <c r="W35" s="119"/>
      <c r="X35" s="119"/>
      <c r="Y35" s="119"/>
      <c r="Z35" s="119"/>
      <c r="AA35" s="119"/>
      <c r="AB35" s="119"/>
      <c r="AD35" s="121"/>
      <c r="AE35" s="121"/>
      <c r="AF35" s="121"/>
      <c r="AG35" s="121"/>
      <c r="AH35" s="121"/>
      <c r="AI35" s="121"/>
      <c r="AJ35" s="121"/>
    </row>
    <row r="36" spans="5:36">
      <c r="E36" s="104"/>
      <c r="F36" s="105"/>
      <c r="G36" s="105"/>
      <c r="H36" s="105"/>
      <c r="I36" s="105"/>
      <c r="J36" s="105"/>
      <c r="K36" s="106"/>
      <c r="N36" s="64"/>
      <c r="O36" s="64"/>
      <c r="P36" s="64"/>
      <c r="Q36" s="64"/>
      <c r="R36" s="64"/>
      <c r="S36" s="64"/>
      <c r="T36" s="64"/>
      <c r="V36" s="119"/>
      <c r="W36" s="119"/>
      <c r="X36" s="119"/>
      <c r="Y36" s="119"/>
      <c r="Z36" s="119"/>
      <c r="AA36" s="119"/>
      <c r="AB36" s="119"/>
      <c r="AD36" s="121"/>
      <c r="AE36" s="121"/>
      <c r="AF36" s="121"/>
      <c r="AG36" s="121"/>
      <c r="AH36" s="121"/>
      <c r="AI36" s="121"/>
      <c r="AJ36" s="121"/>
    </row>
    <row r="42" spans="5:36" ht="14.4" customHeight="1"/>
    <row r="43" spans="5:36" ht="14.4" customHeight="1"/>
    <row r="44" spans="5:36" ht="14.4" customHeight="1"/>
    <row r="45" spans="5:36" ht="14.4" customHeight="1"/>
    <row r="46" spans="5:36" ht="14.4" customHeight="1"/>
    <row r="47" spans="5:36" ht="14.4" customHeight="1"/>
    <row r="48" spans="5:36" ht="14.4" customHeight="1"/>
    <row r="49" ht="14.4" customHeight="1"/>
    <row r="50" ht="14.4" customHeight="1"/>
    <row r="51" ht="14.4" customHeight="1"/>
  </sheetData>
  <mergeCells count="8">
    <mergeCell ref="V7:AB16"/>
    <mergeCell ref="E22:K36"/>
    <mergeCell ref="N24:T33"/>
    <mergeCell ref="AD5:AJ19"/>
    <mergeCell ref="F7:J16"/>
    <mergeCell ref="N7:T16"/>
    <mergeCell ref="V22:AB36"/>
    <mergeCell ref="AD22:AJ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674D9-C822-4FFF-AF30-904C8F16F42B}">
  <dimension ref="D1:G7"/>
  <sheetViews>
    <sheetView workbookViewId="0">
      <selection activeCell="D2" sqref="D2"/>
    </sheetView>
  </sheetViews>
  <sheetFormatPr defaultRowHeight="14.4"/>
  <cols>
    <col min="3" max="3" width="13.21875" bestFit="1" customWidth="1"/>
    <col min="4" max="4" width="37.44140625" style="79" customWidth="1"/>
    <col min="5" max="5" width="18.77734375" customWidth="1"/>
  </cols>
  <sheetData>
    <row r="1" spans="4:7">
      <c r="D1" s="77" t="s">
        <v>157</v>
      </c>
      <c r="E1" s="76" t="s">
        <v>158</v>
      </c>
    </row>
    <row r="2" spans="4:7" ht="72">
      <c r="D2" s="78" t="s">
        <v>64</v>
      </c>
      <c r="E2" s="67" t="s">
        <v>47</v>
      </c>
    </row>
    <row r="3" spans="4:7" ht="57.6">
      <c r="D3" s="78" t="s">
        <v>155</v>
      </c>
      <c r="E3" s="67" t="s">
        <v>46</v>
      </c>
    </row>
    <row r="4" spans="4:7" ht="105.6" customHeight="1">
      <c r="D4" s="78" t="s">
        <v>70</v>
      </c>
      <c r="E4" s="67" t="s">
        <v>55</v>
      </c>
      <c r="G4" s="67" t="s">
        <v>70</v>
      </c>
    </row>
    <row r="5" spans="4:7" ht="72">
      <c r="D5" s="78" t="s">
        <v>72</v>
      </c>
      <c r="E5" s="67" t="s">
        <v>73</v>
      </c>
    </row>
    <row r="6" spans="4:7" ht="115.2">
      <c r="D6" s="78" t="s">
        <v>156</v>
      </c>
      <c r="E6" s="67" t="s">
        <v>51</v>
      </c>
    </row>
    <row r="7" spans="4:7" ht="57.6">
      <c r="D7" s="78" t="s">
        <v>151</v>
      </c>
      <c r="E7" s="123" t="s">
        <v>152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2DD933-2722-4B2A-A695-B55043FBB6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457D9D-66A3-4E11-9D99-147F349D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716236-9A9E-418D-B43C-42AFBAD0F10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MER.QT-1.BM2</vt:lpstr>
      <vt:lpstr>DETAIL</vt:lpstr>
      <vt:lpstr>LAYOUT</vt:lpstr>
      <vt:lpstr>NOTED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Tuyen Truong Mong</cp:lastModifiedBy>
  <cp:lastPrinted>2024-10-29T09:01:16Z</cp:lastPrinted>
  <dcterms:created xsi:type="dcterms:W3CDTF">2020-11-11T02:21:38Z</dcterms:created>
  <dcterms:modified xsi:type="dcterms:W3CDTF">2025-04-02T06:30:09Z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