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256" documentId="13_ncr:1_{060F352F-D3F2-4CBB-A307-4CA7EB5D8486}" xr6:coauthVersionLast="47" xr6:coauthVersionMax="47" xr10:uidLastSave="{99CB37A5-5615-46FA-9D32-518697C691D3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'!$A$2:$P$15</definedName>
    <definedName name="COLOR">#REF!</definedName>
    <definedName name="_xlnm.Print_Area" localSheetId="1">'BARCODE DETAIL '!$A$1:$J$16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0" l="1"/>
  <c r="K4" i="10"/>
  <c r="K5" i="10"/>
  <c r="K6" i="10"/>
  <c r="K7" i="10"/>
  <c r="K8" i="10"/>
  <c r="K9" i="10"/>
  <c r="K10" i="10"/>
  <c r="K11" i="10"/>
  <c r="K12" i="10"/>
  <c r="K13" i="10"/>
  <c r="K14" i="10"/>
  <c r="G15" i="10"/>
  <c r="K15" i="10" l="1"/>
  <c r="H3" i="10" l="1"/>
  <c r="I3" i="10" s="1"/>
  <c r="H4" i="10"/>
  <c r="I4" i="10" s="1"/>
  <c r="H5" i="10"/>
  <c r="I5" i="10" s="1"/>
  <c r="H6" i="10"/>
  <c r="I6" i="10" s="1"/>
  <c r="H7" i="10"/>
  <c r="I7" i="10" s="1"/>
  <c r="H8" i="10"/>
  <c r="I8" i="10" s="1"/>
  <c r="H9" i="10"/>
  <c r="I9" i="10" s="1"/>
  <c r="H10" i="10"/>
  <c r="I10" i="10" s="1"/>
  <c r="H11" i="10"/>
  <c r="I11" i="10" s="1"/>
  <c r="H12" i="10"/>
  <c r="I12" i="10" s="1"/>
  <c r="H13" i="10"/>
  <c r="I13" i="10" s="1"/>
  <c r="H14" i="10"/>
  <c r="I14" i="10" s="1"/>
  <c r="I7" i="9" l="1"/>
  <c r="H15" i="10" l="1"/>
  <c r="I15" i="10" l="1"/>
  <c r="J11" i="9" s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<sst xmlns="http://schemas.openxmlformats.org/spreadsheetml/2006/main" count="137" uniqueCount="78">
  <si>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</si>
  <si>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</si>
  <si>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</si>
  <si>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</si>
  <si>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</si>
  <si>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</si>
  <si>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</si>
  <si>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</si>
  <si>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</si>
  <si>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</si>
  <si>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</si>
  <si>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</si>
  <si>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</si>
  <si>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</si>
  <si>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</si>
  <si>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</si>
  <si>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</si>
  <si>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</si>
  <si>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</si>
  <si>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</si>
  <si>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</si>
  <si>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</si>
  <si>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</si>
  <si>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</si>
  <si>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</si>
  <si>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</si>
  <si>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</si>
  <si>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</si>
  <si>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</si>
  <si>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</si>
  <si>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</si>
  <si>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</si>
  <si>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</si>
  <si>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</si>
  <si>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</si>
  <si>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</si>
  <si>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</si>
  <si>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</si>
  <si>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</si>
  <si>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</si>
  <si>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</si>
  <si>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</si>
  <si>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</si>
  <si>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</si>
  <si>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</si>
  <si>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</si>
  <si>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</si>
  <si>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</si>
  <si>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</si>
  <si>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</si>
  <si>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</si>
  <si>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</si>
  <si>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</si>
  <si>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</si>
  <si>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</si>
  <si>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</si>
  <si>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</si>
  <si>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</si>
  <si>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</si>
  <si>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</si>
  <si>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</si>
  <si>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</si>
  <si>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XS</t>
  </si>
  <si>
    <t>S</t>
  </si>
  <si>
    <t>M</t>
  </si>
  <si>
    <t>L</t>
  </si>
  <si>
    <t>XL</t>
  </si>
  <si>
    <t>XXL</t>
  </si>
  <si>
    <t>NOSCH001</t>
  </si>
  <si>
    <t>Unisphere Hoodie</t>
  </si>
  <si>
    <t>JET BLACK</t>
  </si>
  <si>
    <t>NOSCS001</t>
  </si>
  <si>
    <t>Unisphere Crewneck Sweatshirt</t>
  </si>
  <si>
    <t>erp</t>
  </si>
  <si>
    <t>NOS 2_X3</t>
  </si>
  <si>
    <t>C0012-HOD135</t>
  </si>
  <si>
    <t>C0012-CRW080</t>
  </si>
  <si>
    <t>SS25-NOS2_X3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</si>
</sst>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8</xdr:row>
      <xdr:rowOff>0</xdr:rowOff>
    </xdr:from>
    <xdr:to>
      <xdr:col>31</xdr:col>
      <xdr:colOff>138229</xdr:colOff>
      <xdr:row>28</xdr:row>
      <xdr:rowOff>61846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L11" sqref="L11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8" t="s">
        <v>0</v>
      </c>
      <c r="O1" s="19" t="s">
        <v>32</v>
      </c>
    </row>
    <row r="2" spans="1:16" ht="22.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8" t="s">
        <v>1</v>
      </c>
      <c r="O2" s="21" t="s">
        <v>2</v>
      </c>
    </row>
    <row r="3" spans="1:16" ht="22.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6" t="s">
        <v>59</v>
      </c>
      <c r="C5" s="126"/>
      <c r="D5" s="126"/>
      <c r="E5" s="24"/>
      <c r="F5" s="25"/>
      <c r="G5" s="110" t="s">
        <v>6</v>
      </c>
      <c r="H5" s="111"/>
      <c r="I5" s="127" t="s">
        <v>37</v>
      </c>
      <c r="J5" s="128"/>
      <c r="K5" s="70"/>
      <c r="L5" s="70"/>
      <c r="M5" s="71"/>
      <c r="N5" s="72" t="s">
        <v>7</v>
      </c>
      <c r="O5" s="73">
        <v>45757</v>
      </c>
    </row>
    <row r="6" spans="1:16" ht="24">
      <c r="A6" s="27" t="s">
        <v>8</v>
      </c>
      <c r="B6" s="109"/>
      <c r="C6" s="109"/>
      <c r="D6" s="109"/>
      <c r="E6" s="28"/>
      <c r="F6" s="25"/>
      <c r="G6" s="110" t="s">
        <v>9</v>
      </c>
      <c r="H6" s="111"/>
      <c r="I6" s="129" t="s">
        <v>77</v>
      </c>
      <c r="J6" s="130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09"/>
      <c r="C7" s="109"/>
      <c r="D7" s="109"/>
      <c r="E7" s="28"/>
      <c r="F7" s="25"/>
      <c r="G7" s="110" t="s">
        <v>12</v>
      </c>
      <c r="H7" s="111"/>
      <c r="I7" s="112">
        <f>O5+12</f>
        <v>45769</v>
      </c>
      <c r="J7" s="113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14"/>
      <c r="C8" s="114"/>
      <c r="D8" s="114"/>
      <c r="E8" s="30"/>
      <c r="F8" s="25"/>
      <c r="G8" s="110" t="s">
        <v>15</v>
      </c>
      <c r="H8" s="111"/>
      <c r="I8" s="115"/>
      <c r="J8" s="116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'!I15</f>
        <v>1690</v>
      </c>
      <c r="K11" s="41"/>
      <c r="L11" s="90">
        <f>J11-K11</f>
        <v>1690</v>
      </c>
      <c r="M11" s="42">
        <v>300</v>
      </c>
      <c r="N11" s="43">
        <f>L11*M11</f>
        <v>507000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1690</v>
      </c>
      <c r="K14" s="57"/>
      <c r="L14" s="56">
        <f>SUM(L11:L13)</f>
        <v>1690</v>
      </c>
      <c r="M14" s="58"/>
      <c r="N14" s="43">
        <f>SUM(N11:N13)</f>
        <v>507000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6" t="s">
        <v>29</v>
      </c>
      <c r="B19" s="106"/>
      <c r="C19" s="64"/>
      <c r="D19" s="65"/>
      <c r="E19" s="65"/>
      <c r="F19" s="107" t="s">
        <v>30</v>
      </c>
      <c r="G19" s="107"/>
      <c r="H19" s="107"/>
      <c r="I19" s="66"/>
      <c r="J19" s="67"/>
      <c r="K19" s="67"/>
      <c r="L19" s="67"/>
      <c r="M19" s="108" t="s">
        <v>31</v>
      </c>
      <c r="N19" s="108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15"/>
  <sheetViews>
    <sheetView view="pageBreakPreview" zoomScale="85" zoomScaleNormal="70" zoomScaleSheetLayoutView="85" workbookViewId="0">
      <pane ySplit="2" topLeftCell="A3" activePane="bottomLeft" state="frozen"/>
      <selection pane="bottomLeft" activeCell="A10" sqref="A10:A14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1" width="32.109375" style="77" bestFit="1" customWidth="1"/>
    <col min="12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73</v>
      </c>
    </row>
    <row r="3" spans="1:16" s="86" customFormat="1" ht="21.6" customHeight="1">
      <c r="A3" s="84" t="s">
        <v>75</v>
      </c>
      <c r="B3" s="84" t="s">
        <v>68</v>
      </c>
      <c r="C3" s="85" t="s">
        <v>69</v>
      </c>
      <c r="D3" s="85" t="s">
        <v>70</v>
      </c>
      <c r="E3" s="84">
        <v>781344</v>
      </c>
      <c r="F3" s="84" t="s">
        <v>62</v>
      </c>
      <c r="G3" s="97">
        <v>20</v>
      </c>
      <c r="H3" s="97">
        <f t="shared" ref="H3:H8" si="0">ROUNDUP(G3*15%,0)</f>
        <v>3</v>
      </c>
      <c r="I3" s="97">
        <f t="shared" ref="I3:I8" si="1">SUM(G3:H3)</f>
        <v>23</v>
      </c>
      <c r="J3" s="101" t="s">
        <v>74</v>
      </c>
      <c r="K3" s="86" t="str">
        <f t="shared" ref="K3:K8" si="2">B3&amp;F3</f>
        <v>NOSCH001XS</v>
      </c>
    </row>
    <row r="4" spans="1:16" s="86" customFormat="1" ht="21.6" customHeight="1">
      <c r="A4" s="84" t="s">
        <v>75</v>
      </c>
      <c r="B4" s="84" t="s">
        <v>68</v>
      </c>
      <c r="C4" s="85" t="s">
        <v>69</v>
      </c>
      <c r="D4" s="85" t="s">
        <v>70</v>
      </c>
      <c r="E4" s="84">
        <v>781350</v>
      </c>
      <c r="F4" s="84" t="s">
        <v>63</v>
      </c>
      <c r="G4" s="97">
        <v>60</v>
      </c>
      <c r="H4" s="97">
        <f t="shared" si="0"/>
        <v>9</v>
      </c>
      <c r="I4" s="97">
        <f t="shared" si="1"/>
        <v>69</v>
      </c>
      <c r="J4" s="101" t="s">
        <v>74</v>
      </c>
      <c r="K4" s="86" t="str">
        <f t="shared" si="2"/>
        <v>NOSCH001S</v>
      </c>
    </row>
    <row r="5" spans="1:16" s="86" customFormat="1" ht="21.6" customHeight="1">
      <c r="A5" s="84" t="s">
        <v>75</v>
      </c>
      <c r="B5" s="84" t="s">
        <v>68</v>
      </c>
      <c r="C5" s="85" t="s">
        <v>69</v>
      </c>
      <c r="D5" s="85" t="s">
        <v>70</v>
      </c>
      <c r="E5" s="84">
        <v>781367</v>
      </c>
      <c r="F5" s="84" t="s">
        <v>64</v>
      </c>
      <c r="G5" s="97">
        <v>186</v>
      </c>
      <c r="H5" s="97">
        <f t="shared" si="0"/>
        <v>28</v>
      </c>
      <c r="I5" s="97">
        <f t="shared" si="1"/>
        <v>214</v>
      </c>
      <c r="J5" s="101" t="s">
        <v>74</v>
      </c>
      <c r="K5" s="86" t="str">
        <f t="shared" si="2"/>
        <v>NOSCH001M</v>
      </c>
    </row>
    <row r="6" spans="1:16" s="86" customFormat="1" ht="21.6" customHeight="1">
      <c r="A6" s="84" t="s">
        <v>75</v>
      </c>
      <c r="B6" s="84" t="s">
        <v>68</v>
      </c>
      <c r="C6" s="85" t="s">
        <v>69</v>
      </c>
      <c r="D6" s="85" t="s">
        <v>70</v>
      </c>
      <c r="E6" s="84">
        <v>781374</v>
      </c>
      <c r="F6" s="84" t="s">
        <v>65</v>
      </c>
      <c r="G6" s="97">
        <v>273</v>
      </c>
      <c r="H6" s="97">
        <f t="shared" si="0"/>
        <v>41</v>
      </c>
      <c r="I6" s="97">
        <f t="shared" si="1"/>
        <v>314</v>
      </c>
      <c r="J6" s="101" t="s">
        <v>74</v>
      </c>
      <c r="K6" s="86" t="str">
        <f t="shared" si="2"/>
        <v>NOSCH001L</v>
      </c>
    </row>
    <row r="7" spans="1:16" s="86" customFormat="1" ht="21.6" customHeight="1">
      <c r="A7" s="84" t="s">
        <v>75</v>
      </c>
      <c r="B7" s="84" t="s">
        <v>68</v>
      </c>
      <c r="C7" s="85" t="s">
        <v>69</v>
      </c>
      <c r="D7" s="85" t="s">
        <v>70</v>
      </c>
      <c r="E7" s="84">
        <v>781381</v>
      </c>
      <c r="F7" s="84" t="s">
        <v>66</v>
      </c>
      <c r="G7" s="97">
        <v>183</v>
      </c>
      <c r="H7" s="97">
        <f t="shared" si="0"/>
        <v>28</v>
      </c>
      <c r="I7" s="97">
        <f t="shared" si="1"/>
        <v>211</v>
      </c>
      <c r="J7" s="101" t="s">
        <v>74</v>
      </c>
      <c r="K7" s="86" t="str">
        <f t="shared" si="2"/>
        <v>NOSCH001XL</v>
      </c>
    </row>
    <row r="8" spans="1:16" s="86" customFormat="1" ht="21.6" customHeight="1">
      <c r="A8" s="84" t="s">
        <v>75</v>
      </c>
      <c r="B8" s="84" t="s">
        <v>68</v>
      </c>
      <c r="C8" s="85" t="s">
        <v>69</v>
      </c>
      <c r="D8" s="85" t="s">
        <v>70</v>
      </c>
      <c r="E8" s="84">
        <v>781398</v>
      </c>
      <c r="F8" s="84" t="s">
        <v>67</v>
      </c>
      <c r="G8" s="97">
        <v>78</v>
      </c>
      <c r="H8" s="97">
        <f t="shared" si="0"/>
        <v>12</v>
      </c>
      <c r="I8" s="97">
        <f t="shared" si="1"/>
        <v>90</v>
      </c>
      <c r="J8" s="101" t="s">
        <v>74</v>
      </c>
      <c r="K8" s="86" t="str">
        <f t="shared" si="2"/>
        <v>NOSCH001XXL</v>
      </c>
    </row>
    <row r="9" spans="1:16" s="86" customFormat="1" ht="21.6" customHeight="1">
      <c r="A9" s="84" t="s">
        <v>76</v>
      </c>
      <c r="B9" s="84" t="s">
        <v>71</v>
      </c>
      <c r="C9" s="85" t="s">
        <v>72</v>
      </c>
      <c r="D9" s="85" t="s">
        <v>70</v>
      </c>
      <c r="E9" s="84">
        <v>782180</v>
      </c>
      <c r="F9" s="84" t="s">
        <v>62</v>
      </c>
      <c r="G9" s="97">
        <v>20</v>
      </c>
      <c r="H9" s="97">
        <f t="shared" ref="H9:H10" si="3">ROUNDUP(G9*15%,0)</f>
        <v>3</v>
      </c>
      <c r="I9" s="97">
        <f t="shared" ref="I9:I10" si="4">SUM(G9:H9)</f>
        <v>23</v>
      </c>
      <c r="J9" s="101" t="s">
        <v>74</v>
      </c>
      <c r="K9" s="86" t="str">
        <f t="shared" ref="K9:K14" si="5">B9&amp;F9</f>
        <v>NOSCS001XS</v>
      </c>
    </row>
    <row r="10" spans="1:16" s="86" customFormat="1" ht="21.6" customHeight="1">
      <c r="A10" s="84" t="s">
        <v>76</v>
      </c>
      <c r="B10" s="84" t="s">
        <v>71</v>
      </c>
      <c r="C10" s="85" t="s">
        <v>72</v>
      </c>
      <c r="D10" s="85" t="s">
        <v>70</v>
      </c>
      <c r="E10" s="84">
        <v>782197</v>
      </c>
      <c r="F10" s="84" t="s">
        <v>63</v>
      </c>
      <c r="G10" s="97">
        <v>47</v>
      </c>
      <c r="H10" s="97">
        <f t="shared" si="3"/>
        <v>8</v>
      </c>
      <c r="I10" s="97">
        <f t="shared" si="4"/>
        <v>55</v>
      </c>
      <c r="J10" s="101" t="s">
        <v>74</v>
      </c>
      <c r="K10" s="86" t="str">
        <f t="shared" si="5"/>
        <v>NOSCS001S</v>
      </c>
    </row>
    <row r="11" spans="1:16" s="86" customFormat="1" ht="21.6" customHeight="1">
      <c r="A11" s="84" t="s">
        <v>76</v>
      </c>
      <c r="B11" s="84" t="s">
        <v>71</v>
      </c>
      <c r="C11" s="85" t="s">
        <v>72</v>
      </c>
      <c r="D11" s="85" t="s">
        <v>70</v>
      </c>
      <c r="E11" s="84">
        <v>782203</v>
      </c>
      <c r="F11" s="84" t="s">
        <v>64</v>
      </c>
      <c r="G11" s="97">
        <v>167</v>
      </c>
      <c r="H11" s="97">
        <f t="shared" ref="H11:H14" si="6">ROUNDUP(G11*15%,0)</f>
        <v>26</v>
      </c>
      <c r="I11" s="97">
        <f t="shared" ref="I11:I14" si="7">SUM(G11:H11)</f>
        <v>193</v>
      </c>
      <c r="J11" s="101" t="s">
        <v>74</v>
      </c>
      <c r="K11" s="86" t="str">
        <f t="shared" si="5"/>
        <v>NOSCS001M</v>
      </c>
    </row>
    <row r="12" spans="1:16" s="86" customFormat="1" ht="21.6" customHeight="1">
      <c r="A12" s="84" t="s">
        <v>76</v>
      </c>
      <c r="B12" s="84" t="s">
        <v>71</v>
      </c>
      <c r="C12" s="85" t="s">
        <v>72</v>
      </c>
      <c r="D12" s="85" t="s">
        <v>70</v>
      </c>
      <c r="E12" s="84">
        <v>782210</v>
      </c>
      <c r="F12" s="84" t="s">
        <v>65</v>
      </c>
      <c r="G12" s="97">
        <v>220</v>
      </c>
      <c r="H12" s="97">
        <f t="shared" si="6"/>
        <v>33</v>
      </c>
      <c r="I12" s="97">
        <f t="shared" si="7"/>
        <v>253</v>
      </c>
      <c r="J12" s="101" t="s">
        <v>74</v>
      </c>
      <c r="K12" s="86" t="str">
        <f t="shared" si="5"/>
        <v>NOSCS001L</v>
      </c>
    </row>
    <row r="13" spans="1:16" s="86" customFormat="1" ht="21.6" customHeight="1">
      <c r="A13" s="84" t="s">
        <v>76</v>
      </c>
      <c r="B13" s="84" t="s">
        <v>71</v>
      </c>
      <c r="C13" s="85" t="s">
        <v>72</v>
      </c>
      <c r="D13" s="85" t="s">
        <v>70</v>
      </c>
      <c r="E13" s="84">
        <v>782227</v>
      </c>
      <c r="F13" s="84" t="s">
        <v>66</v>
      </c>
      <c r="G13" s="97">
        <v>160</v>
      </c>
      <c r="H13" s="97">
        <f t="shared" si="6"/>
        <v>24</v>
      </c>
      <c r="I13" s="97">
        <f t="shared" si="7"/>
        <v>184</v>
      </c>
      <c r="J13" s="101" t="s">
        <v>74</v>
      </c>
      <c r="K13" s="86" t="str">
        <f t="shared" si="5"/>
        <v>NOSCS001XL</v>
      </c>
    </row>
    <row r="14" spans="1:16" s="86" customFormat="1" ht="21.6" customHeight="1">
      <c r="A14" s="84" t="s">
        <v>76</v>
      </c>
      <c r="B14" s="84" t="s">
        <v>71</v>
      </c>
      <c r="C14" s="85" t="s">
        <v>72</v>
      </c>
      <c r="D14" s="85" t="s">
        <v>70</v>
      </c>
      <c r="E14" s="84">
        <v>782234</v>
      </c>
      <c r="F14" s="84" t="s">
        <v>67</v>
      </c>
      <c r="G14" s="97">
        <v>53</v>
      </c>
      <c r="H14" s="97">
        <f t="shared" si="6"/>
        <v>8</v>
      </c>
      <c r="I14" s="97">
        <f t="shared" si="7"/>
        <v>61</v>
      </c>
      <c r="J14" s="101" t="s">
        <v>74</v>
      </c>
      <c r="K14" s="86" t="str">
        <f t="shared" si="5"/>
        <v>NOSCS001XXL</v>
      </c>
    </row>
    <row r="15" spans="1:16" ht="33" customHeight="1">
      <c r="A15" s="102"/>
      <c r="B15" s="102"/>
      <c r="C15" s="103" t="s">
        <v>61</v>
      </c>
      <c r="D15" s="104"/>
      <c r="E15" s="103"/>
      <c r="F15" s="103"/>
      <c r="G15" s="105">
        <f>SUM(G3:G14)</f>
        <v>1467</v>
      </c>
      <c r="H15" s="105">
        <f>SUM(H3:H14)</f>
        <v>223</v>
      </c>
      <c r="I15" s="105">
        <f>SUM(I3:I14)</f>
        <v>1690</v>
      </c>
      <c r="K15" s="105">
        <f>SUM(K3:K14)</f>
        <v>0</v>
      </c>
    </row>
  </sheetData>
  <autoFilter ref="A2:P15" xr:uid="{C8D578DD-FB65-4458-82BB-DF9B1F72C669}"/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2025-04-10T06:27:39Z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