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AIME LEON DORE/4-SS25-UA-L0329/2-PRODUCTION/4-INTERNAL-PURCHASE-ORDER/4-2-TRIM-ORDER/TRIM-PO/SIGN-PO/3. NOS 2/UPC NOS2_X3/"/>
    </mc:Choice>
  </mc:AlternateContent>
  <xr:revisionPtr revIDLastSave="325" documentId="13_ncr:1_{060F352F-D3F2-4CBB-A307-4CA7EB5D8486}" xr6:coauthVersionLast="47" xr6:coauthVersionMax="47" xr10:uidLastSave="{C36555E7-9127-4408-AAF5-9204600CCF89}"/>
  <bookViews>
    <workbookView xWindow="-108" yWindow="-108" windowWidth="23256" windowHeight="12456" activeTab="1" xr2:uid="{00000000-000D-0000-FFFF-FFFF00000000}"/>
  </bookViews>
  <sheets>
    <sheet name="PO " sheetId="9" r:id="rId1"/>
    <sheet name="BARCODE DETAIL " sheetId="10" r:id="rId2"/>
  </sheets>
  <definedNames>
    <definedName name="_Fill" hidden="1">#REF!</definedName>
    <definedName name="_xlnm._FilterDatabase" localSheetId="1" hidden="1">'BARCODE DETAIL '!$A$2:$P$81</definedName>
    <definedName name="COLOR">#REF!</definedName>
    <definedName name="_xlnm.Print_Area" localSheetId="1">'BARCODE DETAIL '!$A$1:$J$82</definedName>
    <definedName name="QTY">#REF!</definedName>
    <definedName name="SIZE">#REF!</definedName>
    <definedName name="STY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1" i="10" l="1"/>
  <c r="H81" i="10"/>
  <c r="G81" i="10"/>
  <c r="H74" i="10"/>
  <c r="H73" i="10"/>
  <c r="H72" i="10"/>
  <c r="H71" i="10"/>
  <c r="H70" i="10"/>
  <c r="H69" i="10"/>
  <c r="M74" i="10"/>
  <c r="M73" i="10"/>
  <c r="M72" i="10"/>
  <c r="M71" i="10"/>
  <c r="M70" i="10"/>
  <c r="M69" i="10"/>
  <c r="M80" i="10"/>
  <c r="M79" i="10"/>
  <c r="M78" i="10"/>
  <c r="M77" i="10"/>
  <c r="M76" i="10"/>
  <c r="M75" i="10"/>
  <c r="M57" i="10"/>
  <c r="M62" i="10"/>
  <c r="M61" i="10"/>
  <c r="M60" i="10"/>
  <c r="M59" i="10"/>
  <c r="M58" i="10"/>
  <c r="H57" i="10" l="1"/>
  <c r="I57" i="10" s="1"/>
  <c r="K57" i="10"/>
  <c r="H58" i="10"/>
  <c r="I58" i="10" s="1"/>
  <c r="K58" i="10"/>
  <c r="H59" i="10"/>
  <c r="I59" i="10" s="1"/>
  <c r="K59" i="10"/>
  <c r="H60" i="10"/>
  <c r="I60" i="10" s="1"/>
  <c r="K60" i="10"/>
  <c r="H61" i="10"/>
  <c r="I61" i="10" s="1"/>
  <c r="K61" i="10"/>
  <c r="H62" i="10"/>
  <c r="I62" i="10" s="1"/>
  <c r="K62" i="10"/>
  <c r="H63" i="10"/>
  <c r="I63" i="10" s="1"/>
  <c r="K63" i="10"/>
  <c r="H64" i="10"/>
  <c r="I64" i="10" s="1"/>
  <c r="K64" i="10"/>
  <c r="H65" i="10"/>
  <c r="I65" i="10" s="1"/>
  <c r="K65" i="10"/>
  <c r="H66" i="10"/>
  <c r="I66" i="10" s="1"/>
  <c r="K66" i="10"/>
  <c r="H67" i="10"/>
  <c r="I67" i="10" s="1"/>
  <c r="K67" i="10"/>
  <c r="H68" i="10"/>
  <c r="I68" i="10"/>
  <c r="K68" i="10"/>
  <c r="I69" i="10"/>
  <c r="K69" i="10"/>
  <c r="I70" i="10"/>
  <c r="K70" i="10"/>
  <c r="I71" i="10"/>
  <c r="K71" i="10"/>
  <c r="I72" i="10"/>
  <c r="K72" i="10"/>
  <c r="I73" i="10"/>
  <c r="K73" i="10"/>
  <c r="I74" i="10"/>
  <c r="K74" i="10"/>
  <c r="H75" i="10"/>
  <c r="I75" i="10" s="1"/>
  <c r="K75" i="10"/>
  <c r="H76" i="10"/>
  <c r="I76" i="10" s="1"/>
  <c r="K76" i="10"/>
  <c r="H77" i="10"/>
  <c r="I77" i="10"/>
  <c r="K77" i="10"/>
  <c r="H78" i="10"/>
  <c r="I78" i="10" s="1"/>
  <c r="K78" i="10"/>
  <c r="H79" i="10"/>
  <c r="I79" i="10" s="1"/>
  <c r="K79" i="10"/>
  <c r="H80" i="10"/>
  <c r="I80" i="10" s="1"/>
  <c r="K80" i="10"/>
  <c r="K3" i="10" l="1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81" i="10" l="1"/>
  <c r="H56" i="10" l="1"/>
  <c r="I56" i="10" s="1"/>
  <c r="H55" i="10"/>
  <c r="I55" i="10" s="1"/>
  <c r="H54" i="10"/>
  <c r="I54" i="10" s="1"/>
  <c r="H53" i="10"/>
  <c r="I53" i="10" s="1"/>
  <c r="H52" i="10"/>
  <c r="I52" i="10" s="1"/>
  <c r="H51" i="10"/>
  <c r="I51" i="10" s="1"/>
  <c r="H50" i="10"/>
  <c r="I50" i="10" s="1"/>
  <c r="H49" i="10"/>
  <c r="I49" i="10" s="1"/>
  <c r="H48" i="10"/>
  <c r="I48" i="10" s="1"/>
  <c r="H47" i="10"/>
  <c r="I47" i="10" s="1"/>
  <c r="H46" i="10"/>
  <c r="I46" i="10" s="1"/>
  <c r="H45" i="10"/>
  <c r="I45" i="10" s="1"/>
  <c r="H44" i="10"/>
  <c r="I44" i="10" s="1"/>
  <c r="H43" i="10"/>
  <c r="I43" i="10" s="1"/>
  <c r="H42" i="10"/>
  <c r="I42" i="10" s="1"/>
  <c r="H41" i="10"/>
  <c r="I41" i="10" s="1"/>
  <c r="H39" i="10" l="1"/>
  <c r="I39" i="10" s="1"/>
  <c r="H40" i="10"/>
  <c r="I40" i="10" s="1"/>
  <c r="H3" i="10" l="1"/>
  <c r="I3" i="10" s="1"/>
  <c r="H4" i="10"/>
  <c r="I4" i="10" s="1"/>
  <c r="H5" i="10"/>
  <c r="I5" i="10" s="1"/>
  <c r="H6" i="10"/>
  <c r="I6" i="10" s="1"/>
  <c r="H7" i="10"/>
  <c r="I7" i="10" s="1"/>
  <c r="H8" i="10"/>
  <c r="I8" i="10" s="1"/>
  <c r="H9" i="10"/>
  <c r="I9" i="10" s="1"/>
  <c r="H10" i="10"/>
  <c r="I10" i="10" s="1"/>
  <c r="H11" i="10"/>
  <c r="I11" i="10" s="1"/>
  <c r="H12" i="10"/>
  <c r="I12" i="10" s="1"/>
  <c r="H13" i="10"/>
  <c r="I13" i="10" s="1"/>
  <c r="H14" i="10"/>
  <c r="I14" i="10" s="1"/>
  <c r="H15" i="10"/>
  <c r="I15" i="10" s="1"/>
  <c r="H16" i="10"/>
  <c r="I16" i="10" s="1"/>
  <c r="H17" i="10"/>
  <c r="I17" i="10" s="1"/>
  <c r="H18" i="10"/>
  <c r="I18" i="10" s="1"/>
  <c r="H19" i="10"/>
  <c r="I19" i="10" s="1"/>
  <c r="H20" i="10"/>
  <c r="I20" i="10" s="1"/>
  <c r="H21" i="10"/>
  <c r="I21" i="10" s="1"/>
  <c r="H22" i="10"/>
  <c r="I22" i="10" s="1"/>
  <c r="H23" i="10"/>
  <c r="I23" i="10" s="1"/>
  <c r="H24" i="10"/>
  <c r="I24" i="10" s="1"/>
  <c r="H25" i="10"/>
  <c r="I25" i="10" s="1"/>
  <c r="H26" i="10"/>
  <c r="I26" i="10" s="1"/>
  <c r="H27" i="10"/>
  <c r="I27" i="10" s="1"/>
  <c r="H28" i="10"/>
  <c r="I28" i="10" s="1"/>
  <c r="H29" i="10"/>
  <c r="I29" i="10" s="1"/>
  <c r="H30" i="10"/>
  <c r="I30" i="10" s="1"/>
  <c r="H31" i="10"/>
  <c r="I31" i="10" s="1"/>
  <c r="H32" i="10"/>
  <c r="I32" i="10" s="1"/>
  <c r="H33" i="10"/>
  <c r="I33" i="10" s="1"/>
  <c r="H34" i="10"/>
  <c r="I34" i="10" s="1"/>
  <c r="H35" i="10"/>
  <c r="I35" i="10" s="1"/>
  <c r="H36" i="10"/>
  <c r="I36" i="10" s="1"/>
  <c r="H37" i="10"/>
  <c r="I37" i="10" s="1"/>
  <c r="H38" i="10"/>
  <c r="I38" i="10" s="1"/>
  <c r="I7" i="9" l="1"/>
  <c r="J11" i="9" l="1"/>
  <c r="L11" i="9" s="1"/>
  <c r="J14" i="9" l="1"/>
  <c r="N11" i="9"/>
  <c r="N14" i="9" s="1"/>
  <c r="L14" i="9"/>
</calcChain>
</file>

<file path=xl/sharedStrings.xml><?xml version="1.0" encoding="utf-8"?>
<sst xmlns="http://schemas.openxmlformats.org/spreadsheetml/2006/main" count="533" uniqueCount="95">
  <si>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</si>
  <si>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</si>
  <si>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</si>
  <si>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</si>
  <si>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</si>
  <si>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</si>
  <si>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</si>
  <si>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</si>
  <si>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</si>
  <si>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</si>
  <si>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</si>
  <si>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</si>
  <si>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</si>
  <si>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</si>
  <si>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</si>
  <si>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</si>
  <si>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</si>
  <si>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</si>
  <si>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</si>
  <si>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</si>
  <si>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</si>
  <si>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</si>
  <si>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</si>
  <si>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</si>
  <si>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</si>
  <si>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</si>
  <si>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</si>
  <si>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</si>
  <si>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</si>
  <si>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</si>
  <si>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</si>
  <si>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</si>
  <si>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</si>
  <si>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UA CODE</t>
  </si>
  <si>
    <t>TRIM COLOR</t>
  </si>
  <si>
    <t>FABRIC COLOR</t>
  </si>
  <si>
    <t>IMAGE</t>
  </si>
  <si>
    <t>ALD</t>
  </si>
  <si>
    <t>THÔNG TIN TRÊN LAYOUT</t>
  </si>
  <si>
    <t>UA STYLE</t>
  </si>
  <si>
    <t>Style Number</t>
  </si>
  <si>
    <t>Style Description</t>
  </si>
  <si>
    <t>Color</t>
  </si>
  <si>
    <t>UPC Code</t>
  </si>
  <si>
    <t>Size</t>
  </si>
  <si>
    <t>Số lượng đơn hàng</t>
  </si>
  <si>
    <t>Số lượng barcode</t>
  </si>
  <si>
    <t>ALL STYLE</t>
  </si>
  <si>
    <t>UPC STICKER
(POLY BAG)</t>
  </si>
  <si>
    <t>2x3"</t>
  </si>
  <si>
    <t>AS UA STANDARD</t>
  </si>
  <si>
    <t>ALL COLORS</t>
  </si>
  <si>
    <t>PCS</t>
  </si>
  <si>
    <t>% hao hụt</t>
  </si>
  <si>
    <t>E</t>
  </si>
  <si>
    <t>TUYEN</t>
  </si>
  <si>
    <t>LAYOUT THAM KHẢO, CHI TIẾT TỪNG SIZE VUI LÒNG XEM FILE DETAIL</t>
  </si>
  <si>
    <t>CHÚ Ý:</t>
  </si>
  <si>
    <t>VUI LÒNG GỬI LAYOUT ĐỂ GỬI KHÁCH DUYỆT TRƯỚC KHI SẢN XUẤT ĐƠN HÀNG</t>
  </si>
  <si>
    <t>SH</t>
  </si>
  <si>
    <t>A15 SS25 G2735</t>
  </si>
  <si>
    <t>TOTAL:</t>
  </si>
  <si>
    <t>XS</t>
  </si>
  <si>
    <t>S</t>
  </si>
  <si>
    <t>M</t>
  </si>
  <si>
    <t>L</t>
  </si>
  <si>
    <t>XL</t>
  </si>
  <si>
    <t>XXL</t>
  </si>
  <si>
    <t>EVENING BLUE</t>
  </si>
  <si>
    <t>JET BLACK</t>
  </si>
  <si>
    <t>NOSCH003</t>
  </si>
  <si>
    <t>Tonal Logo Hoodie</t>
  </si>
  <si>
    <t>OATMEAL</t>
  </si>
  <si>
    <t>NOSCP003</t>
  </si>
  <si>
    <t>Tonal Logo Sweatpants</t>
  </si>
  <si>
    <t>NOSCS003</t>
  </si>
  <si>
    <t>Tonal Logo Crewneck</t>
  </si>
  <si>
    <t>erp</t>
  </si>
  <si>
    <t>NOS 2_X3</t>
  </si>
  <si>
    <t>SS25-NOS2_X3</t>
  </si>
  <si>
    <t>C0012-HOD177</t>
  </si>
  <si>
    <t>C0012-CRW134</t>
  </si>
  <si>
    <t>C0012-JOG044</t>
  </si>
  <si>
    <t>NOSCT006</t>
  </si>
  <si>
    <t>NOSCT007</t>
  </si>
  <si>
    <t>NOSCT008</t>
  </si>
  <si>
    <t>T-Shirt 3 Pack</t>
  </si>
  <si>
    <t>Multi Color T-Shirt 3 Pack</t>
  </si>
  <si>
    <t>Tank Top 3 Pack</t>
  </si>
  <si>
    <t>BLACK</t>
  </si>
  <si>
    <t>White</t>
  </si>
  <si>
    <t>BLACK/ HEATHER GREY/ NAVY</t>
  </si>
  <si>
    <t>C0012-SST169</t>
  </si>
  <si>
    <t>C0012-SST171</t>
  </si>
  <si>
    <t>C0012-TNK053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</si>
</sst>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-[$VND]\ * #,##0_-;\-[$VND]\ * #,##0_-;_-[$VND]\ * &quot;-&quot;_-;_-@_-"/>
    <numFmt numFmtId="168" formatCode="[$-409]d/mmm;@"/>
  </numFmts>
  <fonts count="34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i/>
      <sz val="12"/>
      <name val="Muli"/>
    </font>
    <font>
      <b/>
      <i/>
      <sz val="12"/>
      <name val="Muli"/>
    </font>
    <font>
      <sz val="14"/>
      <color theme="1"/>
      <name val="Muli"/>
    </font>
    <font>
      <sz val="14"/>
      <name val="Muli"/>
    </font>
    <font>
      <b/>
      <sz val="14"/>
      <color indexed="8"/>
      <name val="Muli"/>
    </font>
    <font>
      <b/>
      <sz val="14"/>
      <name val="Muli"/>
    </font>
    <font>
      <b/>
      <u/>
      <sz val="14"/>
      <name val="Muli"/>
    </font>
    <font>
      <u/>
      <sz val="14"/>
      <name val="Muli"/>
    </font>
    <font>
      <b/>
      <sz val="22"/>
      <name val="Muli"/>
    </font>
    <font>
      <sz val="10"/>
      <color theme="1"/>
      <name val="Calibri"/>
      <family val="2"/>
      <scheme val="minor"/>
    </font>
    <font>
      <sz val="14"/>
      <color indexed="8"/>
      <name val="Muli"/>
    </font>
    <font>
      <b/>
      <sz val="12"/>
      <color rgb="FFFF0000"/>
      <name val="Muli"/>
    </font>
    <font>
      <b/>
      <sz val="12"/>
      <color indexed="8"/>
      <name val="Muli"/>
    </font>
    <font>
      <b/>
      <sz val="16"/>
      <name val="Muli"/>
    </font>
    <font>
      <sz val="16"/>
      <name val="Muli"/>
    </font>
    <font>
      <b/>
      <sz val="16"/>
      <color rgb="FFFF0000"/>
      <name val="Muli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Muli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1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0" fillId="0" borderId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32">
    <xf numFmtId="0" fontId="0" fillId="0" borderId="0" xfId="0"/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9" xfId="1" applyFont="1" applyBorder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5" fillId="0" borderId="0" xfId="1" applyFont="1" applyAlignment="1">
      <alignment vertical="center" wrapText="1"/>
    </xf>
    <xf numFmtId="0" fontId="5" fillId="0" borderId="0" xfId="1" applyFont="1" applyAlignment="1" applyProtection="1">
      <alignment vertical="center" wrapText="1"/>
      <protection locked="0"/>
    </xf>
    <xf numFmtId="0" fontId="2" fillId="2" borderId="1" xfId="9" applyFont="1" applyFill="1" applyBorder="1" applyAlignment="1">
      <alignment horizontal="center" vertical="center"/>
    </xf>
    <xf numFmtId="0" fontId="3" fillId="0" borderId="1" xfId="10" applyFont="1" applyBorder="1" applyAlignment="1">
      <alignment horizontal="center" vertical="center"/>
    </xf>
    <xf numFmtId="0" fontId="3" fillId="0" borderId="0" xfId="9" applyFont="1" applyAlignment="1">
      <alignment horizontal="left"/>
    </xf>
    <xf numFmtId="0" fontId="3" fillId="0" borderId="1" xfId="10" quotePrefix="1" applyFont="1" applyBorder="1" applyAlignment="1">
      <alignment horizontal="center"/>
    </xf>
    <xf numFmtId="0" fontId="3" fillId="0" borderId="9" xfId="9" applyFont="1" applyBorder="1" applyAlignment="1">
      <alignment horizontal="left"/>
    </xf>
    <xf numFmtId="0" fontId="5" fillId="4" borderId="2" xfId="11" applyFont="1" applyFill="1" applyBorder="1" applyAlignment="1">
      <alignment horizontal="left" vertical="center"/>
    </xf>
    <xf numFmtId="0" fontId="9" fillId="4" borderId="0" xfId="9" applyFont="1" applyFill="1" applyAlignment="1">
      <alignment vertical="top"/>
    </xf>
    <xf numFmtId="0" fontId="4" fillId="4" borderId="0" xfId="11" applyFont="1" applyFill="1" applyAlignment="1">
      <alignment vertical="top"/>
    </xf>
    <xf numFmtId="0" fontId="4" fillId="4" borderId="0" xfId="11" applyFont="1" applyFill="1" applyAlignment="1">
      <alignment horizontal="center" vertical="center"/>
    </xf>
    <xf numFmtId="0" fontId="5" fillId="4" borderId="3" xfId="11" applyFont="1" applyFill="1" applyBorder="1" applyAlignment="1">
      <alignment horizontal="left" vertical="center"/>
    </xf>
    <xf numFmtId="0" fontId="4" fillId="4" borderId="0" xfId="9" applyFont="1" applyFill="1" applyAlignment="1">
      <alignment horizontal="center" vertical="top"/>
    </xf>
    <xf numFmtId="0" fontId="5" fillId="4" borderId="10" xfId="11" applyFont="1" applyFill="1" applyBorder="1" applyAlignment="1">
      <alignment horizontal="left" vertical="center"/>
    </xf>
    <xf numFmtId="0" fontId="10" fillId="4" borderId="0" xfId="13" applyFont="1" applyFill="1" applyBorder="1" applyAlignment="1" applyProtection="1">
      <alignment vertical="top"/>
    </xf>
    <xf numFmtId="0" fontId="5" fillId="6" borderId="1" xfId="11" applyFont="1" applyFill="1" applyBorder="1" applyAlignment="1">
      <alignment horizontal="center" vertical="center" wrapText="1"/>
    </xf>
    <xf numFmtId="0" fontId="5" fillId="6" borderId="1" xfId="11" applyFont="1" applyFill="1" applyBorder="1" applyAlignment="1">
      <alignment horizontal="center" vertical="center"/>
    </xf>
    <xf numFmtId="0" fontId="5" fillId="8" borderId="1" xfId="11" applyFont="1" applyFill="1" applyBorder="1" applyAlignment="1">
      <alignment horizontal="center" vertical="center" wrapText="1"/>
    </xf>
    <xf numFmtId="167" fontId="5" fillId="6" borderId="1" xfId="11" applyNumberFormat="1" applyFont="1" applyFill="1" applyBorder="1" applyAlignment="1">
      <alignment horizontal="center" vertical="center"/>
    </xf>
    <xf numFmtId="0" fontId="14" fillId="3" borderId="1" xfId="11" applyFont="1" applyFill="1" applyBorder="1" applyAlignment="1">
      <alignment horizontal="center" vertical="center"/>
    </xf>
    <xf numFmtId="0" fontId="13" fillId="3" borderId="1" xfId="11" applyFont="1" applyFill="1" applyBorder="1" applyAlignment="1">
      <alignment horizontal="center" vertical="center" wrapText="1"/>
    </xf>
    <xf numFmtId="0" fontId="13" fillId="3" borderId="1" xfId="11" applyFont="1" applyFill="1" applyBorder="1" applyAlignment="1">
      <alignment vertical="center" wrapText="1"/>
    </xf>
    <xf numFmtId="1" fontId="15" fillId="3" borderId="1" xfId="12" applyNumberFormat="1" applyFont="1" applyFill="1" applyBorder="1" applyAlignment="1">
      <alignment horizontal="center" vertical="center" wrapText="1"/>
    </xf>
    <xf numFmtId="0" fontId="13" fillId="4" borderId="1" xfId="11" applyFont="1" applyFill="1" applyBorder="1" applyAlignment="1">
      <alignment horizontal="center" vertical="center"/>
    </xf>
    <xf numFmtId="3" fontId="21" fillId="0" borderId="1" xfId="12" applyNumberFormat="1" applyFont="1" applyBorder="1" applyAlignment="1">
      <alignment vertical="center"/>
    </xf>
    <xf numFmtId="3" fontId="13" fillId="0" borderId="1" xfId="12" applyNumberFormat="1" applyFont="1" applyBorder="1" applyAlignment="1">
      <alignment horizontal="center" vertical="center"/>
    </xf>
    <xf numFmtId="167" fontId="13" fillId="4" borderId="1" xfId="11" applyNumberFormat="1" applyFont="1" applyFill="1" applyBorder="1" applyAlignment="1">
      <alignment horizontal="center" vertical="center"/>
    </xf>
    <xf numFmtId="167" fontId="13" fillId="3" borderId="1" xfId="14" applyNumberFormat="1" applyFont="1" applyFill="1" applyBorder="1" applyAlignment="1">
      <alignment horizontal="center" vertical="center" wrapText="1"/>
    </xf>
    <xf numFmtId="166" fontId="14" fillId="3" borderId="1" xfId="5" applyNumberFormat="1" applyFont="1" applyFill="1" applyBorder="1" applyAlignment="1">
      <alignment horizontal="center" vertical="center"/>
    </xf>
    <xf numFmtId="0" fontId="13" fillId="0" borderId="0" xfId="9" applyFont="1" applyAlignment="1">
      <alignment horizontal="left"/>
    </xf>
    <xf numFmtId="0" fontId="4" fillId="7" borderId="1" xfId="11" applyFont="1" applyFill="1" applyBorder="1" applyAlignment="1">
      <alignment horizontal="center" vertical="center"/>
    </xf>
    <xf numFmtId="0" fontId="4" fillId="7" borderId="1" xfId="11" applyFont="1" applyFill="1" applyBorder="1" applyAlignment="1">
      <alignment horizontal="center" vertical="center" wrapText="1"/>
    </xf>
    <xf numFmtId="0" fontId="22" fillId="7" borderId="1" xfId="11" applyFont="1" applyFill="1" applyBorder="1" applyAlignment="1">
      <alignment horizontal="center" vertical="center"/>
    </xf>
    <xf numFmtId="1" fontId="23" fillId="7" borderId="1" xfId="12" applyNumberFormat="1" applyFont="1" applyFill="1" applyBorder="1" applyAlignment="1">
      <alignment horizontal="center" vertical="center" wrapText="1"/>
    </xf>
    <xf numFmtId="3" fontId="23" fillId="7" borderId="1" xfId="12" applyNumberFormat="1" applyFont="1" applyFill="1" applyBorder="1" applyAlignment="1">
      <alignment horizontal="center" vertical="center"/>
    </xf>
    <xf numFmtId="167" fontId="4" fillId="7" borderId="1" xfId="11" applyNumberFormat="1" applyFont="1" applyFill="1" applyBorder="1" applyAlignment="1">
      <alignment horizontal="center" vertical="center"/>
    </xf>
    <xf numFmtId="167" fontId="4" fillId="7" borderId="1" xfId="14" applyNumberFormat="1" applyFont="1" applyFill="1" applyBorder="1" applyAlignment="1">
      <alignment horizontal="center" vertical="center" wrapText="1"/>
    </xf>
    <xf numFmtId="166" fontId="4" fillId="7" borderId="1" xfId="5" applyNumberFormat="1" applyFont="1" applyFill="1" applyBorder="1" applyAlignment="1">
      <alignment horizontal="center" vertical="center"/>
    </xf>
    <xf numFmtId="0" fontId="14" fillId="4" borderId="0" xfId="11" applyFont="1" applyFill="1" applyAlignment="1">
      <alignment horizontal="center" vertical="center" wrapText="1"/>
    </xf>
    <xf numFmtId="0" fontId="17" fillId="4" borderId="0" xfId="11" applyFont="1" applyFill="1" applyAlignment="1">
      <alignment horizontal="center" vertical="center" wrapText="1"/>
    </xf>
    <xf numFmtId="3" fontId="16" fillId="5" borderId="1" xfId="11" applyNumberFormat="1" applyFont="1" applyFill="1" applyBorder="1" applyAlignment="1">
      <alignment horizontal="center" vertical="center" wrapText="1"/>
    </xf>
    <xf numFmtId="3" fontId="16" fillId="0" borderId="1" xfId="11" applyNumberFormat="1" applyFont="1" applyBorder="1" applyAlignment="1">
      <alignment horizontal="center" vertical="center" wrapText="1"/>
    </xf>
    <xf numFmtId="167" fontId="14" fillId="4" borderId="0" xfId="11" applyNumberFormat="1" applyFont="1" applyFill="1" applyAlignment="1">
      <alignment horizontal="center" vertical="center" wrapText="1"/>
    </xf>
    <xf numFmtId="0" fontId="14" fillId="4" borderId="0" xfId="11" applyFont="1" applyFill="1" applyAlignment="1">
      <alignment horizontal="center" vertical="center"/>
    </xf>
    <xf numFmtId="0" fontId="11" fillId="4" borderId="0" xfId="11" applyFont="1" applyFill="1" applyAlignment="1">
      <alignment horizontal="center" vertical="center"/>
    </xf>
    <xf numFmtId="14" fontId="12" fillId="4" borderId="0" xfId="11" quotePrefix="1" applyNumberFormat="1" applyFont="1" applyFill="1" applyAlignment="1">
      <alignment horizontal="center" vertical="center"/>
    </xf>
    <xf numFmtId="0" fontId="5" fillId="4" borderId="0" xfId="11" applyFont="1" applyFill="1" applyAlignment="1">
      <alignment horizontal="center" vertical="center" wrapText="1"/>
    </xf>
    <xf numFmtId="167" fontId="4" fillId="4" borderId="0" xfId="14" applyNumberFormat="1" applyFont="1" applyFill="1" applyAlignment="1">
      <alignment horizontal="center" vertical="center"/>
    </xf>
    <xf numFmtId="0" fontId="17" fillId="0" borderId="0" xfId="11" applyFont="1" applyAlignment="1">
      <alignment vertical="center" wrapText="1"/>
    </xf>
    <xf numFmtId="0" fontId="17" fillId="4" borderId="0" xfId="11" applyFont="1" applyFill="1" applyAlignment="1">
      <alignment horizontal="center" vertical="center"/>
    </xf>
    <xf numFmtId="0" fontId="18" fillId="4" borderId="0" xfId="11" applyFont="1" applyFill="1" applyAlignment="1">
      <alignment horizontal="center" vertical="center"/>
    </xf>
    <xf numFmtId="0" fontId="14" fillId="0" borderId="0" xfId="11" applyFont="1" applyAlignment="1">
      <alignment horizontal="center" vertical="center"/>
    </xf>
    <xf numFmtId="0" fontId="4" fillId="0" borderId="0" xfId="1" applyFont="1" applyAlignment="1" applyProtection="1">
      <alignment horizontal="right" vertical="center"/>
      <protection locked="0"/>
    </xf>
    <xf numFmtId="0" fontId="2" fillId="0" borderId="0" xfId="9" applyFont="1" applyAlignment="1">
      <alignment horizontal="left" wrapText="1"/>
    </xf>
    <xf numFmtId="0" fontId="25" fillId="4" borderId="0" xfId="6" applyFont="1" applyFill="1" applyAlignment="1">
      <alignment horizontal="center" vertical="center"/>
    </xf>
    <xf numFmtId="167" fontId="25" fillId="4" borderId="8" xfId="6" quotePrefix="1" applyNumberFormat="1" applyFont="1" applyFill="1" applyBorder="1" applyAlignment="1">
      <alignment horizontal="center" vertical="center"/>
    </xf>
    <xf numFmtId="15" fontId="24" fillId="4" borderId="1" xfId="6" quotePrefix="1" applyNumberFormat="1" applyFont="1" applyFill="1" applyBorder="1" applyAlignment="1">
      <alignment horizontal="center" vertical="center"/>
    </xf>
    <xf numFmtId="15" fontId="25" fillId="4" borderId="1" xfId="6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164" fontId="25" fillId="4" borderId="0" xfId="6" applyNumberFormat="1" applyFont="1" applyFill="1" applyAlignment="1">
      <alignment horizontal="center" vertical="center"/>
    </xf>
    <xf numFmtId="0" fontId="25" fillId="4" borderId="1" xfId="6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8" fillId="8" borderId="21" xfId="0" applyFont="1" applyFill="1" applyBorder="1" applyAlignment="1">
      <alignment horizontal="left" vertical="center" wrapText="1"/>
    </xf>
    <xf numFmtId="14" fontId="24" fillId="4" borderId="1" xfId="7" quotePrefix="1" applyNumberFormat="1" applyFont="1" applyFill="1" applyBorder="1" applyAlignment="1">
      <alignment horizontal="left" vertical="center"/>
    </xf>
    <xf numFmtId="0" fontId="28" fillId="8" borderId="2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0" fontId="29" fillId="3" borderId="0" xfId="0" applyFont="1" applyFill="1" applyAlignment="1">
      <alignment vertical="center"/>
    </xf>
    <xf numFmtId="0" fontId="27" fillId="0" borderId="1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3" fontId="21" fillId="0" borderId="1" xfId="12" applyNumberFormat="1" applyFont="1" applyBorder="1" applyAlignment="1">
      <alignment horizontal="center" vertical="center"/>
    </xf>
    <xf numFmtId="3" fontId="30" fillId="0" borderId="1" xfId="12" applyNumberFormat="1" applyFont="1" applyBorder="1" applyAlignment="1">
      <alignment horizontal="center" vertical="center"/>
    </xf>
    <xf numFmtId="166" fontId="14" fillId="3" borderId="1" xfId="5" applyNumberFormat="1" applyFont="1" applyFill="1" applyBorder="1" applyAlignment="1">
      <alignment horizontal="center" vertical="center" wrapText="1"/>
    </xf>
    <xf numFmtId="0" fontId="5" fillId="10" borderId="0" xfId="11" applyFont="1" applyFill="1" applyAlignment="1">
      <alignment horizontal="center" vertical="center"/>
    </xf>
    <xf numFmtId="0" fontId="5" fillId="10" borderId="0" xfId="11" applyFont="1" applyFill="1" applyAlignment="1">
      <alignment horizontal="left" vertical="center"/>
    </xf>
    <xf numFmtId="14" fontId="12" fillId="10" borderId="0" xfId="11" quotePrefix="1" applyNumberFormat="1" applyFont="1" applyFill="1" applyAlignment="1">
      <alignment horizontal="center" vertical="center"/>
    </xf>
    <xf numFmtId="0" fontId="5" fillId="10" borderId="0" xfId="11" applyFont="1" applyFill="1" applyAlignment="1">
      <alignment horizontal="center" vertical="center" wrapText="1"/>
    </xf>
    <xf numFmtId="0" fontId="31" fillId="8" borderId="2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168" fontId="4" fillId="4" borderId="1" xfId="14" applyNumberFormat="1" applyFont="1" applyFill="1" applyBorder="1" applyAlignment="1">
      <alignment horizontal="center" vertical="center"/>
    </xf>
    <xf numFmtId="167" fontId="4" fillId="4" borderId="1" xfId="14" applyNumberFormat="1" applyFont="1" applyFill="1" applyBorder="1" applyAlignment="1">
      <alignment horizontal="left" vertical="center"/>
    </xf>
    <xf numFmtId="0" fontId="4" fillId="4" borderId="1" xfId="1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/>
    </xf>
    <xf numFmtId="0" fontId="19" fillId="0" borderId="11" xfId="1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center" vertical="center"/>
      <protection locked="0"/>
    </xf>
    <xf numFmtId="0" fontId="19" fillId="0" borderId="13" xfId="1" applyFont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15" xfId="1" applyFont="1" applyBorder="1" applyAlignment="1" applyProtection="1">
      <alignment horizontal="center" vertical="center"/>
      <protection locked="0"/>
    </xf>
    <xf numFmtId="0" fontId="19" fillId="0" borderId="16" xfId="1" applyFont="1" applyBorder="1" applyAlignment="1" applyProtection="1">
      <alignment horizontal="center" vertical="center"/>
      <protection locked="0"/>
    </xf>
    <xf numFmtId="0" fontId="19" fillId="0" borderId="17" xfId="1" applyFont="1" applyBorder="1" applyAlignment="1" applyProtection="1">
      <alignment horizontal="center" vertical="center"/>
      <protection locked="0"/>
    </xf>
    <xf numFmtId="0" fontId="19" fillId="0" borderId="18" xfId="1" applyFont="1" applyBorder="1" applyAlignment="1" applyProtection="1">
      <alignment horizontal="center" vertical="center"/>
      <protection locked="0"/>
    </xf>
    <xf numFmtId="49" fontId="3" fillId="0" borderId="19" xfId="9" applyNumberFormat="1" applyFont="1" applyBorder="1" applyAlignment="1">
      <alignment horizontal="center" vertical="center"/>
    </xf>
    <xf numFmtId="0" fontId="24" fillId="4" borderId="4" xfId="6" applyFont="1" applyFill="1" applyBorder="1" applyAlignment="1">
      <alignment horizontal="left" vertical="center"/>
    </xf>
    <xf numFmtId="0" fontId="24" fillId="4" borderId="5" xfId="6" applyFont="1" applyFill="1" applyBorder="1" applyAlignment="1">
      <alignment horizontal="left" vertical="center"/>
    </xf>
    <xf numFmtId="0" fontId="25" fillId="4" borderId="4" xfId="6" applyFont="1" applyFill="1" applyBorder="1" applyAlignment="1">
      <alignment horizontal="center" vertical="center"/>
    </xf>
    <xf numFmtId="0" fontId="25" fillId="4" borderId="5" xfId="6" applyFont="1" applyFill="1" applyBorder="1" applyAlignment="1">
      <alignment horizontal="center" vertical="center"/>
    </xf>
    <xf numFmtId="49" fontId="4" fillId="4" borderId="3" xfId="9" applyNumberFormat="1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17" fillId="0" borderId="0" xfId="11" applyFont="1" applyAlignment="1">
      <alignment horizontal="center" vertical="center" wrapText="1"/>
    </xf>
    <xf numFmtId="0" fontId="17" fillId="0" borderId="0" xfId="11" applyFont="1" applyAlignment="1">
      <alignment horizontal="center" vertical="center"/>
    </xf>
    <xf numFmtId="167" fontId="17" fillId="4" borderId="0" xfId="11" applyNumberFormat="1" applyFont="1" applyFill="1" applyAlignment="1">
      <alignment horizontal="center" vertical="center"/>
    </xf>
    <xf numFmtId="16" fontId="25" fillId="4" borderId="4" xfId="6" applyNumberFormat="1" applyFont="1" applyFill="1" applyBorder="1" applyAlignment="1">
      <alignment horizontal="center" vertical="center"/>
    </xf>
    <xf numFmtId="16" fontId="25" fillId="4" borderId="5" xfId="6" applyNumberFormat="1" applyFont="1" applyFill="1" applyBorder="1" applyAlignment="1">
      <alignment horizontal="center" vertical="center"/>
    </xf>
    <xf numFmtId="49" fontId="4" fillId="4" borderId="10" xfId="9" applyNumberFormat="1" applyFont="1" applyFill="1" applyBorder="1" applyAlignment="1">
      <alignment horizontal="center" vertical="center"/>
    </xf>
    <xf numFmtId="164" fontId="25" fillId="4" borderId="4" xfId="6" applyNumberFormat="1" applyFont="1" applyFill="1" applyBorder="1" applyAlignment="1">
      <alignment horizontal="center" vertical="center"/>
    </xf>
    <xf numFmtId="164" fontId="25" fillId="4" borderId="5" xfId="6" applyNumberFormat="1" applyFont="1" applyFill="1" applyBorder="1" applyAlignment="1">
      <alignment horizontal="center" vertical="center"/>
    </xf>
    <xf numFmtId="0" fontId="27" fillId="9" borderId="20" xfId="0" applyFont="1" applyFill="1" applyBorder="1" applyAlignment="1">
      <alignment horizontal="center" vertical="center"/>
    </xf>
  </cellXfs>
  <cellStyles count="16">
    <cellStyle name="Comma 6" xfId="4" xr:uid="{00000000-0005-0000-0000-000000000000}"/>
    <cellStyle name="Comma 6 2 3" xfId="14" xr:uid="{5CA6B3E7-2058-469B-87D5-04B924B7C54B}"/>
    <cellStyle name="Comma 74 2" xfId="5" xr:uid="{00000000-0005-0000-0000-000001000000}"/>
    <cellStyle name="Currency 49" xfId="15" xr:uid="{85C6F4B6-C112-4F54-A878-C77AFC0F5C59}"/>
    <cellStyle name="Hyperlink 2" xfId="8" xr:uid="{00000000-0005-0000-0000-000003000000}"/>
    <cellStyle name="Hyperlink 2 3" xfId="13" xr:uid="{B727D9D0-84E6-4DF8-B342-7ABCBEBD8174}"/>
    <cellStyle name="Normal" xfId="0" builtinId="0"/>
    <cellStyle name="Normal 10" xfId="2" xr:uid="{00000000-0005-0000-0000-000005000000}"/>
    <cellStyle name="Normal 10 2" xfId="6" xr:uid="{00000000-0005-0000-0000-000006000000}"/>
    <cellStyle name="Normal 10 2 7" xfId="11" xr:uid="{65BEB995-1E94-4476-9266-9BADBFF23FA2}"/>
    <cellStyle name="Normal 133 3" xfId="3" xr:uid="{00000000-0005-0000-0000-000007000000}"/>
    <cellStyle name="Normal 133 3 2" xfId="12" xr:uid="{186D8541-767F-4F6E-8F3A-7692C1FA27E3}"/>
    <cellStyle name="Normal 133 3 3" xfId="7" xr:uid="{00000000-0005-0000-0000-000008000000}"/>
    <cellStyle name="Normal 148" xfId="9" xr:uid="{6F87159A-0FEF-4A7F-BB86-26EE144F80A2}"/>
    <cellStyle name="Normal 2" xfId="10" xr:uid="{57F13262-63B5-4240-AE01-5ED34A8A2EBE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164029</xdr:colOff>
      <xdr:row>10</xdr:row>
      <xdr:rowOff>1456790</xdr:rowOff>
    </xdr:from>
    <xdr:to>
      <xdr:col>14</xdr:col>
      <xdr:colOff>2062520</xdr:colOff>
      <xdr:row>11</xdr:row>
      <xdr:rowOff>1039220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546616-A8AD-4483-B12A-65F881328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94629" y="4786730"/>
          <a:ext cx="1898491" cy="1190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31</xdr:col>
      <xdr:colOff>138229</xdr:colOff>
      <xdr:row>18</xdr:row>
      <xdr:rowOff>34952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7CB305-8EC4-A89D-AD58-01FBE00CC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74588" y="6436659"/>
          <a:ext cx="10806229" cy="4481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F201-6F8C-40ED-A6F5-6CF86C18A5E5}">
  <sheetPr>
    <pageSetUpPr fitToPage="1"/>
  </sheetPr>
  <dimension ref="A1:P64"/>
  <sheetViews>
    <sheetView zoomScale="55" zoomScaleNormal="55" zoomScalePageLayoutView="55" workbookViewId="0">
      <selection activeCell="J11" sqref="J11"/>
    </sheetView>
  </sheetViews>
  <sheetFormatPr defaultColWidth="8.33203125" defaultRowHeight="18.600000000000001"/>
  <cols>
    <col min="1" max="1" width="16.33203125" style="20" customWidth="1"/>
    <col min="2" max="2" width="14.5546875" style="20" customWidth="1"/>
    <col min="3" max="3" width="17.44140625" style="20" customWidth="1"/>
    <col min="4" max="4" width="12.109375" style="20" hidden="1" customWidth="1"/>
    <col min="5" max="5" width="12.109375" style="20" customWidth="1"/>
    <col min="6" max="6" width="15.109375" style="20" customWidth="1"/>
    <col min="7" max="7" width="14.44140625" style="20" customWidth="1"/>
    <col min="8" max="8" width="21.88671875" style="69" customWidth="1"/>
    <col min="9" max="9" width="11.6640625" style="20" customWidth="1"/>
    <col min="10" max="10" width="29.44140625" style="20" customWidth="1"/>
    <col min="11" max="11" width="10.88671875" style="20" customWidth="1"/>
    <col min="12" max="12" width="23.6640625" style="20" customWidth="1"/>
    <col min="13" max="13" width="19" style="20" customWidth="1"/>
    <col min="14" max="14" width="30.109375" style="20" customWidth="1"/>
    <col min="15" max="15" width="31.6640625" style="20" customWidth="1"/>
    <col min="16" max="16" width="13.5546875" style="20" customWidth="1"/>
    <col min="17" max="16384" width="8.33203125" style="20"/>
  </cols>
  <sheetData>
    <row r="1" spans="1:16" ht="22.5" customHeight="1">
      <c r="A1" s="106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  <c r="N1" s="18" t="s">
        <v>0</v>
      </c>
      <c r="O1" s="19" t="s">
        <v>32</v>
      </c>
    </row>
    <row r="2" spans="1:16" ht="22.5" customHeight="1">
      <c r="A2" s="109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1"/>
      <c r="N2" s="18" t="s">
        <v>1</v>
      </c>
      <c r="O2" s="21" t="s">
        <v>2</v>
      </c>
    </row>
    <row r="3" spans="1:16" ht="22.5" customHeight="1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18" t="s">
        <v>4</v>
      </c>
      <c r="O3" s="21">
        <v>1</v>
      </c>
    </row>
    <row r="4" spans="1:16" ht="22.5" customHeight="1">
      <c r="A4" s="1"/>
      <c r="B4" s="1"/>
      <c r="C4" s="1"/>
      <c r="D4" s="1"/>
      <c r="E4" s="1"/>
      <c r="F4" s="1"/>
      <c r="G4" s="2"/>
      <c r="H4" s="13"/>
      <c r="I4" s="2"/>
      <c r="J4" s="2"/>
      <c r="K4" s="1"/>
      <c r="L4" s="1"/>
      <c r="M4" s="1"/>
      <c r="N4" s="22"/>
      <c r="O4" s="22"/>
    </row>
    <row r="5" spans="1:16" ht="18" customHeight="1">
      <c r="A5" s="23" t="s">
        <v>5</v>
      </c>
      <c r="B5" s="115" t="s">
        <v>59</v>
      </c>
      <c r="C5" s="115"/>
      <c r="D5" s="115"/>
      <c r="E5" s="24"/>
      <c r="F5" s="25"/>
      <c r="G5" s="116" t="s">
        <v>6</v>
      </c>
      <c r="H5" s="117"/>
      <c r="I5" s="118" t="s">
        <v>37</v>
      </c>
      <c r="J5" s="119"/>
      <c r="K5" s="70"/>
      <c r="L5" s="70"/>
      <c r="M5" s="71"/>
      <c r="N5" s="72" t="s">
        <v>7</v>
      </c>
      <c r="O5" s="73">
        <v>45740</v>
      </c>
    </row>
    <row r="6" spans="1:16" ht="24">
      <c r="A6" s="27" t="s">
        <v>8</v>
      </c>
      <c r="B6" s="120"/>
      <c r="C6" s="120"/>
      <c r="D6" s="120"/>
      <c r="E6" s="28"/>
      <c r="F6" s="25"/>
      <c r="G6" s="116" t="s">
        <v>9</v>
      </c>
      <c r="H6" s="117"/>
      <c r="I6" s="121" t="s">
        <v>79</v>
      </c>
      <c r="J6" s="122"/>
      <c r="K6" s="70"/>
      <c r="L6" s="70"/>
      <c r="M6" s="71"/>
      <c r="N6" s="72" t="s">
        <v>10</v>
      </c>
      <c r="O6" s="82"/>
    </row>
    <row r="7" spans="1:16" ht="21.75" customHeight="1">
      <c r="A7" s="27" t="s">
        <v>11</v>
      </c>
      <c r="B7" s="120"/>
      <c r="C7" s="120"/>
      <c r="D7" s="120"/>
      <c r="E7" s="28"/>
      <c r="F7" s="25"/>
      <c r="G7" s="116" t="s">
        <v>12</v>
      </c>
      <c r="H7" s="117"/>
      <c r="I7" s="126">
        <f>O5+12</f>
        <v>45752</v>
      </c>
      <c r="J7" s="127"/>
      <c r="K7" s="70"/>
      <c r="L7" s="70"/>
      <c r="M7" s="71"/>
      <c r="N7" s="72" t="s">
        <v>13</v>
      </c>
      <c r="O7" s="74" t="s">
        <v>60</v>
      </c>
    </row>
    <row r="8" spans="1:16" ht="21.6" customHeight="1">
      <c r="A8" s="29" t="s">
        <v>14</v>
      </c>
      <c r="B8" s="128"/>
      <c r="C8" s="128"/>
      <c r="D8" s="128"/>
      <c r="E8" s="30"/>
      <c r="F8" s="25"/>
      <c r="G8" s="116" t="s">
        <v>15</v>
      </c>
      <c r="H8" s="117"/>
      <c r="I8" s="129"/>
      <c r="J8" s="130"/>
      <c r="K8" s="75"/>
      <c r="L8" s="75"/>
      <c r="M8" s="71"/>
      <c r="N8" s="72" t="s">
        <v>16</v>
      </c>
      <c r="O8" s="76" t="s">
        <v>55</v>
      </c>
    </row>
    <row r="9" spans="1:16" ht="14.25" customHeight="1">
      <c r="A9" s="3"/>
      <c r="B9" s="3"/>
      <c r="C9" s="3"/>
      <c r="D9" s="3"/>
      <c r="E9" s="3"/>
      <c r="F9" s="2"/>
      <c r="G9" s="3"/>
      <c r="H9" s="14"/>
      <c r="I9" s="3"/>
      <c r="J9" s="3"/>
      <c r="K9" s="2"/>
      <c r="L9" s="2"/>
      <c r="M9" s="2"/>
      <c r="N9" s="22"/>
      <c r="O9" s="22"/>
    </row>
    <row r="10" spans="1:16" ht="74.400000000000006">
      <c r="A10" s="31" t="s">
        <v>17</v>
      </c>
      <c r="B10" s="31" t="s">
        <v>18</v>
      </c>
      <c r="C10" s="31" t="s">
        <v>19</v>
      </c>
      <c r="D10" s="31" t="s">
        <v>33</v>
      </c>
      <c r="E10" s="31" t="s">
        <v>34</v>
      </c>
      <c r="F10" s="31" t="s">
        <v>20</v>
      </c>
      <c r="G10" s="31" t="s">
        <v>21</v>
      </c>
      <c r="H10" s="31" t="s">
        <v>35</v>
      </c>
      <c r="I10" s="32" t="s">
        <v>22</v>
      </c>
      <c r="J10" s="33" t="s">
        <v>23</v>
      </c>
      <c r="K10" s="33" t="s">
        <v>24</v>
      </c>
      <c r="L10" s="33" t="s">
        <v>25</v>
      </c>
      <c r="M10" s="34" t="s">
        <v>26</v>
      </c>
      <c r="N10" s="32" t="s">
        <v>27</v>
      </c>
      <c r="O10" s="32" t="s">
        <v>3</v>
      </c>
      <c r="P10" s="32" t="s">
        <v>36</v>
      </c>
    </row>
    <row r="11" spans="1:16" s="45" customFormat="1" ht="126.75" customHeight="1">
      <c r="A11" s="35" t="s">
        <v>47</v>
      </c>
      <c r="B11" s="36"/>
      <c r="C11" s="37" t="s">
        <v>48</v>
      </c>
      <c r="D11" s="37"/>
      <c r="E11" s="37"/>
      <c r="F11" s="37" t="s">
        <v>49</v>
      </c>
      <c r="G11" s="36" t="s">
        <v>50</v>
      </c>
      <c r="H11" s="38" t="s">
        <v>51</v>
      </c>
      <c r="I11" s="39" t="s">
        <v>52</v>
      </c>
      <c r="J11" s="89">
        <f>'BARCODE DETAIL '!I81</f>
        <v>4561</v>
      </c>
      <c r="K11" s="41"/>
      <c r="L11" s="90">
        <f>J11-K11</f>
        <v>4561</v>
      </c>
      <c r="M11" s="42">
        <v>300</v>
      </c>
      <c r="N11" s="43">
        <f>L11*M11</f>
        <v>1368300</v>
      </c>
      <c r="O11" s="91" t="s">
        <v>56</v>
      </c>
      <c r="P11" s="44"/>
    </row>
    <row r="12" spans="1:16" s="45" customFormat="1" ht="92.25" customHeight="1">
      <c r="A12" s="35"/>
      <c r="B12" s="36"/>
      <c r="C12" s="37"/>
      <c r="D12" s="37"/>
      <c r="E12" s="37"/>
      <c r="F12" s="37"/>
      <c r="G12" s="36"/>
      <c r="H12" s="38"/>
      <c r="I12" s="39"/>
      <c r="J12" s="40"/>
      <c r="K12" s="41"/>
      <c r="L12" s="90"/>
      <c r="M12" s="42"/>
      <c r="N12" s="43"/>
      <c r="O12" s="44"/>
      <c r="P12" s="44"/>
    </row>
    <row r="13" spans="1:16" ht="21.75" customHeight="1">
      <c r="A13" s="46"/>
      <c r="B13" s="46"/>
      <c r="C13" s="47"/>
      <c r="D13" s="47"/>
      <c r="E13" s="47"/>
      <c r="F13" s="47"/>
      <c r="G13" s="48"/>
      <c r="H13" s="49"/>
      <c r="I13" s="46"/>
      <c r="J13" s="50"/>
      <c r="K13" s="50"/>
      <c r="L13" s="50"/>
      <c r="M13" s="51"/>
      <c r="N13" s="52"/>
      <c r="O13" s="53"/>
      <c r="P13" s="53"/>
    </row>
    <row r="14" spans="1:16" s="45" customFormat="1" ht="33.6" customHeight="1">
      <c r="A14" s="54"/>
      <c r="B14" s="54"/>
      <c r="C14" s="54"/>
      <c r="D14" s="54"/>
      <c r="E14" s="54"/>
      <c r="F14" s="54"/>
      <c r="G14" s="54"/>
      <c r="H14" s="55"/>
      <c r="I14" s="55" t="s">
        <v>28</v>
      </c>
      <c r="J14" s="56">
        <f>SUM(J11:J13)</f>
        <v>4561</v>
      </c>
      <c r="K14" s="57"/>
      <c r="L14" s="56">
        <f>SUM(L11:L13)</f>
        <v>4561</v>
      </c>
      <c r="M14" s="58"/>
      <c r="N14" s="43">
        <f>SUM(N11:N13)</f>
        <v>1368300</v>
      </c>
      <c r="O14" s="59"/>
    </row>
    <row r="15" spans="1:16" ht="21.75" customHeight="1">
      <c r="A15" s="60"/>
      <c r="B15" s="60"/>
      <c r="C15" s="61"/>
      <c r="D15" s="61"/>
      <c r="E15" s="61"/>
      <c r="F15" s="61"/>
      <c r="G15" s="61"/>
      <c r="H15" s="62"/>
      <c r="I15" s="26"/>
      <c r="J15" s="26"/>
      <c r="K15" s="26"/>
      <c r="L15" s="26"/>
      <c r="M15" s="63"/>
      <c r="N15" s="63"/>
      <c r="O15" s="26"/>
    </row>
    <row r="16" spans="1:16" ht="21.75" customHeight="1">
      <c r="A16" s="92" t="s">
        <v>57</v>
      </c>
      <c r="B16" s="93" t="s">
        <v>58</v>
      </c>
      <c r="C16" s="94"/>
      <c r="D16" s="94"/>
      <c r="E16" s="94"/>
      <c r="F16" s="94"/>
      <c r="G16" s="94"/>
      <c r="H16" s="95"/>
      <c r="I16" s="26"/>
      <c r="J16" s="26"/>
      <c r="K16" s="26"/>
      <c r="L16" s="26"/>
      <c r="M16" s="63"/>
      <c r="N16" s="63"/>
      <c r="O16" s="26"/>
    </row>
    <row r="17" spans="1:15" ht="21.75" customHeight="1">
      <c r="A17" s="60"/>
      <c r="B17" s="60"/>
      <c r="C17" s="61"/>
      <c r="D17" s="61"/>
      <c r="E17" s="61"/>
      <c r="F17" s="61"/>
      <c r="G17" s="61"/>
      <c r="H17" s="62"/>
      <c r="I17" s="26"/>
      <c r="J17" s="26"/>
      <c r="K17" s="26"/>
      <c r="L17" s="26"/>
      <c r="M17" s="98"/>
      <c r="N17" s="99"/>
      <c r="O17" s="100"/>
    </row>
    <row r="18" spans="1:15" ht="21.75" customHeight="1">
      <c r="A18" s="60"/>
      <c r="B18" s="60"/>
      <c r="C18" s="61"/>
      <c r="D18" s="61"/>
      <c r="E18" s="61"/>
      <c r="F18" s="61"/>
      <c r="G18" s="61"/>
      <c r="H18" s="62"/>
      <c r="I18" s="26"/>
      <c r="J18" s="26"/>
      <c r="K18" s="26"/>
      <c r="L18" s="26"/>
      <c r="M18" s="63"/>
      <c r="N18" s="63"/>
      <c r="O18" s="26"/>
    </row>
    <row r="19" spans="1:15" s="45" customFormat="1" ht="21.75" customHeight="1">
      <c r="A19" s="123" t="s">
        <v>29</v>
      </c>
      <c r="B19" s="123"/>
      <c r="C19" s="64"/>
      <c r="D19" s="65"/>
      <c r="E19" s="65"/>
      <c r="F19" s="124" t="s">
        <v>30</v>
      </c>
      <c r="G19" s="124"/>
      <c r="H19" s="124"/>
      <c r="I19" s="66"/>
      <c r="J19" s="67"/>
      <c r="K19" s="67"/>
      <c r="L19" s="67"/>
      <c r="M19" s="125" t="s">
        <v>31</v>
      </c>
      <c r="N19" s="125"/>
      <c r="O19" s="59"/>
    </row>
    <row r="20" spans="1:15" ht="21.75" customHeight="1">
      <c r="A20" s="4"/>
      <c r="B20" s="5"/>
      <c r="C20" s="4"/>
      <c r="D20" s="4"/>
      <c r="E20" s="4"/>
      <c r="F20" s="4"/>
      <c r="G20" s="4"/>
      <c r="H20" s="15"/>
      <c r="I20" s="6"/>
      <c r="J20" s="6"/>
      <c r="K20" s="6"/>
    </row>
    <row r="21" spans="1:15" ht="21.75" customHeight="1">
      <c r="A21" s="4"/>
      <c r="B21" s="5"/>
      <c r="C21" s="4"/>
      <c r="D21" s="4"/>
      <c r="E21" s="4"/>
      <c r="F21" s="4"/>
      <c r="G21" s="4"/>
      <c r="H21" s="15"/>
      <c r="I21" s="6"/>
      <c r="J21" s="6"/>
      <c r="K21" s="6"/>
    </row>
    <row r="22" spans="1:15" ht="21.75" customHeight="1">
      <c r="A22" s="7"/>
      <c r="B22" s="8"/>
      <c r="C22" s="4"/>
      <c r="D22" s="4"/>
      <c r="E22" s="4"/>
      <c r="F22" s="4"/>
      <c r="G22" s="4"/>
      <c r="H22" s="16"/>
      <c r="I22" s="9"/>
      <c r="J22" s="4"/>
      <c r="K22" s="6"/>
    </row>
    <row r="23" spans="1:15" ht="21.75" customHeight="1">
      <c r="A23" s="6"/>
      <c r="B23" s="10"/>
      <c r="C23" s="68"/>
      <c r="D23" s="6"/>
      <c r="E23" s="6"/>
      <c r="F23" s="11"/>
      <c r="G23" s="11"/>
      <c r="H23" s="17"/>
      <c r="I23" s="12"/>
      <c r="J23" s="12"/>
      <c r="K23" s="6"/>
    </row>
    <row r="24" spans="1:15" ht="21.75" customHeight="1"/>
    <row r="25" spans="1:15" ht="21.75" customHeight="1"/>
    <row r="26" spans="1:15" ht="21.75" customHeight="1"/>
    <row r="27" spans="1:15" ht="21.75" customHeight="1"/>
    <row r="28" spans="1:15" ht="21.75" customHeight="1"/>
    <row r="29" spans="1:15" ht="21.75" customHeight="1"/>
    <row r="30" spans="1:15" ht="21.75" customHeight="1"/>
    <row r="31" spans="1:15" ht="21.75" customHeight="1"/>
    <row r="32" spans="1:15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7" customHeight="1"/>
    <row r="62" ht="23.7" customHeight="1"/>
    <row r="63" ht="23.7" customHeight="1"/>
    <row r="64" ht="23.7" customHeight="1"/>
  </sheetData>
  <mergeCells count="16">
    <mergeCell ref="A19:B19"/>
    <mergeCell ref="F19:H19"/>
    <mergeCell ref="M19:N19"/>
    <mergeCell ref="B7:D7"/>
    <mergeCell ref="G7:H7"/>
    <mergeCell ref="I7:J7"/>
    <mergeCell ref="B8:D8"/>
    <mergeCell ref="G8:H8"/>
    <mergeCell ref="I8:J8"/>
    <mergeCell ref="A1:M3"/>
    <mergeCell ref="B5:D5"/>
    <mergeCell ref="G5:H5"/>
    <mergeCell ref="I5:J5"/>
    <mergeCell ref="B6:D6"/>
    <mergeCell ref="G6:H6"/>
    <mergeCell ref="I6:J6"/>
  </mergeCells>
  <printOptions horizontalCentered="1"/>
  <pageMargins left="0.25" right="0.25" top="1.0416666666666667" bottom="0.75" header="0.3" footer="0.3"/>
  <pageSetup paperSize="9" scale="35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578DD-FB65-4458-82BB-DF9B1F72C669}">
  <sheetPr>
    <pageSetUpPr fitToPage="1"/>
  </sheetPr>
  <dimension ref="A1:P81"/>
  <sheetViews>
    <sheetView tabSelected="1" view="pageBreakPreview" zoomScale="85" zoomScaleNormal="70" zoomScaleSheetLayoutView="85" workbookViewId="0">
      <pane ySplit="2" topLeftCell="A3" activePane="bottomLeft" state="frozen"/>
      <selection pane="bottomLeft" activeCell="H81" sqref="H81:I81"/>
    </sheetView>
  </sheetViews>
  <sheetFormatPr defaultColWidth="9.109375" defaultRowHeight="14.4"/>
  <cols>
    <col min="1" max="1" width="18.44140625" style="80" customWidth="1"/>
    <col min="2" max="2" width="14.6640625" style="80" customWidth="1"/>
    <col min="3" max="3" width="32.44140625" style="77" customWidth="1"/>
    <col min="4" max="4" width="18.6640625" style="80" bestFit="1" customWidth="1"/>
    <col min="5" max="5" width="16.6640625" style="77" bestFit="1" customWidth="1"/>
    <col min="6" max="6" width="10" style="77" customWidth="1"/>
    <col min="7" max="7" width="14.6640625" style="78" customWidth="1"/>
    <col min="8" max="8" width="12.6640625" style="78" customWidth="1"/>
    <col min="9" max="9" width="14.6640625" style="88" bestFit="1" customWidth="1"/>
    <col min="10" max="10" width="13.44140625" style="77" customWidth="1"/>
    <col min="11" max="11" width="32.109375" style="77" bestFit="1" customWidth="1"/>
    <col min="12" max="16384" width="9.109375" style="77"/>
  </cols>
  <sheetData>
    <row r="1" spans="1:16" ht="42" customHeight="1">
      <c r="A1" s="77"/>
      <c r="B1" s="131" t="s">
        <v>38</v>
      </c>
      <c r="C1" s="131"/>
      <c r="D1" s="131"/>
      <c r="E1" s="131"/>
      <c r="F1" s="131"/>
      <c r="P1" s="77" t="s">
        <v>54</v>
      </c>
    </row>
    <row r="2" spans="1:16" s="79" customFormat="1" ht="34.799999999999997">
      <c r="A2" s="81" t="s">
        <v>39</v>
      </c>
      <c r="B2" s="81" t="s">
        <v>40</v>
      </c>
      <c r="C2" s="83" t="s">
        <v>41</v>
      </c>
      <c r="D2" s="81" t="s">
        <v>42</v>
      </c>
      <c r="E2" s="81" t="s">
        <v>43</v>
      </c>
      <c r="F2" s="81" t="s">
        <v>44</v>
      </c>
      <c r="G2" s="96" t="s">
        <v>45</v>
      </c>
      <c r="H2" s="96" t="s">
        <v>53</v>
      </c>
      <c r="I2" s="96" t="s">
        <v>46</v>
      </c>
      <c r="J2" s="87" t="s">
        <v>3</v>
      </c>
      <c r="M2" s="79" t="s">
        <v>77</v>
      </c>
    </row>
    <row r="3" spans="1:16" s="86" customFormat="1" ht="21.6" customHeight="1">
      <c r="A3" s="84" t="s">
        <v>80</v>
      </c>
      <c r="B3" s="84" t="s">
        <v>70</v>
      </c>
      <c r="C3" s="85" t="s">
        <v>71</v>
      </c>
      <c r="D3" s="85" t="s">
        <v>68</v>
      </c>
      <c r="E3" s="84">
        <v>781527</v>
      </c>
      <c r="F3" s="84" t="s">
        <v>62</v>
      </c>
      <c r="G3" s="97">
        <v>9</v>
      </c>
      <c r="H3" s="97">
        <f t="shared" ref="H3:H18" si="0">ROUNDUP(G3*15%,0)</f>
        <v>2</v>
      </c>
      <c r="I3" s="97">
        <f t="shared" ref="I3:I18" si="1">SUM(G3:H3)</f>
        <v>11</v>
      </c>
      <c r="J3" s="101" t="s">
        <v>78</v>
      </c>
      <c r="K3" s="86" t="str">
        <f t="shared" ref="K3:K20" si="2">B3&amp;F3</f>
        <v>NOSCH003XS</v>
      </c>
    </row>
    <row r="4" spans="1:16" s="86" customFormat="1" ht="21.6" customHeight="1">
      <c r="A4" s="84" t="s">
        <v>80</v>
      </c>
      <c r="B4" s="84" t="s">
        <v>70</v>
      </c>
      <c r="C4" s="85" t="s">
        <v>71</v>
      </c>
      <c r="D4" s="85" t="s">
        <v>68</v>
      </c>
      <c r="E4" s="84">
        <v>781534</v>
      </c>
      <c r="F4" s="84" t="s">
        <v>63</v>
      </c>
      <c r="G4" s="97">
        <v>10</v>
      </c>
      <c r="H4" s="97">
        <f t="shared" si="0"/>
        <v>2</v>
      </c>
      <c r="I4" s="97">
        <f t="shared" si="1"/>
        <v>12</v>
      </c>
      <c r="J4" s="101" t="s">
        <v>78</v>
      </c>
      <c r="K4" s="86" t="str">
        <f t="shared" si="2"/>
        <v>NOSCH003S</v>
      </c>
    </row>
    <row r="5" spans="1:16" s="86" customFormat="1" ht="21.6" customHeight="1">
      <c r="A5" s="84" t="s">
        <v>80</v>
      </c>
      <c r="B5" s="84" t="s">
        <v>70</v>
      </c>
      <c r="C5" s="85" t="s">
        <v>71</v>
      </c>
      <c r="D5" s="85" t="s">
        <v>68</v>
      </c>
      <c r="E5" s="84">
        <v>781541</v>
      </c>
      <c r="F5" s="84" t="s">
        <v>64</v>
      </c>
      <c r="G5" s="97">
        <v>51</v>
      </c>
      <c r="H5" s="97">
        <f t="shared" si="0"/>
        <v>8</v>
      </c>
      <c r="I5" s="97">
        <f t="shared" si="1"/>
        <v>59</v>
      </c>
      <c r="J5" s="101" t="s">
        <v>78</v>
      </c>
      <c r="K5" s="86" t="str">
        <f t="shared" si="2"/>
        <v>NOSCH003M</v>
      </c>
    </row>
    <row r="6" spans="1:16" s="86" customFormat="1" ht="21.6" customHeight="1">
      <c r="A6" s="84" t="s">
        <v>80</v>
      </c>
      <c r="B6" s="84" t="s">
        <v>70</v>
      </c>
      <c r="C6" s="85" t="s">
        <v>71</v>
      </c>
      <c r="D6" s="85" t="s">
        <v>68</v>
      </c>
      <c r="E6" s="84">
        <v>781558</v>
      </c>
      <c r="F6" s="84" t="s">
        <v>65</v>
      </c>
      <c r="G6" s="97">
        <v>51</v>
      </c>
      <c r="H6" s="97">
        <f t="shared" si="0"/>
        <v>8</v>
      </c>
      <c r="I6" s="97">
        <f t="shared" si="1"/>
        <v>59</v>
      </c>
      <c r="J6" s="101" t="s">
        <v>78</v>
      </c>
      <c r="K6" s="86" t="str">
        <f t="shared" si="2"/>
        <v>NOSCH003L</v>
      </c>
    </row>
    <row r="7" spans="1:16" s="86" customFormat="1" ht="21.6" customHeight="1">
      <c r="A7" s="84" t="s">
        <v>80</v>
      </c>
      <c r="B7" s="84" t="s">
        <v>70</v>
      </c>
      <c r="C7" s="85" t="s">
        <v>71</v>
      </c>
      <c r="D7" s="85" t="s">
        <v>68</v>
      </c>
      <c r="E7" s="84">
        <v>781565</v>
      </c>
      <c r="F7" s="84" t="s">
        <v>66</v>
      </c>
      <c r="G7" s="97">
        <v>38</v>
      </c>
      <c r="H7" s="97">
        <f t="shared" si="0"/>
        <v>6</v>
      </c>
      <c r="I7" s="97">
        <f t="shared" si="1"/>
        <v>44</v>
      </c>
      <c r="J7" s="101" t="s">
        <v>78</v>
      </c>
      <c r="K7" s="86" t="str">
        <f t="shared" si="2"/>
        <v>NOSCH003XL</v>
      </c>
    </row>
    <row r="8" spans="1:16" s="86" customFormat="1" ht="21.6" customHeight="1">
      <c r="A8" s="84" t="s">
        <v>80</v>
      </c>
      <c r="B8" s="84" t="s">
        <v>70</v>
      </c>
      <c r="C8" s="85" t="s">
        <v>71</v>
      </c>
      <c r="D8" s="85" t="s">
        <v>68</v>
      </c>
      <c r="E8" s="84">
        <v>781572</v>
      </c>
      <c r="F8" s="84" t="s">
        <v>67</v>
      </c>
      <c r="G8" s="97">
        <v>7</v>
      </c>
      <c r="H8" s="97">
        <f t="shared" si="0"/>
        <v>2</v>
      </c>
      <c r="I8" s="97">
        <f t="shared" si="1"/>
        <v>9</v>
      </c>
      <c r="J8" s="101" t="s">
        <v>78</v>
      </c>
      <c r="K8" s="86" t="str">
        <f t="shared" si="2"/>
        <v>NOSCH003XXL</v>
      </c>
    </row>
    <row r="9" spans="1:16" s="86" customFormat="1" ht="21.6" customHeight="1">
      <c r="A9" s="84" t="s">
        <v>80</v>
      </c>
      <c r="B9" s="84" t="s">
        <v>70</v>
      </c>
      <c r="C9" s="85" t="s">
        <v>71</v>
      </c>
      <c r="D9" s="85" t="s">
        <v>69</v>
      </c>
      <c r="E9" s="84">
        <v>781589</v>
      </c>
      <c r="F9" s="84" t="s">
        <v>62</v>
      </c>
      <c r="G9" s="97">
        <v>5</v>
      </c>
      <c r="H9" s="97">
        <f t="shared" si="0"/>
        <v>1</v>
      </c>
      <c r="I9" s="97">
        <f t="shared" si="1"/>
        <v>6</v>
      </c>
      <c r="J9" s="101" t="s">
        <v>78</v>
      </c>
      <c r="K9" s="86" t="str">
        <f t="shared" si="2"/>
        <v>NOSCH003XS</v>
      </c>
    </row>
    <row r="10" spans="1:16" s="86" customFormat="1" ht="21.6" customHeight="1">
      <c r="A10" s="84" t="s">
        <v>80</v>
      </c>
      <c r="B10" s="84" t="s">
        <v>70</v>
      </c>
      <c r="C10" s="85" t="s">
        <v>71</v>
      </c>
      <c r="D10" s="85" t="s">
        <v>69</v>
      </c>
      <c r="E10" s="84">
        <v>781596</v>
      </c>
      <c r="F10" s="84" t="s">
        <v>63</v>
      </c>
      <c r="G10" s="97">
        <v>14</v>
      </c>
      <c r="H10" s="97">
        <f t="shared" si="0"/>
        <v>3</v>
      </c>
      <c r="I10" s="97">
        <f t="shared" si="1"/>
        <v>17</v>
      </c>
      <c r="J10" s="101" t="s">
        <v>78</v>
      </c>
      <c r="K10" s="86" t="str">
        <f t="shared" si="2"/>
        <v>NOSCH003S</v>
      </c>
    </row>
    <row r="11" spans="1:16" s="86" customFormat="1" ht="21.6" customHeight="1">
      <c r="A11" s="84" t="s">
        <v>80</v>
      </c>
      <c r="B11" s="84" t="s">
        <v>70</v>
      </c>
      <c r="C11" s="85" t="s">
        <v>71</v>
      </c>
      <c r="D11" s="85" t="s">
        <v>69</v>
      </c>
      <c r="E11" s="84">
        <v>781602</v>
      </c>
      <c r="F11" s="84" t="s">
        <v>64</v>
      </c>
      <c r="G11" s="97">
        <v>41</v>
      </c>
      <c r="H11" s="97">
        <f t="shared" si="0"/>
        <v>7</v>
      </c>
      <c r="I11" s="97">
        <f t="shared" si="1"/>
        <v>48</v>
      </c>
      <c r="J11" s="101" t="s">
        <v>78</v>
      </c>
      <c r="K11" s="86" t="str">
        <f t="shared" si="2"/>
        <v>NOSCH003M</v>
      </c>
    </row>
    <row r="12" spans="1:16" s="86" customFormat="1" ht="21.6" customHeight="1">
      <c r="A12" s="84" t="s">
        <v>80</v>
      </c>
      <c r="B12" s="84" t="s">
        <v>70</v>
      </c>
      <c r="C12" s="85" t="s">
        <v>71</v>
      </c>
      <c r="D12" s="85" t="s">
        <v>69</v>
      </c>
      <c r="E12" s="84">
        <v>781619</v>
      </c>
      <c r="F12" s="84" t="s">
        <v>65</v>
      </c>
      <c r="G12" s="97">
        <v>55</v>
      </c>
      <c r="H12" s="97">
        <f t="shared" si="0"/>
        <v>9</v>
      </c>
      <c r="I12" s="97">
        <f t="shared" si="1"/>
        <v>64</v>
      </c>
      <c r="J12" s="101" t="s">
        <v>78</v>
      </c>
      <c r="K12" s="86" t="str">
        <f t="shared" si="2"/>
        <v>NOSCH003L</v>
      </c>
    </row>
    <row r="13" spans="1:16" s="86" customFormat="1" ht="21.6" customHeight="1">
      <c r="A13" s="84" t="s">
        <v>80</v>
      </c>
      <c r="B13" s="84" t="s">
        <v>70</v>
      </c>
      <c r="C13" s="85" t="s">
        <v>71</v>
      </c>
      <c r="D13" s="85" t="s">
        <v>69</v>
      </c>
      <c r="E13" s="84">
        <v>781626</v>
      </c>
      <c r="F13" s="84" t="s">
        <v>66</v>
      </c>
      <c r="G13" s="97">
        <v>40</v>
      </c>
      <c r="H13" s="97">
        <f t="shared" si="0"/>
        <v>6</v>
      </c>
      <c r="I13" s="97">
        <f t="shared" si="1"/>
        <v>46</v>
      </c>
      <c r="J13" s="101" t="s">
        <v>78</v>
      </c>
      <c r="K13" s="86" t="str">
        <f t="shared" si="2"/>
        <v>NOSCH003XL</v>
      </c>
    </row>
    <row r="14" spans="1:16" s="86" customFormat="1" ht="21.6" customHeight="1">
      <c r="A14" s="84" t="s">
        <v>80</v>
      </c>
      <c r="B14" s="84" t="s">
        <v>70</v>
      </c>
      <c r="C14" s="85" t="s">
        <v>71</v>
      </c>
      <c r="D14" s="85" t="s">
        <v>69</v>
      </c>
      <c r="E14" s="84">
        <v>781633</v>
      </c>
      <c r="F14" s="84" t="s">
        <v>67</v>
      </c>
      <c r="G14" s="97">
        <v>14</v>
      </c>
      <c r="H14" s="97">
        <f t="shared" si="0"/>
        <v>3</v>
      </c>
      <c r="I14" s="97">
        <f t="shared" si="1"/>
        <v>17</v>
      </c>
      <c r="J14" s="101" t="s">
        <v>78</v>
      </c>
      <c r="K14" s="86" t="str">
        <f t="shared" si="2"/>
        <v>NOSCH003XXL</v>
      </c>
    </row>
    <row r="15" spans="1:16" s="86" customFormat="1" ht="21.6" customHeight="1">
      <c r="A15" s="84" t="s">
        <v>80</v>
      </c>
      <c r="B15" s="84" t="s">
        <v>70</v>
      </c>
      <c r="C15" s="85" t="s">
        <v>71</v>
      </c>
      <c r="D15" s="85" t="s">
        <v>72</v>
      </c>
      <c r="E15" s="84">
        <v>781640</v>
      </c>
      <c r="F15" s="84" t="s">
        <v>62</v>
      </c>
      <c r="G15" s="97">
        <v>7</v>
      </c>
      <c r="H15" s="97">
        <f t="shared" si="0"/>
        <v>2</v>
      </c>
      <c r="I15" s="97">
        <f t="shared" si="1"/>
        <v>9</v>
      </c>
      <c r="J15" s="101" t="s">
        <v>78</v>
      </c>
      <c r="K15" s="86" t="str">
        <f t="shared" si="2"/>
        <v>NOSCH003XS</v>
      </c>
    </row>
    <row r="16" spans="1:16" s="86" customFormat="1" ht="21.6" customHeight="1">
      <c r="A16" s="84" t="s">
        <v>80</v>
      </c>
      <c r="B16" s="84" t="s">
        <v>70</v>
      </c>
      <c r="C16" s="85" t="s">
        <v>71</v>
      </c>
      <c r="D16" s="85" t="s">
        <v>72</v>
      </c>
      <c r="E16" s="84">
        <v>781657</v>
      </c>
      <c r="F16" s="84" t="s">
        <v>63</v>
      </c>
      <c r="G16" s="97">
        <v>24</v>
      </c>
      <c r="H16" s="97">
        <f t="shared" si="0"/>
        <v>4</v>
      </c>
      <c r="I16" s="97">
        <f t="shared" si="1"/>
        <v>28</v>
      </c>
      <c r="J16" s="101" t="s">
        <v>78</v>
      </c>
      <c r="K16" s="86" t="str">
        <f t="shared" si="2"/>
        <v>NOSCH003S</v>
      </c>
    </row>
    <row r="17" spans="1:11" s="86" customFormat="1" ht="21.6" customHeight="1">
      <c r="A17" s="84" t="s">
        <v>80</v>
      </c>
      <c r="B17" s="84" t="s">
        <v>70</v>
      </c>
      <c r="C17" s="85" t="s">
        <v>71</v>
      </c>
      <c r="D17" s="85" t="s">
        <v>72</v>
      </c>
      <c r="E17" s="84">
        <v>781664</v>
      </c>
      <c r="F17" s="84" t="s">
        <v>64</v>
      </c>
      <c r="G17" s="97">
        <v>49</v>
      </c>
      <c r="H17" s="97">
        <f t="shared" si="0"/>
        <v>8</v>
      </c>
      <c r="I17" s="97">
        <f t="shared" si="1"/>
        <v>57</v>
      </c>
      <c r="J17" s="101" t="s">
        <v>78</v>
      </c>
      <c r="K17" s="86" t="str">
        <f t="shared" si="2"/>
        <v>NOSCH003M</v>
      </c>
    </row>
    <row r="18" spans="1:11" s="86" customFormat="1" ht="21.6" customHeight="1">
      <c r="A18" s="84" t="s">
        <v>80</v>
      </c>
      <c r="B18" s="84" t="s">
        <v>70</v>
      </c>
      <c r="C18" s="85" t="s">
        <v>71</v>
      </c>
      <c r="D18" s="85" t="s">
        <v>72</v>
      </c>
      <c r="E18" s="84">
        <v>781671</v>
      </c>
      <c r="F18" s="84" t="s">
        <v>65</v>
      </c>
      <c r="G18" s="97">
        <v>46</v>
      </c>
      <c r="H18" s="97">
        <f t="shared" si="0"/>
        <v>7</v>
      </c>
      <c r="I18" s="97">
        <f t="shared" si="1"/>
        <v>53</v>
      </c>
      <c r="J18" s="101" t="s">
        <v>78</v>
      </c>
      <c r="K18" s="86" t="str">
        <f t="shared" si="2"/>
        <v>NOSCH003L</v>
      </c>
    </row>
    <row r="19" spans="1:11" s="86" customFormat="1" ht="21.6" customHeight="1">
      <c r="A19" s="84" t="s">
        <v>80</v>
      </c>
      <c r="B19" s="84" t="s">
        <v>70</v>
      </c>
      <c r="C19" s="85" t="s">
        <v>71</v>
      </c>
      <c r="D19" s="85" t="s">
        <v>72</v>
      </c>
      <c r="E19" s="84">
        <v>781688</v>
      </c>
      <c r="F19" s="84" t="s">
        <v>66</v>
      </c>
      <c r="G19" s="97">
        <v>26</v>
      </c>
      <c r="H19" s="97">
        <f t="shared" ref="H19:H38" si="3">ROUNDUP(G19*15%,0)</f>
        <v>4</v>
      </c>
      <c r="I19" s="97">
        <f t="shared" ref="I19:I38" si="4">SUM(G19:H19)</f>
        <v>30</v>
      </c>
      <c r="J19" s="101" t="s">
        <v>78</v>
      </c>
      <c r="K19" s="86" t="str">
        <f t="shared" si="2"/>
        <v>NOSCH003XL</v>
      </c>
    </row>
    <row r="20" spans="1:11" s="86" customFormat="1" ht="21.6" customHeight="1">
      <c r="A20" s="84" t="s">
        <v>80</v>
      </c>
      <c r="B20" s="84" t="s">
        <v>70</v>
      </c>
      <c r="C20" s="85" t="s">
        <v>71</v>
      </c>
      <c r="D20" s="85" t="s">
        <v>72</v>
      </c>
      <c r="E20" s="84">
        <v>781695</v>
      </c>
      <c r="F20" s="84" t="s">
        <v>67</v>
      </c>
      <c r="G20" s="97">
        <v>14</v>
      </c>
      <c r="H20" s="97">
        <f t="shared" si="3"/>
        <v>3</v>
      </c>
      <c r="I20" s="97">
        <f t="shared" si="4"/>
        <v>17</v>
      </c>
      <c r="J20" s="101" t="s">
        <v>78</v>
      </c>
      <c r="K20" s="86" t="str">
        <f t="shared" si="2"/>
        <v>NOSCH003XXL</v>
      </c>
    </row>
    <row r="21" spans="1:11" s="86" customFormat="1" ht="21.6" customHeight="1">
      <c r="A21" s="84" t="s">
        <v>82</v>
      </c>
      <c r="B21" s="84" t="s">
        <v>73</v>
      </c>
      <c r="C21" s="85" t="s">
        <v>74</v>
      </c>
      <c r="D21" s="85" t="s">
        <v>68</v>
      </c>
      <c r="E21" s="84">
        <v>782005</v>
      </c>
      <c r="F21" s="84" t="s">
        <v>62</v>
      </c>
      <c r="G21" s="97">
        <v>16</v>
      </c>
      <c r="H21" s="97">
        <f t="shared" si="3"/>
        <v>3</v>
      </c>
      <c r="I21" s="97">
        <f t="shared" si="4"/>
        <v>19</v>
      </c>
      <c r="J21" s="101" t="s">
        <v>78</v>
      </c>
      <c r="K21" s="86" t="str">
        <f t="shared" ref="K21:K38" si="5">B21&amp;F21</f>
        <v>NOSCP003XS</v>
      </c>
    </row>
    <row r="22" spans="1:11" s="86" customFormat="1" ht="21.6" customHeight="1">
      <c r="A22" s="84" t="s">
        <v>82</v>
      </c>
      <c r="B22" s="84" t="s">
        <v>73</v>
      </c>
      <c r="C22" s="85" t="s">
        <v>74</v>
      </c>
      <c r="D22" s="85" t="s">
        <v>68</v>
      </c>
      <c r="E22" s="84">
        <v>782012</v>
      </c>
      <c r="F22" s="84" t="s">
        <v>63</v>
      </c>
      <c r="G22" s="97">
        <v>51</v>
      </c>
      <c r="H22" s="97">
        <f t="shared" si="3"/>
        <v>8</v>
      </c>
      <c r="I22" s="97">
        <f t="shared" si="4"/>
        <v>59</v>
      </c>
      <c r="J22" s="101" t="s">
        <v>78</v>
      </c>
      <c r="K22" s="86" t="str">
        <f t="shared" si="5"/>
        <v>NOSCP003S</v>
      </c>
    </row>
    <row r="23" spans="1:11" s="86" customFormat="1" ht="21.6" customHeight="1">
      <c r="A23" s="84" t="s">
        <v>82</v>
      </c>
      <c r="B23" s="84" t="s">
        <v>73</v>
      </c>
      <c r="C23" s="85" t="s">
        <v>74</v>
      </c>
      <c r="D23" s="85" t="s">
        <v>68</v>
      </c>
      <c r="E23" s="84">
        <v>782029</v>
      </c>
      <c r="F23" s="84" t="s">
        <v>64</v>
      </c>
      <c r="G23" s="97">
        <v>62</v>
      </c>
      <c r="H23" s="97">
        <f t="shared" si="3"/>
        <v>10</v>
      </c>
      <c r="I23" s="97">
        <f t="shared" si="4"/>
        <v>72</v>
      </c>
      <c r="J23" s="101" t="s">
        <v>78</v>
      </c>
      <c r="K23" s="86" t="str">
        <f t="shared" si="5"/>
        <v>NOSCP003M</v>
      </c>
    </row>
    <row r="24" spans="1:11" s="86" customFormat="1" ht="21.6" customHeight="1">
      <c r="A24" s="84" t="s">
        <v>82</v>
      </c>
      <c r="B24" s="84" t="s">
        <v>73</v>
      </c>
      <c r="C24" s="85" t="s">
        <v>74</v>
      </c>
      <c r="D24" s="85" t="s">
        <v>68</v>
      </c>
      <c r="E24" s="84">
        <v>782036</v>
      </c>
      <c r="F24" s="84" t="s">
        <v>65</v>
      </c>
      <c r="G24" s="97">
        <v>47</v>
      </c>
      <c r="H24" s="97">
        <f t="shared" si="3"/>
        <v>8</v>
      </c>
      <c r="I24" s="97">
        <f t="shared" si="4"/>
        <v>55</v>
      </c>
      <c r="J24" s="101" t="s">
        <v>78</v>
      </c>
      <c r="K24" s="86" t="str">
        <f t="shared" si="5"/>
        <v>NOSCP003L</v>
      </c>
    </row>
    <row r="25" spans="1:11" s="86" customFormat="1" ht="21.6" customHeight="1">
      <c r="A25" s="84" t="s">
        <v>82</v>
      </c>
      <c r="B25" s="84" t="s">
        <v>73</v>
      </c>
      <c r="C25" s="85" t="s">
        <v>74</v>
      </c>
      <c r="D25" s="85" t="s">
        <v>68</v>
      </c>
      <c r="E25" s="84">
        <v>782043</v>
      </c>
      <c r="F25" s="84" t="s">
        <v>66</v>
      </c>
      <c r="G25" s="97">
        <v>33</v>
      </c>
      <c r="H25" s="97">
        <f t="shared" si="3"/>
        <v>5</v>
      </c>
      <c r="I25" s="97">
        <f t="shared" si="4"/>
        <v>38</v>
      </c>
      <c r="J25" s="101" t="s">
        <v>78</v>
      </c>
      <c r="K25" s="86" t="str">
        <f t="shared" si="5"/>
        <v>NOSCP003XL</v>
      </c>
    </row>
    <row r="26" spans="1:11" s="86" customFormat="1" ht="21.6" customHeight="1">
      <c r="A26" s="84" t="s">
        <v>82</v>
      </c>
      <c r="B26" s="84" t="s">
        <v>73</v>
      </c>
      <c r="C26" s="85" t="s">
        <v>74</v>
      </c>
      <c r="D26" s="85" t="s">
        <v>68</v>
      </c>
      <c r="E26" s="84">
        <v>782050</v>
      </c>
      <c r="F26" s="84" t="s">
        <v>67</v>
      </c>
      <c r="G26" s="97">
        <v>14</v>
      </c>
      <c r="H26" s="97">
        <f t="shared" si="3"/>
        <v>3</v>
      </c>
      <c r="I26" s="97">
        <f t="shared" si="4"/>
        <v>17</v>
      </c>
      <c r="J26" s="101" t="s">
        <v>78</v>
      </c>
      <c r="K26" s="86" t="str">
        <f t="shared" si="5"/>
        <v>NOSCP003XXL</v>
      </c>
    </row>
    <row r="27" spans="1:11" s="86" customFormat="1" ht="21.6" customHeight="1">
      <c r="A27" s="84" t="s">
        <v>82</v>
      </c>
      <c r="B27" s="84" t="s">
        <v>73</v>
      </c>
      <c r="C27" s="85" t="s">
        <v>74</v>
      </c>
      <c r="D27" s="85" t="s">
        <v>69</v>
      </c>
      <c r="E27" s="84">
        <v>782067</v>
      </c>
      <c r="F27" s="84" t="s">
        <v>62</v>
      </c>
      <c r="G27" s="97">
        <v>25</v>
      </c>
      <c r="H27" s="97">
        <f t="shared" si="3"/>
        <v>4</v>
      </c>
      <c r="I27" s="97">
        <f t="shared" si="4"/>
        <v>29</v>
      </c>
      <c r="J27" s="101" t="s">
        <v>78</v>
      </c>
      <c r="K27" s="86" t="str">
        <f t="shared" si="5"/>
        <v>NOSCP003XS</v>
      </c>
    </row>
    <row r="28" spans="1:11" s="86" customFormat="1" ht="21.6" customHeight="1">
      <c r="A28" s="84" t="s">
        <v>82</v>
      </c>
      <c r="B28" s="84" t="s">
        <v>73</v>
      </c>
      <c r="C28" s="85" t="s">
        <v>74</v>
      </c>
      <c r="D28" s="85" t="s">
        <v>69</v>
      </c>
      <c r="E28" s="84">
        <v>782074</v>
      </c>
      <c r="F28" s="84" t="s">
        <v>63</v>
      </c>
      <c r="G28" s="97">
        <v>31</v>
      </c>
      <c r="H28" s="97">
        <f t="shared" si="3"/>
        <v>5</v>
      </c>
      <c r="I28" s="97">
        <f t="shared" si="4"/>
        <v>36</v>
      </c>
      <c r="J28" s="101" t="s">
        <v>78</v>
      </c>
      <c r="K28" s="86" t="str">
        <f t="shared" si="5"/>
        <v>NOSCP003S</v>
      </c>
    </row>
    <row r="29" spans="1:11" s="86" customFormat="1" ht="21.6" customHeight="1">
      <c r="A29" s="84" t="s">
        <v>82</v>
      </c>
      <c r="B29" s="84" t="s">
        <v>73</v>
      </c>
      <c r="C29" s="85" t="s">
        <v>74</v>
      </c>
      <c r="D29" s="85" t="s">
        <v>69</v>
      </c>
      <c r="E29" s="84">
        <v>782081</v>
      </c>
      <c r="F29" s="84" t="s">
        <v>64</v>
      </c>
      <c r="G29" s="97">
        <v>96</v>
      </c>
      <c r="H29" s="97">
        <f t="shared" si="3"/>
        <v>15</v>
      </c>
      <c r="I29" s="97">
        <f t="shared" si="4"/>
        <v>111</v>
      </c>
      <c r="J29" s="101" t="s">
        <v>78</v>
      </c>
      <c r="K29" s="86" t="str">
        <f t="shared" si="5"/>
        <v>NOSCP003M</v>
      </c>
    </row>
    <row r="30" spans="1:11" s="86" customFormat="1" ht="21.6" customHeight="1">
      <c r="A30" s="84" t="s">
        <v>82</v>
      </c>
      <c r="B30" s="84" t="s">
        <v>73</v>
      </c>
      <c r="C30" s="85" t="s">
        <v>74</v>
      </c>
      <c r="D30" s="85" t="s">
        <v>69</v>
      </c>
      <c r="E30" s="84">
        <v>782098</v>
      </c>
      <c r="F30" s="84" t="s">
        <v>65</v>
      </c>
      <c r="G30" s="97">
        <v>108</v>
      </c>
      <c r="H30" s="97">
        <f t="shared" si="3"/>
        <v>17</v>
      </c>
      <c r="I30" s="97">
        <f t="shared" si="4"/>
        <v>125</v>
      </c>
      <c r="J30" s="101" t="s">
        <v>78</v>
      </c>
      <c r="K30" s="86" t="str">
        <f t="shared" si="5"/>
        <v>NOSCP003L</v>
      </c>
    </row>
    <row r="31" spans="1:11" s="86" customFormat="1" ht="21.6" customHeight="1">
      <c r="A31" s="84" t="s">
        <v>82</v>
      </c>
      <c r="B31" s="84" t="s">
        <v>73</v>
      </c>
      <c r="C31" s="85" t="s">
        <v>74</v>
      </c>
      <c r="D31" s="85" t="s">
        <v>69</v>
      </c>
      <c r="E31" s="84">
        <v>782104</v>
      </c>
      <c r="F31" s="84" t="s">
        <v>66</v>
      </c>
      <c r="G31" s="97">
        <v>96</v>
      </c>
      <c r="H31" s="97">
        <f t="shared" si="3"/>
        <v>15</v>
      </c>
      <c r="I31" s="97">
        <f t="shared" si="4"/>
        <v>111</v>
      </c>
      <c r="J31" s="101" t="s">
        <v>78</v>
      </c>
      <c r="K31" s="86" t="str">
        <f t="shared" si="5"/>
        <v>NOSCP003XL</v>
      </c>
    </row>
    <row r="32" spans="1:11" s="86" customFormat="1" ht="21.6" customHeight="1">
      <c r="A32" s="84" t="s">
        <v>82</v>
      </c>
      <c r="B32" s="84" t="s">
        <v>73</v>
      </c>
      <c r="C32" s="85" t="s">
        <v>74</v>
      </c>
      <c r="D32" s="85" t="s">
        <v>69</v>
      </c>
      <c r="E32" s="84">
        <v>782111</v>
      </c>
      <c r="F32" s="84" t="s">
        <v>67</v>
      </c>
      <c r="G32" s="97">
        <v>21</v>
      </c>
      <c r="H32" s="97">
        <f t="shared" si="3"/>
        <v>4</v>
      </c>
      <c r="I32" s="97">
        <f t="shared" si="4"/>
        <v>25</v>
      </c>
      <c r="J32" s="101" t="s">
        <v>78</v>
      </c>
      <c r="K32" s="86" t="str">
        <f t="shared" si="5"/>
        <v>NOSCP003XXL</v>
      </c>
    </row>
    <row r="33" spans="1:11" s="86" customFormat="1" ht="21.6" customHeight="1">
      <c r="A33" s="84" t="s">
        <v>82</v>
      </c>
      <c r="B33" s="84" t="s">
        <v>73</v>
      </c>
      <c r="C33" s="85" t="s">
        <v>74</v>
      </c>
      <c r="D33" s="85" t="s">
        <v>72</v>
      </c>
      <c r="E33" s="84">
        <v>782128</v>
      </c>
      <c r="F33" s="84" t="s">
        <v>62</v>
      </c>
      <c r="G33" s="97">
        <v>32</v>
      </c>
      <c r="H33" s="97">
        <f t="shared" si="3"/>
        <v>5</v>
      </c>
      <c r="I33" s="97">
        <f t="shared" si="4"/>
        <v>37</v>
      </c>
      <c r="J33" s="101" t="s">
        <v>78</v>
      </c>
      <c r="K33" s="86" t="str">
        <f t="shared" si="5"/>
        <v>NOSCP003XS</v>
      </c>
    </row>
    <row r="34" spans="1:11" s="86" customFormat="1" ht="21.6" customHeight="1">
      <c r="A34" s="84" t="s">
        <v>82</v>
      </c>
      <c r="B34" s="84" t="s">
        <v>73</v>
      </c>
      <c r="C34" s="85" t="s">
        <v>74</v>
      </c>
      <c r="D34" s="85" t="s">
        <v>72</v>
      </c>
      <c r="E34" s="84">
        <v>782135</v>
      </c>
      <c r="F34" s="84" t="s">
        <v>63</v>
      </c>
      <c r="G34" s="97">
        <v>90</v>
      </c>
      <c r="H34" s="97">
        <f t="shared" si="3"/>
        <v>14</v>
      </c>
      <c r="I34" s="97">
        <f t="shared" si="4"/>
        <v>104</v>
      </c>
      <c r="J34" s="101" t="s">
        <v>78</v>
      </c>
      <c r="K34" s="86" t="str">
        <f t="shared" si="5"/>
        <v>NOSCP003S</v>
      </c>
    </row>
    <row r="35" spans="1:11" s="86" customFormat="1" ht="21.6" customHeight="1">
      <c r="A35" s="84" t="s">
        <v>82</v>
      </c>
      <c r="B35" s="84" t="s">
        <v>73</v>
      </c>
      <c r="C35" s="85" t="s">
        <v>74</v>
      </c>
      <c r="D35" s="85" t="s">
        <v>72</v>
      </c>
      <c r="E35" s="84">
        <v>782142</v>
      </c>
      <c r="F35" s="84" t="s">
        <v>64</v>
      </c>
      <c r="G35" s="97">
        <v>145</v>
      </c>
      <c r="H35" s="97">
        <f t="shared" si="3"/>
        <v>22</v>
      </c>
      <c r="I35" s="97">
        <f t="shared" si="4"/>
        <v>167</v>
      </c>
      <c r="J35" s="101" t="s">
        <v>78</v>
      </c>
      <c r="K35" s="86" t="str">
        <f t="shared" si="5"/>
        <v>NOSCP003M</v>
      </c>
    </row>
    <row r="36" spans="1:11" s="86" customFormat="1" ht="21.6" customHeight="1">
      <c r="A36" s="84" t="s">
        <v>82</v>
      </c>
      <c r="B36" s="84" t="s">
        <v>73</v>
      </c>
      <c r="C36" s="85" t="s">
        <v>74</v>
      </c>
      <c r="D36" s="85" t="s">
        <v>72</v>
      </c>
      <c r="E36" s="84">
        <v>782159</v>
      </c>
      <c r="F36" s="84" t="s">
        <v>65</v>
      </c>
      <c r="G36" s="97">
        <v>98</v>
      </c>
      <c r="H36" s="97">
        <f t="shared" si="3"/>
        <v>15</v>
      </c>
      <c r="I36" s="97">
        <f t="shared" si="4"/>
        <v>113</v>
      </c>
      <c r="J36" s="101" t="s">
        <v>78</v>
      </c>
      <c r="K36" s="86" t="str">
        <f t="shared" si="5"/>
        <v>NOSCP003L</v>
      </c>
    </row>
    <row r="37" spans="1:11" s="86" customFormat="1" ht="21.6" customHeight="1">
      <c r="A37" s="84" t="s">
        <v>82</v>
      </c>
      <c r="B37" s="84" t="s">
        <v>73</v>
      </c>
      <c r="C37" s="85" t="s">
        <v>74</v>
      </c>
      <c r="D37" s="85" t="s">
        <v>72</v>
      </c>
      <c r="E37" s="84">
        <v>782160</v>
      </c>
      <c r="F37" s="84" t="s">
        <v>66</v>
      </c>
      <c r="G37" s="97">
        <v>41</v>
      </c>
      <c r="H37" s="97">
        <f t="shared" si="3"/>
        <v>7</v>
      </c>
      <c r="I37" s="97">
        <f t="shared" si="4"/>
        <v>48</v>
      </c>
      <c r="J37" s="101" t="s">
        <v>78</v>
      </c>
      <c r="K37" s="86" t="str">
        <f t="shared" si="5"/>
        <v>NOSCP003XL</v>
      </c>
    </row>
    <row r="38" spans="1:11" s="86" customFormat="1" ht="21.6" customHeight="1">
      <c r="A38" s="84" t="s">
        <v>82</v>
      </c>
      <c r="B38" s="84" t="s">
        <v>73</v>
      </c>
      <c r="C38" s="85" t="s">
        <v>74</v>
      </c>
      <c r="D38" s="85" t="s">
        <v>72</v>
      </c>
      <c r="E38" s="84">
        <v>782173</v>
      </c>
      <c r="F38" s="84" t="s">
        <v>67</v>
      </c>
      <c r="G38" s="97">
        <v>15</v>
      </c>
      <c r="H38" s="97">
        <f t="shared" si="3"/>
        <v>3</v>
      </c>
      <c r="I38" s="97">
        <f t="shared" si="4"/>
        <v>18</v>
      </c>
      <c r="J38" s="101" t="s">
        <v>78</v>
      </c>
      <c r="K38" s="86" t="str">
        <f t="shared" si="5"/>
        <v>NOSCP003XXL</v>
      </c>
    </row>
    <row r="39" spans="1:11" s="86" customFormat="1" ht="21.6" customHeight="1">
      <c r="A39" s="84" t="s">
        <v>81</v>
      </c>
      <c r="B39" s="84" t="s">
        <v>75</v>
      </c>
      <c r="C39" s="85" t="s">
        <v>76</v>
      </c>
      <c r="D39" s="85" t="s">
        <v>68</v>
      </c>
      <c r="E39" s="84">
        <v>782364</v>
      </c>
      <c r="F39" s="84" t="s">
        <v>62</v>
      </c>
      <c r="G39" s="97">
        <v>9</v>
      </c>
      <c r="H39" s="97">
        <f t="shared" ref="H39:H40" si="6">ROUNDUP(G39*15%,0)</f>
        <v>2</v>
      </c>
      <c r="I39" s="97">
        <f t="shared" ref="I39:I40" si="7">SUM(G39:H39)</f>
        <v>11</v>
      </c>
      <c r="J39" s="101" t="s">
        <v>78</v>
      </c>
      <c r="K39" s="86" t="str">
        <f t="shared" ref="K39:K56" si="8">B39&amp;F39</f>
        <v>NOSCS003XS</v>
      </c>
    </row>
    <row r="40" spans="1:11" s="86" customFormat="1" ht="21.6" customHeight="1">
      <c r="A40" s="84" t="s">
        <v>81</v>
      </c>
      <c r="B40" s="84" t="s">
        <v>75</v>
      </c>
      <c r="C40" s="85" t="s">
        <v>76</v>
      </c>
      <c r="D40" s="85" t="s">
        <v>68</v>
      </c>
      <c r="E40" s="84">
        <v>782371</v>
      </c>
      <c r="F40" s="84" t="s">
        <v>63</v>
      </c>
      <c r="G40" s="97">
        <v>27</v>
      </c>
      <c r="H40" s="97">
        <f t="shared" si="6"/>
        <v>5</v>
      </c>
      <c r="I40" s="97">
        <f t="shared" si="7"/>
        <v>32</v>
      </c>
      <c r="J40" s="101" t="s">
        <v>78</v>
      </c>
      <c r="K40" s="86" t="str">
        <f t="shared" si="8"/>
        <v>NOSCS003S</v>
      </c>
    </row>
    <row r="41" spans="1:11" s="86" customFormat="1" ht="21.6" customHeight="1">
      <c r="A41" s="84" t="s">
        <v>81</v>
      </c>
      <c r="B41" s="84" t="s">
        <v>75</v>
      </c>
      <c r="C41" s="85" t="s">
        <v>76</v>
      </c>
      <c r="D41" s="85" t="s">
        <v>68</v>
      </c>
      <c r="E41" s="84">
        <v>782388</v>
      </c>
      <c r="F41" s="84" t="s">
        <v>64</v>
      </c>
      <c r="G41" s="97">
        <v>42</v>
      </c>
      <c r="H41" s="97">
        <f t="shared" ref="H41:H56" si="9">ROUNDUP(G41*15%,0)</f>
        <v>7</v>
      </c>
      <c r="I41" s="97">
        <f t="shared" ref="I41:I56" si="10">SUM(G41:H41)</f>
        <v>49</v>
      </c>
      <c r="J41" s="101" t="s">
        <v>78</v>
      </c>
      <c r="K41" s="86" t="str">
        <f t="shared" si="8"/>
        <v>NOSCS003M</v>
      </c>
    </row>
    <row r="42" spans="1:11" s="86" customFormat="1" ht="21.6" customHeight="1">
      <c r="A42" s="84" t="s">
        <v>81</v>
      </c>
      <c r="B42" s="84" t="s">
        <v>75</v>
      </c>
      <c r="C42" s="85" t="s">
        <v>76</v>
      </c>
      <c r="D42" s="85" t="s">
        <v>68</v>
      </c>
      <c r="E42" s="84">
        <v>782395</v>
      </c>
      <c r="F42" s="84" t="s">
        <v>65</v>
      </c>
      <c r="G42" s="97">
        <v>48</v>
      </c>
      <c r="H42" s="97">
        <f t="shared" si="9"/>
        <v>8</v>
      </c>
      <c r="I42" s="97">
        <f t="shared" si="10"/>
        <v>56</v>
      </c>
      <c r="J42" s="101" t="s">
        <v>78</v>
      </c>
      <c r="K42" s="86" t="str">
        <f t="shared" si="8"/>
        <v>NOSCS003L</v>
      </c>
    </row>
    <row r="43" spans="1:11" s="86" customFormat="1" ht="21.6" customHeight="1">
      <c r="A43" s="84" t="s">
        <v>81</v>
      </c>
      <c r="B43" s="84" t="s">
        <v>75</v>
      </c>
      <c r="C43" s="85" t="s">
        <v>76</v>
      </c>
      <c r="D43" s="85" t="s">
        <v>68</v>
      </c>
      <c r="E43" s="84">
        <v>782401</v>
      </c>
      <c r="F43" s="84" t="s">
        <v>66</v>
      </c>
      <c r="G43" s="97">
        <v>74</v>
      </c>
      <c r="H43" s="97">
        <f t="shared" si="9"/>
        <v>12</v>
      </c>
      <c r="I43" s="97">
        <f t="shared" si="10"/>
        <v>86</v>
      </c>
      <c r="J43" s="101" t="s">
        <v>78</v>
      </c>
      <c r="K43" s="86" t="str">
        <f t="shared" si="8"/>
        <v>NOSCS003XL</v>
      </c>
    </row>
    <row r="44" spans="1:11" s="86" customFormat="1" ht="21.6" customHeight="1">
      <c r="A44" s="84" t="s">
        <v>81</v>
      </c>
      <c r="B44" s="84" t="s">
        <v>75</v>
      </c>
      <c r="C44" s="85" t="s">
        <v>76</v>
      </c>
      <c r="D44" s="85" t="s">
        <v>68</v>
      </c>
      <c r="E44" s="84">
        <v>782418</v>
      </c>
      <c r="F44" s="84" t="s">
        <v>67</v>
      </c>
      <c r="G44" s="97">
        <v>13</v>
      </c>
      <c r="H44" s="97">
        <f t="shared" si="9"/>
        <v>2</v>
      </c>
      <c r="I44" s="97">
        <f t="shared" si="10"/>
        <v>15</v>
      </c>
      <c r="J44" s="101" t="s">
        <v>78</v>
      </c>
      <c r="K44" s="86" t="str">
        <f t="shared" si="8"/>
        <v>NOSCS003XXL</v>
      </c>
    </row>
    <row r="45" spans="1:11" s="86" customFormat="1" ht="21.6" customHeight="1">
      <c r="A45" s="84" t="s">
        <v>81</v>
      </c>
      <c r="B45" s="84" t="s">
        <v>75</v>
      </c>
      <c r="C45" s="85" t="s">
        <v>76</v>
      </c>
      <c r="D45" s="85" t="s">
        <v>69</v>
      </c>
      <c r="E45" s="84">
        <v>782425</v>
      </c>
      <c r="F45" s="84" t="s">
        <v>62</v>
      </c>
      <c r="G45" s="97">
        <v>8</v>
      </c>
      <c r="H45" s="97">
        <f t="shared" si="9"/>
        <v>2</v>
      </c>
      <c r="I45" s="97">
        <f t="shared" si="10"/>
        <v>10</v>
      </c>
      <c r="J45" s="101" t="s">
        <v>78</v>
      </c>
      <c r="K45" s="86" t="str">
        <f t="shared" si="8"/>
        <v>NOSCS003XS</v>
      </c>
    </row>
    <row r="46" spans="1:11" s="86" customFormat="1" ht="21.6" customHeight="1">
      <c r="A46" s="84" t="s">
        <v>81</v>
      </c>
      <c r="B46" s="84" t="s">
        <v>75</v>
      </c>
      <c r="C46" s="85" t="s">
        <v>76</v>
      </c>
      <c r="D46" s="85" t="s">
        <v>69</v>
      </c>
      <c r="E46" s="84">
        <v>782432</v>
      </c>
      <c r="F46" s="84" t="s">
        <v>63</v>
      </c>
      <c r="G46" s="97">
        <v>15</v>
      </c>
      <c r="H46" s="97">
        <f t="shared" si="9"/>
        <v>3</v>
      </c>
      <c r="I46" s="97">
        <f t="shared" si="10"/>
        <v>18</v>
      </c>
      <c r="J46" s="101" t="s">
        <v>78</v>
      </c>
      <c r="K46" s="86" t="str">
        <f t="shared" si="8"/>
        <v>NOSCS003S</v>
      </c>
    </row>
    <row r="47" spans="1:11" s="86" customFormat="1" ht="21.6" customHeight="1">
      <c r="A47" s="84" t="s">
        <v>81</v>
      </c>
      <c r="B47" s="84" t="s">
        <v>75</v>
      </c>
      <c r="C47" s="85" t="s">
        <v>76</v>
      </c>
      <c r="D47" s="85" t="s">
        <v>69</v>
      </c>
      <c r="E47" s="84">
        <v>782449</v>
      </c>
      <c r="F47" s="84" t="s">
        <v>64</v>
      </c>
      <c r="G47" s="97">
        <v>58</v>
      </c>
      <c r="H47" s="97">
        <f t="shared" si="9"/>
        <v>9</v>
      </c>
      <c r="I47" s="97">
        <f t="shared" si="10"/>
        <v>67</v>
      </c>
      <c r="J47" s="101" t="s">
        <v>78</v>
      </c>
      <c r="K47" s="86" t="str">
        <f t="shared" si="8"/>
        <v>NOSCS003M</v>
      </c>
    </row>
    <row r="48" spans="1:11" s="86" customFormat="1" ht="21.6" customHeight="1">
      <c r="A48" s="84" t="s">
        <v>81</v>
      </c>
      <c r="B48" s="84" t="s">
        <v>75</v>
      </c>
      <c r="C48" s="85" t="s">
        <v>76</v>
      </c>
      <c r="D48" s="85" t="s">
        <v>69</v>
      </c>
      <c r="E48" s="84">
        <v>782456</v>
      </c>
      <c r="F48" s="84" t="s">
        <v>65</v>
      </c>
      <c r="G48" s="97">
        <v>42</v>
      </c>
      <c r="H48" s="97">
        <f t="shared" si="9"/>
        <v>7</v>
      </c>
      <c r="I48" s="97">
        <f t="shared" si="10"/>
        <v>49</v>
      </c>
      <c r="J48" s="101" t="s">
        <v>78</v>
      </c>
      <c r="K48" s="86" t="str">
        <f t="shared" si="8"/>
        <v>NOSCS003L</v>
      </c>
    </row>
    <row r="49" spans="1:13" s="86" customFormat="1" ht="21.6" customHeight="1">
      <c r="A49" s="84" t="s">
        <v>81</v>
      </c>
      <c r="B49" s="84" t="s">
        <v>75</v>
      </c>
      <c r="C49" s="85" t="s">
        <v>76</v>
      </c>
      <c r="D49" s="85" t="s">
        <v>69</v>
      </c>
      <c r="E49" s="84">
        <v>782463</v>
      </c>
      <c r="F49" s="84" t="s">
        <v>66</v>
      </c>
      <c r="G49" s="97">
        <v>71</v>
      </c>
      <c r="H49" s="97">
        <f t="shared" si="9"/>
        <v>11</v>
      </c>
      <c r="I49" s="97">
        <f t="shared" si="10"/>
        <v>82</v>
      </c>
      <c r="J49" s="101" t="s">
        <v>78</v>
      </c>
      <c r="K49" s="86" t="str">
        <f t="shared" si="8"/>
        <v>NOSCS003XL</v>
      </c>
    </row>
    <row r="50" spans="1:13" s="86" customFormat="1" ht="21.6" customHeight="1">
      <c r="A50" s="84" t="s">
        <v>81</v>
      </c>
      <c r="B50" s="84" t="s">
        <v>75</v>
      </c>
      <c r="C50" s="85" t="s">
        <v>76</v>
      </c>
      <c r="D50" s="85" t="s">
        <v>69</v>
      </c>
      <c r="E50" s="84">
        <v>782470</v>
      </c>
      <c r="F50" s="84" t="s">
        <v>67</v>
      </c>
      <c r="G50" s="97">
        <v>17</v>
      </c>
      <c r="H50" s="97">
        <f t="shared" si="9"/>
        <v>3</v>
      </c>
      <c r="I50" s="97">
        <f t="shared" si="10"/>
        <v>20</v>
      </c>
      <c r="J50" s="101" t="s">
        <v>78</v>
      </c>
      <c r="K50" s="86" t="str">
        <f t="shared" si="8"/>
        <v>NOSCS003XXL</v>
      </c>
    </row>
    <row r="51" spans="1:13" s="86" customFormat="1" ht="21.6" customHeight="1">
      <c r="A51" s="84" t="s">
        <v>81</v>
      </c>
      <c r="B51" s="84" t="s">
        <v>75</v>
      </c>
      <c r="C51" s="85" t="s">
        <v>76</v>
      </c>
      <c r="D51" s="85" t="s">
        <v>72</v>
      </c>
      <c r="E51" s="84">
        <v>782487</v>
      </c>
      <c r="F51" s="84" t="s">
        <v>62</v>
      </c>
      <c r="G51" s="97">
        <v>15</v>
      </c>
      <c r="H51" s="97">
        <f t="shared" si="9"/>
        <v>3</v>
      </c>
      <c r="I51" s="97">
        <f t="shared" si="10"/>
        <v>18</v>
      </c>
      <c r="J51" s="101" t="s">
        <v>78</v>
      </c>
      <c r="K51" s="86" t="str">
        <f t="shared" si="8"/>
        <v>NOSCS003XS</v>
      </c>
    </row>
    <row r="52" spans="1:13" s="86" customFormat="1" ht="21.6" customHeight="1">
      <c r="A52" s="84" t="s">
        <v>81</v>
      </c>
      <c r="B52" s="84" t="s">
        <v>75</v>
      </c>
      <c r="C52" s="85" t="s">
        <v>76</v>
      </c>
      <c r="D52" s="85" t="s">
        <v>72</v>
      </c>
      <c r="E52" s="84">
        <v>782494</v>
      </c>
      <c r="F52" s="84" t="s">
        <v>63</v>
      </c>
      <c r="G52" s="97">
        <v>37</v>
      </c>
      <c r="H52" s="97">
        <f t="shared" si="9"/>
        <v>6</v>
      </c>
      <c r="I52" s="97">
        <f t="shared" si="10"/>
        <v>43</v>
      </c>
      <c r="J52" s="101" t="s">
        <v>78</v>
      </c>
      <c r="K52" s="86" t="str">
        <f t="shared" si="8"/>
        <v>NOSCS003S</v>
      </c>
    </row>
    <row r="53" spans="1:13" s="86" customFormat="1" ht="21.6" customHeight="1">
      <c r="A53" s="84" t="s">
        <v>81</v>
      </c>
      <c r="B53" s="84" t="s">
        <v>75</v>
      </c>
      <c r="C53" s="85" t="s">
        <v>76</v>
      </c>
      <c r="D53" s="85" t="s">
        <v>72</v>
      </c>
      <c r="E53" s="84">
        <v>782500</v>
      </c>
      <c r="F53" s="84" t="s">
        <v>64</v>
      </c>
      <c r="G53" s="97">
        <v>96</v>
      </c>
      <c r="H53" s="97">
        <f t="shared" si="9"/>
        <v>15</v>
      </c>
      <c r="I53" s="97">
        <f t="shared" si="10"/>
        <v>111</v>
      </c>
      <c r="J53" s="101" t="s">
        <v>78</v>
      </c>
      <c r="K53" s="86" t="str">
        <f t="shared" si="8"/>
        <v>NOSCS003M</v>
      </c>
    </row>
    <row r="54" spans="1:13" s="86" customFormat="1" ht="21.6" customHeight="1">
      <c r="A54" s="84" t="s">
        <v>81</v>
      </c>
      <c r="B54" s="84" t="s">
        <v>75</v>
      </c>
      <c r="C54" s="85" t="s">
        <v>76</v>
      </c>
      <c r="D54" s="85" t="s">
        <v>72</v>
      </c>
      <c r="E54" s="84">
        <v>782517</v>
      </c>
      <c r="F54" s="84" t="s">
        <v>65</v>
      </c>
      <c r="G54" s="97">
        <v>102</v>
      </c>
      <c r="H54" s="97">
        <f t="shared" si="9"/>
        <v>16</v>
      </c>
      <c r="I54" s="97">
        <f t="shared" si="10"/>
        <v>118</v>
      </c>
      <c r="J54" s="101" t="s">
        <v>78</v>
      </c>
      <c r="K54" s="86" t="str">
        <f t="shared" si="8"/>
        <v>NOSCS003L</v>
      </c>
    </row>
    <row r="55" spans="1:13" s="86" customFormat="1" ht="21.6" customHeight="1">
      <c r="A55" s="84" t="s">
        <v>81</v>
      </c>
      <c r="B55" s="84" t="s">
        <v>75</v>
      </c>
      <c r="C55" s="85" t="s">
        <v>76</v>
      </c>
      <c r="D55" s="85" t="s">
        <v>72</v>
      </c>
      <c r="E55" s="84">
        <v>782524</v>
      </c>
      <c r="F55" s="84" t="s">
        <v>66</v>
      </c>
      <c r="G55" s="97">
        <v>52</v>
      </c>
      <c r="H55" s="97">
        <f t="shared" si="9"/>
        <v>8</v>
      </c>
      <c r="I55" s="97">
        <f t="shared" si="10"/>
        <v>60</v>
      </c>
      <c r="J55" s="101" t="s">
        <v>78</v>
      </c>
      <c r="K55" s="86" t="str">
        <f t="shared" si="8"/>
        <v>NOSCS003XL</v>
      </c>
    </row>
    <row r="56" spans="1:13" s="86" customFormat="1" ht="21.6" customHeight="1">
      <c r="A56" s="84" t="s">
        <v>81</v>
      </c>
      <c r="B56" s="84" t="s">
        <v>75</v>
      </c>
      <c r="C56" s="85" t="s">
        <v>76</v>
      </c>
      <c r="D56" s="85" t="s">
        <v>72</v>
      </c>
      <c r="E56" s="84">
        <v>782531</v>
      </c>
      <c r="F56" s="84" t="s">
        <v>67</v>
      </c>
      <c r="G56" s="97">
        <v>15</v>
      </c>
      <c r="H56" s="97">
        <f t="shared" si="9"/>
        <v>3</v>
      </c>
      <c r="I56" s="97">
        <f t="shared" si="10"/>
        <v>18</v>
      </c>
      <c r="J56" s="101" t="s">
        <v>78</v>
      </c>
      <c r="K56" s="86" t="str">
        <f t="shared" si="8"/>
        <v>NOSCS003XXL</v>
      </c>
    </row>
    <row r="57" spans="1:13" s="86" customFormat="1" ht="21.6" customHeight="1">
      <c r="A57" s="84" t="s">
        <v>92</v>
      </c>
      <c r="B57" s="84" t="s">
        <v>83</v>
      </c>
      <c r="C57" s="85" t="s">
        <v>86</v>
      </c>
      <c r="D57" s="85" t="s">
        <v>89</v>
      </c>
      <c r="E57" s="84">
        <v>1008136</v>
      </c>
      <c r="F57" s="84" t="s">
        <v>62</v>
      </c>
      <c r="G57" s="97">
        <v>23</v>
      </c>
      <c r="H57" s="97">
        <f t="shared" ref="H57:H80" si="11">ROUNDUP(G57*15%,0)</f>
        <v>4</v>
      </c>
      <c r="I57" s="97">
        <f t="shared" ref="I57:I80" si="12">SUM(G57:H57)</f>
        <v>27</v>
      </c>
      <c r="J57" s="101" t="s">
        <v>78</v>
      </c>
      <c r="K57" s="86" t="str">
        <f t="shared" ref="K57:K80" si="13">B57&amp;F57</f>
        <v>NOSCT006XS</v>
      </c>
      <c r="L57" s="86">
        <v>45</v>
      </c>
      <c r="M57" s="86">
        <f>L57/3</f>
        <v>15</v>
      </c>
    </row>
    <row r="58" spans="1:13" s="86" customFormat="1" ht="21.6" customHeight="1">
      <c r="A58" s="84" t="s">
        <v>92</v>
      </c>
      <c r="B58" s="84" t="s">
        <v>83</v>
      </c>
      <c r="C58" s="85" t="s">
        <v>86</v>
      </c>
      <c r="D58" s="85" t="s">
        <v>89</v>
      </c>
      <c r="E58" s="84">
        <v>1008142</v>
      </c>
      <c r="F58" s="84" t="s">
        <v>63</v>
      </c>
      <c r="G58" s="97">
        <v>53</v>
      </c>
      <c r="H58" s="97">
        <f t="shared" si="11"/>
        <v>8</v>
      </c>
      <c r="I58" s="97">
        <f t="shared" si="12"/>
        <v>61</v>
      </c>
      <c r="J58" s="101" t="s">
        <v>78</v>
      </c>
      <c r="K58" s="86" t="str">
        <f t="shared" si="13"/>
        <v>NOSCT006S</v>
      </c>
      <c r="L58" s="86">
        <v>105</v>
      </c>
      <c r="M58" s="86">
        <f t="shared" ref="M58:M62" si="14">L58/3</f>
        <v>35</v>
      </c>
    </row>
    <row r="59" spans="1:13" s="86" customFormat="1" ht="21.6" customHeight="1">
      <c r="A59" s="84" t="s">
        <v>92</v>
      </c>
      <c r="B59" s="84" t="s">
        <v>83</v>
      </c>
      <c r="C59" s="85" t="s">
        <v>86</v>
      </c>
      <c r="D59" s="85" t="s">
        <v>89</v>
      </c>
      <c r="E59" s="84">
        <v>1008159</v>
      </c>
      <c r="F59" s="84" t="s">
        <v>64</v>
      </c>
      <c r="G59" s="97">
        <v>110</v>
      </c>
      <c r="H59" s="97">
        <f t="shared" si="11"/>
        <v>17</v>
      </c>
      <c r="I59" s="97">
        <f t="shared" si="12"/>
        <v>127</v>
      </c>
      <c r="J59" s="101" t="s">
        <v>78</v>
      </c>
      <c r="K59" s="86" t="str">
        <f t="shared" si="13"/>
        <v>NOSCT006M</v>
      </c>
      <c r="L59" s="86">
        <v>366</v>
      </c>
      <c r="M59" s="86">
        <f t="shared" si="14"/>
        <v>122</v>
      </c>
    </row>
    <row r="60" spans="1:13" s="86" customFormat="1" ht="21.6" customHeight="1">
      <c r="A60" s="84" t="s">
        <v>92</v>
      </c>
      <c r="B60" s="84" t="s">
        <v>83</v>
      </c>
      <c r="C60" s="85" t="s">
        <v>86</v>
      </c>
      <c r="D60" s="85" t="s">
        <v>89</v>
      </c>
      <c r="E60" s="84">
        <v>1008166</v>
      </c>
      <c r="F60" s="84" t="s">
        <v>65</v>
      </c>
      <c r="G60" s="97">
        <v>200</v>
      </c>
      <c r="H60" s="97">
        <f t="shared" si="11"/>
        <v>30</v>
      </c>
      <c r="I60" s="97">
        <f t="shared" si="12"/>
        <v>230</v>
      </c>
      <c r="J60" s="101" t="s">
        <v>78</v>
      </c>
      <c r="K60" s="86" t="str">
        <f t="shared" si="13"/>
        <v>NOSCT006L</v>
      </c>
      <c r="L60" s="86">
        <v>402</v>
      </c>
      <c r="M60" s="86">
        <f t="shared" si="14"/>
        <v>134</v>
      </c>
    </row>
    <row r="61" spans="1:13" s="86" customFormat="1" ht="21.6" customHeight="1">
      <c r="A61" s="84" t="s">
        <v>92</v>
      </c>
      <c r="B61" s="84" t="s">
        <v>83</v>
      </c>
      <c r="C61" s="85" t="s">
        <v>86</v>
      </c>
      <c r="D61" s="85" t="s">
        <v>89</v>
      </c>
      <c r="E61" s="84">
        <v>1008173</v>
      </c>
      <c r="F61" s="84" t="s">
        <v>66</v>
      </c>
      <c r="G61" s="97">
        <v>175</v>
      </c>
      <c r="H61" s="97">
        <f t="shared" si="11"/>
        <v>27</v>
      </c>
      <c r="I61" s="97">
        <f t="shared" si="12"/>
        <v>202</v>
      </c>
      <c r="J61" s="101" t="s">
        <v>78</v>
      </c>
      <c r="K61" s="86" t="str">
        <f t="shared" si="13"/>
        <v>NOSCT006XL</v>
      </c>
      <c r="L61" s="86">
        <v>207</v>
      </c>
      <c r="M61" s="86">
        <f t="shared" si="14"/>
        <v>69</v>
      </c>
    </row>
    <row r="62" spans="1:13" s="86" customFormat="1" ht="21.6" customHeight="1">
      <c r="A62" s="84" t="s">
        <v>92</v>
      </c>
      <c r="B62" s="84" t="s">
        <v>83</v>
      </c>
      <c r="C62" s="85" t="s">
        <v>86</v>
      </c>
      <c r="D62" s="85" t="s">
        <v>89</v>
      </c>
      <c r="E62" s="84">
        <v>1008180</v>
      </c>
      <c r="F62" s="84" t="s">
        <v>67</v>
      </c>
      <c r="G62" s="97">
        <v>39</v>
      </c>
      <c r="H62" s="97">
        <f t="shared" si="11"/>
        <v>6</v>
      </c>
      <c r="I62" s="97">
        <f t="shared" si="12"/>
        <v>45</v>
      </c>
      <c r="J62" s="101" t="s">
        <v>78</v>
      </c>
      <c r="K62" s="86" t="str">
        <f t="shared" si="13"/>
        <v>NOSCT006XXL</v>
      </c>
      <c r="L62" s="86">
        <v>75</v>
      </c>
      <c r="M62" s="86">
        <f t="shared" si="14"/>
        <v>25</v>
      </c>
    </row>
    <row r="63" spans="1:13" s="86" customFormat="1" ht="21.6" customHeight="1">
      <c r="A63" s="84" t="s">
        <v>92</v>
      </c>
      <c r="B63" s="84" t="s">
        <v>83</v>
      </c>
      <c r="C63" s="85" t="s">
        <v>86</v>
      </c>
      <c r="D63" s="85" t="s">
        <v>90</v>
      </c>
      <c r="E63" s="84">
        <v>1008197</v>
      </c>
      <c r="F63" s="84" t="s">
        <v>62</v>
      </c>
      <c r="G63" s="97">
        <v>15</v>
      </c>
      <c r="H63" s="97">
        <f t="shared" si="11"/>
        <v>3</v>
      </c>
      <c r="I63" s="97">
        <f t="shared" si="12"/>
        <v>18</v>
      </c>
      <c r="J63" s="101" t="s">
        <v>78</v>
      </c>
      <c r="K63" s="86" t="str">
        <f t="shared" si="13"/>
        <v>NOSCT006XS</v>
      </c>
    </row>
    <row r="64" spans="1:13" s="86" customFormat="1" ht="21.6" customHeight="1">
      <c r="A64" s="84" t="s">
        <v>92</v>
      </c>
      <c r="B64" s="84" t="s">
        <v>83</v>
      </c>
      <c r="C64" s="85" t="s">
        <v>86</v>
      </c>
      <c r="D64" s="85" t="s">
        <v>90</v>
      </c>
      <c r="E64" s="84">
        <v>1008203</v>
      </c>
      <c r="F64" s="84" t="s">
        <v>63</v>
      </c>
      <c r="G64" s="97">
        <v>35</v>
      </c>
      <c r="H64" s="97">
        <f t="shared" si="11"/>
        <v>6</v>
      </c>
      <c r="I64" s="97">
        <f t="shared" si="12"/>
        <v>41</v>
      </c>
      <c r="J64" s="101" t="s">
        <v>78</v>
      </c>
      <c r="K64" s="86" t="str">
        <f t="shared" si="13"/>
        <v>NOSCT006S</v>
      </c>
    </row>
    <row r="65" spans="1:13" s="86" customFormat="1" ht="21.6" customHeight="1">
      <c r="A65" s="84" t="s">
        <v>92</v>
      </c>
      <c r="B65" s="84" t="s">
        <v>83</v>
      </c>
      <c r="C65" s="85" t="s">
        <v>86</v>
      </c>
      <c r="D65" s="85" t="s">
        <v>90</v>
      </c>
      <c r="E65" s="84">
        <v>1008210</v>
      </c>
      <c r="F65" s="84" t="s">
        <v>64</v>
      </c>
      <c r="G65" s="97">
        <v>122</v>
      </c>
      <c r="H65" s="97">
        <f t="shared" si="11"/>
        <v>19</v>
      </c>
      <c r="I65" s="97">
        <f t="shared" si="12"/>
        <v>141</v>
      </c>
      <c r="J65" s="101" t="s">
        <v>78</v>
      </c>
      <c r="K65" s="86" t="str">
        <f t="shared" si="13"/>
        <v>NOSCT006M</v>
      </c>
    </row>
    <row r="66" spans="1:13" s="86" customFormat="1" ht="21.6" customHeight="1">
      <c r="A66" s="84" t="s">
        <v>92</v>
      </c>
      <c r="B66" s="84" t="s">
        <v>83</v>
      </c>
      <c r="C66" s="85" t="s">
        <v>86</v>
      </c>
      <c r="D66" s="85" t="s">
        <v>90</v>
      </c>
      <c r="E66" s="84">
        <v>1008227</v>
      </c>
      <c r="F66" s="84" t="s">
        <v>65</v>
      </c>
      <c r="G66" s="97">
        <v>134</v>
      </c>
      <c r="H66" s="97">
        <f t="shared" si="11"/>
        <v>21</v>
      </c>
      <c r="I66" s="97">
        <f t="shared" si="12"/>
        <v>155</v>
      </c>
      <c r="J66" s="101" t="s">
        <v>78</v>
      </c>
      <c r="K66" s="86" t="str">
        <f t="shared" si="13"/>
        <v>NOSCT006L</v>
      </c>
    </row>
    <row r="67" spans="1:13" s="86" customFormat="1" ht="21.6" customHeight="1">
      <c r="A67" s="84" t="s">
        <v>92</v>
      </c>
      <c r="B67" s="84" t="s">
        <v>83</v>
      </c>
      <c r="C67" s="85" t="s">
        <v>86</v>
      </c>
      <c r="D67" s="85" t="s">
        <v>90</v>
      </c>
      <c r="E67" s="84">
        <v>1008234</v>
      </c>
      <c r="F67" s="84" t="s">
        <v>66</v>
      </c>
      <c r="G67" s="97">
        <v>69</v>
      </c>
      <c r="H67" s="97">
        <f t="shared" si="11"/>
        <v>11</v>
      </c>
      <c r="I67" s="97">
        <f t="shared" si="12"/>
        <v>80</v>
      </c>
      <c r="J67" s="101" t="s">
        <v>78</v>
      </c>
      <c r="K67" s="86" t="str">
        <f t="shared" si="13"/>
        <v>NOSCT006XL</v>
      </c>
    </row>
    <row r="68" spans="1:13" s="86" customFormat="1" ht="21.6" customHeight="1">
      <c r="A68" s="84" t="s">
        <v>92</v>
      </c>
      <c r="B68" s="84" t="s">
        <v>83</v>
      </c>
      <c r="C68" s="85" t="s">
        <v>86</v>
      </c>
      <c r="D68" s="85" t="s">
        <v>90</v>
      </c>
      <c r="E68" s="84">
        <v>1008241</v>
      </c>
      <c r="F68" s="84" t="s">
        <v>67</v>
      </c>
      <c r="G68" s="97">
        <v>25</v>
      </c>
      <c r="H68" s="97">
        <f t="shared" si="11"/>
        <v>4</v>
      </c>
      <c r="I68" s="97">
        <f t="shared" si="12"/>
        <v>29</v>
      </c>
      <c r="J68" s="101" t="s">
        <v>78</v>
      </c>
      <c r="K68" s="86" t="str">
        <f t="shared" si="13"/>
        <v>NOSCT006XXL</v>
      </c>
    </row>
    <row r="69" spans="1:13" s="86" customFormat="1" ht="21.6" customHeight="1">
      <c r="A69" s="84" t="s">
        <v>93</v>
      </c>
      <c r="B69" s="84" t="s">
        <v>84</v>
      </c>
      <c r="C69" s="85" t="s">
        <v>87</v>
      </c>
      <c r="D69" s="85" t="s">
        <v>91</v>
      </c>
      <c r="E69" s="84">
        <v>1008365</v>
      </c>
      <c r="F69" s="84" t="s">
        <v>62</v>
      </c>
      <c r="G69" s="97">
        <v>8</v>
      </c>
      <c r="H69" s="97">
        <f>ROUNDUP(G69*20%,0)</f>
        <v>2</v>
      </c>
      <c r="I69" s="97">
        <f t="shared" si="12"/>
        <v>10</v>
      </c>
      <c r="J69" s="101" t="s">
        <v>78</v>
      </c>
      <c r="K69" s="86" t="str">
        <f t="shared" si="13"/>
        <v>NOSCT007XS</v>
      </c>
      <c r="L69" s="86">
        <v>24</v>
      </c>
      <c r="M69" s="86">
        <f>L69/3</f>
        <v>8</v>
      </c>
    </row>
    <row r="70" spans="1:13" s="86" customFormat="1" ht="21.6" customHeight="1">
      <c r="A70" s="84" t="s">
        <v>93</v>
      </c>
      <c r="B70" s="84" t="s">
        <v>84</v>
      </c>
      <c r="C70" s="85" t="s">
        <v>87</v>
      </c>
      <c r="D70" s="85" t="s">
        <v>91</v>
      </c>
      <c r="E70" s="84">
        <v>1008371</v>
      </c>
      <c r="F70" s="84" t="s">
        <v>63</v>
      </c>
      <c r="G70" s="97">
        <v>12</v>
      </c>
      <c r="H70" s="97">
        <f t="shared" ref="H70:H74" si="15">ROUNDUP(G70*20%,0)</f>
        <v>3</v>
      </c>
      <c r="I70" s="97">
        <f t="shared" si="12"/>
        <v>15</v>
      </c>
      <c r="J70" s="101" t="s">
        <v>78</v>
      </c>
      <c r="K70" s="86" t="str">
        <f t="shared" si="13"/>
        <v>NOSCT007S</v>
      </c>
      <c r="L70" s="86">
        <v>36</v>
      </c>
      <c r="M70" s="86">
        <f t="shared" ref="M70:M74" si="16">L70/3</f>
        <v>12</v>
      </c>
    </row>
    <row r="71" spans="1:13" s="86" customFormat="1" ht="21.6" customHeight="1">
      <c r="A71" s="84" t="s">
        <v>93</v>
      </c>
      <c r="B71" s="84" t="s">
        <v>84</v>
      </c>
      <c r="C71" s="85" t="s">
        <v>87</v>
      </c>
      <c r="D71" s="85" t="s">
        <v>91</v>
      </c>
      <c r="E71" s="84">
        <v>1008388</v>
      </c>
      <c r="F71" s="84" t="s">
        <v>64</v>
      </c>
      <c r="G71" s="97">
        <v>45</v>
      </c>
      <c r="H71" s="97">
        <f t="shared" si="15"/>
        <v>9</v>
      </c>
      <c r="I71" s="97">
        <f t="shared" si="12"/>
        <v>54</v>
      </c>
      <c r="J71" s="101" t="s">
        <v>78</v>
      </c>
      <c r="K71" s="86" t="str">
        <f t="shared" si="13"/>
        <v>NOSCT007M</v>
      </c>
      <c r="L71" s="86">
        <v>135</v>
      </c>
      <c r="M71" s="86">
        <f t="shared" si="16"/>
        <v>45</v>
      </c>
    </row>
    <row r="72" spans="1:13" s="86" customFormat="1" ht="21.6" customHeight="1">
      <c r="A72" s="84" t="s">
        <v>93</v>
      </c>
      <c r="B72" s="84" t="s">
        <v>84</v>
      </c>
      <c r="C72" s="85" t="s">
        <v>87</v>
      </c>
      <c r="D72" s="85" t="s">
        <v>91</v>
      </c>
      <c r="E72" s="84">
        <v>1008395</v>
      </c>
      <c r="F72" s="84" t="s">
        <v>65</v>
      </c>
      <c r="G72" s="97">
        <v>58</v>
      </c>
      <c r="H72" s="97">
        <f t="shared" si="15"/>
        <v>12</v>
      </c>
      <c r="I72" s="97">
        <f t="shared" si="12"/>
        <v>70</v>
      </c>
      <c r="J72" s="101" t="s">
        <v>78</v>
      </c>
      <c r="K72" s="86" t="str">
        <f t="shared" si="13"/>
        <v>NOSCT007L</v>
      </c>
      <c r="L72" s="86">
        <v>174</v>
      </c>
      <c r="M72" s="86">
        <f t="shared" si="16"/>
        <v>58</v>
      </c>
    </row>
    <row r="73" spans="1:13" s="86" customFormat="1" ht="21.6" customHeight="1">
      <c r="A73" s="84" t="s">
        <v>93</v>
      </c>
      <c r="B73" s="84" t="s">
        <v>84</v>
      </c>
      <c r="C73" s="85" t="s">
        <v>87</v>
      </c>
      <c r="D73" s="85" t="s">
        <v>91</v>
      </c>
      <c r="E73" s="84">
        <v>1008401</v>
      </c>
      <c r="F73" s="84" t="s">
        <v>66</v>
      </c>
      <c r="G73" s="97">
        <v>30</v>
      </c>
      <c r="H73" s="97">
        <f t="shared" si="15"/>
        <v>6</v>
      </c>
      <c r="I73" s="97">
        <f t="shared" si="12"/>
        <v>36</v>
      </c>
      <c r="J73" s="101" t="s">
        <v>78</v>
      </c>
      <c r="K73" s="86" t="str">
        <f t="shared" si="13"/>
        <v>NOSCT007XL</v>
      </c>
      <c r="L73" s="86">
        <v>90</v>
      </c>
      <c r="M73" s="86">
        <f t="shared" si="16"/>
        <v>30</v>
      </c>
    </row>
    <row r="74" spans="1:13" s="86" customFormat="1" ht="21.6" customHeight="1">
      <c r="A74" s="84" t="s">
        <v>93</v>
      </c>
      <c r="B74" s="84" t="s">
        <v>84</v>
      </c>
      <c r="C74" s="85" t="s">
        <v>87</v>
      </c>
      <c r="D74" s="85" t="s">
        <v>91</v>
      </c>
      <c r="E74" s="84">
        <v>1008418</v>
      </c>
      <c r="F74" s="84" t="s">
        <v>67</v>
      </c>
      <c r="G74" s="97">
        <v>8</v>
      </c>
      <c r="H74" s="97">
        <f t="shared" si="15"/>
        <v>2</v>
      </c>
      <c r="I74" s="97">
        <f t="shared" si="12"/>
        <v>10</v>
      </c>
      <c r="J74" s="101" t="s">
        <v>78</v>
      </c>
      <c r="K74" s="86" t="str">
        <f t="shared" si="13"/>
        <v>NOSCT007XXL</v>
      </c>
      <c r="L74" s="86">
        <v>24</v>
      </c>
      <c r="M74" s="86">
        <f t="shared" si="16"/>
        <v>8</v>
      </c>
    </row>
    <row r="75" spans="1:13" s="86" customFormat="1" ht="21.6" customHeight="1">
      <c r="A75" s="84" t="s">
        <v>94</v>
      </c>
      <c r="B75" s="84" t="s">
        <v>85</v>
      </c>
      <c r="C75" s="85" t="s">
        <v>88</v>
      </c>
      <c r="D75" s="85" t="s">
        <v>90</v>
      </c>
      <c r="E75" s="84">
        <v>1008319</v>
      </c>
      <c r="F75" s="84" t="s">
        <v>62</v>
      </c>
      <c r="G75" s="97">
        <v>34</v>
      </c>
      <c r="H75" s="97">
        <f t="shared" si="11"/>
        <v>6</v>
      </c>
      <c r="I75" s="97">
        <f t="shared" si="12"/>
        <v>40</v>
      </c>
      <c r="J75" s="101" t="s">
        <v>78</v>
      </c>
      <c r="K75" s="86" t="str">
        <f t="shared" si="13"/>
        <v>NOSCT008XS</v>
      </c>
      <c r="L75" s="86">
        <v>102</v>
      </c>
      <c r="M75" s="86">
        <f>L75/3</f>
        <v>34</v>
      </c>
    </row>
    <row r="76" spans="1:13" s="86" customFormat="1" ht="21.6" customHeight="1">
      <c r="A76" s="84" t="s">
        <v>94</v>
      </c>
      <c r="B76" s="84" t="s">
        <v>85</v>
      </c>
      <c r="C76" s="85" t="s">
        <v>88</v>
      </c>
      <c r="D76" s="85" t="s">
        <v>90</v>
      </c>
      <c r="E76" s="84">
        <v>1008326</v>
      </c>
      <c r="F76" s="84" t="s">
        <v>63</v>
      </c>
      <c r="G76" s="97">
        <v>79</v>
      </c>
      <c r="H76" s="97">
        <f t="shared" si="11"/>
        <v>12</v>
      </c>
      <c r="I76" s="97">
        <f t="shared" si="12"/>
        <v>91</v>
      </c>
      <c r="J76" s="101" t="s">
        <v>78</v>
      </c>
      <c r="K76" s="86" t="str">
        <f t="shared" si="13"/>
        <v>NOSCT008S</v>
      </c>
      <c r="L76" s="86">
        <v>237</v>
      </c>
      <c r="M76" s="86">
        <f t="shared" ref="M76:M80" si="17">L76/3</f>
        <v>79</v>
      </c>
    </row>
    <row r="77" spans="1:13" s="86" customFormat="1" ht="21.6" customHeight="1">
      <c r="A77" s="84" t="s">
        <v>94</v>
      </c>
      <c r="B77" s="84" t="s">
        <v>85</v>
      </c>
      <c r="C77" s="85" t="s">
        <v>88</v>
      </c>
      <c r="D77" s="85" t="s">
        <v>90</v>
      </c>
      <c r="E77" s="84">
        <v>1008333</v>
      </c>
      <c r="F77" s="84" t="s">
        <v>64</v>
      </c>
      <c r="G77" s="97">
        <v>158</v>
      </c>
      <c r="H77" s="97">
        <f t="shared" si="11"/>
        <v>24</v>
      </c>
      <c r="I77" s="97">
        <f t="shared" si="12"/>
        <v>182</v>
      </c>
      <c r="J77" s="101" t="s">
        <v>78</v>
      </c>
      <c r="K77" s="86" t="str">
        <f t="shared" si="13"/>
        <v>NOSCT008M</v>
      </c>
      <c r="L77" s="86">
        <v>474</v>
      </c>
      <c r="M77" s="86">
        <f t="shared" si="17"/>
        <v>158</v>
      </c>
    </row>
    <row r="78" spans="1:13" s="86" customFormat="1" ht="21.6" customHeight="1">
      <c r="A78" s="84" t="s">
        <v>94</v>
      </c>
      <c r="B78" s="84" t="s">
        <v>85</v>
      </c>
      <c r="C78" s="85" t="s">
        <v>88</v>
      </c>
      <c r="D78" s="85" t="s">
        <v>90</v>
      </c>
      <c r="E78" s="84">
        <v>1008340</v>
      </c>
      <c r="F78" s="84" t="s">
        <v>65</v>
      </c>
      <c r="G78" s="97">
        <v>158</v>
      </c>
      <c r="H78" s="97">
        <f t="shared" si="11"/>
        <v>24</v>
      </c>
      <c r="I78" s="97">
        <f t="shared" si="12"/>
        <v>182</v>
      </c>
      <c r="J78" s="101" t="s">
        <v>78</v>
      </c>
      <c r="K78" s="86" t="str">
        <f t="shared" si="13"/>
        <v>NOSCT008L</v>
      </c>
      <c r="L78" s="86">
        <v>474</v>
      </c>
      <c r="M78" s="86">
        <f t="shared" si="17"/>
        <v>158</v>
      </c>
    </row>
    <row r="79" spans="1:13" s="86" customFormat="1" ht="21.6" customHeight="1">
      <c r="A79" s="84" t="s">
        <v>94</v>
      </c>
      <c r="B79" s="84" t="s">
        <v>85</v>
      </c>
      <c r="C79" s="85" t="s">
        <v>88</v>
      </c>
      <c r="D79" s="85" t="s">
        <v>90</v>
      </c>
      <c r="E79" s="84">
        <v>1008357</v>
      </c>
      <c r="F79" s="84" t="s">
        <v>66</v>
      </c>
      <c r="G79" s="97">
        <v>58</v>
      </c>
      <c r="H79" s="97">
        <f t="shared" si="11"/>
        <v>9</v>
      </c>
      <c r="I79" s="97">
        <f t="shared" si="12"/>
        <v>67</v>
      </c>
      <c r="J79" s="101" t="s">
        <v>78</v>
      </c>
      <c r="K79" s="86" t="str">
        <f t="shared" si="13"/>
        <v>NOSCT008XL</v>
      </c>
      <c r="L79" s="86">
        <v>174</v>
      </c>
      <c r="M79" s="86">
        <f t="shared" si="17"/>
        <v>58</v>
      </c>
    </row>
    <row r="80" spans="1:13" s="86" customFormat="1" ht="21.6" customHeight="1">
      <c r="A80" s="84" t="s">
        <v>94</v>
      </c>
      <c r="B80" s="84" t="s">
        <v>85</v>
      </c>
      <c r="C80" s="85" t="s">
        <v>88</v>
      </c>
      <c r="D80" s="85" t="s">
        <v>90</v>
      </c>
      <c r="E80" s="84">
        <v>1008364</v>
      </c>
      <c r="F80" s="84" t="s">
        <v>67</v>
      </c>
      <c r="G80" s="97">
        <v>13</v>
      </c>
      <c r="H80" s="97">
        <f t="shared" si="11"/>
        <v>2</v>
      </c>
      <c r="I80" s="97">
        <f t="shared" si="12"/>
        <v>15</v>
      </c>
      <c r="J80" s="101" t="s">
        <v>78</v>
      </c>
      <c r="K80" s="86" t="str">
        <f t="shared" si="13"/>
        <v>NOSCT008XXL</v>
      </c>
      <c r="L80" s="86">
        <v>39</v>
      </c>
      <c r="M80" s="86">
        <f t="shared" si="17"/>
        <v>13</v>
      </c>
    </row>
    <row r="81" spans="1:11" ht="33" customHeight="1">
      <c r="A81" s="102"/>
      <c r="B81" s="102"/>
      <c r="C81" s="103" t="s">
        <v>61</v>
      </c>
      <c r="D81" s="104"/>
      <c r="E81" s="103"/>
      <c r="F81" s="103"/>
      <c r="G81" s="105">
        <f>SUM(G3:G80)</f>
        <v>3924</v>
      </c>
      <c r="H81" s="105">
        <f t="shared" ref="H81:I81" si="18">SUM(H3:H80)</f>
        <v>637</v>
      </c>
      <c r="I81" s="105">
        <f t="shared" si="18"/>
        <v>4561</v>
      </c>
      <c r="K81" s="105">
        <f>SUM(K3:K80)</f>
        <v>0</v>
      </c>
    </row>
  </sheetData>
  <autoFilter ref="A2:P81" xr:uid="{C8D578DD-FB65-4458-82BB-DF9B1F72C669}"/>
  <mergeCells count="1">
    <mergeCell ref="B1:F1"/>
  </mergeCells>
  <pageMargins left="0.7" right="0.7" top="0.75" bottom="0.75" header="0.3" footer="0.3"/>
  <pageSetup paperSize="9" scale="52" fitToHeight="0" orientation="portrait" r:id="rId1"/>
  <headerFooter>
    <oddHeader>Page &amp;P of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317DF9-82CE-41D9-8C7B-1E933483F829}">
  <ds:schemaRefs>
    <ds:schemaRef ds:uri="4bf10b48-52f7-4ad4-b1e1-de514cec68e0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c099e4b-e381-4360-bcff-5e1f51ab48d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08BADDD-D1E3-4F86-BB1F-EB9AB42655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6E0868-3D3E-4F9C-8396-2AF083F552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 </vt:lpstr>
      <vt:lpstr>BARCODE DETAIL </vt:lpstr>
      <vt:lpstr>'BARCODE DETAIL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Tuyen Truong Mong</cp:lastModifiedBy>
  <cp:lastPrinted>2024-10-29T09:00:37Z</cp:lastPrinted>
  <dcterms:created xsi:type="dcterms:W3CDTF">2020-11-11T02:21:38Z</dcterms:created>
  <dcterms:modified xsi:type="dcterms:W3CDTF">2025-03-31T07:57:32Z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