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UPC NOS2_X3/"/>
    </mc:Choice>
  </mc:AlternateContent>
  <xr:revisionPtr revIDLastSave="325" documentId="13_ncr:1_{060F352F-D3F2-4CBB-A307-4CA7EB5D8486}" xr6:coauthVersionLast="47" xr6:coauthVersionMax="47" xr10:uidLastSave="{C36555E7-9127-4408-AAF5-9204600CCF89}"/>
  <bookViews>
    <workbookView xWindow="-108" yWindow="-108" windowWidth="23256" windowHeight="12456" activeTab="1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'!$A$2:$P$81</definedName>
    <definedName name="COLOR">#REF!</definedName>
    <definedName name="_xlnm.Print_Area" localSheetId="1">'BARCODE DETAIL '!$A$1:$J$82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0" l="1"/>
  <c r="H81" i="10"/>
  <c r="G81" i="10"/>
  <c r="H74" i="10"/>
  <c r="H73" i="10"/>
  <c r="H72" i="10"/>
  <c r="H71" i="10"/>
  <c r="H70" i="10"/>
  <c r="H69" i="10"/>
  <c r="M74" i="10"/>
  <c r="M73" i="10"/>
  <c r="M72" i="10"/>
  <c r="M71" i="10"/>
  <c r="M70" i="10"/>
  <c r="M69" i="10"/>
  <c r="M80" i="10"/>
  <c r="M79" i="10"/>
  <c r="M78" i="10"/>
  <c r="M77" i="10"/>
  <c r="M76" i="10"/>
  <c r="M75" i="10"/>
  <c r="M57" i="10"/>
  <c r="M62" i="10"/>
  <c r="M61" i="10"/>
  <c r="M60" i="10"/>
  <c r="M59" i="10"/>
  <c r="M58" i="10"/>
  <c r="H57" i="10" l="1"/>
  <c r="I57" i="10" s="1"/>
  <c r="K57" i="10"/>
  <c r="H58" i="10"/>
  <c r="I58" i="10" s="1"/>
  <c r="K58" i="10"/>
  <c r="H59" i="10"/>
  <c r="I59" i="10" s="1"/>
  <c r="K59" i="10"/>
  <c r="H60" i="10"/>
  <c r="I60" i="10" s="1"/>
  <c r="K60" i="10"/>
  <c r="H61" i="10"/>
  <c r="I61" i="10" s="1"/>
  <c r="K61" i="10"/>
  <c r="H62" i="10"/>
  <c r="I62" i="10" s="1"/>
  <c r="K62" i="10"/>
  <c r="H63" i="10"/>
  <c r="I63" i="10" s="1"/>
  <c r="K63" i="10"/>
  <c r="H64" i="10"/>
  <c r="I64" i="10" s="1"/>
  <c r="K64" i="10"/>
  <c r="H65" i="10"/>
  <c r="I65" i="10" s="1"/>
  <c r="K65" i="10"/>
  <c r="H66" i="10"/>
  <c r="I66" i="10" s="1"/>
  <c r="K66" i="10"/>
  <c r="H67" i="10"/>
  <c r="I67" i="10" s="1"/>
  <c r="K67" i="10"/>
  <c r="H68" i="10"/>
  <c r="I68" i="10"/>
  <c r="K68" i="10"/>
  <c r="I69" i="10"/>
  <c r="K69" i="10"/>
  <c r="I70" i="10"/>
  <c r="K70" i="10"/>
  <c r="I71" i="10"/>
  <c r="K71" i="10"/>
  <c r="I72" i="10"/>
  <c r="K72" i="10"/>
  <c r="I73" i="10"/>
  <c r="K73" i="10"/>
  <c r="I74" i="10"/>
  <c r="K74" i="10"/>
  <c r="H75" i="10"/>
  <c r="I75" i="10" s="1"/>
  <c r="K75" i="10"/>
  <c r="H76" i="10"/>
  <c r="I76" i="10" s="1"/>
  <c r="K76" i="10"/>
  <c r="H77" i="10"/>
  <c r="I77" i="10"/>
  <c r="K77" i="10"/>
  <c r="H78" i="10"/>
  <c r="I78" i="10" s="1"/>
  <c r="K78" i="10"/>
  <c r="H79" i="10"/>
  <c r="I79" i="10" s="1"/>
  <c r="K79" i="10"/>
  <c r="H80" i="10"/>
  <c r="I80" i="10" s="1"/>
  <c r="K80" i="10"/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81" i="10" l="1"/>
  <c r="H56" i="10" l="1"/>
  <c r="I56" i="10" s="1"/>
  <c r="H55" i="10"/>
  <c r="I55" i="10" s="1"/>
  <c r="H54" i="10"/>
  <c r="I54" i="10" s="1"/>
  <c r="H53" i="10"/>
  <c r="I53" i="10" s="1"/>
  <c r="H52" i="10"/>
  <c r="I52" i="10" s="1"/>
  <c r="H51" i="10"/>
  <c r="I51" i="10" s="1"/>
  <c r="H50" i="10"/>
  <c r="I50" i="10" s="1"/>
  <c r="H49" i="10"/>
  <c r="I49" i="10" s="1"/>
  <c r="H48" i="10"/>
  <c r="I48" i="10" s="1"/>
  <c r="H47" i="10"/>
  <c r="I47" i="10" s="1"/>
  <c r="H46" i="10"/>
  <c r="I46" i="10" s="1"/>
  <c r="H45" i="10"/>
  <c r="I45" i="10" s="1"/>
  <c r="H44" i="10"/>
  <c r="I44" i="10" s="1"/>
  <c r="H43" i="10"/>
  <c r="I43" i="10" s="1"/>
  <c r="H42" i="10"/>
  <c r="I42" i="10" s="1"/>
  <c r="H41" i="10"/>
  <c r="I41" i="10" s="1"/>
  <c r="H39" i="10" l="1"/>
  <c r="I39" i="10" s="1"/>
  <c r="H40" i="10"/>
  <c r="I40" i="10" s="1"/>
  <c r="H3" i="10" l="1"/>
  <c r="I3" i="10" s="1"/>
  <c r="H4" i="10"/>
  <c r="I4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I7" i="9" l="1"/>
  <c r="J11" i="9" l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<sst xmlns="http://schemas.openxmlformats.org/spreadsheetml/2006/main" count="533" uniqueCount="95">
  <si>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</si>
  <si>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</si>
  <si>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</si>
  <si>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</si>
  <si>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</si>
  <si>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</si>
  <si>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</si>
  <si>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</si>
  <si>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</si>
  <si>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</si>
  <si>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</si>
  <si>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</si>
  <si>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</si>
  <si>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</si>
  <si>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</si>
  <si>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</si>
  <si>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</si>
  <si>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</si>
  <si>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</si>
  <si>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</si>
  <si>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</si>
  <si>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</si>
  <si>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</si>
  <si>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</si>
  <si>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</si>
  <si>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</si>
  <si>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</si>
  <si>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</si>
  <si>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</si>
  <si>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</si>
  <si>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</si>
  <si>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</si>
  <si>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</si>
  <si>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</si>
  <si>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</si>
  <si>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</si>
  <si>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</si>
  <si>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</si>
  <si>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</si>
  <si>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</si>
  <si>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</si>
  <si>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</si>
  <si>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</si>
  <si>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</si>
  <si>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</si>
  <si>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</si>
  <si>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</si>
  <si>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</si>
  <si>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</si>
  <si>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</si>
  <si>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</si>
  <si>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</si>
  <si>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</si>
  <si>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</si>
  <si>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</si>
  <si>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</si>
  <si>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</si>
  <si>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</si>
  <si>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</si>
  <si>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</si>
  <si>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</si>
  <si>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</si>
  <si>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XS</t>
  </si>
  <si>
    <t>S</t>
  </si>
  <si>
    <t>M</t>
  </si>
  <si>
    <t>L</t>
  </si>
  <si>
    <t>XL</t>
  </si>
  <si>
    <t>XXL</t>
  </si>
  <si>
    <t>EVENING BLUE</t>
  </si>
  <si>
    <t>JET BLACK</t>
  </si>
  <si>
    <t>NOSCH003</t>
  </si>
  <si>
    <t>Tonal Logo Hoodie</t>
  </si>
  <si>
    <t>OATMEAL</t>
  </si>
  <si>
    <t>NOSCP003</t>
  </si>
  <si>
    <t>Tonal Logo Sweatpants</t>
  </si>
  <si>
    <t>NOSCS003</t>
  </si>
  <si>
    <t>Tonal Logo Crewneck</t>
  </si>
  <si>
    <t>erp</t>
  </si>
  <si>
    <t>NOS 2_X3</t>
  </si>
  <si>
    <t>SS25-NOS2_X3</t>
  </si>
  <si>
    <t>C0012-HOD177</t>
  </si>
  <si>
    <t>C0012-CRW134</t>
  </si>
  <si>
    <t>C0012-JOG044</t>
  </si>
  <si>
    <t>NOSCT006</t>
  </si>
  <si>
    <t>NOSCT007</t>
  </si>
  <si>
    <t>NOSCT008</t>
  </si>
  <si>
    <t>T-Shirt 3 Pack</t>
  </si>
  <si>
    <t>Multi Color T-Shirt 3 Pack</t>
  </si>
  <si>
    <t>Tank Top 3 Pack</t>
  </si>
  <si>
    <t>BLACK</t>
  </si>
  <si>
    <t>White</t>
  </si>
  <si>
    <t>BLACK/ HEATHER GREY/ NAVY</t>
  </si>
  <si>
    <t>C0012-SST169</t>
  </si>
  <si>
    <t>C0012-SST171</t>
  </si>
  <si>
    <t>C0012-TNK053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</si>
</sst>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31</xdr:col>
      <xdr:colOff>138229</xdr:colOff>
      <xdr:row>18</xdr:row>
      <xdr:rowOff>34952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zoomScale="55" zoomScaleNormal="55" zoomScalePageLayoutView="55" workbookViewId="0">
      <selection activeCell="J11" sqref="J11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8" t="s">
        <v>0</v>
      </c>
      <c r="O1" s="19" t="s">
        <v>32</v>
      </c>
    </row>
    <row r="2" spans="1:16" ht="22.5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8" t="s">
        <v>1</v>
      </c>
      <c r="O2" s="21" t="s">
        <v>2</v>
      </c>
    </row>
    <row r="3" spans="1:16" ht="22.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15" t="s">
        <v>59</v>
      </c>
      <c r="C5" s="115"/>
      <c r="D5" s="115"/>
      <c r="E5" s="24"/>
      <c r="F5" s="25"/>
      <c r="G5" s="116" t="s">
        <v>6</v>
      </c>
      <c r="H5" s="117"/>
      <c r="I5" s="118" t="s">
        <v>37</v>
      </c>
      <c r="J5" s="119"/>
      <c r="K5" s="70"/>
      <c r="L5" s="70"/>
      <c r="M5" s="71"/>
      <c r="N5" s="72" t="s">
        <v>7</v>
      </c>
      <c r="O5" s="73">
        <v>45740</v>
      </c>
    </row>
    <row r="6" spans="1:16" ht="24">
      <c r="A6" s="27" t="s">
        <v>8</v>
      </c>
      <c r="B6" s="120"/>
      <c r="C6" s="120"/>
      <c r="D6" s="120"/>
      <c r="E6" s="28"/>
      <c r="F6" s="25"/>
      <c r="G6" s="116" t="s">
        <v>9</v>
      </c>
      <c r="H6" s="117"/>
      <c r="I6" s="121" t="s">
        <v>79</v>
      </c>
      <c r="J6" s="122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20"/>
      <c r="C7" s="120"/>
      <c r="D7" s="120"/>
      <c r="E7" s="28"/>
      <c r="F7" s="25"/>
      <c r="G7" s="116" t="s">
        <v>12</v>
      </c>
      <c r="H7" s="117"/>
      <c r="I7" s="126">
        <f>O5+12</f>
        <v>45752</v>
      </c>
      <c r="J7" s="127"/>
      <c r="K7" s="70"/>
      <c r="L7" s="70"/>
      <c r="M7" s="71"/>
      <c r="N7" s="72" t="s">
        <v>13</v>
      </c>
      <c r="O7" s="74" t="s">
        <v>60</v>
      </c>
    </row>
    <row r="8" spans="1:16" ht="21.6" customHeight="1">
      <c r="A8" s="29" t="s">
        <v>14</v>
      </c>
      <c r="B8" s="128"/>
      <c r="C8" s="128"/>
      <c r="D8" s="128"/>
      <c r="E8" s="30"/>
      <c r="F8" s="25"/>
      <c r="G8" s="116" t="s">
        <v>15</v>
      </c>
      <c r="H8" s="117"/>
      <c r="I8" s="129"/>
      <c r="J8" s="130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'!I81</f>
        <v>4561</v>
      </c>
      <c r="K11" s="41"/>
      <c r="L11" s="90">
        <f>J11-K11</f>
        <v>4561</v>
      </c>
      <c r="M11" s="42">
        <v>300</v>
      </c>
      <c r="N11" s="43">
        <f>L11*M11</f>
        <v>1368300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4561</v>
      </c>
      <c r="K14" s="57"/>
      <c r="L14" s="56">
        <f>SUM(L11:L13)</f>
        <v>4561</v>
      </c>
      <c r="M14" s="58"/>
      <c r="N14" s="43">
        <f>SUM(N11:N13)</f>
        <v>1368300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23" t="s">
        <v>29</v>
      </c>
      <c r="B19" s="123"/>
      <c r="C19" s="64"/>
      <c r="D19" s="65"/>
      <c r="E19" s="65"/>
      <c r="F19" s="124" t="s">
        <v>30</v>
      </c>
      <c r="G19" s="124"/>
      <c r="H19" s="124"/>
      <c r="I19" s="66"/>
      <c r="J19" s="67"/>
      <c r="K19" s="67"/>
      <c r="L19" s="67"/>
      <c r="M19" s="125" t="s">
        <v>31</v>
      </c>
      <c r="N19" s="125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9:B19"/>
    <mergeCell ref="F19:H19"/>
    <mergeCell ref="M19:N19"/>
    <mergeCell ref="B7:D7"/>
    <mergeCell ref="G7:H7"/>
    <mergeCell ref="I7:J7"/>
    <mergeCell ref="B8:D8"/>
    <mergeCell ref="G8:H8"/>
    <mergeCell ref="I8:J8"/>
    <mergeCell ref="A1:M3"/>
    <mergeCell ref="B5:D5"/>
    <mergeCell ref="G5:H5"/>
    <mergeCell ref="I5:J5"/>
    <mergeCell ref="B6:D6"/>
    <mergeCell ref="G6:H6"/>
    <mergeCell ref="I6:J6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81"/>
  <sheetViews>
    <sheetView tabSelected="1" view="pageBreakPreview" zoomScale="85" zoomScaleNormal="70" zoomScaleSheetLayoutView="85" workbookViewId="0">
      <pane ySplit="2" topLeftCell="A3" activePane="bottomLeft" state="frozen"/>
      <selection pane="bottomLeft" activeCell="H81" sqref="H81:I81"/>
    </sheetView>
  </sheetViews>
  <sheetFormatPr defaultColWidth="9.109375" defaultRowHeight="14.4"/>
  <cols>
    <col min="1" max="1" width="18.44140625" style="80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1" width="32.109375" style="77" bestFit="1" customWidth="1"/>
    <col min="12" max="16384" width="9.109375" style="77"/>
  </cols>
  <sheetData>
    <row r="1" spans="1:16" ht="42" customHeight="1">
      <c r="A1" s="77"/>
      <c r="B1" s="131" t="s">
        <v>38</v>
      </c>
      <c r="C1" s="131"/>
      <c r="D1" s="131"/>
      <c r="E1" s="131"/>
      <c r="F1" s="131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77</v>
      </c>
    </row>
    <row r="3" spans="1:16" s="86" customFormat="1" ht="21.6" customHeight="1">
      <c r="A3" s="84" t="s">
        <v>80</v>
      </c>
      <c r="B3" s="84" t="s">
        <v>70</v>
      </c>
      <c r="C3" s="85" t="s">
        <v>71</v>
      </c>
      <c r="D3" s="85" t="s">
        <v>68</v>
      </c>
      <c r="E3" s="84">
        <v>781527</v>
      </c>
      <c r="F3" s="84" t="s">
        <v>62</v>
      </c>
      <c r="G3" s="97">
        <v>9</v>
      </c>
      <c r="H3" s="97">
        <f t="shared" ref="H3:H18" si="0">ROUNDUP(G3*15%,0)</f>
        <v>2</v>
      </c>
      <c r="I3" s="97">
        <f t="shared" ref="I3:I18" si="1">SUM(G3:H3)</f>
        <v>11</v>
      </c>
      <c r="J3" s="101" t="s">
        <v>78</v>
      </c>
      <c r="K3" s="86" t="str">
        <f t="shared" ref="K3:K20" si="2">B3&amp;F3</f>
        <v>NOSCH003XS</v>
      </c>
    </row>
    <row r="4" spans="1:16" s="86" customFormat="1" ht="21.6" customHeight="1">
      <c r="A4" s="84" t="s">
        <v>80</v>
      </c>
      <c r="B4" s="84" t="s">
        <v>70</v>
      </c>
      <c r="C4" s="85" t="s">
        <v>71</v>
      </c>
      <c r="D4" s="85" t="s">
        <v>68</v>
      </c>
      <c r="E4" s="84">
        <v>781534</v>
      </c>
      <c r="F4" s="84" t="s">
        <v>63</v>
      </c>
      <c r="G4" s="97">
        <v>10</v>
      </c>
      <c r="H4" s="97">
        <f t="shared" si="0"/>
        <v>2</v>
      </c>
      <c r="I4" s="97">
        <f t="shared" si="1"/>
        <v>12</v>
      </c>
      <c r="J4" s="101" t="s">
        <v>78</v>
      </c>
      <c r="K4" s="86" t="str">
        <f t="shared" si="2"/>
        <v>NOSCH003S</v>
      </c>
    </row>
    <row r="5" spans="1:16" s="86" customFormat="1" ht="21.6" customHeight="1">
      <c r="A5" s="84" t="s">
        <v>80</v>
      </c>
      <c r="B5" s="84" t="s">
        <v>70</v>
      </c>
      <c r="C5" s="85" t="s">
        <v>71</v>
      </c>
      <c r="D5" s="85" t="s">
        <v>68</v>
      </c>
      <c r="E5" s="84">
        <v>781541</v>
      </c>
      <c r="F5" s="84" t="s">
        <v>64</v>
      </c>
      <c r="G5" s="97">
        <v>51</v>
      </c>
      <c r="H5" s="97">
        <f t="shared" si="0"/>
        <v>8</v>
      </c>
      <c r="I5" s="97">
        <f t="shared" si="1"/>
        <v>59</v>
      </c>
      <c r="J5" s="101" t="s">
        <v>78</v>
      </c>
      <c r="K5" s="86" t="str">
        <f t="shared" si="2"/>
        <v>NOSCH003M</v>
      </c>
    </row>
    <row r="6" spans="1:16" s="86" customFormat="1" ht="21.6" customHeight="1">
      <c r="A6" s="84" t="s">
        <v>80</v>
      </c>
      <c r="B6" s="84" t="s">
        <v>70</v>
      </c>
      <c r="C6" s="85" t="s">
        <v>71</v>
      </c>
      <c r="D6" s="85" t="s">
        <v>68</v>
      </c>
      <c r="E6" s="84">
        <v>781558</v>
      </c>
      <c r="F6" s="84" t="s">
        <v>65</v>
      </c>
      <c r="G6" s="97">
        <v>51</v>
      </c>
      <c r="H6" s="97">
        <f t="shared" si="0"/>
        <v>8</v>
      </c>
      <c r="I6" s="97">
        <f t="shared" si="1"/>
        <v>59</v>
      </c>
      <c r="J6" s="101" t="s">
        <v>78</v>
      </c>
      <c r="K6" s="86" t="str">
        <f t="shared" si="2"/>
        <v>NOSCH003L</v>
      </c>
    </row>
    <row r="7" spans="1:16" s="86" customFormat="1" ht="21.6" customHeight="1">
      <c r="A7" s="84" t="s">
        <v>80</v>
      </c>
      <c r="B7" s="84" t="s">
        <v>70</v>
      </c>
      <c r="C7" s="85" t="s">
        <v>71</v>
      </c>
      <c r="D7" s="85" t="s">
        <v>68</v>
      </c>
      <c r="E7" s="84">
        <v>781565</v>
      </c>
      <c r="F7" s="84" t="s">
        <v>66</v>
      </c>
      <c r="G7" s="97">
        <v>38</v>
      </c>
      <c r="H7" s="97">
        <f t="shared" si="0"/>
        <v>6</v>
      </c>
      <c r="I7" s="97">
        <f t="shared" si="1"/>
        <v>44</v>
      </c>
      <c r="J7" s="101" t="s">
        <v>78</v>
      </c>
      <c r="K7" s="86" t="str">
        <f t="shared" si="2"/>
        <v>NOSCH003XL</v>
      </c>
    </row>
    <row r="8" spans="1:16" s="86" customFormat="1" ht="21.6" customHeight="1">
      <c r="A8" s="84" t="s">
        <v>80</v>
      </c>
      <c r="B8" s="84" t="s">
        <v>70</v>
      </c>
      <c r="C8" s="85" t="s">
        <v>71</v>
      </c>
      <c r="D8" s="85" t="s">
        <v>68</v>
      </c>
      <c r="E8" s="84">
        <v>781572</v>
      </c>
      <c r="F8" s="84" t="s">
        <v>67</v>
      </c>
      <c r="G8" s="97">
        <v>7</v>
      </c>
      <c r="H8" s="97">
        <f t="shared" si="0"/>
        <v>2</v>
      </c>
      <c r="I8" s="97">
        <f t="shared" si="1"/>
        <v>9</v>
      </c>
      <c r="J8" s="101" t="s">
        <v>78</v>
      </c>
      <c r="K8" s="86" t="str">
        <f t="shared" si="2"/>
        <v>NOSCH003XXL</v>
      </c>
    </row>
    <row r="9" spans="1:16" s="86" customFormat="1" ht="21.6" customHeight="1">
      <c r="A9" s="84" t="s">
        <v>80</v>
      </c>
      <c r="B9" s="84" t="s">
        <v>70</v>
      </c>
      <c r="C9" s="85" t="s">
        <v>71</v>
      </c>
      <c r="D9" s="85" t="s">
        <v>69</v>
      </c>
      <c r="E9" s="84">
        <v>781589</v>
      </c>
      <c r="F9" s="84" t="s">
        <v>62</v>
      </c>
      <c r="G9" s="97">
        <v>5</v>
      </c>
      <c r="H9" s="97">
        <f t="shared" si="0"/>
        <v>1</v>
      </c>
      <c r="I9" s="97">
        <f t="shared" si="1"/>
        <v>6</v>
      </c>
      <c r="J9" s="101" t="s">
        <v>78</v>
      </c>
      <c r="K9" s="86" t="str">
        <f t="shared" si="2"/>
        <v>NOSCH003XS</v>
      </c>
    </row>
    <row r="10" spans="1:16" s="86" customFormat="1" ht="21.6" customHeight="1">
      <c r="A10" s="84" t="s">
        <v>80</v>
      </c>
      <c r="B10" s="84" t="s">
        <v>70</v>
      </c>
      <c r="C10" s="85" t="s">
        <v>71</v>
      </c>
      <c r="D10" s="85" t="s">
        <v>69</v>
      </c>
      <c r="E10" s="84">
        <v>781596</v>
      </c>
      <c r="F10" s="84" t="s">
        <v>63</v>
      </c>
      <c r="G10" s="97">
        <v>14</v>
      </c>
      <c r="H10" s="97">
        <f t="shared" si="0"/>
        <v>3</v>
      </c>
      <c r="I10" s="97">
        <f t="shared" si="1"/>
        <v>17</v>
      </c>
      <c r="J10" s="101" t="s">
        <v>78</v>
      </c>
      <c r="K10" s="86" t="str">
        <f t="shared" si="2"/>
        <v>NOSCH003S</v>
      </c>
    </row>
    <row r="11" spans="1:16" s="86" customFormat="1" ht="21.6" customHeight="1">
      <c r="A11" s="84" t="s">
        <v>80</v>
      </c>
      <c r="B11" s="84" t="s">
        <v>70</v>
      </c>
      <c r="C11" s="85" t="s">
        <v>71</v>
      </c>
      <c r="D11" s="85" t="s">
        <v>69</v>
      </c>
      <c r="E11" s="84">
        <v>781602</v>
      </c>
      <c r="F11" s="84" t="s">
        <v>64</v>
      </c>
      <c r="G11" s="97">
        <v>41</v>
      </c>
      <c r="H11" s="97">
        <f t="shared" si="0"/>
        <v>7</v>
      </c>
      <c r="I11" s="97">
        <f t="shared" si="1"/>
        <v>48</v>
      </c>
      <c r="J11" s="101" t="s">
        <v>78</v>
      </c>
      <c r="K11" s="86" t="str">
        <f t="shared" si="2"/>
        <v>NOSCH003M</v>
      </c>
    </row>
    <row r="12" spans="1:16" s="86" customFormat="1" ht="21.6" customHeight="1">
      <c r="A12" s="84" t="s">
        <v>80</v>
      </c>
      <c r="B12" s="84" t="s">
        <v>70</v>
      </c>
      <c r="C12" s="85" t="s">
        <v>71</v>
      </c>
      <c r="D12" s="85" t="s">
        <v>69</v>
      </c>
      <c r="E12" s="84">
        <v>781619</v>
      </c>
      <c r="F12" s="84" t="s">
        <v>65</v>
      </c>
      <c r="G12" s="97">
        <v>55</v>
      </c>
      <c r="H12" s="97">
        <f t="shared" si="0"/>
        <v>9</v>
      </c>
      <c r="I12" s="97">
        <f t="shared" si="1"/>
        <v>64</v>
      </c>
      <c r="J12" s="101" t="s">
        <v>78</v>
      </c>
      <c r="K12" s="86" t="str">
        <f t="shared" si="2"/>
        <v>NOSCH003L</v>
      </c>
    </row>
    <row r="13" spans="1:16" s="86" customFormat="1" ht="21.6" customHeight="1">
      <c r="A13" s="84" t="s">
        <v>80</v>
      </c>
      <c r="B13" s="84" t="s">
        <v>70</v>
      </c>
      <c r="C13" s="85" t="s">
        <v>71</v>
      </c>
      <c r="D13" s="85" t="s">
        <v>69</v>
      </c>
      <c r="E13" s="84">
        <v>781626</v>
      </c>
      <c r="F13" s="84" t="s">
        <v>66</v>
      </c>
      <c r="G13" s="97">
        <v>40</v>
      </c>
      <c r="H13" s="97">
        <f t="shared" si="0"/>
        <v>6</v>
      </c>
      <c r="I13" s="97">
        <f t="shared" si="1"/>
        <v>46</v>
      </c>
      <c r="J13" s="101" t="s">
        <v>78</v>
      </c>
      <c r="K13" s="86" t="str">
        <f t="shared" si="2"/>
        <v>NOSCH003XL</v>
      </c>
    </row>
    <row r="14" spans="1:16" s="86" customFormat="1" ht="21.6" customHeight="1">
      <c r="A14" s="84" t="s">
        <v>80</v>
      </c>
      <c r="B14" s="84" t="s">
        <v>70</v>
      </c>
      <c r="C14" s="85" t="s">
        <v>71</v>
      </c>
      <c r="D14" s="85" t="s">
        <v>69</v>
      </c>
      <c r="E14" s="84">
        <v>781633</v>
      </c>
      <c r="F14" s="84" t="s">
        <v>67</v>
      </c>
      <c r="G14" s="97">
        <v>14</v>
      </c>
      <c r="H14" s="97">
        <f t="shared" si="0"/>
        <v>3</v>
      </c>
      <c r="I14" s="97">
        <f t="shared" si="1"/>
        <v>17</v>
      </c>
      <c r="J14" s="101" t="s">
        <v>78</v>
      </c>
      <c r="K14" s="86" t="str">
        <f t="shared" si="2"/>
        <v>NOSCH003XXL</v>
      </c>
    </row>
    <row r="15" spans="1:16" s="86" customFormat="1" ht="21.6" customHeight="1">
      <c r="A15" s="84" t="s">
        <v>80</v>
      </c>
      <c r="B15" s="84" t="s">
        <v>70</v>
      </c>
      <c r="C15" s="85" t="s">
        <v>71</v>
      </c>
      <c r="D15" s="85" t="s">
        <v>72</v>
      </c>
      <c r="E15" s="84">
        <v>781640</v>
      </c>
      <c r="F15" s="84" t="s">
        <v>62</v>
      </c>
      <c r="G15" s="97">
        <v>7</v>
      </c>
      <c r="H15" s="97">
        <f t="shared" si="0"/>
        <v>2</v>
      </c>
      <c r="I15" s="97">
        <f t="shared" si="1"/>
        <v>9</v>
      </c>
      <c r="J15" s="101" t="s">
        <v>78</v>
      </c>
      <c r="K15" s="86" t="str">
        <f t="shared" si="2"/>
        <v>NOSCH003XS</v>
      </c>
    </row>
    <row r="16" spans="1:16" s="86" customFormat="1" ht="21.6" customHeight="1">
      <c r="A16" s="84" t="s">
        <v>80</v>
      </c>
      <c r="B16" s="84" t="s">
        <v>70</v>
      </c>
      <c r="C16" s="85" t="s">
        <v>71</v>
      </c>
      <c r="D16" s="85" t="s">
        <v>72</v>
      </c>
      <c r="E16" s="84">
        <v>781657</v>
      </c>
      <c r="F16" s="84" t="s">
        <v>63</v>
      </c>
      <c r="G16" s="97">
        <v>24</v>
      </c>
      <c r="H16" s="97">
        <f t="shared" si="0"/>
        <v>4</v>
      </c>
      <c r="I16" s="97">
        <f t="shared" si="1"/>
        <v>28</v>
      </c>
      <c r="J16" s="101" t="s">
        <v>78</v>
      </c>
      <c r="K16" s="86" t="str">
        <f t="shared" si="2"/>
        <v>NOSCH003S</v>
      </c>
    </row>
    <row r="17" spans="1:11" s="86" customFormat="1" ht="21.6" customHeight="1">
      <c r="A17" s="84" t="s">
        <v>80</v>
      </c>
      <c r="B17" s="84" t="s">
        <v>70</v>
      </c>
      <c r="C17" s="85" t="s">
        <v>71</v>
      </c>
      <c r="D17" s="85" t="s">
        <v>72</v>
      </c>
      <c r="E17" s="84">
        <v>781664</v>
      </c>
      <c r="F17" s="84" t="s">
        <v>64</v>
      </c>
      <c r="G17" s="97">
        <v>49</v>
      </c>
      <c r="H17" s="97">
        <f t="shared" si="0"/>
        <v>8</v>
      </c>
      <c r="I17" s="97">
        <f t="shared" si="1"/>
        <v>57</v>
      </c>
      <c r="J17" s="101" t="s">
        <v>78</v>
      </c>
      <c r="K17" s="86" t="str">
        <f t="shared" si="2"/>
        <v>NOSCH003M</v>
      </c>
    </row>
    <row r="18" spans="1:11" s="86" customFormat="1" ht="21.6" customHeight="1">
      <c r="A18" s="84" t="s">
        <v>80</v>
      </c>
      <c r="B18" s="84" t="s">
        <v>70</v>
      </c>
      <c r="C18" s="85" t="s">
        <v>71</v>
      </c>
      <c r="D18" s="85" t="s">
        <v>72</v>
      </c>
      <c r="E18" s="84">
        <v>781671</v>
      </c>
      <c r="F18" s="84" t="s">
        <v>65</v>
      </c>
      <c r="G18" s="97">
        <v>46</v>
      </c>
      <c r="H18" s="97">
        <f t="shared" si="0"/>
        <v>7</v>
      </c>
      <c r="I18" s="97">
        <f t="shared" si="1"/>
        <v>53</v>
      </c>
      <c r="J18" s="101" t="s">
        <v>78</v>
      </c>
      <c r="K18" s="86" t="str">
        <f t="shared" si="2"/>
        <v>NOSCH003L</v>
      </c>
    </row>
    <row r="19" spans="1:11" s="86" customFormat="1" ht="21.6" customHeight="1">
      <c r="A19" s="84" t="s">
        <v>80</v>
      </c>
      <c r="B19" s="84" t="s">
        <v>70</v>
      </c>
      <c r="C19" s="85" t="s">
        <v>71</v>
      </c>
      <c r="D19" s="85" t="s">
        <v>72</v>
      </c>
      <c r="E19" s="84">
        <v>781688</v>
      </c>
      <c r="F19" s="84" t="s">
        <v>66</v>
      </c>
      <c r="G19" s="97">
        <v>26</v>
      </c>
      <c r="H19" s="97">
        <f t="shared" ref="H19:H38" si="3">ROUNDUP(G19*15%,0)</f>
        <v>4</v>
      </c>
      <c r="I19" s="97">
        <f t="shared" ref="I19:I38" si="4">SUM(G19:H19)</f>
        <v>30</v>
      </c>
      <c r="J19" s="101" t="s">
        <v>78</v>
      </c>
      <c r="K19" s="86" t="str">
        <f t="shared" si="2"/>
        <v>NOSCH003XL</v>
      </c>
    </row>
    <row r="20" spans="1:11" s="86" customFormat="1" ht="21.6" customHeight="1">
      <c r="A20" s="84" t="s">
        <v>80</v>
      </c>
      <c r="B20" s="84" t="s">
        <v>70</v>
      </c>
      <c r="C20" s="85" t="s">
        <v>71</v>
      </c>
      <c r="D20" s="85" t="s">
        <v>72</v>
      </c>
      <c r="E20" s="84">
        <v>781695</v>
      </c>
      <c r="F20" s="84" t="s">
        <v>67</v>
      </c>
      <c r="G20" s="97">
        <v>14</v>
      </c>
      <c r="H20" s="97">
        <f t="shared" si="3"/>
        <v>3</v>
      </c>
      <c r="I20" s="97">
        <f t="shared" si="4"/>
        <v>17</v>
      </c>
      <c r="J20" s="101" t="s">
        <v>78</v>
      </c>
      <c r="K20" s="86" t="str">
        <f t="shared" si="2"/>
        <v>NOSCH003XXL</v>
      </c>
    </row>
    <row r="21" spans="1:11" s="86" customFormat="1" ht="21.6" customHeight="1">
      <c r="A21" s="84" t="s">
        <v>82</v>
      </c>
      <c r="B21" s="84" t="s">
        <v>73</v>
      </c>
      <c r="C21" s="85" t="s">
        <v>74</v>
      </c>
      <c r="D21" s="85" t="s">
        <v>68</v>
      </c>
      <c r="E21" s="84">
        <v>782005</v>
      </c>
      <c r="F21" s="84" t="s">
        <v>62</v>
      </c>
      <c r="G21" s="97">
        <v>16</v>
      </c>
      <c r="H21" s="97">
        <f t="shared" si="3"/>
        <v>3</v>
      </c>
      <c r="I21" s="97">
        <f t="shared" si="4"/>
        <v>19</v>
      </c>
      <c r="J21" s="101" t="s">
        <v>78</v>
      </c>
      <c r="K21" s="86" t="str">
        <f t="shared" ref="K21:K38" si="5">B21&amp;F21</f>
        <v>NOSCP003XS</v>
      </c>
    </row>
    <row r="22" spans="1:11" s="86" customFormat="1" ht="21.6" customHeight="1">
      <c r="A22" s="84" t="s">
        <v>82</v>
      </c>
      <c r="B22" s="84" t="s">
        <v>73</v>
      </c>
      <c r="C22" s="85" t="s">
        <v>74</v>
      </c>
      <c r="D22" s="85" t="s">
        <v>68</v>
      </c>
      <c r="E22" s="84">
        <v>782012</v>
      </c>
      <c r="F22" s="84" t="s">
        <v>63</v>
      </c>
      <c r="G22" s="97">
        <v>51</v>
      </c>
      <c r="H22" s="97">
        <f t="shared" si="3"/>
        <v>8</v>
      </c>
      <c r="I22" s="97">
        <f t="shared" si="4"/>
        <v>59</v>
      </c>
      <c r="J22" s="101" t="s">
        <v>78</v>
      </c>
      <c r="K22" s="86" t="str">
        <f t="shared" si="5"/>
        <v>NOSCP003S</v>
      </c>
    </row>
    <row r="23" spans="1:11" s="86" customFormat="1" ht="21.6" customHeight="1">
      <c r="A23" s="84" t="s">
        <v>82</v>
      </c>
      <c r="B23" s="84" t="s">
        <v>73</v>
      </c>
      <c r="C23" s="85" t="s">
        <v>74</v>
      </c>
      <c r="D23" s="85" t="s">
        <v>68</v>
      </c>
      <c r="E23" s="84">
        <v>782029</v>
      </c>
      <c r="F23" s="84" t="s">
        <v>64</v>
      </c>
      <c r="G23" s="97">
        <v>62</v>
      </c>
      <c r="H23" s="97">
        <f t="shared" si="3"/>
        <v>10</v>
      </c>
      <c r="I23" s="97">
        <f t="shared" si="4"/>
        <v>72</v>
      </c>
      <c r="J23" s="101" t="s">
        <v>78</v>
      </c>
      <c r="K23" s="86" t="str">
        <f t="shared" si="5"/>
        <v>NOSCP003M</v>
      </c>
    </row>
    <row r="24" spans="1:11" s="86" customFormat="1" ht="21.6" customHeight="1">
      <c r="A24" s="84" t="s">
        <v>82</v>
      </c>
      <c r="B24" s="84" t="s">
        <v>73</v>
      </c>
      <c r="C24" s="85" t="s">
        <v>74</v>
      </c>
      <c r="D24" s="85" t="s">
        <v>68</v>
      </c>
      <c r="E24" s="84">
        <v>782036</v>
      </c>
      <c r="F24" s="84" t="s">
        <v>65</v>
      </c>
      <c r="G24" s="97">
        <v>47</v>
      </c>
      <c r="H24" s="97">
        <f t="shared" si="3"/>
        <v>8</v>
      </c>
      <c r="I24" s="97">
        <f t="shared" si="4"/>
        <v>55</v>
      </c>
      <c r="J24" s="101" t="s">
        <v>78</v>
      </c>
      <c r="K24" s="86" t="str">
        <f t="shared" si="5"/>
        <v>NOSCP003L</v>
      </c>
    </row>
    <row r="25" spans="1:11" s="86" customFormat="1" ht="21.6" customHeight="1">
      <c r="A25" s="84" t="s">
        <v>82</v>
      </c>
      <c r="B25" s="84" t="s">
        <v>73</v>
      </c>
      <c r="C25" s="85" t="s">
        <v>74</v>
      </c>
      <c r="D25" s="85" t="s">
        <v>68</v>
      </c>
      <c r="E25" s="84">
        <v>782043</v>
      </c>
      <c r="F25" s="84" t="s">
        <v>66</v>
      </c>
      <c r="G25" s="97">
        <v>33</v>
      </c>
      <c r="H25" s="97">
        <f t="shared" si="3"/>
        <v>5</v>
      </c>
      <c r="I25" s="97">
        <f t="shared" si="4"/>
        <v>38</v>
      </c>
      <c r="J25" s="101" t="s">
        <v>78</v>
      </c>
      <c r="K25" s="86" t="str">
        <f t="shared" si="5"/>
        <v>NOSCP003XL</v>
      </c>
    </row>
    <row r="26" spans="1:11" s="86" customFormat="1" ht="21.6" customHeight="1">
      <c r="A26" s="84" t="s">
        <v>82</v>
      </c>
      <c r="B26" s="84" t="s">
        <v>73</v>
      </c>
      <c r="C26" s="85" t="s">
        <v>74</v>
      </c>
      <c r="D26" s="85" t="s">
        <v>68</v>
      </c>
      <c r="E26" s="84">
        <v>782050</v>
      </c>
      <c r="F26" s="84" t="s">
        <v>67</v>
      </c>
      <c r="G26" s="97">
        <v>14</v>
      </c>
      <c r="H26" s="97">
        <f t="shared" si="3"/>
        <v>3</v>
      </c>
      <c r="I26" s="97">
        <f t="shared" si="4"/>
        <v>17</v>
      </c>
      <c r="J26" s="101" t="s">
        <v>78</v>
      </c>
      <c r="K26" s="86" t="str">
        <f t="shared" si="5"/>
        <v>NOSCP003XXL</v>
      </c>
    </row>
    <row r="27" spans="1:11" s="86" customFormat="1" ht="21.6" customHeight="1">
      <c r="A27" s="84" t="s">
        <v>82</v>
      </c>
      <c r="B27" s="84" t="s">
        <v>73</v>
      </c>
      <c r="C27" s="85" t="s">
        <v>74</v>
      </c>
      <c r="D27" s="85" t="s">
        <v>69</v>
      </c>
      <c r="E27" s="84">
        <v>782067</v>
      </c>
      <c r="F27" s="84" t="s">
        <v>62</v>
      </c>
      <c r="G27" s="97">
        <v>25</v>
      </c>
      <c r="H27" s="97">
        <f t="shared" si="3"/>
        <v>4</v>
      </c>
      <c r="I27" s="97">
        <f t="shared" si="4"/>
        <v>29</v>
      </c>
      <c r="J27" s="101" t="s">
        <v>78</v>
      </c>
      <c r="K27" s="86" t="str">
        <f t="shared" si="5"/>
        <v>NOSCP003XS</v>
      </c>
    </row>
    <row r="28" spans="1:11" s="86" customFormat="1" ht="21.6" customHeight="1">
      <c r="A28" s="84" t="s">
        <v>82</v>
      </c>
      <c r="B28" s="84" t="s">
        <v>73</v>
      </c>
      <c r="C28" s="85" t="s">
        <v>74</v>
      </c>
      <c r="D28" s="85" t="s">
        <v>69</v>
      </c>
      <c r="E28" s="84">
        <v>782074</v>
      </c>
      <c r="F28" s="84" t="s">
        <v>63</v>
      </c>
      <c r="G28" s="97">
        <v>31</v>
      </c>
      <c r="H28" s="97">
        <f t="shared" si="3"/>
        <v>5</v>
      </c>
      <c r="I28" s="97">
        <f t="shared" si="4"/>
        <v>36</v>
      </c>
      <c r="J28" s="101" t="s">
        <v>78</v>
      </c>
      <c r="K28" s="86" t="str">
        <f t="shared" si="5"/>
        <v>NOSCP003S</v>
      </c>
    </row>
    <row r="29" spans="1:11" s="86" customFormat="1" ht="21.6" customHeight="1">
      <c r="A29" s="84" t="s">
        <v>82</v>
      </c>
      <c r="B29" s="84" t="s">
        <v>73</v>
      </c>
      <c r="C29" s="85" t="s">
        <v>74</v>
      </c>
      <c r="D29" s="85" t="s">
        <v>69</v>
      </c>
      <c r="E29" s="84">
        <v>782081</v>
      </c>
      <c r="F29" s="84" t="s">
        <v>64</v>
      </c>
      <c r="G29" s="97">
        <v>96</v>
      </c>
      <c r="H29" s="97">
        <f t="shared" si="3"/>
        <v>15</v>
      </c>
      <c r="I29" s="97">
        <f t="shared" si="4"/>
        <v>111</v>
      </c>
      <c r="J29" s="101" t="s">
        <v>78</v>
      </c>
      <c r="K29" s="86" t="str">
        <f t="shared" si="5"/>
        <v>NOSCP003M</v>
      </c>
    </row>
    <row r="30" spans="1:11" s="86" customFormat="1" ht="21.6" customHeight="1">
      <c r="A30" s="84" t="s">
        <v>82</v>
      </c>
      <c r="B30" s="84" t="s">
        <v>73</v>
      </c>
      <c r="C30" s="85" t="s">
        <v>74</v>
      </c>
      <c r="D30" s="85" t="s">
        <v>69</v>
      </c>
      <c r="E30" s="84">
        <v>782098</v>
      </c>
      <c r="F30" s="84" t="s">
        <v>65</v>
      </c>
      <c r="G30" s="97">
        <v>108</v>
      </c>
      <c r="H30" s="97">
        <f t="shared" si="3"/>
        <v>17</v>
      </c>
      <c r="I30" s="97">
        <f t="shared" si="4"/>
        <v>125</v>
      </c>
      <c r="J30" s="101" t="s">
        <v>78</v>
      </c>
      <c r="K30" s="86" t="str">
        <f t="shared" si="5"/>
        <v>NOSCP003L</v>
      </c>
    </row>
    <row r="31" spans="1:11" s="86" customFormat="1" ht="21.6" customHeight="1">
      <c r="A31" s="84" t="s">
        <v>82</v>
      </c>
      <c r="B31" s="84" t="s">
        <v>73</v>
      </c>
      <c r="C31" s="85" t="s">
        <v>74</v>
      </c>
      <c r="D31" s="85" t="s">
        <v>69</v>
      </c>
      <c r="E31" s="84">
        <v>782104</v>
      </c>
      <c r="F31" s="84" t="s">
        <v>66</v>
      </c>
      <c r="G31" s="97">
        <v>96</v>
      </c>
      <c r="H31" s="97">
        <f t="shared" si="3"/>
        <v>15</v>
      </c>
      <c r="I31" s="97">
        <f t="shared" si="4"/>
        <v>111</v>
      </c>
      <c r="J31" s="101" t="s">
        <v>78</v>
      </c>
      <c r="K31" s="86" t="str">
        <f t="shared" si="5"/>
        <v>NOSCP003XL</v>
      </c>
    </row>
    <row r="32" spans="1:11" s="86" customFormat="1" ht="21.6" customHeight="1">
      <c r="A32" s="84" t="s">
        <v>82</v>
      </c>
      <c r="B32" s="84" t="s">
        <v>73</v>
      </c>
      <c r="C32" s="85" t="s">
        <v>74</v>
      </c>
      <c r="D32" s="85" t="s">
        <v>69</v>
      </c>
      <c r="E32" s="84">
        <v>782111</v>
      </c>
      <c r="F32" s="84" t="s">
        <v>67</v>
      </c>
      <c r="G32" s="97">
        <v>21</v>
      </c>
      <c r="H32" s="97">
        <f t="shared" si="3"/>
        <v>4</v>
      </c>
      <c r="I32" s="97">
        <f t="shared" si="4"/>
        <v>25</v>
      </c>
      <c r="J32" s="101" t="s">
        <v>78</v>
      </c>
      <c r="K32" s="86" t="str">
        <f t="shared" si="5"/>
        <v>NOSCP003XXL</v>
      </c>
    </row>
    <row r="33" spans="1:11" s="86" customFormat="1" ht="21.6" customHeight="1">
      <c r="A33" s="84" t="s">
        <v>82</v>
      </c>
      <c r="B33" s="84" t="s">
        <v>73</v>
      </c>
      <c r="C33" s="85" t="s">
        <v>74</v>
      </c>
      <c r="D33" s="85" t="s">
        <v>72</v>
      </c>
      <c r="E33" s="84">
        <v>782128</v>
      </c>
      <c r="F33" s="84" t="s">
        <v>62</v>
      </c>
      <c r="G33" s="97">
        <v>32</v>
      </c>
      <c r="H33" s="97">
        <f t="shared" si="3"/>
        <v>5</v>
      </c>
      <c r="I33" s="97">
        <f t="shared" si="4"/>
        <v>37</v>
      </c>
      <c r="J33" s="101" t="s">
        <v>78</v>
      </c>
      <c r="K33" s="86" t="str">
        <f t="shared" si="5"/>
        <v>NOSCP003XS</v>
      </c>
    </row>
    <row r="34" spans="1:11" s="86" customFormat="1" ht="21.6" customHeight="1">
      <c r="A34" s="84" t="s">
        <v>82</v>
      </c>
      <c r="B34" s="84" t="s">
        <v>73</v>
      </c>
      <c r="C34" s="85" t="s">
        <v>74</v>
      </c>
      <c r="D34" s="85" t="s">
        <v>72</v>
      </c>
      <c r="E34" s="84">
        <v>782135</v>
      </c>
      <c r="F34" s="84" t="s">
        <v>63</v>
      </c>
      <c r="G34" s="97">
        <v>90</v>
      </c>
      <c r="H34" s="97">
        <f t="shared" si="3"/>
        <v>14</v>
      </c>
      <c r="I34" s="97">
        <f t="shared" si="4"/>
        <v>104</v>
      </c>
      <c r="J34" s="101" t="s">
        <v>78</v>
      </c>
      <c r="K34" s="86" t="str">
        <f t="shared" si="5"/>
        <v>NOSCP003S</v>
      </c>
    </row>
    <row r="35" spans="1:11" s="86" customFormat="1" ht="21.6" customHeight="1">
      <c r="A35" s="84" t="s">
        <v>82</v>
      </c>
      <c r="B35" s="84" t="s">
        <v>73</v>
      </c>
      <c r="C35" s="85" t="s">
        <v>74</v>
      </c>
      <c r="D35" s="85" t="s">
        <v>72</v>
      </c>
      <c r="E35" s="84">
        <v>782142</v>
      </c>
      <c r="F35" s="84" t="s">
        <v>64</v>
      </c>
      <c r="G35" s="97">
        <v>145</v>
      </c>
      <c r="H35" s="97">
        <f t="shared" si="3"/>
        <v>22</v>
      </c>
      <c r="I35" s="97">
        <f t="shared" si="4"/>
        <v>167</v>
      </c>
      <c r="J35" s="101" t="s">
        <v>78</v>
      </c>
      <c r="K35" s="86" t="str">
        <f t="shared" si="5"/>
        <v>NOSCP003M</v>
      </c>
    </row>
    <row r="36" spans="1:11" s="86" customFormat="1" ht="21.6" customHeight="1">
      <c r="A36" s="84" t="s">
        <v>82</v>
      </c>
      <c r="B36" s="84" t="s">
        <v>73</v>
      </c>
      <c r="C36" s="85" t="s">
        <v>74</v>
      </c>
      <c r="D36" s="85" t="s">
        <v>72</v>
      </c>
      <c r="E36" s="84">
        <v>782159</v>
      </c>
      <c r="F36" s="84" t="s">
        <v>65</v>
      </c>
      <c r="G36" s="97">
        <v>98</v>
      </c>
      <c r="H36" s="97">
        <f t="shared" si="3"/>
        <v>15</v>
      </c>
      <c r="I36" s="97">
        <f t="shared" si="4"/>
        <v>113</v>
      </c>
      <c r="J36" s="101" t="s">
        <v>78</v>
      </c>
      <c r="K36" s="86" t="str">
        <f t="shared" si="5"/>
        <v>NOSCP003L</v>
      </c>
    </row>
    <row r="37" spans="1:11" s="86" customFormat="1" ht="21.6" customHeight="1">
      <c r="A37" s="84" t="s">
        <v>82</v>
      </c>
      <c r="B37" s="84" t="s">
        <v>73</v>
      </c>
      <c r="C37" s="85" t="s">
        <v>74</v>
      </c>
      <c r="D37" s="85" t="s">
        <v>72</v>
      </c>
      <c r="E37" s="84">
        <v>782160</v>
      </c>
      <c r="F37" s="84" t="s">
        <v>66</v>
      </c>
      <c r="G37" s="97">
        <v>41</v>
      </c>
      <c r="H37" s="97">
        <f t="shared" si="3"/>
        <v>7</v>
      </c>
      <c r="I37" s="97">
        <f t="shared" si="4"/>
        <v>48</v>
      </c>
      <c r="J37" s="101" t="s">
        <v>78</v>
      </c>
      <c r="K37" s="86" t="str">
        <f t="shared" si="5"/>
        <v>NOSCP003XL</v>
      </c>
    </row>
    <row r="38" spans="1:11" s="86" customFormat="1" ht="21.6" customHeight="1">
      <c r="A38" s="84" t="s">
        <v>82</v>
      </c>
      <c r="B38" s="84" t="s">
        <v>73</v>
      </c>
      <c r="C38" s="85" t="s">
        <v>74</v>
      </c>
      <c r="D38" s="85" t="s">
        <v>72</v>
      </c>
      <c r="E38" s="84">
        <v>782173</v>
      </c>
      <c r="F38" s="84" t="s">
        <v>67</v>
      </c>
      <c r="G38" s="97">
        <v>15</v>
      </c>
      <c r="H38" s="97">
        <f t="shared" si="3"/>
        <v>3</v>
      </c>
      <c r="I38" s="97">
        <f t="shared" si="4"/>
        <v>18</v>
      </c>
      <c r="J38" s="101" t="s">
        <v>78</v>
      </c>
      <c r="K38" s="86" t="str">
        <f t="shared" si="5"/>
        <v>NOSCP003XXL</v>
      </c>
    </row>
    <row r="39" spans="1:11" s="86" customFormat="1" ht="21.6" customHeight="1">
      <c r="A39" s="84" t="s">
        <v>81</v>
      </c>
      <c r="B39" s="84" t="s">
        <v>75</v>
      </c>
      <c r="C39" s="85" t="s">
        <v>76</v>
      </c>
      <c r="D39" s="85" t="s">
        <v>68</v>
      </c>
      <c r="E39" s="84">
        <v>782364</v>
      </c>
      <c r="F39" s="84" t="s">
        <v>62</v>
      </c>
      <c r="G39" s="97">
        <v>9</v>
      </c>
      <c r="H39" s="97">
        <f t="shared" ref="H39:H40" si="6">ROUNDUP(G39*15%,0)</f>
        <v>2</v>
      </c>
      <c r="I39" s="97">
        <f t="shared" ref="I39:I40" si="7">SUM(G39:H39)</f>
        <v>11</v>
      </c>
      <c r="J39" s="101" t="s">
        <v>78</v>
      </c>
      <c r="K39" s="86" t="str">
        <f t="shared" ref="K39:K56" si="8">B39&amp;F39</f>
        <v>NOSCS003XS</v>
      </c>
    </row>
    <row r="40" spans="1:11" s="86" customFormat="1" ht="21.6" customHeight="1">
      <c r="A40" s="84" t="s">
        <v>81</v>
      </c>
      <c r="B40" s="84" t="s">
        <v>75</v>
      </c>
      <c r="C40" s="85" t="s">
        <v>76</v>
      </c>
      <c r="D40" s="85" t="s">
        <v>68</v>
      </c>
      <c r="E40" s="84">
        <v>782371</v>
      </c>
      <c r="F40" s="84" t="s">
        <v>63</v>
      </c>
      <c r="G40" s="97">
        <v>27</v>
      </c>
      <c r="H40" s="97">
        <f t="shared" si="6"/>
        <v>5</v>
      </c>
      <c r="I40" s="97">
        <f t="shared" si="7"/>
        <v>32</v>
      </c>
      <c r="J40" s="101" t="s">
        <v>78</v>
      </c>
      <c r="K40" s="86" t="str">
        <f t="shared" si="8"/>
        <v>NOSCS003S</v>
      </c>
    </row>
    <row r="41" spans="1:11" s="86" customFormat="1" ht="21.6" customHeight="1">
      <c r="A41" s="84" t="s">
        <v>81</v>
      </c>
      <c r="B41" s="84" t="s">
        <v>75</v>
      </c>
      <c r="C41" s="85" t="s">
        <v>76</v>
      </c>
      <c r="D41" s="85" t="s">
        <v>68</v>
      </c>
      <c r="E41" s="84">
        <v>782388</v>
      </c>
      <c r="F41" s="84" t="s">
        <v>64</v>
      </c>
      <c r="G41" s="97">
        <v>42</v>
      </c>
      <c r="H41" s="97">
        <f t="shared" ref="H41:H56" si="9">ROUNDUP(G41*15%,0)</f>
        <v>7</v>
      </c>
      <c r="I41" s="97">
        <f t="shared" ref="I41:I56" si="10">SUM(G41:H41)</f>
        <v>49</v>
      </c>
      <c r="J41" s="101" t="s">
        <v>78</v>
      </c>
      <c r="K41" s="86" t="str">
        <f t="shared" si="8"/>
        <v>NOSCS003M</v>
      </c>
    </row>
    <row r="42" spans="1:11" s="86" customFormat="1" ht="21.6" customHeight="1">
      <c r="A42" s="84" t="s">
        <v>81</v>
      </c>
      <c r="B42" s="84" t="s">
        <v>75</v>
      </c>
      <c r="C42" s="85" t="s">
        <v>76</v>
      </c>
      <c r="D42" s="85" t="s">
        <v>68</v>
      </c>
      <c r="E42" s="84">
        <v>782395</v>
      </c>
      <c r="F42" s="84" t="s">
        <v>65</v>
      </c>
      <c r="G42" s="97">
        <v>48</v>
      </c>
      <c r="H42" s="97">
        <f t="shared" si="9"/>
        <v>8</v>
      </c>
      <c r="I42" s="97">
        <f t="shared" si="10"/>
        <v>56</v>
      </c>
      <c r="J42" s="101" t="s">
        <v>78</v>
      </c>
      <c r="K42" s="86" t="str">
        <f t="shared" si="8"/>
        <v>NOSCS003L</v>
      </c>
    </row>
    <row r="43" spans="1:11" s="86" customFormat="1" ht="21.6" customHeight="1">
      <c r="A43" s="84" t="s">
        <v>81</v>
      </c>
      <c r="B43" s="84" t="s">
        <v>75</v>
      </c>
      <c r="C43" s="85" t="s">
        <v>76</v>
      </c>
      <c r="D43" s="85" t="s">
        <v>68</v>
      </c>
      <c r="E43" s="84">
        <v>782401</v>
      </c>
      <c r="F43" s="84" t="s">
        <v>66</v>
      </c>
      <c r="G43" s="97">
        <v>74</v>
      </c>
      <c r="H43" s="97">
        <f t="shared" si="9"/>
        <v>12</v>
      </c>
      <c r="I43" s="97">
        <f t="shared" si="10"/>
        <v>86</v>
      </c>
      <c r="J43" s="101" t="s">
        <v>78</v>
      </c>
      <c r="K43" s="86" t="str">
        <f t="shared" si="8"/>
        <v>NOSCS003XL</v>
      </c>
    </row>
    <row r="44" spans="1:11" s="86" customFormat="1" ht="21.6" customHeight="1">
      <c r="A44" s="84" t="s">
        <v>81</v>
      </c>
      <c r="B44" s="84" t="s">
        <v>75</v>
      </c>
      <c r="C44" s="85" t="s">
        <v>76</v>
      </c>
      <c r="D44" s="85" t="s">
        <v>68</v>
      </c>
      <c r="E44" s="84">
        <v>782418</v>
      </c>
      <c r="F44" s="84" t="s">
        <v>67</v>
      </c>
      <c r="G44" s="97">
        <v>13</v>
      </c>
      <c r="H44" s="97">
        <f t="shared" si="9"/>
        <v>2</v>
      </c>
      <c r="I44" s="97">
        <f t="shared" si="10"/>
        <v>15</v>
      </c>
      <c r="J44" s="101" t="s">
        <v>78</v>
      </c>
      <c r="K44" s="86" t="str">
        <f t="shared" si="8"/>
        <v>NOSCS003XXL</v>
      </c>
    </row>
    <row r="45" spans="1:11" s="86" customFormat="1" ht="21.6" customHeight="1">
      <c r="A45" s="84" t="s">
        <v>81</v>
      </c>
      <c r="B45" s="84" t="s">
        <v>75</v>
      </c>
      <c r="C45" s="85" t="s">
        <v>76</v>
      </c>
      <c r="D45" s="85" t="s">
        <v>69</v>
      </c>
      <c r="E45" s="84">
        <v>782425</v>
      </c>
      <c r="F45" s="84" t="s">
        <v>62</v>
      </c>
      <c r="G45" s="97">
        <v>8</v>
      </c>
      <c r="H45" s="97">
        <f t="shared" si="9"/>
        <v>2</v>
      </c>
      <c r="I45" s="97">
        <f t="shared" si="10"/>
        <v>10</v>
      </c>
      <c r="J45" s="101" t="s">
        <v>78</v>
      </c>
      <c r="K45" s="86" t="str">
        <f t="shared" si="8"/>
        <v>NOSCS003XS</v>
      </c>
    </row>
    <row r="46" spans="1:11" s="86" customFormat="1" ht="21.6" customHeight="1">
      <c r="A46" s="84" t="s">
        <v>81</v>
      </c>
      <c r="B46" s="84" t="s">
        <v>75</v>
      </c>
      <c r="C46" s="85" t="s">
        <v>76</v>
      </c>
      <c r="D46" s="85" t="s">
        <v>69</v>
      </c>
      <c r="E46" s="84">
        <v>782432</v>
      </c>
      <c r="F46" s="84" t="s">
        <v>63</v>
      </c>
      <c r="G46" s="97">
        <v>15</v>
      </c>
      <c r="H46" s="97">
        <f t="shared" si="9"/>
        <v>3</v>
      </c>
      <c r="I46" s="97">
        <f t="shared" si="10"/>
        <v>18</v>
      </c>
      <c r="J46" s="101" t="s">
        <v>78</v>
      </c>
      <c r="K46" s="86" t="str">
        <f t="shared" si="8"/>
        <v>NOSCS003S</v>
      </c>
    </row>
    <row r="47" spans="1:11" s="86" customFormat="1" ht="21.6" customHeight="1">
      <c r="A47" s="84" t="s">
        <v>81</v>
      </c>
      <c r="B47" s="84" t="s">
        <v>75</v>
      </c>
      <c r="C47" s="85" t="s">
        <v>76</v>
      </c>
      <c r="D47" s="85" t="s">
        <v>69</v>
      </c>
      <c r="E47" s="84">
        <v>782449</v>
      </c>
      <c r="F47" s="84" t="s">
        <v>64</v>
      </c>
      <c r="G47" s="97">
        <v>58</v>
      </c>
      <c r="H47" s="97">
        <f t="shared" si="9"/>
        <v>9</v>
      </c>
      <c r="I47" s="97">
        <f t="shared" si="10"/>
        <v>67</v>
      </c>
      <c r="J47" s="101" t="s">
        <v>78</v>
      </c>
      <c r="K47" s="86" t="str">
        <f t="shared" si="8"/>
        <v>NOSCS003M</v>
      </c>
    </row>
    <row r="48" spans="1:11" s="86" customFormat="1" ht="21.6" customHeight="1">
      <c r="A48" s="84" t="s">
        <v>81</v>
      </c>
      <c r="B48" s="84" t="s">
        <v>75</v>
      </c>
      <c r="C48" s="85" t="s">
        <v>76</v>
      </c>
      <c r="D48" s="85" t="s">
        <v>69</v>
      </c>
      <c r="E48" s="84">
        <v>782456</v>
      </c>
      <c r="F48" s="84" t="s">
        <v>65</v>
      </c>
      <c r="G48" s="97">
        <v>42</v>
      </c>
      <c r="H48" s="97">
        <f t="shared" si="9"/>
        <v>7</v>
      </c>
      <c r="I48" s="97">
        <f t="shared" si="10"/>
        <v>49</v>
      </c>
      <c r="J48" s="101" t="s">
        <v>78</v>
      </c>
      <c r="K48" s="86" t="str">
        <f t="shared" si="8"/>
        <v>NOSCS003L</v>
      </c>
    </row>
    <row r="49" spans="1:13" s="86" customFormat="1" ht="21.6" customHeight="1">
      <c r="A49" s="84" t="s">
        <v>81</v>
      </c>
      <c r="B49" s="84" t="s">
        <v>75</v>
      </c>
      <c r="C49" s="85" t="s">
        <v>76</v>
      </c>
      <c r="D49" s="85" t="s">
        <v>69</v>
      </c>
      <c r="E49" s="84">
        <v>782463</v>
      </c>
      <c r="F49" s="84" t="s">
        <v>66</v>
      </c>
      <c r="G49" s="97">
        <v>71</v>
      </c>
      <c r="H49" s="97">
        <f t="shared" si="9"/>
        <v>11</v>
      </c>
      <c r="I49" s="97">
        <f t="shared" si="10"/>
        <v>82</v>
      </c>
      <c r="J49" s="101" t="s">
        <v>78</v>
      </c>
      <c r="K49" s="86" t="str">
        <f t="shared" si="8"/>
        <v>NOSCS003XL</v>
      </c>
    </row>
    <row r="50" spans="1:13" s="86" customFormat="1" ht="21.6" customHeight="1">
      <c r="A50" s="84" t="s">
        <v>81</v>
      </c>
      <c r="B50" s="84" t="s">
        <v>75</v>
      </c>
      <c r="C50" s="85" t="s">
        <v>76</v>
      </c>
      <c r="D50" s="85" t="s">
        <v>69</v>
      </c>
      <c r="E50" s="84">
        <v>782470</v>
      </c>
      <c r="F50" s="84" t="s">
        <v>67</v>
      </c>
      <c r="G50" s="97">
        <v>17</v>
      </c>
      <c r="H50" s="97">
        <f t="shared" si="9"/>
        <v>3</v>
      </c>
      <c r="I50" s="97">
        <f t="shared" si="10"/>
        <v>20</v>
      </c>
      <c r="J50" s="101" t="s">
        <v>78</v>
      </c>
      <c r="K50" s="86" t="str">
        <f t="shared" si="8"/>
        <v>NOSCS003XXL</v>
      </c>
    </row>
    <row r="51" spans="1:13" s="86" customFormat="1" ht="21.6" customHeight="1">
      <c r="A51" s="84" t="s">
        <v>81</v>
      </c>
      <c r="B51" s="84" t="s">
        <v>75</v>
      </c>
      <c r="C51" s="85" t="s">
        <v>76</v>
      </c>
      <c r="D51" s="85" t="s">
        <v>72</v>
      </c>
      <c r="E51" s="84">
        <v>782487</v>
      </c>
      <c r="F51" s="84" t="s">
        <v>62</v>
      </c>
      <c r="G51" s="97">
        <v>15</v>
      </c>
      <c r="H51" s="97">
        <f t="shared" si="9"/>
        <v>3</v>
      </c>
      <c r="I51" s="97">
        <f t="shared" si="10"/>
        <v>18</v>
      </c>
      <c r="J51" s="101" t="s">
        <v>78</v>
      </c>
      <c r="K51" s="86" t="str">
        <f t="shared" si="8"/>
        <v>NOSCS003XS</v>
      </c>
    </row>
    <row r="52" spans="1:13" s="86" customFormat="1" ht="21.6" customHeight="1">
      <c r="A52" s="84" t="s">
        <v>81</v>
      </c>
      <c r="B52" s="84" t="s">
        <v>75</v>
      </c>
      <c r="C52" s="85" t="s">
        <v>76</v>
      </c>
      <c r="D52" s="85" t="s">
        <v>72</v>
      </c>
      <c r="E52" s="84">
        <v>782494</v>
      </c>
      <c r="F52" s="84" t="s">
        <v>63</v>
      </c>
      <c r="G52" s="97">
        <v>37</v>
      </c>
      <c r="H52" s="97">
        <f t="shared" si="9"/>
        <v>6</v>
      </c>
      <c r="I52" s="97">
        <f t="shared" si="10"/>
        <v>43</v>
      </c>
      <c r="J52" s="101" t="s">
        <v>78</v>
      </c>
      <c r="K52" s="86" t="str">
        <f t="shared" si="8"/>
        <v>NOSCS003S</v>
      </c>
    </row>
    <row r="53" spans="1:13" s="86" customFormat="1" ht="21.6" customHeight="1">
      <c r="A53" s="84" t="s">
        <v>81</v>
      </c>
      <c r="B53" s="84" t="s">
        <v>75</v>
      </c>
      <c r="C53" s="85" t="s">
        <v>76</v>
      </c>
      <c r="D53" s="85" t="s">
        <v>72</v>
      </c>
      <c r="E53" s="84">
        <v>782500</v>
      </c>
      <c r="F53" s="84" t="s">
        <v>64</v>
      </c>
      <c r="G53" s="97">
        <v>96</v>
      </c>
      <c r="H53" s="97">
        <f t="shared" si="9"/>
        <v>15</v>
      </c>
      <c r="I53" s="97">
        <f t="shared" si="10"/>
        <v>111</v>
      </c>
      <c r="J53" s="101" t="s">
        <v>78</v>
      </c>
      <c r="K53" s="86" t="str">
        <f t="shared" si="8"/>
        <v>NOSCS003M</v>
      </c>
    </row>
    <row r="54" spans="1:13" s="86" customFormat="1" ht="21.6" customHeight="1">
      <c r="A54" s="84" t="s">
        <v>81</v>
      </c>
      <c r="B54" s="84" t="s">
        <v>75</v>
      </c>
      <c r="C54" s="85" t="s">
        <v>76</v>
      </c>
      <c r="D54" s="85" t="s">
        <v>72</v>
      </c>
      <c r="E54" s="84">
        <v>782517</v>
      </c>
      <c r="F54" s="84" t="s">
        <v>65</v>
      </c>
      <c r="G54" s="97">
        <v>102</v>
      </c>
      <c r="H54" s="97">
        <f t="shared" si="9"/>
        <v>16</v>
      </c>
      <c r="I54" s="97">
        <f t="shared" si="10"/>
        <v>118</v>
      </c>
      <c r="J54" s="101" t="s">
        <v>78</v>
      </c>
      <c r="K54" s="86" t="str">
        <f t="shared" si="8"/>
        <v>NOSCS003L</v>
      </c>
    </row>
    <row r="55" spans="1:13" s="86" customFormat="1" ht="21.6" customHeight="1">
      <c r="A55" s="84" t="s">
        <v>81</v>
      </c>
      <c r="B55" s="84" t="s">
        <v>75</v>
      </c>
      <c r="C55" s="85" t="s">
        <v>76</v>
      </c>
      <c r="D55" s="85" t="s">
        <v>72</v>
      </c>
      <c r="E55" s="84">
        <v>782524</v>
      </c>
      <c r="F55" s="84" t="s">
        <v>66</v>
      </c>
      <c r="G55" s="97">
        <v>52</v>
      </c>
      <c r="H55" s="97">
        <f t="shared" si="9"/>
        <v>8</v>
      </c>
      <c r="I55" s="97">
        <f t="shared" si="10"/>
        <v>60</v>
      </c>
      <c r="J55" s="101" t="s">
        <v>78</v>
      </c>
      <c r="K55" s="86" t="str">
        <f t="shared" si="8"/>
        <v>NOSCS003XL</v>
      </c>
    </row>
    <row r="56" spans="1:13" s="86" customFormat="1" ht="21.6" customHeight="1">
      <c r="A56" s="84" t="s">
        <v>81</v>
      </c>
      <c r="B56" s="84" t="s">
        <v>75</v>
      </c>
      <c r="C56" s="85" t="s">
        <v>76</v>
      </c>
      <c r="D56" s="85" t="s">
        <v>72</v>
      </c>
      <c r="E56" s="84">
        <v>782531</v>
      </c>
      <c r="F56" s="84" t="s">
        <v>67</v>
      </c>
      <c r="G56" s="97">
        <v>15</v>
      </c>
      <c r="H56" s="97">
        <f t="shared" si="9"/>
        <v>3</v>
      </c>
      <c r="I56" s="97">
        <f t="shared" si="10"/>
        <v>18</v>
      </c>
      <c r="J56" s="101" t="s">
        <v>78</v>
      </c>
      <c r="K56" s="86" t="str">
        <f t="shared" si="8"/>
        <v>NOSCS003XXL</v>
      </c>
    </row>
    <row r="57" spans="1:13" s="86" customFormat="1" ht="21.6" customHeight="1">
      <c r="A57" s="84" t="s">
        <v>92</v>
      </c>
      <c r="B57" s="84" t="s">
        <v>83</v>
      </c>
      <c r="C57" s="85" t="s">
        <v>86</v>
      </c>
      <c r="D57" s="85" t="s">
        <v>89</v>
      </c>
      <c r="E57" s="84">
        <v>1008136</v>
      </c>
      <c r="F57" s="84" t="s">
        <v>62</v>
      </c>
      <c r="G57" s="97">
        <v>23</v>
      </c>
      <c r="H57" s="97">
        <f t="shared" ref="H57:H80" si="11">ROUNDUP(G57*15%,0)</f>
        <v>4</v>
      </c>
      <c r="I57" s="97">
        <f t="shared" ref="I57:I80" si="12">SUM(G57:H57)</f>
        <v>27</v>
      </c>
      <c r="J57" s="101" t="s">
        <v>78</v>
      </c>
      <c r="K57" s="86" t="str">
        <f t="shared" ref="K57:K80" si="13">B57&amp;F57</f>
        <v>NOSCT006XS</v>
      </c>
      <c r="L57" s="86">
        <v>45</v>
      </c>
      <c r="M57" s="86">
        <f>L57/3</f>
        <v>15</v>
      </c>
    </row>
    <row r="58" spans="1:13" s="86" customFormat="1" ht="21.6" customHeight="1">
      <c r="A58" s="84" t="s">
        <v>92</v>
      </c>
      <c r="B58" s="84" t="s">
        <v>83</v>
      </c>
      <c r="C58" s="85" t="s">
        <v>86</v>
      </c>
      <c r="D58" s="85" t="s">
        <v>89</v>
      </c>
      <c r="E58" s="84">
        <v>1008142</v>
      </c>
      <c r="F58" s="84" t="s">
        <v>63</v>
      </c>
      <c r="G58" s="97">
        <v>53</v>
      </c>
      <c r="H58" s="97">
        <f t="shared" si="11"/>
        <v>8</v>
      </c>
      <c r="I58" s="97">
        <f t="shared" si="12"/>
        <v>61</v>
      </c>
      <c r="J58" s="101" t="s">
        <v>78</v>
      </c>
      <c r="K58" s="86" t="str">
        <f t="shared" si="13"/>
        <v>NOSCT006S</v>
      </c>
      <c r="L58" s="86">
        <v>105</v>
      </c>
      <c r="M58" s="86">
        <f t="shared" ref="M58:M62" si="14">L58/3</f>
        <v>35</v>
      </c>
    </row>
    <row r="59" spans="1:13" s="86" customFormat="1" ht="21.6" customHeight="1">
      <c r="A59" s="84" t="s">
        <v>92</v>
      </c>
      <c r="B59" s="84" t="s">
        <v>83</v>
      </c>
      <c r="C59" s="85" t="s">
        <v>86</v>
      </c>
      <c r="D59" s="85" t="s">
        <v>89</v>
      </c>
      <c r="E59" s="84">
        <v>1008159</v>
      </c>
      <c r="F59" s="84" t="s">
        <v>64</v>
      </c>
      <c r="G59" s="97">
        <v>110</v>
      </c>
      <c r="H59" s="97">
        <f t="shared" si="11"/>
        <v>17</v>
      </c>
      <c r="I59" s="97">
        <f t="shared" si="12"/>
        <v>127</v>
      </c>
      <c r="J59" s="101" t="s">
        <v>78</v>
      </c>
      <c r="K59" s="86" t="str">
        <f t="shared" si="13"/>
        <v>NOSCT006M</v>
      </c>
      <c r="L59" s="86">
        <v>366</v>
      </c>
      <c r="M59" s="86">
        <f t="shared" si="14"/>
        <v>122</v>
      </c>
    </row>
    <row r="60" spans="1:13" s="86" customFormat="1" ht="21.6" customHeight="1">
      <c r="A60" s="84" t="s">
        <v>92</v>
      </c>
      <c r="B60" s="84" t="s">
        <v>83</v>
      </c>
      <c r="C60" s="85" t="s">
        <v>86</v>
      </c>
      <c r="D60" s="85" t="s">
        <v>89</v>
      </c>
      <c r="E60" s="84">
        <v>1008166</v>
      </c>
      <c r="F60" s="84" t="s">
        <v>65</v>
      </c>
      <c r="G60" s="97">
        <v>200</v>
      </c>
      <c r="H60" s="97">
        <f t="shared" si="11"/>
        <v>30</v>
      </c>
      <c r="I60" s="97">
        <f t="shared" si="12"/>
        <v>230</v>
      </c>
      <c r="J60" s="101" t="s">
        <v>78</v>
      </c>
      <c r="K60" s="86" t="str">
        <f t="shared" si="13"/>
        <v>NOSCT006L</v>
      </c>
      <c r="L60" s="86">
        <v>402</v>
      </c>
      <c r="M60" s="86">
        <f t="shared" si="14"/>
        <v>134</v>
      </c>
    </row>
    <row r="61" spans="1:13" s="86" customFormat="1" ht="21.6" customHeight="1">
      <c r="A61" s="84" t="s">
        <v>92</v>
      </c>
      <c r="B61" s="84" t="s">
        <v>83</v>
      </c>
      <c r="C61" s="85" t="s">
        <v>86</v>
      </c>
      <c r="D61" s="85" t="s">
        <v>89</v>
      </c>
      <c r="E61" s="84">
        <v>1008173</v>
      </c>
      <c r="F61" s="84" t="s">
        <v>66</v>
      </c>
      <c r="G61" s="97">
        <v>175</v>
      </c>
      <c r="H61" s="97">
        <f t="shared" si="11"/>
        <v>27</v>
      </c>
      <c r="I61" s="97">
        <f t="shared" si="12"/>
        <v>202</v>
      </c>
      <c r="J61" s="101" t="s">
        <v>78</v>
      </c>
      <c r="K61" s="86" t="str">
        <f t="shared" si="13"/>
        <v>NOSCT006XL</v>
      </c>
      <c r="L61" s="86">
        <v>207</v>
      </c>
      <c r="M61" s="86">
        <f t="shared" si="14"/>
        <v>69</v>
      </c>
    </row>
    <row r="62" spans="1:13" s="86" customFormat="1" ht="21.6" customHeight="1">
      <c r="A62" s="84" t="s">
        <v>92</v>
      </c>
      <c r="B62" s="84" t="s">
        <v>83</v>
      </c>
      <c r="C62" s="85" t="s">
        <v>86</v>
      </c>
      <c r="D62" s="85" t="s">
        <v>89</v>
      </c>
      <c r="E62" s="84">
        <v>1008180</v>
      </c>
      <c r="F62" s="84" t="s">
        <v>67</v>
      </c>
      <c r="G62" s="97">
        <v>39</v>
      </c>
      <c r="H62" s="97">
        <f t="shared" si="11"/>
        <v>6</v>
      </c>
      <c r="I62" s="97">
        <f t="shared" si="12"/>
        <v>45</v>
      </c>
      <c r="J62" s="101" t="s">
        <v>78</v>
      </c>
      <c r="K62" s="86" t="str">
        <f t="shared" si="13"/>
        <v>NOSCT006XXL</v>
      </c>
      <c r="L62" s="86">
        <v>75</v>
      </c>
      <c r="M62" s="86">
        <f t="shared" si="14"/>
        <v>25</v>
      </c>
    </row>
    <row r="63" spans="1:13" s="86" customFormat="1" ht="21.6" customHeight="1">
      <c r="A63" s="84" t="s">
        <v>92</v>
      </c>
      <c r="B63" s="84" t="s">
        <v>83</v>
      </c>
      <c r="C63" s="85" t="s">
        <v>86</v>
      </c>
      <c r="D63" s="85" t="s">
        <v>90</v>
      </c>
      <c r="E63" s="84">
        <v>1008197</v>
      </c>
      <c r="F63" s="84" t="s">
        <v>62</v>
      </c>
      <c r="G63" s="97">
        <v>15</v>
      </c>
      <c r="H63" s="97">
        <f t="shared" si="11"/>
        <v>3</v>
      </c>
      <c r="I63" s="97">
        <f t="shared" si="12"/>
        <v>18</v>
      </c>
      <c r="J63" s="101" t="s">
        <v>78</v>
      </c>
      <c r="K63" s="86" t="str">
        <f t="shared" si="13"/>
        <v>NOSCT006XS</v>
      </c>
    </row>
    <row r="64" spans="1:13" s="86" customFormat="1" ht="21.6" customHeight="1">
      <c r="A64" s="84" t="s">
        <v>92</v>
      </c>
      <c r="B64" s="84" t="s">
        <v>83</v>
      </c>
      <c r="C64" s="85" t="s">
        <v>86</v>
      </c>
      <c r="D64" s="85" t="s">
        <v>90</v>
      </c>
      <c r="E64" s="84">
        <v>1008203</v>
      </c>
      <c r="F64" s="84" t="s">
        <v>63</v>
      </c>
      <c r="G64" s="97">
        <v>35</v>
      </c>
      <c r="H64" s="97">
        <f t="shared" si="11"/>
        <v>6</v>
      </c>
      <c r="I64" s="97">
        <f t="shared" si="12"/>
        <v>41</v>
      </c>
      <c r="J64" s="101" t="s">
        <v>78</v>
      </c>
      <c r="K64" s="86" t="str">
        <f t="shared" si="13"/>
        <v>NOSCT006S</v>
      </c>
    </row>
    <row r="65" spans="1:13" s="86" customFormat="1" ht="21.6" customHeight="1">
      <c r="A65" s="84" t="s">
        <v>92</v>
      </c>
      <c r="B65" s="84" t="s">
        <v>83</v>
      </c>
      <c r="C65" s="85" t="s">
        <v>86</v>
      </c>
      <c r="D65" s="85" t="s">
        <v>90</v>
      </c>
      <c r="E65" s="84">
        <v>1008210</v>
      </c>
      <c r="F65" s="84" t="s">
        <v>64</v>
      </c>
      <c r="G65" s="97">
        <v>122</v>
      </c>
      <c r="H65" s="97">
        <f t="shared" si="11"/>
        <v>19</v>
      </c>
      <c r="I65" s="97">
        <f t="shared" si="12"/>
        <v>141</v>
      </c>
      <c r="J65" s="101" t="s">
        <v>78</v>
      </c>
      <c r="K65" s="86" t="str">
        <f t="shared" si="13"/>
        <v>NOSCT006M</v>
      </c>
    </row>
    <row r="66" spans="1:13" s="86" customFormat="1" ht="21.6" customHeight="1">
      <c r="A66" s="84" t="s">
        <v>92</v>
      </c>
      <c r="B66" s="84" t="s">
        <v>83</v>
      </c>
      <c r="C66" s="85" t="s">
        <v>86</v>
      </c>
      <c r="D66" s="85" t="s">
        <v>90</v>
      </c>
      <c r="E66" s="84">
        <v>1008227</v>
      </c>
      <c r="F66" s="84" t="s">
        <v>65</v>
      </c>
      <c r="G66" s="97">
        <v>134</v>
      </c>
      <c r="H66" s="97">
        <f t="shared" si="11"/>
        <v>21</v>
      </c>
      <c r="I66" s="97">
        <f t="shared" si="12"/>
        <v>155</v>
      </c>
      <c r="J66" s="101" t="s">
        <v>78</v>
      </c>
      <c r="K66" s="86" t="str">
        <f t="shared" si="13"/>
        <v>NOSCT006L</v>
      </c>
    </row>
    <row r="67" spans="1:13" s="86" customFormat="1" ht="21.6" customHeight="1">
      <c r="A67" s="84" t="s">
        <v>92</v>
      </c>
      <c r="B67" s="84" t="s">
        <v>83</v>
      </c>
      <c r="C67" s="85" t="s">
        <v>86</v>
      </c>
      <c r="D67" s="85" t="s">
        <v>90</v>
      </c>
      <c r="E67" s="84">
        <v>1008234</v>
      </c>
      <c r="F67" s="84" t="s">
        <v>66</v>
      </c>
      <c r="G67" s="97">
        <v>69</v>
      </c>
      <c r="H67" s="97">
        <f t="shared" si="11"/>
        <v>11</v>
      </c>
      <c r="I67" s="97">
        <f t="shared" si="12"/>
        <v>80</v>
      </c>
      <c r="J67" s="101" t="s">
        <v>78</v>
      </c>
      <c r="K67" s="86" t="str">
        <f t="shared" si="13"/>
        <v>NOSCT006XL</v>
      </c>
    </row>
    <row r="68" spans="1:13" s="86" customFormat="1" ht="21.6" customHeight="1">
      <c r="A68" s="84" t="s">
        <v>92</v>
      </c>
      <c r="B68" s="84" t="s">
        <v>83</v>
      </c>
      <c r="C68" s="85" t="s">
        <v>86</v>
      </c>
      <c r="D68" s="85" t="s">
        <v>90</v>
      </c>
      <c r="E68" s="84">
        <v>1008241</v>
      </c>
      <c r="F68" s="84" t="s">
        <v>67</v>
      </c>
      <c r="G68" s="97">
        <v>25</v>
      </c>
      <c r="H68" s="97">
        <f t="shared" si="11"/>
        <v>4</v>
      </c>
      <c r="I68" s="97">
        <f t="shared" si="12"/>
        <v>29</v>
      </c>
      <c r="J68" s="101" t="s">
        <v>78</v>
      </c>
      <c r="K68" s="86" t="str">
        <f t="shared" si="13"/>
        <v>NOSCT006XXL</v>
      </c>
    </row>
    <row r="69" spans="1:13" s="86" customFormat="1" ht="21.6" customHeight="1">
      <c r="A69" s="84" t="s">
        <v>93</v>
      </c>
      <c r="B69" s="84" t="s">
        <v>84</v>
      </c>
      <c r="C69" s="85" t="s">
        <v>87</v>
      </c>
      <c r="D69" s="85" t="s">
        <v>91</v>
      </c>
      <c r="E69" s="84">
        <v>1008365</v>
      </c>
      <c r="F69" s="84" t="s">
        <v>62</v>
      </c>
      <c r="G69" s="97">
        <v>8</v>
      </c>
      <c r="H69" s="97">
        <f>ROUNDUP(G69*20%,0)</f>
        <v>2</v>
      </c>
      <c r="I69" s="97">
        <f t="shared" si="12"/>
        <v>10</v>
      </c>
      <c r="J69" s="101" t="s">
        <v>78</v>
      </c>
      <c r="K69" s="86" t="str">
        <f t="shared" si="13"/>
        <v>NOSCT007XS</v>
      </c>
      <c r="L69" s="86">
        <v>24</v>
      </c>
      <c r="M69" s="86">
        <f>L69/3</f>
        <v>8</v>
      </c>
    </row>
    <row r="70" spans="1:13" s="86" customFormat="1" ht="21.6" customHeight="1">
      <c r="A70" s="84" t="s">
        <v>93</v>
      </c>
      <c r="B70" s="84" t="s">
        <v>84</v>
      </c>
      <c r="C70" s="85" t="s">
        <v>87</v>
      </c>
      <c r="D70" s="85" t="s">
        <v>91</v>
      </c>
      <c r="E70" s="84">
        <v>1008371</v>
      </c>
      <c r="F70" s="84" t="s">
        <v>63</v>
      </c>
      <c r="G70" s="97">
        <v>12</v>
      </c>
      <c r="H70" s="97">
        <f t="shared" ref="H70:H74" si="15">ROUNDUP(G70*20%,0)</f>
        <v>3</v>
      </c>
      <c r="I70" s="97">
        <f t="shared" si="12"/>
        <v>15</v>
      </c>
      <c r="J70" s="101" t="s">
        <v>78</v>
      </c>
      <c r="K70" s="86" t="str">
        <f t="shared" si="13"/>
        <v>NOSCT007S</v>
      </c>
      <c r="L70" s="86">
        <v>36</v>
      </c>
      <c r="M70" s="86">
        <f t="shared" ref="M70:M74" si="16">L70/3</f>
        <v>12</v>
      </c>
    </row>
    <row r="71" spans="1:13" s="86" customFormat="1" ht="21.6" customHeight="1">
      <c r="A71" s="84" t="s">
        <v>93</v>
      </c>
      <c r="B71" s="84" t="s">
        <v>84</v>
      </c>
      <c r="C71" s="85" t="s">
        <v>87</v>
      </c>
      <c r="D71" s="85" t="s">
        <v>91</v>
      </c>
      <c r="E71" s="84">
        <v>1008388</v>
      </c>
      <c r="F71" s="84" t="s">
        <v>64</v>
      </c>
      <c r="G71" s="97">
        <v>45</v>
      </c>
      <c r="H71" s="97">
        <f t="shared" si="15"/>
        <v>9</v>
      </c>
      <c r="I71" s="97">
        <f t="shared" si="12"/>
        <v>54</v>
      </c>
      <c r="J71" s="101" t="s">
        <v>78</v>
      </c>
      <c r="K71" s="86" t="str">
        <f t="shared" si="13"/>
        <v>NOSCT007M</v>
      </c>
      <c r="L71" s="86">
        <v>135</v>
      </c>
      <c r="M71" s="86">
        <f t="shared" si="16"/>
        <v>45</v>
      </c>
    </row>
    <row r="72" spans="1:13" s="86" customFormat="1" ht="21.6" customHeight="1">
      <c r="A72" s="84" t="s">
        <v>93</v>
      </c>
      <c r="B72" s="84" t="s">
        <v>84</v>
      </c>
      <c r="C72" s="85" t="s">
        <v>87</v>
      </c>
      <c r="D72" s="85" t="s">
        <v>91</v>
      </c>
      <c r="E72" s="84">
        <v>1008395</v>
      </c>
      <c r="F72" s="84" t="s">
        <v>65</v>
      </c>
      <c r="G72" s="97">
        <v>58</v>
      </c>
      <c r="H72" s="97">
        <f t="shared" si="15"/>
        <v>12</v>
      </c>
      <c r="I72" s="97">
        <f t="shared" si="12"/>
        <v>70</v>
      </c>
      <c r="J72" s="101" t="s">
        <v>78</v>
      </c>
      <c r="K72" s="86" t="str">
        <f t="shared" si="13"/>
        <v>NOSCT007L</v>
      </c>
      <c r="L72" s="86">
        <v>174</v>
      </c>
      <c r="M72" s="86">
        <f t="shared" si="16"/>
        <v>58</v>
      </c>
    </row>
    <row r="73" spans="1:13" s="86" customFormat="1" ht="21.6" customHeight="1">
      <c r="A73" s="84" t="s">
        <v>93</v>
      </c>
      <c r="B73" s="84" t="s">
        <v>84</v>
      </c>
      <c r="C73" s="85" t="s">
        <v>87</v>
      </c>
      <c r="D73" s="85" t="s">
        <v>91</v>
      </c>
      <c r="E73" s="84">
        <v>1008401</v>
      </c>
      <c r="F73" s="84" t="s">
        <v>66</v>
      </c>
      <c r="G73" s="97">
        <v>30</v>
      </c>
      <c r="H73" s="97">
        <f t="shared" si="15"/>
        <v>6</v>
      </c>
      <c r="I73" s="97">
        <f t="shared" si="12"/>
        <v>36</v>
      </c>
      <c r="J73" s="101" t="s">
        <v>78</v>
      </c>
      <c r="K73" s="86" t="str">
        <f t="shared" si="13"/>
        <v>NOSCT007XL</v>
      </c>
      <c r="L73" s="86">
        <v>90</v>
      </c>
      <c r="M73" s="86">
        <f t="shared" si="16"/>
        <v>30</v>
      </c>
    </row>
    <row r="74" spans="1:13" s="86" customFormat="1" ht="21.6" customHeight="1">
      <c r="A74" s="84" t="s">
        <v>93</v>
      </c>
      <c r="B74" s="84" t="s">
        <v>84</v>
      </c>
      <c r="C74" s="85" t="s">
        <v>87</v>
      </c>
      <c r="D74" s="85" t="s">
        <v>91</v>
      </c>
      <c r="E74" s="84">
        <v>1008418</v>
      </c>
      <c r="F74" s="84" t="s">
        <v>67</v>
      </c>
      <c r="G74" s="97">
        <v>8</v>
      </c>
      <c r="H74" s="97">
        <f t="shared" si="15"/>
        <v>2</v>
      </c>
      <c r="I74" s="97">
        <f t="shared" si="12"/>
        <v>10</v>
      </c>
      <c r="J74" s="101" t="s">
        <v>78</v>
      </c>
      <c r="K74" s="86" t="str">
        <f t="shared" si="13"/>
        <v>NOSCT007XXL</v>
      </c>
      <c r="L74" s="86">
        <v>24</v>
      </c>
      <c r="M74" s="86">
        <f t="shared" si="16"/>
        <v>8</v>
      </c>
    </row>
    <row r="75" spans="1:13" s="86" customFormat="1" ht="21.6" customHeight="1">
      <c r="A75" s="84" t="s">
        <v>94</v>
      </c>
      <c r="B75" s="84" t="s">
        <v>85</v>
      </c>
      <c r="C75" s="85" t="s">
        <v>88</v>
      </c>
      <c r="D75" s="85" t="s">
        <v>90</v>
      </c>
      <c r="E75" s="84">
        <v>1008319</v>
      </c>
      <c r="F75" s="84" t="s">
        <v>62</v>
      </c>
      <c r="G75" s="97">
        <v>34</v>
      </c>
      <c r="H75" s="97">
        <f t="shared" si="11"/>
        <v>6</v>
      </c>
      <c r="I75" s="97">
        <f t="shared" si="12"/>
        <v>40</v>
      </c>
      <c r="J75" s="101" t="s">
        <v>78</v>
      </c>
      <c r="K75" s="86" t="str">
        <f t="shared" si="13"/>
        <v>NOSCT008XS</v>
      </c>
      <c r="L75" s="86">
        <v>102</v>
      </c>
      <c r="M75" s="86">
        <f>L75/3</f>
        <v>34</v>
      </c>
    </row>
    <row r="76" spans="1:13" s="86" customFormat="1" ht="21.6" customHeight="1">
      <c r="A76" s="84" t="s">
        <v>94</v>
      </c>
      <c r="B76" s="84" t="s">
        <v>85</v>
      </c>
      <c r="C76" s="85" t="s">
        <v>88</v>
      </c>
      <c r="D76" s="85" t="s">
        <v>90</v>
      </c>
      <c r="E76" s="84">
        <v>1008326</v>
      </c>
      <c r="F76" s="84" t="s">
        <v>63</v>
      </c>
      <c r="G76" s="97">
        <v>79</v>
      </c>
      <c r="H76" s="97">
        <f t="shared" si="11"/>
        <v>12</v>
      </c>
      <c r="I76" s="97">
        <f t="shared" si="12"/>
        <v>91</v>
      </c>
      <c r="J76" s="101" t="s">
        <v>78</v>
      </c>
      <c r="K76" s="86" t="str">
        <f t="shared" si="13"/>
        <v>NOSCT008S</v>
      </c>
      <c r="L76" s="86">
        <v>237</v>
      </c>
      <c r="M76" s="86">
        <f t="shared" ref="M76:M80" si="17">L76/3</f>
        <v>79</v>
      </c>
    </row>
    <row r="77" spans="1:13" s="86" customFormat="1" ht="21.6" customHeight="1">
      <c r="A77" s="84" t="s">
        <v>94</v>
      </c>
      <c r="B77" s="84" t="s">
        <v>85</v>
      </c>
      <c r="C77" s="85" t="s">
        <v>88</v>
      </c>
      <c r="D77" s="85" t="s">
        <v>90</v>
      </c>
      <c r="E77" s="84">
        <v>1008333</v>
      </c>
      <c r="F77" s="84" t="s">
        <v>64</v>
      </c>
      <c r="G77" s="97">
        <v>158</v>
      </c>
      <c r="H77" s="97">
        <f t="shared" si="11"/>
        <v>24</v>
      </c>
      <c r="I77" s="97">
        <f t="shared" si="12"/>
        <v>182</v>
      </c>
      <c r="J77" s="101" t="s">
        <v>78</v>
      </c>
      <c r="K77" s="86" t="str">
        <f t="shared" si="13"/>
        <v>NOSCT008M</v>
      </c>
      <c r="L77" s="86">
        <v>474</v>
      </c>
      <c r="M77" s="86">
        <f t="shared" si="17"/>
        <v>158</v>
      </c>
    </row>
    <row r="78" spans="1:13" s="86" customFormat="1" ht="21.6" customHeight="1">
      <c r="A78" s="84" t="s">
        <v>94</v>
      </c>
      <c r="B78" s="84" t="s">
        <v>85</v>
      </c>
      <c r="C78" s="85" t="s">
        <v>88</v>
      </c>
      <c r="D78" s="85" t="s">
        <v>90</v>
      </c>
      <c r="E78" s="84">
        <v>1008340</v>
      </c>
      <c r="F78" s="84" t="s">
        <v>65</v>
      </c>
      <c r="G78" s="97">
        <v>158</v>
      </c>
      <c r="H78" s="97">
        <f t="shared" si="11"/>
        <v>24</v>
      </c>
      <c r="I78" s="97">
        <f t="shared" si="12"/>
        <v>182</v>
      </c>
      <c r="J78" s="101" t="s">
        <v>78</v>
      </c>
      <c r="K78" s="86" t="str">
        <f t="shared" si="13"/>
        <v>NOSCT008L</v>
      </c>
      <c r="L78" s="86">
        <v>474</v>
      </c>
      <c r="M78" s="86">
        <f t="shared" si="17"/>
        <v>158</v>
      </c>
    </row>
    <row r="79" spans="1:13" s="86" customFormat="1" ht="21.6" customHeight="1">
      <c r="A79" s="84" t="s">
        <v>94</v>
      </c>
      <c r="B79" s="84" t="s">
        <v>85</v>
      </c>
      <c r="C79" s="85" t="s">
        <v>88</v>
      </c>
      <c r="D79" s="85" t="s">
        <v>90</v>
      </c>
      <c r="E79" s="84">
        <v>1008357</v>
      </c>
      <c r="F79" s="84" t="s">
        <v>66</v>
      </c>
      <c r="G79" s="97">
        <v>58</v>
      </c>
      <c r="H79" s="97">
        <f t="shared" si="11"/>
        <v>9</v>
      </c>
      <c r="I79" s="97">
        <f t="shared" si="12"/>
        <v>67</v>
      </c>
      <c r="J79" s="101" t="s">
        <v>78</v>
      </c>
      <c r="K79" s="86" t="str">
        <f t="shared" si="13"/>
        <v>NOSCT008XL</v>
      </c>
      <c r="L79" s="86">
        <v>174</v>
      </c>
      <c r="M79" s="86">
        <f t="shared" si="17"/>
        <v>58</v>
      </c>
    </row>
    <row r="80" spans="1:13" s="86" customFormat="1" ht="21.6" customHeight="1">
      <c r="A80" s="84" t="s">
        <v>94</v>
      </c>
      <c r="B80" s="84" t="s">
        <v>85</v>
      </c>
      <c r="C80" s="85" t="s">
        <v>88</v>
      </c>
      <c r="D80" s="85" t="s">
        <v>90</v>
      </c>
      <c r="E80" s="84">
        <v>1008364</v>
      </c>
      <c r="F80" s="84" t="s">
        <v>67</v>
      </c>
      <c r="G80" s="97">
        <v>13</v>
      </c>
      <c r="H80" s="97">
        <f t="shared" si="11"/>
        <v>2</v>
      </c>
      <c r="I80" s="97">
        <f t="shared" si="12"/>
        <v>15</v>
      </c>
      <c r="J80" s="101" t="s">
        <v>78</v>
      </c>
      <c r="K80" s="86" t="str">
        <f t="shared" si="13"/>
        <v>NOSCT008XXL</v>
      </c>
      <c r="L80" s="86">
        <v>39</v>
      </c>
      <c r="M80" s="86">
        <f t="shared" si="17"/>
        <v>13</v>
      </c>
    </row>
    <row r="81" spans="1:11" ht="33" customHeight="1">
      <c r="A81" s="102"/>
      <c r="B81" s="102"/>
      <c r="C81" s="103" t="s">
        <v>61</v>
      </c>
      <c r="D81" s="104"/>
      <c r="E81" s="103"/>
      <c r="F81" s="103"/>
      <c r="G81" s="105">
        <f>SUM(G3:G80)</f>
        <v>3924</v>
      </c>
      <c r="H81" s="105">
        <f t="shared" ref="H81:I81" si="18">SUM(H3:H80)</f>
        <v>637</v>
      </c>
      <c r="I81" s="105">
        <f t="shared" si="18"/>
        <v>4561</v>
      </c>
      <c r="K81" s="105">
        <f>SUM(K3:K80)</f>
        <v>0</v>
      </c>
    </row>
  </sheetData>
  <autoFilter ref="A2:P81" xr:uid="{C8D578DD-FB65-4458-82BB-DF9B1F72C669}"/>
  <mergeCells count="1">
    <mergeCell ref="B1:F1"/>
  </mergeCells>
  <pageMargins left="0.7" right="0.7" top="0.75" bottom="0.75" header="0.3" footer="0.3"/>
  <pageSetup paperSize="9" scale="52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2025-03-31T07:57:32Z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