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3. NOS 2/UPC NOS2_X3/"/>
    </mc:Choice>
  </mc:AlternateContent>
  <xr:revisionPtr revIDLastSave="285" documentId="13_ncr:1_{060F352F-D3F2-4CBB-A307-4CA7EB5D8486}" xr6:coauthVersionLast="47" xr6:coauthVersionMax="47" xr10:uidLastSave="{B1A07D73-295D-499C-BC81-A2DA1F32C5BF}"/>
  <bookViews>
    <workbookView xWindow="-108" yWindow="-108" windowWidth="23256" windowHeight="12456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'!$A$2:$P$34</definedName>
    <definedName name="COLOR">#REF!</definedName>
    <definedName name="_xlnm.Print_Area" localSheetId="1">'BARCODE DETAIL '!$A$1:$J$35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0" l="1"/>
  <c r="H34" i="10"/>
  <c r="G34" i="10"/>
  <c r="H21" i="10"/>
  <c r="I21" i="10" s="1"/>
  <c r="H22" i="10"/>
  <c r="I22" i="10"/>
  <c r="H23" i="10"/>
  <c r="I23" i="10" s="1"/>
  <c r="H24" i="10"/>
  <c r="I24" i="10"/>
  <c r="H25" i="10"/>
  <c r="I25" i="10"/>
  <c r="H26" i="10"/>
  <c r="I26" i="10" s="1"/>
  <c r="H27" i="10"/>
  <c r="I27" i="10" s="1"/>
  <c r="H28" i="10"/>
  <c r="I28" i="10"/>
  <c r="H29" i="10"/>
  <c r="I29" i="10" s="1"/>
  <c r="H30" i="10"/>
  <c r="I30" i="10"/>
  <c r="H31" i="10"/>
  <c r="I31" i="10"/>
  <c r="H32" i="10"/>
  <c r="I32" i="10"/>
  <c r="H15" i="10"/>
  <c r="I15" i="10" s="1"/>
  <c r="H16" i="10"/>
  <c r="I16" i="10" s="1"/>
  <c r="H17" i="10"/>
  <c r="I17" i="10" s="1"/>
  <c r="H18" i="10"/>
  <c r="I18" i="10" s="1"/>
  <c r="H19" i="10"/>
  <c r="I19" i="10" s="1"/>
  <c r="H20" i="10"/>
  <c r="I20" i="10" s="1"/>
  <c r="K3" i="10"/>
  <c r="K4" i="10"/>
  <c r="K5" i="10"/>
  <c r="K6" i="10"/>
  <c r="K7" i="10"/>
  <c r="K8" i="10"/>
  <c r="K9" i="10"/>
  <c r="K10" i="10"/>
  <c r="K11" i="10"/>
  <c r="K12" i="10"/>
  <c r="K13" i="10"/>
  <c r="K14" i="10"/>
  <c r="K34" i="10" l="1"/>
  <c r="H3" i="10" l="1"/>
  <c r="I3" i="10" s="1"/>
  <c r="H4" i="10"/>
  <c r="I4" i="10" s="1"/>
  <c r="H5" i="10"/>
  <c r="I5" i="10" s="1"/>
  <c r="H6" i="10"/>
  <c r="I6" i="10" s="1"/>
  <c r="H7" i="10"/>
  <c r="I7" i="10" s="1"/>
  <c r="H8" i="10"/>
  <c r="I8" i="10" s="1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 s="1"/>
  <c r="I7" i="9" l="1"/>
  <c r="J11" i="9" l="1"/>
  <c r="L11" i="9" s="1"/>
  <c r="J14" i="9" l="1"/>
  <c r="N11" i="9"/>
  <c r="N14" i="9" s="1"/>
  <c r="L14" i="9"/>
</calcChain>
</file>

<file path=xl/sharedStrings.xml><?xml version="1.0" encoding="utf-8"?>
<sst xmlns="http://schemas.openxmlformats.org/spreadsheetml/2006/main" count="245" uniqueCount="80">
  <si>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</si>
  <si>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</si>
  <si>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</si>
  <si>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</si>
  <si>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</si>
  <si>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</si>
  <si>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</si>
  <si>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</si>
  <si>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</si>
  <si>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</si>
  <si>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</si>
  <si>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</si>
  <si>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</si>
  <si>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</si>
  <si>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</si>
  <si>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</si>
  <si>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</si>
  <si>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</si>
  <si>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</si>
  <si>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</si>
  <si>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</si>
  <si>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</si>
  <si>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</si>
  <si>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</si>
  <si>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</si>
  <si>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</si>
  <si>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</si>
  <si>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</si>
  <si>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</si>
  <si>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</si>
  <si>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</si>
  <si>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</si>
  <si>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</si>
  <si>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</si>
  <si>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</si>
  <si>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</si>
  <si>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</si>
  <si>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</si>
  <si>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</si>
  <si>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</si>
  <si>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</si>
  <si>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</si>
  <si>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</si>
  <si>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</si>
  <si>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</si>
  <si>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</si>
  <si>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</si>
  <si>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</si>
  <si>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</si>
  <si>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</si>
  <si>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</si>
  <si>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</si>
  <si>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</si>
  <si>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</si>
  <si>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</si>
  <si>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</si>
  <si>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</si>
  <si>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</si>
  <si>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</si>
  <si>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</si>
  <si>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A15 SS25 G2735</t>
  </si>
  <si>
    <t>TOTAL:</t>
  </si>
  <si>
    <t>XS</t>
  </si>
  <si>
    <t>S</t>
  </si>
  <si>
    <t>M</t>
  </si>
  <si>
    <t>L</t>
  </si>
  <si>
    <t>XL</t>
  </si>
  <si>
    <t>XXL</t>
  </si>
  <si>
    <t>NOSCH001</t>
  </si>
  <si>
    <t>Unisphere Hoodie</t>
  </si>
  <si>
    <t>NOSCS001</t>
  </si>
  <si>
    <t>Unisphere Crewneck Sweatshirt</t>
  </si>
  <si>
    <t>erp</t>
  </si>
  <si>
    <t>SS25-NOS2_X4</t>
  </si>
  <si>
    <t>NOS 2_X4</t>
  </si>
  <si>
    <t>BOTANICAL GREEN</t>
  </si>
  <si>
    <t>EVENING BLUE</t>
  </si>
  <si>
    <t>PRISTINE</t>
  </si>
  <si>
    <t>C0012-HOD182</t>
  </si>
  <si>
    <t>C0012-CRW139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</si>
</sst>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4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3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  <xf numFmtId="0" fontId="5" fillId="9" borderId="4" xfId="6" applyFont="1" applyFill="1" applyBorder="1" applyAlignment="1">
      <alignment horizontal="center" vertical="center"/>
    </xf>
    <xf numFmtId="0" fontId="5" fillId="9" borderId="5" xfId="6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11</xdr:row>
      <xdr:rowOff>1039220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4629" y="4786730"/>
          <a:ext cx="1898491" cy="119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</xdr:row>
      <xdr:rowOff>0</xdr:rowOff>
    </xdr:from>
    <xdr:to>
      <xdr:col>31</xdr:col>
      <xdr:colOff>138229</xdr:colOff>
      <xdr:row>24</xdr:row>
      <xdr:rowOff>34952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CB305-8EC4-A89D-AD58-01FBE00C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4588" y="6436659"/>
          <a:ext cx="10806229" cy="44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tabSelected="1" zoomScale="55" zoomScaleNormal="55" zoomScalePageLayoutView="55" workbookViewId="0">
      <selection activeCell="J12" sqref="J12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18" t="s">
        <v>0</v>
      </c>
      <c r="O1" s="19" t="s">
        <v>32</v>
      </c>
    </row>
    <row r="2" spans="1:16" ht="22.5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18" t="s">
        <v>1</v>
      </c>
      <c r="O2" s="21" t="s">
        <v>2</v>
      </c>
    </row>
    <row r="3" spans="1:16" ht="22.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15" t="s">
        <v>59</v>
      </c>
      <c r="C5" s="115"/>
      <c r="D5" s="115"/>
      <c r="E5" s="24"/>
      <c r="F5" s="25"/>
      <c r="G5" s="116" t="s">
        <v>6</v>
      </c>
      <c r="H5" s="117"/>
      <c r="I5" s="118" t="s">
        <v>37</v>
      </c>
      <c r="J5" s="119"/>
      <c r="K5" s="70"/>
      <c r="L5" s="70"/>
      <c r="M5" s="71"/>
      <c r="N5" s="72" t="s">
        <v>7</v>
      </c>
      <c r="O5" s="73">
        <v>45757</v>
      </c>
    </row>
    <row r="6" spans="1:16" ht="24">
      <c r="A6" s="27" t="s">
        <v>8</v>
      </c>
      <c r="B6" s="120"/>
      <c r="C6" s="120"/>
      <c r="D6" s="120"/>
      <c r="E6" s="28"/>
      <c r="F6" s="25"/>
      <c r="G6" s="116" t="s">
        <v>9</v>
      </c>
      <c r="H6" s="117"/>
      <c r="I6" s="130" t="s">
        <v>73</v>
      </c>
      <c r="J6" s="131"/>
      <c r="K6" s="70"/>
      <c r="L6" s="70"/>
      <c r="M6" s="71"/>
      <c r="N6" s="72" t="s">
        <v>10</v>
      </c>
      <c r="O6" s="82"/>
    </row>
    <row r="7" spans="1:16" ht="21.75" customHeight="1">
      <c r="A7" s="27" t="s">
        <v>11</v>
      </c>
      <c r="B7" s="120"/>
      <c r="C7" s="120"/>
      <c r="D7" s="120"/>
      <c r="E7" s="28"/>
      <c r="F7" s="25"/>
      <c r="G7" s="116" t="s">
        <v>12</v>
      </c>
      <c r="H7" s="117"/>
      <c r="I7" s="124">
        <f>O5+12</f>
        <v>45769</v>
      </c>
      <c r="J7" s="125"/>
      <c r="K7" s="70"/>
      <c r="L7" s="70"/>
      <c r="M7" s="71"/>
      <c r="N7" s="72" t="s">
        <v>13</v>
      </c>
      <c r="O7" s="74" t="s">
        <v>60</v>
      </c>
    </row>
    <row r="8" spans="1:16" ht="21.6" customHeight="1">
      <c r="A8" s="29" t="s">
        <v>14</v>
      </c>
      <c r="B8" s="126"/>
      <c r="C8" s="126"/>
      <c r="D8" s="126"/>
      <c r="E8" s="30"/>
      <c r="F8" s="25"/>
      <c r="G8" s="116" t="s">
        <v>15</v>
      </c>
      <c r="H8" s="117"/>
      <c r="I8" s="127"/>
      <c r="J8" s="128"/>
      <c r="K8" s="75"/>
      <c r="L8" s="75"/>
      <c r="M8" s="71"/>
      <c r="N8" s="72" t="s">
        <v>16</v>
      </c>
      <c r="O8" s="76" t="s">
        <v>55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47</v>
      </c>
      <c r="B11" s="36"/>
      <c r="C11" s="37" t="s">
        <v>48</v>
      </c>
      <c r="D11" s="37"/>
      <c r="E11" s="37"/>
      <c r="F11" s="37" t="s">
        <v>49</v>
      </c>
      <c r="G11" s="36" t="s">
        <v>50</v>
      </c>
      <c r="H11" s="38" t="s">
        <v>51</v>
      </c>
      <c r="I11" s="39" t="s">
        <v>52</v>
      </c>
      <c r="J11" s="89">
        <f>'BARCODE DETAIL '!I34</f>
        <v>2487</v>
      </c>
      <c r="K11" s="41"/>
      <c r="L11" s="90">
        <f>J11-K11</f>
        <v>2487</v>
      </c>
      <c r="M11" s="42">
        <v>300</v>
      </c>
      <c r="N11" s="43">
        <f>L11*M11</f>
        <v>746100</v>
      </c>
      <c r="O11" s="91" t="s">
        <v>56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2487</v>
      </c>
      <c r="K14" s="57"/>
      <c r="L14" s="56">
        <f>SUM(L11:L13)</f>
        <v>2487</v>
      </c>
      <c r="M14" s="58"/>
      <c r="N14" s="43">
        <f>SUM(N11:N13)</f>
        <v>746100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57</v>
      </c>
      <c r="B16" s="93" t="s">
        <v>58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/>
      <c r="N17" s="99"/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21" t="s">
        <v>29</v>
      </c>
      <c r="B19" s="121"/>
      <c r="C19" s="64"/>
      <c r="D19" s="65"/>
      <c r="E19" s="65"/>
      <c r="F19" s="122" t="s">
        <v>30</v>
      </c>
      <c r="G19" s="122"/>
      <c r="H19" s="122"/>
      <c r="I19" s="66"/>
      <c r="J19" s="67"/>
      <c r="K19" s="67"/>
      <c r="L19" s="67"/>
      <c r="M19" s="123" t="s">
        <v>31</v>
      </c>
      <c r="N19" s="123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9:B19"/>
    <mergeCell ref="F19:H19"/>
    <mergeCell ref="M19:N19"/>
    <mergeCell ref="B7:D7"/>
    <mergeCell ref="G7:H7"/>
    <mergeCell ref="I7:J7"/>
    <mergeCell ref="B8:D8"/>
    <mergeCell ref="G8:H8"/>
    <mergeCell ref="I8:J8"/>
    <mergeCell ref="A1:M3"/>
    <mergeCell ref="B5:D5"/>
    <mergeCell ref="G5:H5"/>
    <mergeCell ref="I5:J5"/>
    <mergeCell ref="B6:D6"/>
    <mergeCell ref="G6:H6"/>
    <mergeCell ref="I6:J6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34"/>
  <sheetViews>
    <sheetView view="pageBreakPreview" zoomScale="85" zoomScaleNormal="70" zoomScaleSheetLayoutView="85" workbookViewId="0">
      <pane ySplit="2" topLeftCell="A22" activePane="bottomLeft" state="frozen"/>
      <selection pane="bottomLeft" activeCell="H34" sqref="H34:I34"/>
    </sheetView>
  </sheetViews>
  <sheetFormatPr defaultColWidth="9.109375" defaultRowHeight="14.4"/>
  <cols>
    <col min="1" max="1" width="23.6640625" style="80" bestFit="1" customWidth="1"/>
    <col min="2" max="2" width="14.6640625" style="80" customWidth="1"/>
    <col min="3" max="3" width="32.44140625" style="77" customWidth="1"/>
    <col min="4" max="4" width="18.6640625" style="80" bestFit="1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88" bestFit="1" customWidth="1"/>
    <col min="10" max="10" width="13.44140625" style="77" customWidth="1"/>
    <col min="11" max="11" width="32.109375" style="77" bestFit="1" customWidth="1"/>
    <col min="12" max="16384" width="9.109375" style="77"/>
  </cols>
  <sheetData>
    <row r="1" spans="1:16" ht="42" customHeight="1">
      <c r="A1" s="77"/>
      <c r="B1" s="129" t="s">
        <v>38</v>
      </c>
      <c r="C1" s="129"/>
      <c r="D1" s="129"/>
      <c r="E1" s="129"/>
      <c r="F1" s="129"/>
      <c r="P1" s="77" t="s">
        <v>54</v>
      </c>
    </row>
    <row r="2" spans="1:16" s="79" customFormat="1" ht="34.799999999999997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53</v>
      </c>
      <c r="I2" s="96" t="s">
        <v>46</v>
      </c>
      <c r="J2" s="87" t="s">
        <v>3</v>
      </c>
      <c r="M2" s="79" t="s">
        <v>72</v>
      </c>
    </row>
    <row r="3" spans="1:16" s="86" customFormat="1" ht="21.6" customHeight="1">
      <c r="A3" s="84" t="s">
        <v>78</v>
      </c>
      <c r="B3" s="84" t="s">
        <v>68</v>
      </c>
      <c r="C3" s="85" t="s">
        <v>69</v>
      </c>
      <c r="D3" s="85" t="s">
        <v>75</v>
      </c>
      <c r="E3" s="84">
        <v>768215</v>
      </c>
      <c r="F3" s="84" t="s">
        <v>62</v>
      </c>
      <c r="G3" s="97">
        <v>11</v>
      </c>
      <c r="H3" s="97">
        <f t="shared" ref="H3:H8" si="0">ROUNDUP(G3*15%,0)</f>
        <v>2</v>
      </c>
      <c r="I3" s="97">
        <f t="shared" ref="I3:I8" si="1">SUM(G3:H3)</f>
        <v>13</v>
      </c>
      <c r="J3" s="101" t="s">
        <v>74</v>
      </c>
      <c r="K3" s="86" t="str">
        <f t="shared" ref="K3:K8" si="2">B3&amp;F3</f>
        <v>NOSCH001XS</v>
      </c>
    </row>
    <row r="4" spans="1:16" s="86" customFormat="1" ht="21.6" customHeight="1">
      <c r="A4" s="84" t="s">
        <v>78</v>
      </c>
      <c r="B4" s="84" t="s">
        <v>68</v>
      </c>
      <c r="C4" s="85" t="s">
        <v>69</v>
      </c>
      <c r="D4" s="85" t="s">
        <v>75</v>
      </c>
      <c r="E4" s="84">
        <v>768351</v>
      </c>
      <c r="F4" s="84" t="s">
        <v>63</v>
      </c>
      <c r="G4" s="97">
        <v>81</v>
      </c>
      <c r="H4" s="97">
        <f t="shared" si="0"/>
        <v>13</v>
      </c>
      <c r="I4" s="97">
        <f t="shared" si="1"/>
        <v>94</v>
      </c>
      <c r="J4" s="101" t="s">
        <v>74</v>
      </c>
      <c r="K4" s="86" t="str">
        <f t="shared" si="2"/>
        <v>NOSCH001S</v>
      </c>
    </row>
    <row r="5" spans="1:16" s="86" customFormat="1" ht="21.6" customHeight="1">
      <c r="A5" s="84" t="s">
        <v>78</v>
      </c>
      <c r="B5" s="84" t="s">
        <v>68</v>
      </c>
      <c r="C5" s="85" t="s">
        <v>69</v>
      </c>
      <c r="D5" s="85" t="s">
        <v>75</v>
      </c>
      <c r="E5" s="84">
        <v>768368</v>
      </c>
      <c r="F5" s="84" t="s">
        <v>64</v>
      </c>
      <c r="G5" s="97">
        <v>198</v>
      </c>
      <c r="H5" s="97">
        <f t="shared" si="0"/>
        <v>30</v>
      </c>
      <c r="I5" s="97">
        <f t="shared" si="1"/>
        <v>228</v>
      </c>
      <c r="J5" s="101" t="s">
        <v>74</v>
      </c>
      <c r="K5" s="86" t="str">
        <f t="shared" si="2"/>
        <v>NOSCH001M</v>
      </c>
    </row>
    <row r="6" spans="1:16" s="86" customFormat="1" ht="21.6" customHeight="1">
      <c r="A6" s="84" t="s">
        <v>78</v>
      </c>
      <c r="B6" s="84" t="s">
        <v>68</v>
      </c>
      <c r="C6" s="85" t="s">
        <v>69</v>
      </c>
      <c r="D6" s="85" t="s">
        <v>75</v>
      </c>
      <c r="E6" s="84">
        <v>768375</v>
      </c>
      <c r="F6" s="84" t="s">
        <v>65</v>
      </c>
      <c r="G6" s="97">
        <v>222</v>
      </c>
      <c r="H6" s="97">
        <f t="shared" si="0"/>
        <v>34</v>
      </c>
      <c r="I6" s="97">
        <f t="shared" si="1"/>
        <v>256</v>
      </c>
      <c r="J6" s="101" t="s">
        <v>74</v>
      </c>
      <c r="K6" s="86" t="str">
        <f t="shared" si="2"/>
        <v>NOSCH001L</v>
      </c>
    </row>
    <row r="7" spans="1:16" s="86" customFormat="1" ht="21.6" customHeight="1">
      <c r="A7" s="84" t="s">
        <v>78</v>
      </c>
      <c r="B7" s="84" t="s">
        <v>68</v>
      </c>
      <c r="C7" s="85" t="s">
        <v>69</v>
      </c>
      <c r="D7" s="85" t="s">
        <v>75</v>
      </c>
      <c r="E7" s="84">
        <v>768344</v>
      </c>
      <c r="F7" s="84" t="s">
        <v>66</v>
      </c>
      <c r="G7" s="97">
        <v>134</v>
      </c>
      <c r="H7" s="97">
        <f t="shared" si="0"/>
        <v>21</v>
      </c>
      <c r="I7" s="97">
        <f t="shared" si="1"/>
        <v>155</v>
      </c>
      <c r="J7" s="101" t="s">
        <v>74</v>
      </c>
      <c r="K7" s="86" t="str">
        <f t="shared" si="2"/>
        <v>NOSCH001XL</v>
      </c>
    </row>
    <row r="8" spans="1:16" s="86" customFormat="1" ht="21.6" customHeight="1">
      <c r="A8" s="84" t="s">
        <v>78</v>
      </c>
      <c r="B8" s="84" t="s">
        <v>68</v>
      </c>
      <c r="C8" s="85" t="s">
        <v>69</v>
      </c>
      <c r="D8" s="85" t="s">
        <v>75</v>
      </c>
      <c r="E8" s="84">
        <v>768382</v>
      </c>
      <c r="F8" s="84" t="s">
        <v>67</v>
      </c>
      <c r="G8" s="97">
        <v>54</v>
      </c>
      <c r="H8" s="97">
        <f t="shared" si="0"/>
        <v>9</v>
      </c>
      <c r="I8" s="97">
        <f t="shared" si="1"/>
        <v>63</v>
      </c>
      <c r="J8" s="101" t="s">
        <v>74</v>
      </c>
      <c r="K8" s="86" t="str">
        <f t="shared" si="2"/>
        <v>NOSCH001XXL</v>
      </c>
    </row>
    <row r="9" spans="1:16" s="86" customFormat="1" ht="21.6" customHeight="1">
      <c r="A9" s="84" t="s">
        <v>78</v>
      </c>
      <c r="B9" s="84" t="s">
        <v>68</v>
      </c>
      <c r="C9" s="85" t="s">
        <v>69</v>
      </c>
      <c r="D9" s="85" t="s">
        <v>76</v>
      </c>
      <c r="E9" s="84">
        <v>768535</v>
      </c>
      <c r="F9" s="84" t="s">
        <v>62</v>
      </c>
      <c r="G9" s="97">
        <v>14</v>
      </c>
      <c r="H9" s="97">
        <f t="shared" ref="H9:H10" si="3">ROUNDUP(G9*15%,0)</f>
        <v>3</v>
      </c>
      <c r="I9" s="97">
        <f t="shared" ref="I9:I10" si="4">SUM(G9:H9)</f>
        <v>17</v>
      </c>
      <c r="J9" s="101" t="s">
        <v>74</v>
      </c>
      <c r="K9" s="86" t="str">
        <f t="shared" ref="K9:K14" si="5">B9&amp;F9</f>
        <v>NOSCH001XS</v>
      </c>
    </row>
    <row r="10" spans="1:16" s="86" customFormat="1" ht="21.6" customHeight="1">
      <c r="A10" s="84" t="s">
        <v>78</v>
      </c>
      <c r="B10" s="84" t="s">
        <v>68</v>
      </c>
      <c r="C10" s="85" t="s">
        <v>69</v>
      </c>
      <c r="D10" s="85" t="s">
        <v>76</v>
      </c>
      <c r="E10" s="84">
        <v>768528</v>
      </c>
      <c r="F10" s="84" t="s">
        <v>63</v>
      </c>
      <c r="G10" s="97">
        <v>26</v>
      </c>
      <c r="H10" s="97">
        <f t="shared" si="3"/>
        <v>4</v>
      </c>
      <c r="I10" s="97">
        <f t="shared" si="4"/>
        <v>30</v>
      </c>
      <c r="J10" s="101" t="s">
        <v>74</v>
      </c>
      <c r="K10" s="86" t="str">
        <f t="shared" si="5"/>
        <v>NOSCH001S</v>
      </c>
    </row>
    <row r="11" spans="1:16" s="86" customFormat="1" ht="21.6" customHeight="1">
      <c r="A11" s="84" t="s">
        <v>78</v>
      </c>
      <c r="B11" s="84" t="s">
        <v>68</v>
      </c>
      <c r="C11" s="85" t="s">
        <v>69</v>
      </c>
      <c r="D11" s="85" t="s">
        <v>76</v>
      </c>
      <c r="E11" s="84">
        <v>768511</v>
      </c>
      <c r="F11" s="84" t="s">
        <v>64</v>
      </c>
      <c r="G11" s="97">
        <v>129</v>
      </c>
      <c r="H11" s="97">
        <f t="shared" ref="H11:H14" si="6">ROUNDUP(G11*15%,0)</f>
        <v>20</v>
      </c>
      <c r="I11" s="97">
        <f t="shared" ref="I11:I14" si="7">SUM(G11:H11)</f>
        <v>149</v>
      </c>
      <c r="J11" s="101" t="s">
        <v>74</v>
      </c>
      <c r="K11" s="86" t="str">
        <f t="shared" si="5"/>
        <v>NOSCH001M</v>
      </c>
    </row>
    <row r="12" spans="1:16" s="86" customFormat="1" ht="21.6" customHeight="1">
      <c r="A12" s="84" t="s">
        <v>78</v>
      </c>
      <c r="B12" s="84" t="s">
        <v>68</v>
      </c>
      <c r="C12" s="85" t="s">
        <v>69</v>
      </c>
      <c r="D12" s="85" t="s">
        <v>76</v>
      </c>
      <c r="E12" s="84">
        <v>768504</v>
      </c>
      <c r="F12" s="84" t="s">
        <v>65</v>
      </c>
      <c r="G12" s="97">
        <v>158</v>
      </c>
      <c r="H12" s="97">
        <f t="shared" si="6"/>
        <v>24</v>
      </c>
      <c r="I12" s="97">
        <f t="shared" si="7"/>
        <v>182</v>
      </c>
      <c r="J12" s="101" t="s">
        <v>74</v>
      </c>
      <c r="K12" s="86" t="str">
        <f t="shared" si="5"/>
        <v>NOSCH001L</v>
      </c>
    </row>
    <row r="13" spans="1:16" s="86" customFormat="1" ht="21.6" customHeight="1">
      <c r="A13" s="84" t="s">
        <v>78</v>
      </c>
      <c r="B13" s="84" t="s">
        <v>68</v>
      </c>
      <c r="C13" s="85" t="s">
        <v>69</v>
      </c>
      <c r="D13" s="85" t="s">
        <v>76</v>
      </c>
      <c r="E13" s="84">
        <v>768498</v>
      </c>
      <c r="F13" s="84" t="s">
        <v>66</v>
      </c>
      <c r="G13" s="97">
        <v>92</v>
      </c>
      <c r="H13" s="97">
        <f t="shared" si="6"/>
        <v>14</v>
      </c>
      <c r="I13" s="97">
        <f t="shared" si="7"/>
        <v>106</v>
      </c>
      <c r="J13" s="101" t="s">
        <v>74</v>
      </c>
      <c r="K13" s="86" t="str">
        <f t="shared" si="5"/>
        <v>NOSCH001XL</v>
      </c>
    </row>
    <row r="14" spans="1:16" s="86" customFormat="1" ht="21.6" customHeight="1">
      <c r="A14" s="84" t="s">
        <v>78</v>
      </c>
      <c r="B14" s="84" t="s">
        <v>68</v>
      </c>
      <c r="C14" s="85" t="s">
        <v>69</v>
      </c>
      <c r="D14" s="85" t="s">
        <v>76</v>
      </c>
      <c r="E14" s="84">
        <v>768542</v>
      </c>
      <c r="F14" s="84" t="s">
        <v>67</v>
      </c>
      <c r="G14" s="97">
        <v>31</v>
      </c>
      <c r="H14" s="97">
        <f t="shared" si="6"/>
        <v>5</v>
      </c>
      <c r="I14" s="97">
        <f t="shared" si="7"/>
        <v>36</v>
      </c>
      <c r="J14" s="101" t="s">
        <v>74</v>
      </c>
      <c r="K14" s="86" t="str">
        <f t="shared" si="5"/>
        <v>NOSCH001XXL</v>
      </c>
    </row>
    <row r="15" spans="1:16" s="86" customFormat="1" ht="21.6" customHeight="1">
      <c r="A15" s="84" t="s">
        <v>78</v>
      </c>
      <c r="B15" s="84" t="s">
        <v>68</v>
      </c>
      <c r="C15" s="85" t="s">
        <v>69</v>
      </c>
      <c r="D15" s="85" t="s">
        <v>77</v>
      </c>
      <c r="E15" s="84">
        <v>768627</v>
      </c>
      <c r="F15" s="84" t="s">
        <v>62</v>
      </c>
      <c r="G15" s="97">
        <v>14</v>
      </c>
      <c r="H15" s="97">
        <f t="shared" ref="H15:H20" si="8">ROUNDUP(G15*15%,0)</f>
        <v>3</v>
      </c>
      <c r="I15" s="97">
        <f t="shared" ref="I15:I20" si="9">SUM(G15:H15)</f>
        <v>17</v>
      </c>
      <c r="J15" s="101" t="s">
        <v>74</v>
      </c>
    </row>
    <row r="16" spans="1:16" s="86" customFormat="1" ht="21.6" customHeight="1">
      <c r="A16" s="84" t="s">
        <v>78</v>
      </c>
      <c r="B16" s="84" t="s">
        <v>68</v>
      </c>
      <c r="C16" s="85" t="s">
        <v>69</v>
      </c>
      <c r="D16" s="85" t="s">
        <v>77</v>
      </c>
      <c r="E16" s="84">
        <v>768634</v>
      </c>
      <c r="F16" s="84" t="s">
        <v>63</v>
      </c>
      <c r="G16" s="97">
        <v>45</v>
      </c>
      <c r="H16" s="97">
        <f t="shared" si="8"/>
        <v>7</v>
      </c>
      <c r="I16" s="97">
        <f t="shared" si="9"/>
        <v>52</v>
      </c>
      <c r="J16" s="101" t="s">
        <v>74</v>
      </c>
    </row>
    <row r="17" spans="1:10" s="86" customFormat="1" ht="21.6" customHeight="1">
      <c r="A17" s="84" t="s">
        <v>78</v>
      </c>
      <c r="B17" s="84" t="s">
        <v>68</v>
      </c>
      <c r="C17" s="85" t="s">
        <v>69</v>
      </c>
      <c r="D17" s="85" t="s">
        <v>77</v>
      </c>
      <c r="E17" s="84">
        <v>768733</v>
      </c>
      <c r="F17" s="84" t="s">
        <v>64</v>
      </c>
      <c r="G17" s="97">
        <v>143</v>
      </c>
      <c r="H17" s="97">
        <f t="shared" si="8"/>
        <v>22</v>
      </c>
      <c r="I17" s="97">
        <f t="shared" si="9"/>
        <v>165</v>
      </c>
      <c r="J17" s="101" t="s">
        <v>74</v>
      </c>
    </row>
    <row r="18" spans="1:10" s="86" customFormat="1" ht="21.6" customHeight="1">
      <c r="A18" s="84" t="s">
        <v>78</v>
      </c>
      <c r="B18" s="84" t="s">
        <v>68</v>
      </c>
      <c r="C18" s="85" t="s">
        <v>69</v>
      </c>
      <c r="D18" s="85" t="s">
        <v>77</v>
      </c>
      <c r="E18" s="84">
        <v>768726</v>
      </c>
      <c r="F18" s="84" t="s">
        <v>65</v>
      </c>
      <c r="G18" s="97">
        <v>153</v>
      </c>
      <c r="H18" s="97">
        <f t="shared" si="8"/>
        <v>23</v>
      </c>
      <c r="I18" s="97">
        <f t="shared" si="9"/>
        <v>176</v>
      </c>
      <c r="J18" s="101" t="s">
        <v>74</v>
      </c>
    </row>
    <row r="19" spans="1:10" s="86" customFormat="1" ht="21.6" customHeight="1">
      <c r="A19" s="84" t="s">
        <v>78</v>
      </c>
      <c r="B19" s="84" t="s">
        <v>68</v>
      </c>
      <c r="C19" s="85" t="s">
        <v>69</v>
      </c>
      <c r="D19" s="85" t="s">
        <v>77</v>
      </c>
      <c r="E19" s="84">
        <v>768719</v>
      </c>
      <c r="F19" s="84" t="s">
        <v>66</v>
      </c>
      <c r="G19" s="97">
        <v>72</v>
      </c>
      <c r="H19" s="97">
        <f t="shared" si="8"/>
        <v>11</v>
      </c>
      <c r="I19" s="97">
        <f t="shared" si="9"/>
        <v>83</v>
      </c>
      <c r="J19" s="101" t="s">
        <v>74</v>
      </c>
    </row>
    <row r="20" spans="1:10" s="86" customFormat="1" ht="21.6" customHeight="1">
      <c r="A20" s="84" t="s">
        <v>78</v>
      </c>
      <c r="B20" s="84" t="s">
        <v>68</v>
      </c>
      <c r="C20" s="85" t="s">
        <v>69</v>
      </c>
      <c r="D20" s="85" t="s">
        <v>77</v>
      </c>
      <c r="E20" s="84">
        <v>768702</v>
      </c>
      <c r="F20" s="84" t="s">
        <v>67</v>
      </c>
      <c r="G20" s="97">
        <v>23</v>
      </c>
      <c r="H20" s="97">
        <f t="shared" si="8"/>
        <v>4</v>
      </c>
      <c r="I20" s="97">
        <f t="shared" si="9"/>
        <v>27</v>
      </c>
      <c r="J20" s="101" t="s">
        <v>74</v>
      </c>
    </row>
    <row r="21" spans="1:10" s="86" customFormat="1" ht="21.6" customHeight="1">
      <c r="A21" s="84" t="s">
        <v>79</v>
      </c>
      <c r="B21" s="84" t="s">
        <v>70</v>
      </c>
      <c r="C21" s="85" t="s">
        <v>71</v>
      </c>
      <c r="D21" s="85" t="s">
        <v>76</v>
      </c>
      <c r="E21" s="84">
        <v>768559</v>
      </c>
      <c r="F21" s="84" t="s">
        <v>62</v>
      </c>
      <c r="G21" s="97">
        <v>15</v>
      </c>
      <c r="H21" s="97">
        <f t="shared" ref="H21:H32" si="10">ROUNDUP(G21*15%,0)</f>
        <v>3</v>
      </c>
      <c r="I21" s="97">
        <f t="shared" ref="I21:I32" si="11">SUM(G21:H21)</f>
        <v>18</v>
      </c>
      <c r="J21" s="101" t="s">
        <v>74</v>
      </c>
    </row>
    <row r="22" spans="1:10" s="86" customFormat="1" ht="21.6" customHeight="1">
      <c r="A22" s="84" t="s">
        <v>79</v>
      </c>
      <c r="B22" s="84" t="s">
        <v>70</v>
      </c>
      <c r="C22" s="85" t="s">
        <v>71</v>
      </c>
      <c r="D22" s="85" t="s">
        <v>76</v>
      </c>
      <c r="E22" s="84">
        <v>768566</v>
      </c>
      <c r="F22" s="84" t="s">
        <v>63</v>
      </c>
      <c r="G22" s="97">
        <v>31</v>
      </c>
      <c r="H22" s="97">
        <f t="shared" si="10"/>
        <v>5</v>
      </c>
      <c r="I22" s="97">
        <f t="shared" si="11"/>
        <v>36</v>
      </c>
      <c r="J22" s="101" t="s">
        <v>74</v>
      </c>
    </row>
    <row r="23" spans="1:10" s="86" customFormat="1" ht="21.6" customHeight="1">
      <c r="A23" s="84" t="s">
        <v>79</v>
      </c>
      <c r="B23" s="84" t="s">
        <v>70</v>
      </c>
      <c r="C23" s="85" t="s">
        <v>71</v>
      </c>
      <c r="D23" s="85" t="s">
        <v>76</v>
      </c>
      <c r="E23" s="84">
        <v>768481</v>
      </c>
      <c r="F23" s="84" t="s">
        <v>64</v>
      </c>
      <c r="G23" s="97">
        <v>96</v>
      </c>
      <c r="H23" s="97">
        <f t="shared" si="10"/>
        <v>15</v>
      </c>
      <c r="I23" s="97">
        <f t="shared" si="11"/>
        <v>111</v>
      </c>
      <c r="J23" s="101" t="s">
        <v>74</v>
      </c>
    </row>
    <row r="24" spans="1:10" s="86" customFormat="1" ht="21.6" customHeight="1">
      <c r="A24" s="84" t="s">
        <v>79</v>
      </c>
      <c r="B24" s="84" t="s">
        <v>70</v>
      </c>
      <c r="C24" s="85" t="s">
        <v>71</v>
      </c>
      <c r="D24" s="85" t="s">
        <v>76</v>
      </c>
      <c r="E24" s="84">
        <v>768474</v>
      </c>
      <c r="F24" s="84" t="s">
        <v>65</v>
      </c>
      <c r="G24" s="97">
        <v>93</v>
      </c>
      <c r="H24" s="97">
        <f t="shared" si="10"/>
        <v>14</v>
      </c>
      <c r="I24" s="97">
        <f t="shared" si="11"/>
        <v>107</v>
      </c>
      <c r="J24" s="101" t="s">
        <v>74</v>
      </c>
    </row>
    <row r="25" spans="1:10" s="86" customFormat="1" ht="21.6" customHeight="1">
      <c r="A25" s="84" t="s">
        <v>79</v>
      </c>
      <c r="B25" s="84" t="s">
        <v>70</v>
      </c>
      <c r="C25" s="85" t="s">
        <v>71</v>
      </c>
      <c r="D25" s="85" t="s">
        <v>76</v>
      </c>
      <c r="E25" s="84">
        <v>768399</v>
      </c>
      <c r="F25" s="84" t="s">
        <v>66</v>
      </c>
      <c r="G25" s="97">
        <v>50</v>
      </c>
      <c r="H25" s="97">
        <f t="shared" si="10"/>
        <v>8</v>
      </c>
      <c r="I25" s="97">
        <f t="shared" si="11"/>
        <v>58</v>
      </c>
      <c r="J25" s="101" t="s">
        <v>74</v>
      </c>
    </row>
    <row r="26" spans="1:10" s="86" customFormat="1" ht="21.6" customHeight="1">
      <c r="A26" s="84" t="s">
        <v>79</v>
      </c>
      <c r="B26" s="84" t="s">
        <v>70</v>
      </c>
      <c r="C26" s="85" t="s">
        <v>71</v>
      </c>
      <c r="D26" s="85" t="s">
        <v>76</v>
      </c>
      <c r="E26" s="84">
        <v>768405</v>
      </c>
      <c r="F26" s="84" t="s">
        <v>67</v>
      </c>
      <c r="G26" s="97">
        <v>15</v>
      </c>
      <c r="H26" s="97">
        <f t="shared" si="10"/>
        <v>3</v>
      </c>
      <c r="I26" s="97">
        <f t="shared" si="11"/>
        <v>18</v>
      </c>
      <c r="J26" s="101" t="s">
        <v>74</v>
      </c>
    </row>
    <row r="27" spans="1:10" s="86" customFormat="1" ht="21.6" customHeight="1">
      <c r="A27" s="84" t="s">
        <v>79</v>
      </c>
      <c r="B27" s="84" t="s">
        <v>70</v>
      </c>
      <c r="C27" s="85" t="s">
        <v>71</v>
      </c>
      <c r="D27" s="85" t="s">
        <v>77</v>
      </c>
      <c r="E27" s="84">
        <v>768641</v>
      </c>
      <c r="F27" s="84" t="s">
        <v>62</v>
      </c>
      <c r="G27" s="97">
        <v>13</v>
      </c>
      <c r="H27" s="97">
        <f t="shared" si="10"/>
        <v>2</v>
      </c>
      <c r="I27" s="97">
        <f t="shared" si="11"/>
        <v>15</v>
      </c>
      <c r="J27" s="101" t="s">
        <v>74</v>
      </c>
    </row>
    <row r="28" spans="1:10" s="86" customFormat="1" ht="21.6" customHeight="1">
      <c r="A28" s="84" t="s">
        <v>79</v>
      </c>
      <c r="B28" s="84" t="s">
        <v>70</v>
      </c>
      <c r="C28" s="85" t="s">
        <v>71</v>
      </c>
      <c r="D28" s="85" t="s">
        <v>77</v>
      </c>
      <c r="E28" s="84">
        <v>768658</v>
      </c>
      <c r="F28" s="84" t="s">
        <v>63</v>
      </c>
      <c r="G28" s="97">
        <v>45</v>
      </c>
      <c r="H28" s="97">
        <f t="shared" si="10"/>
        <v>7</v>
      </c>
      <c r="I28" s="97">
        <f t="shared" si="11"/>
        <v>52</v>
      </c>
      <c r="J28" s="101" t="s">
        <v>74</v>
      </c>
    </row>
    <row r="29" spans="1:10" s="86" customFormat="1" ht="21.6" customHeight="1">
      <c r="A29" s="84" t="s">
        <v>79</v>
      </c>
      <c r="B29" s="84" t="s">
        <v>70</v>
      </c>
      <c r="C29" s="85" t="s">
        <v>71</v>
      </c>
      <c r="D29" s="85" t="s">
        <v>77</v>
      </c>
      <c r="E29" s="84">
        <v>768665</v>
      </c>
      <c r="F29" s="84" t="s">
        <v>64</v>
      </c>
      <c r="G29" s="97">
        <v>70</v>
      </c>
      <c r="H29" s="97">
        <f t="shared" si="10"/>
        <v>11</v>
      </c>
      <c r="I29" s="97">
        <f t="shared" si="11"/>
        <v>81</v>
      </c>
      <c r="J29" s="101" t="s">
        <v>74</v>
      </c>
    </row>
    <row r="30" spans="1:10" s="86" customFormat="1" ht="21.6" customHeight="1">
      <c r="A30" s="84" t="s">
        <v>79</v>
      </c>
      <c r="B30" s="84" t="s">
        <v>70</v>
      </c>
      <c r="C30" s="85" t="s">
        <v>71</v>
      </c>
      <c r="D30" s="85" t="s">
        <v>77</v>
      </c>
      <c r="E30" s="84">
        <v>768672</v>
      </c>
      <c r="F30" s="84" t="s">
        <v>65</v>
      </c>
      <c r="G30" s="97">
        <v>75</v>
      </c>
      <c r="H30" s="97">
        <f t="shared" si="10"/>
        <v>12</v>
      </c>
      <c r="I30" s="97">
        <f t="shared" si="11"/>
        <v>87</v>
      </c>
      <c r="J30" s="101" t="s">
        <v>74</v>
      </c>
    </row>
    <row r="31" spans="1:10" s="86" customFormat="1" ht="21.6" customHeight="1">
      <c r="A31" s="84" t="s">
        <v>79</v>
      </c>
      <c r="B31" s="84" t="s">
        <v>70</v>
      </c>
      <c r="C31" s="85" t="s">
        <v>71</v>
      </c>
      <c r="D31" s="85" t="s">
        <v>77</v>
      </c>
      <c r="E31" s="84">
        <v>768689</v>
      </c>
      <c r="F31" s="84" t="s">
        <v>66</v>
      </c>
      <c r="G31" s="97">
        <v>39</v>
      </c>
      <c r="H31" s="97">
        <f t="shared" si="10"/>
        <v>6</v>
      </c>
      <c r="I31" s="97">
        <f t="shared" si="11"/>
        <v>45</v>
      </c>
      <c r="J31" s="101" t="s">
        <v>74</v>
      </c>
    </row>
    <row r="32" spans="1:10" s="86" customFormat="1" ht="21.6" customHeight="1">
      <c r="A32" s="84" t="s">
        <v>79</v>
      </c>
      <c r="B32" s="84" t="s">
        <v>70</v>
      </c>
      <c r="C32" s="85" t="s">
        <v>71</v>
      </c>
      <c r="D32" s="85" t="s">
        <v>77</v>
      </c>
      <c r="E32" s="84">
        <v>768696</v>
      </c>
      <c r="F32" s="84" t="s">
        <v>67</v>
      </c>
      <c r="G32" s="97">
        <v>8</v>
      </c>
      <c r="H32" s="97">
        <f t="shared" si="10"/>
        <v>2</v>
      </c>
      <c r="I32" s="97">
        <f t="shared" si="11"/>
        <v>10</v>
      </c>
      <c r="J32" s="101" t="s">
        <v>74</v>
      </c>
    </row>
    <row r="33" spans="1:11" s="86" customFormat="1" ht="21.6" customHeight="1">
      <c r="A33" s="84"/>
      <c r="B33" s="84"/>
      <c r="C33" s="85"/>
      <c r="D33" s="85"/>
      <c r="E33" s="84"/>
      <c r="F33" s="84"/>
      <c r="G33" s="97"/>
      <c r="H33" s="97"/>
      <c r="I33" s="97"/>
      <c r="J33" s="132"/>
    </row>
    <row r="34" spans="1:11" ht="33" customHeight="1">
      <c r="A34" s="102"/>
      <c r="B34" s="102"/>
      <c r="C34" s="103" t="s">
        <v>61</v>
      </c>
      <c r="D34" s="104"/>
      <c r="E34" s="103"/>
      <c r="F34" s="103"/>
      <c r="G34" s="105">
        <f>SUM(G3:G32)</f>
        <v>2150</v>
      </c>
      <c r="H34" s="105">
        <f t="shared" ref="H34:I34" si="12">SUM(H3:H32)</f>
        <v>337</v>
      </c>
      <c r="I34" s="105">
        <f t="shared" si="12"/>
        <v>2487</v>
      </c>
      <c r="K34" s="105">
        <f>SUM(K3:K14)</f>
        <v>0</v>
      </c>
    </row>
  </sheetData>
  <autoFilter ref="A2:P34" xr:uid="{C8D578DD-FB65-4458-82BB-DF9B1F72C669}"/>
  <mergeCells count="1">
    <mergeCell ref="B1:F1"/>
  </mergeCells>
  <pageMargins left="0.7" right="0.7" top="0.75" bottom="0.75" header="0.3" footer="0.3"/>
  <pageSetup paperSize="9" scale="51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2025-04-10T06:35:52Z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