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6-SS26/1-SAMPLE/2-STYLE-FILE/3. CUTTING DOCKET/PROTO SAMPLE/5. SS26CS001 Aimé Sport Quarter Zip/"/>
    </mc:Choice>
  </mc:AlternateContent>
  <xr:revisionPtr revIDLastSave="52" documentId="13_ncr:1_{0960CBD3-A383-4019-8748-1F75ACB82B17}" xr6:coauthVersionLast="47" xr6:coauthVersionMax="47" xr10:uidLastSave="{3DBF085D-6BB8-4C05-A23E-CB12B1ADAC73}"/>
  <bookViews>
    <workbookView xWindow="-120" yWindow="-120" windowWidth="20730" windowHeight="11040" tabRatio="914" firstSheet="4" activeTab="4" xr2:uid="{00000000-000D-0000-FFFF-FFFF00000000}"/>
  </bookViews>
  <sheets>
    <sheet name="SPEC PROTO" sheetId="47" state="hidden" r:id="rId1"/>
    <sheet name="SPEC PROTO spend 7.6" sheetId="48" state="hidden" r:id="rId2"/>
    <sheet name="SPEC PPS" sheetId="49" state="hidden" r:id="rId3"/>
    <sheet name="SPEC PPS SEND 26.08" sheetId="50" state="hidden" r:id="rId4"/>
    <sheet name="3. SPEC PROTO" sheetId="51" r:id="rId5"/>
    <sheet name="PP MEETING" sheetId="20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5" hidden="1">#REF!</definedName>
    <definedName name="_Fill" hidden="1">#REF!</definedName>
    <definedName name="_xlnm._FilterDatabase" localSheetId="2" hidden="1">'SPEC PPS'!$A$4:$P$33</definedName>
    <definedName name="_xlnm._FilterDatabase" localSheetId="3" hidden="1">'SPEC PPS SEND 26.08'!$A$4:$P$33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2">[10]!K_1</definedName>
    <definedName name="FYUJK" localSheetId="3">[10]!K_1</definedName>
    <definedName name="FYUJK" localSheetId="0">[10]!K_1</definedName>
    <definedName name="FYUJK" localSheetId="1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2">[10]!K_1</definedName>
    <definedName name="K_1" localSheetId="3">[10]!K_1</definedName>
    <definedName name="K_1" localSheetId="0">[10]!K_1</definedName>
    <definedName name="K_1" localSheetId="1">[10]!K_1</definedName>
    <definedName name="K_1">[10]!K_1</definedName>
    <definedName name="K_2" localSheetId="2">[10]!K_2</definedName>
    <definedName name="K_2" localSheetId="3">[10]!K_2</definedName>
    <definedName name="K_2" localSheetId="0">[10]!K_2</definedName>
    <definedName name="K_2" localSheetId="1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2">[15]!NToS</definedName>
    <definedName name="NToS" localSheetId="3">[15]!NToS</definedName>
    <definedName name="NToS" localSheetId="0">[15]!NToS</definedName>
    <definedName name="NToS" localSheetId="1">[15]!NToS</definedName>
    <definedName name="NToS">[15]!NToS</definedName>
    <definedName name="PRICE">#REF!</definedName>
    <definedName name="_xlnm.Print_Area" localSheetId="4">'3. SPEC PROTO'!$A$1:$J$36</definedName>
    <definedName name="_xlnm.Print_Area" localSheetId="5">'PP MEETING'!$A$1:$H$23</definedName>
    <definedName name="_xlnm.Print_Area" localSheetId="2">'SPEC PPS'!$A$1:$O$33</definedName>
    <definedName name="_xlnm.Print_Area" localSheetId="3">'SPEC PPS SEND 26.08'!$A$1:$O$33</definedName>
    <definedName name="_xlnm.Print_Area" localSheetId="0">'SPEC PROTO'!$A$1:$I$30</definedName>
    <definedName name="_xlnm.Print_Area" localSheetId="1">'SPEC PROTO spend 7.6'!$A$1:$N$30</definedName>
    <definedName name="Print_erea">[8]QT!$A$1:$U$54</definedName>
    <definedName name="_xlnm.Print_Titles" localSheetId="4">'3. SPEC PROTO'!$1:$6</definedName>
    <definedName name="_xlnm.Print_Titles" localSheetId="2">'SPEC PPS'!$1:$4</definedName>
    <definedName name="_xlnm.Print_Titles" localSheetId="3">'SPEC PPS SEND 26.08'!$1:$4</definedName>
    <definedName name="_xlnm.Print_Titles" localSheetId="0">'SPEC PROTO'!$1:$4</definedName>
    <definedName name="_xlnm.Print_Titles" localSheetId="1">'SPEC PROTO spend 7.6'!$1:$4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50" l="1"/>
  <c r="P32" i="50"/>
  <c r="P27" i="50"/>
  <c r="K24" i="50"/>
  <c r="P24" i="50"/>
  <c r="P22" i="50"/>
  <c r="P21" i="50"/>
  <c r="P19" i="50"/>
  <c r="P18" i="50"/>
  <c r="P13" i="50"/>
  <c r="P12" i="50"/>
  <c r="P11" i="50"/>
  <c r="F33" i="50"/>
  <c r="C33" i="50"/>
  <c r="F29" i="50"/>
  <c r="C29" i="50"/>
  <c r="F28" i="50"/>
  <c r="C28" i="50"/>
  <c r="F27" i="50"/>
  <c r="C27" i="50"/>
  <c r="F25" i="50"/>
  <c r="C25" i="50"/>
  <c r="F24" i="50"/>
  <c r="C24" i="50"/>
  <c r="F23" i="50"/>
  <c r="C23" i="50"/>
  <c r="F22" i="50"/>
  <c r="C22" i="50"/>
  <c r="F21" i="50"/>
  <c r="C21" i="50"/>
  <c r="F20" i="50"/>
  <c r="C20" i="50"/>
  <c r="F19" i="50"/>
  <c r="C19" i="50"/>
  <c r="F17" i="50"/>
  <c r="C17" i="50"/>
  <c r="F16" i="50"/>
  <c r="C16" i="50"/>
  <c r="F15" i="50"/>
  <c r="C15" i="50"/>
  <c r="F14" i="50"/>
  <c r="C14" i="50"/>
  <c r="F12" i="50"/>
  <c r="C12" i="50"/>
  <c r="F11" i="50"/>
  <c r="C11" i="50"/>
  <c r="F10" i="50"/>
  <c r="C10" i="50"/>
  <c r="F9" i="50"/>
  <c r="C9" i="50"/>
  <c r="F8" i="50"/>
  <c r="C8" i="50"/>
  <c r="F7" i="50"/>
  <c r="C7" i="50"/>
  <c r="F6" i="50"/>
  <c r="C6" i="50"/>
  <c r="F5" i="50"/>
  <c r="C5" i="50"/>
  <c r="B1" i="50"/>
  <c r="C33" i="49"/>
  <c r="C29" i="49"/>
  <c r="C28" i="49"/>
  <c r="C27" i="49"/>
  <c r="C25" i="49"/>
  <c r="C24" i="49"/>
  <c r="C23" i="49"/>
  <c r="C22" i="49"/>
  <c r="C21" i="49"/>
  <c r="C20" i="49"/>
  <c r="C19" i="49"/>
  <c r="C17" i="49"/>
  <c r="C16" i="49"/>
  <c r="C15" i="49"/>
  <c r="C14" i="49"/>
  <c r="C12" i="49"/>
  <c r="C11" i="49"/>
  <c r="C10" i="49"/>
  <c r="C9" i="49"/>
  <c r="C8" i="49"/>
  <c r="C7" i="49"/>
  <c r="C6" i="49"/>
  <c r="F33" i="49"/>
  <c r="F29" i="49"/>
  <c r="F28" i="49"/>
  <c r="F27" i="49"/>
  <c r="F25" i="49"/>
  <c r="F24" i="49"/>
  <c r="F23" i="49"/>
  <c r="F22" i="49"/>
  <c r="F21" i="49"/>
  <c r="F20" i="49"/>
  <c r="F19" i="49"/>
  <c r="F17" i="49"/>
  <c r="F16" i="49"/>
  <c r="F15" i="49"/>
  <c r="F14" i="49"/>
  <c r="F12" i="49"/>
  <c r="F11" i="49"/>
  <c r="F10" i="49"/>
  <c r="F9" i="49"/>
  <c r="F8" i="49"/>
  <c r="F7" i="49"/>
  <c r="F6" i="49"/>
  <c r="F5" i="49"/>
  <c r="C5" i="49"/>
  <c r="B1" i="49"/>
  <c r="J6" i="48"/>
  <c r="J7" i="48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30" i="48"/>
  <c r="J5" i="48"/>
  <c r="O6" i="48"/>
  <c r="O7" i="48"/>
  <c r="O8" i="48"/>
  <c r="O9" i="48"/>
  <c r="O10" i="48"/>
  <c r="O11" i="48"/>
  <c r="O12" i="48"/>
  <c r="O13" i="48"/>
  <c r="O14" i="48"/>
  <c r="O15" i="48"/>
  <c r="O16" i="48"/>
  <c r="O17" i="48"/>
  <c r="O18" i="48"/>
  <c r="O19" i="48"/>
  <c r="O20" i="48"/>
  <c r="O21" i="48"/>
  <c r="O22" i="48"/>
  <c r="O23" i="48"/>
  <c r="O24" i="48"/>
  <c r="O25" i="48"/>
  <c r="O26" i="48"/>
  <c r="O27" i="48"/>
  <c r="O28" i="48"/>
  <c r="O29" i="48"/>
  <c r="O30" i="48"/>
  <c r="O5" i="48"/>
  <c r="A1" i="48"/>
  <c r="A1" i="47"/>
  <c r="B78" i="20"/>
  <c r="M58" i="20"/>
  <c r="O58" i="20"/>
  <c r="C19" i="20"/>
  <c r="C18" i="20"/>
  <c r="C17" i="20"/>
  <c r="G8" i="20"/>
  <c r="G6" i="20"/>
  <c r="D8" i="20"/>
  <c r="D6" i="20"/>
</calcChain>
</file>

<file path=xl/sharedStrings.xml><?xml version="1.0" encoding="utf-8"?>
<sst xmlns="http://schemas.openxmlformats.org/spreadsheetml/2006/main" count="1410" uniqueCount="328">
  <si>
    <t>Mã số:</t>
  </si>
  <si>
    <t>Lần ban hành:</t>
  </si>
  <si>
    <t>Số trang</t>
  </si>
  <si>
    <t>M</t>
  </si>
  <si>
    <t>PCS</t>
  </si>
  <si>
    <t>TOLERANCE</t>
  </si>
  <si>
    <t>HOW TO MEASURE</t>
  </si>
  <si>
    <t>CB neck seam to bottom edge</t>
  </si>
  <si>
    <t>HPS to neck seam</t>
  </si>
  <si>
    <t>1 1/4 in</t>
  </si>
  <si>
    <t>EXPECTED</t>
  </si>
  <si>
    <t>MEASUREMENT NOTES</t>
  </si>
  <si>
    <r>
      <rPr>
        <b/>
        <sz val="10.5"/>
        <color rgb="FF052937"/>
        <rFont val="Arial"/>
        <family val="2"/>
      </rPr>
      <t>Measurements</t>
    </r>
  </si>
  <si>
    <t xml:space="preserve">Sample Size: M
</t>
  </si>
  <si>
    <t xml:space="preserve">POINT OF MEASURE                                                                                                                           </t>
  </si>
  <si>
    <t xml:space="preserve">CODE                         </t>
  </si>
  <si>
    <t xml:space="preserve">CRITICAL  </t>
  </si>
  <si>
    <t xml:space="preserve"> TYPE  </t>
  </si>
  <si>
    <t xml:space="preserve">TOLERANCE </t>
  </si>
  <si>
    <t xml:space="preserve"> EXPECTED</t>
  </si>
  <si>
    <t>1ST FIT - RCVD</t>
  </si>
  <si>
    <t xml:space="preserve">VARIANCE </t>
  </si>
  <si>
    <t>ADJUST BY +/-</t>
  </si>
  <si>
    <t xml:space="preserve"> REVISED SPEC 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</si>
  <si>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</si>
  <si>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</si>
  <si>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</si>
  <si>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</si>
  <si>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</si>
  <si>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</si>
  <si>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</si>
  <si>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</si>
  <si>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27 in</t>
  </si>
  <si>
    <t>Back Body Length</t>
  </si>
  <si>
    <t>DÀI ÁO THÂN SAU</t>
  </si>
  <si>
    <t>S&amp;K02</t>
  </si>
  <si>
    <t>GIỮA CỔ SAU ĐẾN MÉP LAI</t>
  </si>
  <si>
    <t>25 3/4 in</t>
  </si>
  <si>
    <t>Front Neck Drop</t>
  </si>
  <si>
    <t>HẠ CỔ TRƯỚC</t>
  </si>
  <si>
    <t>S&amp;K04</t>
  </si>
  <si>
    <t>ĐỈNH VAI ĐẾN ĐƯỜNG MAY</t>
  </si>
  <si>
    <t>false</t>
  </si>
  <si>
    <t>1/8 in</t>
  </si>
  <si>
    <t>3 3/4 in</t>
  </si>
  <si>
    <t>Back Neck Drop</t>
  </si>
  <si>
    <t>HẠ CỔ SAU</t>
  </si>
  <si>
    <t>S&amp;K05</t>
  </si>
  <si>
    <t>Back Neck Width</t>
  </si>
  <si>
    <t>RỘNG CỔ SAU</t>
  </si>
  <si>
    <t>S&amp;K06</t>
  </si>
  <si>
    <t>Seam to seam at back neck, at HPS point</t>
  </si>
  <si>
    <t>TỪ ĐƯỜNG MAY ĐẾN ĐƯỜNG MAY TẠI CỔ SAU</t>
  </si>
  <si>
    <t>1/4 in</t>
  </si>
  <si>
    <t>7 3/4 in</t>
  </si>
  <si>
    <t>Shoulder Seam Forward</t>
  </si>
  <si>
    <t>CHỒM VAI</t>
  </si>
  <si>
    <t>S&amp;K07</t>
  </si>
  <si>
    <t>HPS to seam</t>
  </si>
  <si>
    <t>TỪ ĐỈNH VAI ĐẾN ĐƯỜNG MAY CỔ</t>
  </si>
  <si>
    <t>Shoulder Slope</t>
  </si>
  <si>
    <t>XUÔI VAI</t>
  </si>
  <si>
    <t>S&amp;K08</t>
  </si>
  <si>
    <t>Shoulder point perpendicular to HPS</t>
  </si>
  <si>
    <t>ĐO TỪ NGANG VAI ĐẾN ĐIỂM NGANG ĐẦU VAI</t>
  </si>
  <si>
    <t>1 3/4 in</t>
  </si>
  <si>
    <t>Across Shoulder</t>
  </si>
  <si>
    <t>NGANG VAI</t>
  </si>
  <si>
    <t>S&amp;K09</t>
  </si>
  <si>
    <t>Seam to seam</t>
  </si>
  <si>
    <t>ĐM ĐẾN ĐM</t>
  </si>
  <si>
    <t>Half</t>
  </si>
  <si>
    <t>3/8 in</t>
  </si>
  <si>
    <t>18 1/4 in</t>
  </si>
  <si>
    <t>Across Front</t>
  </si>
  <si>
    <t>NGANG THÂN TRƯỚC</t>
  </si>
  <si>
    <t>S&amp;K010</t>
  </si>
  <si>
    <t>7" dwn from HPS, Seam to seam</t>
  </si>
  <si>
    <t>HẠ 7" TỪ CAO VAI, ĐO TỪ ĐƯỜNG MAY ĐẾN ĐƯỜNG MAY</t>
  </si>
  <si>
    <t>17 1/4 in</t>
  </si>
  <si>
    <t>Across Back</t>
  </si>
  <si>
    <t>NGANG THÂN SAU</t>
  </si>
  <si>
    <t>S&amp;K011</t>
  </si>
  <si>
    <t>7" dwn from HPS, Seam to Seam</t>
  </si>
  <si>
    <t>17 3/4 in</t>
  </si>
  <si>
    <t>Chest Width</t>
  </si>
  <si>
    <t>RỘNG NGỰC</t>
  </si>
  <si>
    <t>S&amp;K012</t>
  </si>
  <si>
    <t>1" Below armhole- edge to edge</t>
  </si>
  <si>
    <t>HẠ 1" DƯỚI NGÃ TƯ NÁCH, ĐO TỪ MÉP ĐẾN MÉP</t>
  </si>
  <si>
    <t>24 in</t>
  </si>
  <si>
    <t>Bottom Opening Width- At Seam</t>
  </si>
  <si>
    <t>NGANG LAI ÁO - TẠI ĐƯỜNG MAY</t>
  </si>
  <si>
    <t>S&amp;K108</t>
  </si>
  <si>
    <t>Straight with seam relaxed</t>
  </si>
  <si>
    <t>ĐO THẲNG THEO ĐƯỜNG MAY, ĐO ÊM</t>
  </si>
  <si>
    <t>19 1/2 in</t>
  </si>
  <si>
    <t>Bottom Opening Width- At Edge</t>
  </si>
  <si>
    <t>RỘNG LAI ÁO - TẠI MÉP</t>
  </si>
  <si>
    <t>S&amp;K013</t>
  </si>
  <si>
    <t>At bottom edge</t>
  </si>
  <si>
    <t>TẠI MÉP LAI</t>
  </si>
  <si>
    <t>17 in</t>
  </si>
  <si>
    <t>Bottom Trim Height</t>
  </si>
  <si>
    <t>TO BẢN LAI ÁO</t>
  </si>
  <si>
    <t>S&amp;K101</t>
  </si>
  <si>
    <t>Rib Height</t>
  </si>
  <si>
    <t>CAO BO</t>
  </si>
  <si>
    <t>3 1/4 in</t>
  </si>
  <si>
    <t>Sleeve Length from CB Neck</t>
  </si>
  <si>
    <t>DÀI TAY TỪ GIỮA CỔ SAU</t>
  </si>
  <si>
    <t>S&amp;K032</t>
  </si>
  <si>
    <t>3-point measure from CB Neck to shoulder point to sleeve edge</t>
  </si>
  <si>
    <t>ĐO 3 ĐIỂM TỪ GIỮA CỔ SAU ĐẾN ĐIỂM VAI ĐẾN MÉP TAY</t>
  </si>
  <si>
    <t>34 1/2 in</t>
  </si>
  <si>
    <t>Armhole Drop</t>
  </si>
  <si>
    <t>HẠ NÁCH</t>
  </si>
  <si>
    <t>S&amp;K016</t>
  </si>
  <si>
    <t>Below HPS - measure perpendicular</t>
  </si>
  <si>
    <t>HẠ TỪ CAO VAI ĐẾN ĐIỂM NAGNG NGÃ TƯ NÁCH</t>
  </si>
  <si>
    <t>11 1/4 in</t>
  </si>
  <si>
    <t>Bicep Width</t>
  </si>
  <si>
    <t>RỘNG BẮP TAY</t>
  </si>
  <si>
    <t>S&amp;K017</t>
  </si>
  <si>
    <t>1" below armhole- edge to edge</t>
  </si>
  <si>
    <t>8 3/4 in</t>
  </si>
  <si>
    <t>Forearm Width</t>
  </si>
  <si>
    <t>RỘNG CẲNG TAY</t>
  </si>
  <si>
    <t>S&amp;K033</t>
  </si>
  <si>
    <t>9" up from sleeve cuff edge</t>
  </si>
  <si>
    <t>9" TỪ MÉP LAI TAY</t>
  </si>
  <si>
    <t>6 3/4 in</t>
  </si>
  <si>
    <t>Sleeve Opening Width- At Seam</t>
  </si>
  <si>
    <t>RỘNG LAI ÁO - TẠI ĐƯỜNG MAY</t>
  </si>
  <si>
    <t>S&amp;K034</t>
  </si>
  <si>
    <t>Width at Seam</t>
  </si>
  <si>
    <t>RỘNG TẠI ĐƯỜNG MAY</t>
  </si>
  <si>
    <t>4 3/4 in</t>
  </si>
  <si>
    <t>Sleeve Opening Width- At Edge</t>
  </si>
  <si>
    <t>S&amp;K73</t>
  </si>
  <si>
    <t>At edge</t>
  </si>
  <si>
    <t>Sleeve Cuff Height</t>
  </si>
  <si>
    <t>TO BẢN LAI TAY</t>
  </si>
  <si>
    <t>S&amp;K36</t>
  </si>
  <si>
    <t>Cuff edge to seam</t>
  </si>
  <si>
    <t>MÉP ĐẾN ĐƯỜNG MAY</t>
  </si>
  <si>
    <t>Neck Trim Height</t>
  </si>
  <si>
    <t>TO BẢN BO CỔ</t>
  </si>
  <si>
    <t>S&amp;K020</t>
  </si>
  <si>
    <t>Neck Seam to trim edge</t>
  </si>
  <si>
    <t>MÉP ĐẾN ĐƯỜNG MAY CỔ</t>
  </si>
  <si>
    <t>Front Logo Placement below CF Neckline</t>
  </si>
  <si>
    <t>ĐỊNH VỊ HÌNH IN NGỰC TRÁI DƯỚI VIỀN CỔ TRƯỚC</t>
  </si>
  <si>
    <t>S&amp;K21</t>
  </si>
  <si>
    <t>3 in</t>
  </si>
  <si>
    <t>Front Logo Placement out from the CF Line</t>
  </si>
  <si>
    <t>ĐỊNH VỊ HÌNH IN NGỰC TRÁI TỪ GIỮA TRƯỚC</t>
  </si>
  <si>
    <t>S&amp;K022</t>
  </si>
  <si>
    <t>1 7/8 in</t>
  </si>
  <si>
    <t>CB Logo Placement down from CB neck</t>
  </si>
  <si>
    <t>ĐỊNH VỊ HÌNH IN THÂN SAU DƯỚI GIỮA CỔ SAU</t>
  </si>
  <si>
    <t>S&amp;K102</t>
  </si>
  <si>
    <t>Space between cb neck and cb logo</t>
  </si>
  <si>
    <t>Loop Label Placement at Sideseam</t>
  </si>
  <si>
    <t>VỊ TRÍ NHÃN SƯỜN CỜ SƯỜN NGOÀI</t>
  </si>
  <si>
    <t>S&amp;K023</t>
  </si>
  <si>
    <t>Bottom edge to bottom of loop label, at the WL side seam</t>
  </si>
  <si>
    <t>MÉP LAI ĐẾN MÉP NHÃN, TẠI SƯỜN TRÁI NGOÀI NGƯỜI MẶC</t>
  </si>
  <si>
    <t>7 in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</si>
  <si>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</si>
  <si>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</si>
  <si>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</si>
  <si>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</si>
  <si>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</si>
  <si>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</si>
  <si>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</si>
  <si>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</si>
  <si>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</si>
  <si>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</si>
  <si>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</si>
  <si>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</si>
  <si>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</si>
  <si>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</si>
  <si>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</si>
  <si>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</si>
  <si>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</si>
  <si>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</si>
  <si>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</si>
  <si>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>Technical Garment Construction</t>
  </si>
  <si>
    <t xml:space="preserve">-MAY THEO MẪU SIZE SET ĐÃ DUYỆT 
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</si>
  <si>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</si>
  <si>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</si>
  <si>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</si>
  <si>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</si>
  <si>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</si>
  <si>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</si>
  <si>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</si>
  <si>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NHÃN XÉ PHÂN SIZE</t>
  </si>
  <si>
    <t>WHITE/ BLACK</t>
  </si>
  <si>
    <t>THEO S/O DUYỆT MÀU GREEN DỰ KIẾN CHUYỂN 24/2/23</t>
  </si>
  <si>
    <t>PROTO - RCVD</t>
  </si>
  <si>
    <r>
      <rPr>
        <sz val="14"/>
        <color rgb="FF052937"/>
        <rFont val="Arial"/>
        <family val="2"/>
      </rPr>
      <t>Sample Size: M</t>
    </r>
    <r>
      <rPr>
        <sz val="10"/>
        <color rgb="FF052937"/>
        <rFont val="Arial"/>
        <family val="2"/>
      </rPr>
      <t xml:space="preserve">
</t>
    </r>
  </si>
  <si>
    <t>THÔNG SỐ MAY MẪU PPS</t>
  </si>
  <si>
    <t>DỊCH</t>
  </si>
  <si>
    <t>NO</t>
  </si>
  <si>
    <r>
      <rPr>
        <b/>
        <sz val="14"/>
        <color rgb="FF052937"/>
        <rFont val="Muli"/>
      </rPr>
      <t>Sample Size: M</t>
    </r>
    <r>
      <rPr>
        <b/>
        <sz val="10"/>
        <color rgb="FF052937"/>
        <rFont val="Muli"/>
      </rPr>
      <t xml:space="preserve">
</t>
    </r>
  </si>
  <si>
    <t>Minimum Neck Stretch</t>
  </si>
  <si>
    <t>Bottom Opening Width 2" Above Rib Knit Seam</t>
  </si>
  <si>
    <t>Sleeve Opening Width 1" Above Rib Knit Seam</t>
  </si>
  <si>
    <t>WL Chest Artwork Placement from HPS</t>
  </si>
  <si>
    <t>WL Chest Artwork Placement from CF Line</t>
  </si>
  <si>
    <t>CB Artwork Placement below CB Neck Seam</t>
  </si>
  <si>
    <t>(Pattern Measurement)</t>
  </si>
  <si>
    <t>From CB neck seam to top Artwork</t>
  </si>
  <si>
    <t>0 in</t>
  </si>
  <si>
    <t>27 1/4 in</t>
  </si>
  <si>
    <t>26 in</t>
  </si>
  <si>
    <t>7 7/8 in</t>
  </si>
  <si>
    <t>1 3/8 in</t>
  </si>
  <si>
    <t>17 3/8 in</t>
  </si>
  <si>
    <t>17 7/8 in</t>
  </si>
  <si>
    <t>3 3/8 in</t>
  </si>
  <si>
    <t>34 1/4 in</t>
  </si>
  <si>
    <t>11 1/2 in</t>
  </si>
  <si>
    <t>4 in</t>
  </si>
  <si>
    <t>-1/8 in</t>
  </si>
  <si>
    <t>-1/4 in</t>
  </si>
  <si>
    <t>-3/8 in</t>
  </si>
  <si>
    <t>-1 1/4 in</t>
  </si>
  <si>
    <t>21 3/4 in</t>
  </si>
  <si>
    <t>-1/2 in</t>
  </si>
  <si>
    <t>5 3/8 in</t>
  </si>
  <si>
    <t>7/8 in</t>
  </si>
  <si>
    <t>18 1/2 in</t>
  </si>
  <si>
    <t>22 3/4 in</t>
  </si>
  <si>
    <t>2 3/4 in</t>
  </si>
  <si>
    <t>35 in</t>
  </si>
  <si>
    <t>12 1/2 in</t>
  </si>
  <si>
    <t>9 in</t>
  </si>
  <si>
    <t>7 1/8 in</t>
  </si>
  <si>
    <t>2 in</t>
  </si>
  <si>
    <t>ĐỘ KÉO CĂNG CỔ</t>
  </si>
  <si>
    <t>RỘNG LAI ÁO 2" TỪ ĐƯỜNG MAY BO</t>
  </si>
  <si>
    <t>THÔNG SỐ RẬP</t>
  </si>
  <si>
    <t>RỘNG LAI TAY 1" TỪ ĐƯỜNG MAY BO</t>
  </si>
  <si>
    <t>HÌNH IN NGỰC TRÁI TỪ ĐƯỜNG MAY GIỮA TRƯỚC</t>
  </si>
  <si>
    <t>VỊ TRÍ HÌNH IN GIỮA THÂN SAU DƯỚI ĐƯỜNG MAY GIỮA CỔ SAU</t>
  </si>
  <si>
    <t>TỪ ĐƯỜNG MAY GIỮA CỔ SAU ĐẾN ĐẦU CẠNH HÌNH IN</t>
  </si>
  <si>
    <t>TĂNG</t>
  </si>
  <si>
    <t>GIẢM</t>
  </si>
  <si>
    <t>THÊM</t>
  </si>
  <si>
    <t>ĐIỀU CHỈNH LẠI THEO THÔNG SỐ</t>
  </si>
  <si>
    <t>THEO THAY ĐỔI</t>
  </si>
  <si>
    <t>VỊ TRÍ HÌNH IN NGỰC TRÁI TỪ HPS</t>
  </si>
  <si>
    <t>PPS - RCVD</t>
  </si>
  <si>
    <t>No</t>
  </si>
  <si>
    <t>POINT OF MEASURE</t>
  </si>
  <si>
    <t>CODE</t>
  </si>
  <si>
    <t>CRITICAL</t>
  </si>
  <si>
    <t>TYPE</t>
  </si>
  <si>
    <t>Across Front/Across Back Position from HPS</t>
  </si>
  <si>
    <t>Bottom Hem Height</t>
  </si>
  <si>
    <t>VỊ TRÍ NGANG THÂN TRƯỚC, THÂN SAU TỪ ĐỈNH VAI</t>
  </si>
  <si>
    <t>THÔNG SỐ  PROTO</t>
  </si>
  <si>
    <t>CF Zipper Length</t>
  </si>
  <si>
    <t>Collar Height at CB</t>
  </si>
  <si>
    <t>CF Artwork Placement below CF Neckline</t>
  </si>
  <si>
    <t>S&amp;K025</t>
  </si>
  <si>
    <t>Neck seam to collar edge at CB</t>
  </si>
  <si>
    <t>eos7YR</t>
  </si>
  <si>
    <t>S&amp;K112</t>
  </si>
  <si>
    <t>From CF Neck Seam to Top Edge of Artwork</t>
  </si>
  <si>
    <t>2 1/2 in</t>
  </si>
  <si>
    <t>7 1/2 in</t>
  </si>
  <si>
    <t>3/4 in</t>
  </si>
  <si>
    <t>13 in</t>
  </si>
  <si>
    <t>6 1/2 in</t>
  </si>
  <si>
    <t>DÀI DÂY KÉO GIỮA TRƯỚC</t>
  </si>
  <si>
    <t>NGANG LAI ÁO - TẠI ĐƯỜNG MÉP</t>
  </si>
  <si>
    <t>MÉP ĐẾN DIỄU</t>
  </si>
  <si>
    <t>HẠ TỪ CAO VAI ĐẾN ĐIỂM NGANG NGÃ TƯ NÁCH</t>
  </si>
  <si>
    <t>23 in</t>
  </si>
  <si>
    <t>9 3/4 in</t>
  </si>
  <si>
    <t>SS26CS001</t>
  </si>
  <si>
    <t>Collar Point Length</t>
  </si>
  <si>
    <t>Kangaroo Pocket Height At Center</t>
  </si>
  <si>
    <t>Kangaroo Pocket Width at Top Edge</t>
  </si>
  <si>
    <t>Kangaroo Pocket Width at Bottom</t>
  </si>
  <si>
    <t>Kangaroo Pocket Opening</t>
  </si>
  <si>
    <t>S&amp;K518</t>
  </si>
  <si>
    <t>S&amp;K014</t>
  </si>
  <si>
    <t>Bottom edge to stitch line or trim seam</t>
  </si>
  <si>
    <t>S&amp;K024</t>
  </si>
  <si>
    <t>Neck seam to collar point, along edge</t>
  </si>
  <si>
    <t>S&amp;K044</t>
  </si>
  <si>
    <t>Height at center</t>
  </si>
  <si>
    <t>S&amp;K045</t>
  </si>
  <si>
    <t>Width at top edge</t>
  </si>
  <si>
    <t>S&amp;K046</t>
  </si>
  <si>
    <t>Width at Bottom Edge</t>
  </si>
  <si>
    <t>S&amp;K219</t>
  </si>
  <si>
    <t>26 3/4 in</t>
  </si>
  <si>
    <t>21 1/2 in</t>
  </si>
  <si>
    <t>19 in</t>
  </si>
  <si>
    <t>20 in</t>
  </si>
  <si>
    <t>17 1/2 in</t>
  </si>
  <si>
    <t>12 in</t>
  </si>
  <si>
    <t>9 1/2 in</t>
  </si>
  <si>
    <t>5 in</t>
  </si>
  <si>
    <t>RỘNG LAI TAY - TẠI ĐƯỜNG MAY</t>
  </si>
  <si>
    <t>RỘNG LAI TAY - TẠI MÉP</t>
  </si>
  <si>
    <t>CAO LÁ CỔ TẠI GIỮA TRƯỚC</t>
  </si>
  <si>
    <t>DÀI CỔ</t>
  </si>
  <si>
    <t>CAO TÚI KANGAROO TẠI GIỮA</t>
  </si>
  <si>
    <t>RỘNG TÚI KANGAROO TẠI CẠNH TRÊN</t>
  </si>
  <si>
    <t>RỘNG TÚI KANGAROO TẠI CẠNH DƯỚI</t>
  </si>
  <si>
    <t>MIẾNG TÚI KANGAROO</t>
  </si>
  <si>
    <t>ĐỊNH VỊ ARTWORK GIỮA TRƯỚC DƯỚI ĐƯỜNG MAY CỔ TRƯỚC</t>
  </si>
  <si>
    <t>ĐỈNH VAI ĐẾN ĐƯỜNG MAY CỔ</t>
  </si>
  <si>
    <t>ĐƯỜNG MAY ĐẾN ĐƯỜNG MAY</t>
  </si>
  <si>
    <t>HẠ TỪ ĐỈNH VAI 7'', ĐƯỜNG MAY ĐẾN ĐƯỜNG MAY</t>
  </si>
  <si>
    <t>ĐO THẲNG VỚI ĐƯỜNG MAY ĐỂ ÊM</t>
  </si>
  <si>
    <t>ĐƯỜNG MAY CỔ ĐẾN MÉP LÁ CỔ TẠI GIỮA SAU</t>
  </si>
  <si>
    <t>ĐƯỜNG MAY CỔ ĐẾN ĐIỂM LÁ CỔ, DỌC MÉP</t>
  </si>
  <si>
    <t>CAO TẠI GIỮA</t>
  </si>
  <si>
    <t>RỘNG TẠI CẠNH TRÊN</t>
  </si>
  <si>
    <t>RỘNG TẠI CẠNH DƯỚI</t>
  </si>
  <si>
    <t>TỪ ĐƯỜNG MAY GIỮA CỔ TRƯỚC ĐẾN ĐỈNH ARTWORK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</si>
</sst>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\$#,##0\ ;\(\$#,##0\)"/>
    <numFmt numFmtId="166" formatCode="0.00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[$-409]d\-mmm\-yy;@"/>
    <numFmt numFmtId="172" formatCode="0.000"/>
    <numFmt numFmtId="173" formatCode="&quot;$&quot;#,##0;\-&quot;$&quot;#,##0"/>
    <numFmt numFmtId="174" formatCode="&quot;$&quot;#,##0;[Red]\-&quot;$&quot;#,##0"/>
    <numFmt numFmtId="175" formatCode="_-&quot;$&quot;* #,##0_-;\-&quot;$&quot;* #,##0_-;_-&quot;$&quot;* &quot;-&quot;_-;_-@_-"/>
    <numFmt numFmtId="176" formatCode="_-* #,##0_-;\-* #,##0_-;_-* &quot;-&quot;_-;_-@_-"/>
    <numFmt numFmtId="177" formatCode="_-&quot;$&quot;* #,##0.00_-;\-&quot;$&quot;* #,##0.00_-;_-&quot;$&quot;* &quot;-&quot;??_-;_-@_-"/>
    <numFmt numFmtId="178" formatCode="_-* #,##0.00_-;\-* #,##0.00_-;_-* &quot;-&quot;??_-;_-@_-"/>
    <numFmt numFmtId="179" formatCode="_-* #,##0.00\ &quot;₫&quot;_-;\-* #,##0.00\ &quot;₫&quot;_-;_-* &quot;-&quot;??\ &quot;₫&quot;_-;_-@_-"/>
    <numFmt numFmtId="180" formatCode="_(* #,##0_);_(* \(#,##0\);_(* &quot;-&quot;??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  <numFmt numFmtId="183" formatCode="[$-409]d\-mmm;@"/>
    <numFmt numFmtId="184" formatCode="&quot;¥&quot;#,##0.00;[Red]&quot;¥&quot;\-#,##0.00"/>
    <numFmt numFmtId="185" formatCode="&quot;¥&quot;#,##0;[Red]&quot;¥&quot;\-#,##0"/>
    <numFmt numFmtId="186" formatCode="_ * #,##0.00_)\ &quot;F&quot;_ ;_ * \(#,##0.00\)\ &quot;F&quot;_ ;_ * &quot;-&quot;??_)\ &quot;F&quot;_ ;_ @_ "/>
    <numFmt numFmtId="187" formatCode="&quot;ß&quot;\t#,##0_);\(&quot;ß&quot;\t#,##0\)"/>
    <numFmt numFmtId="188" formatCode="_(\ß* \t#,##0_);_(\ß* \(\t#,##0\);_(\ß* &quot;-&quot;_);_(@_)"/>
    <numFmt numFmtId="189" formatCode="_ * #,##0.00_)\ _$_ ;_ * \(#,##0.00\)\ _$_ ;_ * &quot;-&quot;??_)\ _$_ ;_ @_ "/>
    <numFmt numFmtId="190" formatCode="&quot;ß&quot;\t#,##0_);[Red]\(&quot;ß&quot;\t#,##0\)"/>
    <numFmt numFmtId="191" formatCode="_ * #,##0.00_ ;_ * \-#,##0.00_ ;_ * &quot;-&quot;??_ ;_ @_ "/>
    <numFmt numFmtId="192" formatCode="_(* #,##0_);_(* \(#,##0\);_(* &quot;-&quot;?_);@_)"/>
    <numFmt numFmtId="193" formatCode="#,##0.0_);\(#,##0.0\)"/>
    <numFmt numFmtId="194" formatCode="_(* #,##0.0000_);_(* \(#,##0.0000\);_(* &quot;-&quot;??_);_(@_)"/>
    <numFmt numFmtId="195" formatCode="0.0%;[Red]\(0.0%\)"/>
    <numFmt numFmtId="196" formatCode="_ * #,##0.00_)&quot;£&quot;_ ;_ * \(#,##0.00\)&quot;£&quot;_ ;_ * &quot;-&quot;??_)&quot;£&quot;_ ;_ @_ "/>
    <numFmt numFmtId="197" formatCode="0.0%;\(0.0%\)"/>
    <numFmt numFmtId="198" formatCode="_-* #,##0.00\ _₫_-;\-* #,##0.00\ _₫_-;_-* &quot;-&quot;??\ _₫_-;_-@_-"/>
    <numFmt numFmtId="199" formatCode="_-&quot;₫&quot;* #,##0.00_-;\-&quot;₫&quot;* #,##0.00_-;_-&quot;₫&quot;* &quot;-&quot;??_-;_-@_-"/>
    <numFmt numFmtId="200" formatCode="_(&quot;€&quot;* #,##0.00_);_(&quot;€&quot;* \(#,##0.00\);_(&quot;€&quot;* &quot;-&quot;??_);_(@_)"/>
    <numFmt numFmtId="201" formatCode="#,###"/>
    <numFmt numFmtId="202" formatCode="&quot;\&quot;#,##0;[Red]\-&quot;\&quot;#,##0"/>
    <numFmt numFmtId="203" formatCode="&quot;\&quot;#,##0.00;\-&quot;\&quot;#,##0.00"/>
    <numFmt numFmtId="204" formatCode="#,##0.000_);\(#,##0.000\)"/>
    <numFmt numFmtId="205" formatCode="#,##0.00\ &quot;F&quot;;[Red]\-#,##0.00\ &quot;F&quot;"/>
    <numFmt numFmtId="206" formatCode="#,##0\ &quot;F&quot;;\-#,##0\ &quot;F&quot;"/>
    <numFmt numFmtId="207" formatCode="#,##0\ &quot;F&quot;;[Red]\-#,##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 &quot;\&quot;* #,##0_ ;_ &quot;\&quot;* \-#,##0_ ;_ &quot;\&quot;* &quot;-&quot;_ ;_ @_ "/>
    <numFmt numFmtId="211" formatCode="_ &quot;\&quot;* #,##0.00_ ;_ &quot;\&quot;* \-#,##0.00_ ;_ &quot;\&quot;* &quot;-&quot;??_ ;_ @_ "/>
  </numFmts>
  <fonts count="2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sz val="16"/>
      <name val="Muli"/>
    </font>
    <font>
      <b/>
      <sz val="22"/>
      <name val="Muli"/>
    </font>
    <font>
      <sz val="22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b/>
      <sz val="12"/>
      <name val="Muli"/>
    </font>
    <font>
      <sz val="12"/>
      <name val="Muli"/>
    </font>
    <font>
      <b/>
      <sz val="11"/>
      <name val="Muli"/>
    </font>
    <font>
      <sz val="11"/>
      <color theme="1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11"/>
      <color theme="1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10"/>
      <color rgb="FF000000"/>
      <name val="Times New Roman"/>
      <family val="1"/>
    </font>
    <font>
      <b/>
      <sz val="10"/>
      <color rgb="FF052937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.5"/>
      <name val="Arial"/>
      <family val="2"/>
    </font>
    <font>
      <b/>
      <sz val="10.5"/>
      <color rgb="FF052937"/>
      <name val="Arial"/>
      <family val="2"/>
    </font>
    <font>
      <sz val="10"/>
      <name val="Arial MT"/>
    </font>
    <font>
      <b/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16"/>
      <name val="Arial MT"/>
    </font>
    <font>
      <sz val="12"/>
      <color rgb="FF000000"/>
      <name val="Times New Roman"/>
      <family val="1"/>
    </font>
    <font>
      <sz val="10"/>
      <color rgb="FF052937"/>
      <name val="Arial"/>
      <family val="2"/>
    </font>
    <font>
      <sz val="14"/>
      <color rgb="FF052937"/>
      <name val="Arial"/>
      <family val="2"/>
    </font>
    <font>
      <b/>
      <sz val="16"/>
      <name val="Arial MT"/>
    </font>
    <font>
      <b/>
      <sz val="12"/>
      <color theme="1"/>
      <name val="Times New Roman"/>
      <family val="1"/>
    </font>
    <font>
      <sz val="10"/>
      <color rgb="FF000000"/>
      <name val="Muli"/>
    </font>
    <font>
      <b/>
      <sz val="12"/>
      <color rgb="FF000000"/>
      <name val="Muli"/>
    </font>
    <font>
      <sz val="12"/>
      <color rgb="FF000000"/>
      <name val="Muli"/>
    </font>
    <font>
      <b/>
      <sz val="12"/>
      <color theme="1"/>
      <name val="Muli"/>
    </font>
    <font>
      <b/>
      <sz val="22"/>
      <color rgb="FF052937"/>
      <name val="Muli"/>
    </font>
    <font>
      <b/>
      <sz val="10"/>
      <color rgb="FF000000"/>
      <name val="Muli"/>
    </font>
    <font>
      <b/>
      <sz val="10"/>
      <color rgb="FF052937"/>
      <name val="Muli"/>
    </font>
    <font>
      <b/>
      <sz val="14"/>
      <color rgb="FF052937"/>
      <name val="Muli"/>
    </font>
    <font>
      <b/>
      <sz val="26"/>
      <color rgb="FF052937"/>
      <name val="Arial"/>
      <family val="2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name val="Arial"/>
      <family val="2"/>
    </font>
    <font>
      <b/>
      <sz val="28"/>
      <color rgb="FF000000"/>
      <name val="Times New Roman"/>
      <family val="1"/>
    </font>
    <font>
      <b/>
      <sz val="14"/>
      <color rgb="FF000000"/>
      <name val="Times New Roman"/>
      <family val="1"/>
    </font>
    <font>
      <sz val="16"/>
      <color rgb="FF00000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b/>
      <sz val="16"/>
      <color rgb="FF00000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5FAFF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/>
      <bottom/>
      <diagonal/>
    </border>
  </borders>
  <cellStyleXfs count="3554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8" applyNumberFormat="0" applyBorder="0" applyAlignment="0" applyProtection="0"/>
    <xf numFmtId="166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0" applyNumberFormat="0" applyProtection="0">
      <alignment horizontal="right" vertical="center"/>
    </xf>
    <xf numFmtId="0" fontId="2" fillId="8" borderId="10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1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0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33" fillId="0" borderId="0"/>
    <xf numFmtId="0" fontId="35" fillId="11" borderId="0" applyNumberFormat="0" applyBorder="0" applyAlignment="0" applyProtection="0"/>
    <xf numFmtId="175" fontId="3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6" fillId="0" borderId="0" applyFont="0" applyFill="0" applyBorder="0" applyAlignment="0" applyProtection="0"/>
    <xf numFmtId="180" fontId="37" fillId="0" borderId="33" applyFont="0" applyBorder="0"/>
    <xf numFmtId="180" fontId="37" fillId="0" borderId="33" applyFont="0" applyBorder="0"/>
    <xf numFmtId="168" fontId="2" fillId="0" borderId="0" applyFont="0" applyFill="0" applyBorder="0" applyAlignment="0" applyProtection="0"/>
    <xf numFmtId="0" fontId="3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176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42" fillId="0" borderId="0"/>
    <xf numFmtId="0" fontId="43" fillId="0" borderId="0"/>
    <xf numFmtId="0" fontId="43" fillId="0" borderId="0"/>
    <xf numFmtId="183" fontId="42" fillId="0" borderId="0"/>
    <xf numFmtId="183" fontId="42" fillId="0" borderId="0"/>
    <xf numFmtId="183" fontId="42" fillId="0" borderId="0"/>
    <xf numFmtId="0" fontId="44" fillId="0" borderId="0"/>
    <xf numFmtId="0" fontId="43" fillId="0" borderId="0"/>
    <xf numFmtId="0" fontId="43" fillId="0" borderId="0"/>
    <xf numFmtId="183" fontId="44" fillId="0" borderId="0"/>
    <xf numFmtId="183" fontId="44" fillId="0" borderId="0"/>
    <xf numFmtId="183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9" fontId="47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51" fillId="0" borderId="0"/>
    <xf numFmtId="0" fontId="52" fillId="0" borderId="0"/>
    <xf numFmtId="0" fontId="52" fillId="0" borderId="0"/>
    <xf numFmtId="183" fontId="51" fillId="0" borderId="0"/>
    <xf numFmtId="183" fontId="51" fillId="0" borderId="0"/>
    <xf numFmtId="183" fontId="51" fillId="0" borderId="0"/>
    <xf numFmtId="0" fontId="52" fillId="0" borderId="0"/>
    <xf numFmtId="0" fontId="52" fillId="0" borderId="0"/>
    <xf numFmtId="176" fontId="49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49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178" fontId="49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47" fillId="0" borderId="0" applyFont="0" applyFill="0" applyBorder="0" applyAlignment="0" applyProtection="0"/>
    <xf numFmtId="185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85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0" fontId="49" fillId="0" borderId="0"/>
    <xf numFmtId="0" fontId="54" fillId="0" borderId="0"/>
    <xf numFmtId="0" fontId="50" fillId="0" borderId="0"/>
    <xf numFmtId="0" fontId="50" fillId="0" borderId="0"/>
    <xf numFmtId="183" fontId="54" fillId="0" borderId="0"/>
    <xf numFmtId="183" fontId="54" fillId="0" borderId="0"/>
    <xf numFmtId="183" fontId="54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183" fontId="54" fillId="0" borderId="0"/>
    <xf numFmtId="183" fontId="54" fillId="0" borderId="0"/>
    <xf numFmtId="183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183" fontId="54" fillId="0" borderId="0"/>
    <xf numFmtId="183" fontId="54" fillId="0" borderId="0"/>
    <xf numFmtId="183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183" fontId="54" fillId="0" borderId="0"/>
    <xf numFmtId="183" fontId="54" fillId="0" borderId="0"/>
    <xf numFmtId="183" fontId="5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0" fontId="50" fillId="0" borderId="0"/>
    <xf numFmtId="0" fontId="50" fillId="0" borderId="0"/>
    <xf numFmtId="183" fontId="54" fillId="0" borderId="0"/>
    <xf numFmtId="183" fontId="54" fillId="0" borderId="0"/>
    <xf numFmtId="183" fontId="54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50" fillId="0" borderId="0"/>
    <xf numFmtId="0" fontId="50" fillId="0" borderId="0"/>
    <xf numFmtId="0" fontId="54" fillId="0" borderId="0"/>
    <xf numFmtId="183" fontId="54" fillId="0" borderId="0"/>
    <xf numFmtId="183" fontId="54" fillId="0" borderId="0"/>
    <xf numFmtId="183" fontId="54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177" fontId="49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49" fillId="0" borderId="0"/>
    <xf numFmtId="0" fontId="50" fillId="0" borderId="0"/>
    <xf numFmtId="0" fontId="50" fillId="0" borderId="0"/>
    <xf numFmtId="183" fontId="49" fillId="0" borderId="0"/>
    <xf numFmtId="183" fontId="49" fillId="0" borderId="0"/>
    <xf numFmtId="183" fontId="49" fillId="0" borderId="0"/>
    <xf numFmtId="0" fontId="50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75" fontId="5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5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36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36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5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5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36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57" fillId="4" borderId="0"/>
    <xf numFmtId="183" fontId="57" fillId="4" borderId="0"/>
    <xf numFmtId="183" fontId="57" fillId="4" borderId="0"/>
    <xf numFmtId="183" fontId="57" fillId="4" borderId="0"/>
    <xf numFmtId="9" fontId="58" fillId="0" borderId="0" applyFont="0" applyFill="0" applyBorder="0" applyAlignment="0" applyProtection="0"/>
    <xf numFmtId="0" fontId="59" fillId="4" borderId="0"/>
    <xf numFmtId="183" fontId="59" fillId="4" borderId="0"/>
    <xf numFmtId="183" fontId="59" fillId="4" borderId="0"/>
    <xf numFmtId="183" fontId="59" fillId="4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5" borderId="0" applyNumberFormat="0" applyBorder="0" applyAlignment="0" applyProtection="0"/>
    <xf numFmtId="0" fontId="60" fillId="13" borderId="0" applyNumberFormat="0" applyBorder="0" applyAlignment="0" applyProtection="0"/>
    <xf numFmtId="0" fontId="61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183" fontId="61" fillId="16" borderId="0" applyNumberFormat="0" applyBorder="0" applyAlignment="0" applyProtection="0">
      <alignment vertical="center"/>
    </xf>
    <xf numFmtId="183" fontId="61" fillId="16" borderId="0" applyNumberFormat="0" applyBorder="0" applyAlignment="0" applyProtection="0">
      <alignment vertical="center"/>
    </xf>
    <xf numFmtId="183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183" fontId="61" fillId="17" borderId="0" applyNumberFormat="0" applyBorder="0" applyAlignment="0" applyProtection="0">
      <alignment vertical="center"/>
    </xf>
    <xf numFmtId="183" fontId="61" fillId="17" borderId="0" applyNumberFormat="0" applyBorder="0" applyAlignment="0" applyProtection="0">
      <alignment vertical="center"/>
    </xf>
    <xf numFmtId="183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183" fontId="61" fillId="18" borderId="0" applyNumberFormat="0" applyBorder="0" applyAlignment="0" applyProtection="0">
      <alignment vertical="center"/>
    </xf>
    <xf numFmtId="183" fontId="61" fillId="18" borderId="0" applyNumberFormat="0" applyBorder="0" applyAlignment="0" applyProtection="0">
      <alignment vertical="center"/>
    </xf>
    <xf numFmtId="183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183" fontId="61" fillId="19" borderId="0" applyNumberFormat="0" applyBorder="0" applyAlignment="0" applyProtection="0">
      <alignment vertical="center"/>
    </xf>
    <xf numFmtId="183" fontId="61" fillId="19" borderId="0" applyNumberFormat="0" applyBorder="0" applyAlignment="0" applyProtection="0">
      <alignment vertical="center"/>
    </xf>
    <xf numFmtId="183" fontId="61" fillId="1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183" fontId="61" fillId="15" borderId="0" applyNumberFormat="0" applyBorder="0" applyAlignment="0" applyProtection="0">
      <alignment vertical="center"/>
    </xf>
    <xf numFmtId="183" fontId="61" fillId="15" borderId="0" applyNumberFormat="0" applyBorder="0" applyAlignment="0" applyProtection="0">
      <alignment vertical="center"/>
    </xf>
    <xf numFmtId="183" fontId="61" fillId="1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183" fontId="61" fillId="13" borderId="0" applyNumberFormat="0" applyBorder="0" applyAlignment="0" applyProtection="0">
      <alignment vertical="center"/>
    </xf>
    <xf numFmtId="183" fontId="61" fillId="13" borderId="0" applyNumberFormat="0" applyBorder="0" applyAlignment="0" applyProtection="0">
      <alignment vertical="center"/>
    </xf>
    <xf numFmtId="183" fontId="61" fillId="13" borderId="0" applyNumberFormat="0" applyBorder="0" applyAlignment="0" applyProtection="0">
      <alignment vertical="center"/>
    </xf>
    <xf numFmtId="0" fontId="63" fillId="4" borderId="0"/>
    <xf numFmtId="183" fontId="63" fillId="4" borderId="0"/>
    <xf numFmtId="183" fontId="63" fillId="4" borderId="0"/>
    <xf numFmtId="183" fontId="63" fillId="4" borderId="0"/>
    <xf numFmtId="0" fontId="64" fillId="0" borderId="0">
      <alignment wrapText="1"/>
    </xf>
    <xf numFmtId="183" fontId="64" fillId="0" borderId="0">
      <alignment wrapText="1"/>
    </xf>
    <xf numFmtId="183" fontId="64" fillId="0" borderId="0">
      <alignment wrapText="1"/>
    </xf>
    <xf numFmtId="183" fontId="64" fillId="0" borderId="0">
      <alignment wrapText="1"/>
    </xf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2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23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19" borderId="0" applyNumberFormat="0" applyBorder="0" applyAlignment="0" applyProtection="0"/>
    <xf numFmtId="0" fontId="60" fillId="23" borderId="0" applyNumberFormat="0" applyBorder="0" applyAlignment="0" applyProtection="0"/>
    <xf numFmtId="0" fontId="60" fillId="25" borderId="0" applyNumberFormat="0" applyBorder="0" applyAlignment="0" applyProtection="0"/>
    <xf numFmtId="0" fontId="61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183" fontId="61" fillId="23" borderId="0" applyNumberFormat="0" applyBorder="0" applyAlignment="0" applyProtection="0">
      <alignment vertical="center"/>
    </xf>
    <xf numFmtId="183" fontId="61" fillId="23" borderId="0" applyNumberFormat="0" applyBorder="0" applyAlignment="0" applyProtection="0">
      <alignment vertical="center"/>
    </xf>
    <xf numFmtId="183" fontId="61" fillId="23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183" fontId="61" fillId="21" borderId="0" applyNumberFormat="0" applyBorder="0" applyAlignment="0" applyProtection="0">
      <alignment vertical="center"/>
    </xf>
    <xf numFmtId="183" fontId="61" fillId="21" borderId="0" applyNumberFormat="0" applyBorder="0" applyAlignment="0" applyProtection="0">
      <alignment vertical="center"/>
    </xf>
    <xf numFmtId="183" fontId="61" fillId="21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183" fontId="61" fillId="24" borderId="0" applyNumberFormat="0" applyBorder="0" applyAlignment="0" applyProtection="0">
      <alignment vertical="center"/>
    </xf>
    <xf numFmtId="183" fontId="61" fillId="24" borderId="0" applyNumberFormat="0" applyBorder="0" applyAlignment="0" applyProtection="0">
      <alignment vertical="center"/>
    </xf>
    <xf numFmtId="183" fontId="61" fillId="2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183" fontId="61" fillId="19" borderId="0" applyNumberFormat="0" applyBorder="0" applyAlignment="0" applyProtection="0">
      <alignment vertical="center"/>
    </xf>
    <xf numFmtId="183" fontId="61" fillId="19" borderId="0" applyNumberFormat="0" applyBorder="0" applyAlignment="0" applyProtection="0">
      <alignment vertical="center"/>
    </xf>
    <xf numFmtId="183" fontId="61" fillId="19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183" fontId="61" fillId="23" borderId="0" applyNumberFormat="0" applyBorder="0" applyAlignment="0" applyProtection="0">
      <alignment vertical="center"/>
    </xf>
    <xf numFmtId="183" fontId="61" fillId="23" borderId="0" applyNumberFormat="0" applyBorder="0" applyAlignment="0" applyProtection="0">
      <alignment vertical="center"/>
    </xf>
    <xf numFmtId="183" fontId="61" fillId="23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183" fontId="61" fillId="25" borderId="0" applyNumberFormat="0" applyBorder="0" applyAlignment="0" applyProtection="0">
      <alignment vertical="center"/>
    </xf>
    <xf numFmtId="183" fontId="61" fillId="25" borderId="0" applyNumberFormat="0" applyBorder="0" applyAlignment="0" applyProtection="0">
      <alignment vertical="center"/>
    </xf>
    <xf numFmtId="183" fontId="61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/>
    <xf numFmtId="0" fontId="65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0" borderId="0" applyNumberFormat="0" applyBorder="0" applyAlignment="0" applyProtection="0"/>
    <xf numFmtId="0" fontId="65" fillId="26" borderId="0" applyNumberFormat="0" applyBorder="0" applyAlignment="0" applyProtection="0"/>
    <xf numFmtId="0" fontId="65" fillId="13" borderId="0" applyNumberFormat="0" applyBorder="0" applyAlignment="0" applyProtection="0"/>
    <xf numFmtId="0" fontId="65" fillId="27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8" borderId="0" applyNumberFormat="0" applyBorder="0" applyAlignment="0" applyProtection="0"/>
    <xf numFmtId="0" fontId="65" fillId="26" borderId="0" applyNumberFormat="0" applyBorder="0" applyAlignment="0" applyProtection="0"/>
    <xf numFmtId="0" fontId="65" fillId="29" borderId="0" applyNumberFormat="0" applyBorder="0" applyAlignment="0" applyProtection="0"/>
    <xf numFmtId="0" fontId="66" fillId="27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183" fontId="66" fillId="27" borderId="0" applyNumberFormat="0" applyBorder="0" applyAlignment="0" applyProtection="0">
      <alignment vertical="center"/>
    </xf>
    <xf numFmtId="183" fontId="66" fillId="27" borderId="0" applyNumberFormat="0" applyBorder="0" applyAlignment="0" applyProtection="0">
      <alignment vertical="center"/>
    </xf>
    <xf numFmtId="183" fontId="66" fillId="27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183" fontId="66" fillId="21" borderId="0" applyNumberFormat="0" applyBorder="0" applyAlignment="0" applyProtection="0">
      <alignment vertical="center"/>
    </xf>
    <xf numFmtId="183" fontId="66" fillId="21" borderId="0" applyNumberFormat="0" applyBorder="0" applyAlignment="0" applyProtection="0">
      <alignment vertical="center"/>
    </xf>
    <xf numFmtId="183" fontId="66" fillId="21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183" fontId="66" fillId="24" borderId="0" applyNumberFormat="0" applyBorder="0" applyAlignment="0" applyProtection="0">
      <alignment vertical="center"/>
    </xf>
    <xf numFmtId="183" fontId="66" fillId="24" borderId="0" applyNumberFormat="0" applyBorder="0" applyAlignment="0" applyProtection="0">
      <alignment vertical="center"/>
    </xf>
    <xf numFmtId="183" fontId="66" fillId="24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183" fontId="66" fillId="28" borderId="0" applyNumberFormat="0" applyBorder="0" applyAlignment="0" applyProtection="0">
      <alignment vertical="center"/>
    </xf>
    <xf numFmtId="183" fontId="66" fillId="28" borderId="0" applyNumberFormat="0" applyBorder="0" applyAlignment="0" applyProtection="0">
      <alignment vertical="center"/>
    </xf>
    <xf numFmtId="183" fontId="66" fillId="28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183" fontId="66" fillId="26" borderId="0" applyNumberFormat="0" applyBorder="0" applyAlignment="0" applyProtection="0">
      <alignment vertical="center"/>
    </xf>
    <xf numFmtId="183" fontId="66" fillId="26" borderId="0" applyNumberFormat="0" applyBorder="0" applyAlignment="0" applyProtection="0">
      <alignment vertical="center"/>
    </xf>
    <xf numFmtId="183" fontId="66" fillId="26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183" fontId="66" fillId="29" borderId="0" applyNumberFormat="0" applyBorder="0" applyAlignment="0" applyProtection="0">
      <alignment vertical="center"/>
    </xf>
    <xf numFmtId="183" fontId="66" fillId="29" borderId="0" applyNumberFormat="0" applyBorder="0" applyAlignment="0" applyProtection="0">
      <alignment vertical="center"/>
    </xf>
    <xf numFmtId="183" fontId="66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28" borderId="0" applyNumberFormat="0" applyBorder="0" applyAlignment="0" applyProtection="0"/>
    <xf numFmtId="0" fontId="65" fillId="26" borderId="0" applyNumberFormat="0" applyBorder="0" applyAlignment="0" applyProtection="0"/>
    <xf numFmtId="0" fontId="65" fillId="33" borderId="0" applyNumberFormat="0" applyBorder="0" applyAlignment="0" applyProtection="0"/>
    <xf numFmtId="186" fontId="2" fillId="0" borderId="0" applyFont="0" applyFill="0" applyBorder="0" applyAlignment="0" applyProtection="0"/>
    <xf numFmtId="0" fontId="68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8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69" fillId="0" borderId="0" applyFont="0" applyFill="0" applyBorder="0" applyAlignment="0" applyProtection="0"/>
    <xf numFmtId="19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68" fillId="0" borderId="0" applyFont="0" applyFill="0" applyBorder="0" applyAlignment="0" applyProtection="0"/>
    <xf numFmtId="191" fontId="58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17" borderId="0" applyNumberFormat="0" applyBorder="0" applyAlignment="0" applyProtection="0"/>
    <xf numFmtId="192" fontId="72" fillId="0" borderId="0" applyAlignment="0" applyProtection="0"/>
    <xf numFmtId="0" fontId="68" fillId="0" borderId="0"/>
    <xf numFmtId="0" fontId="73" fillId="0" borderId="0"/>
    <xf numFmtId="0" fontId="69" fillId="0" borderId="0"/>
    <xf numFmtId="0" fontId="7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194" fontId="75" fillId="0" borderId="0" applyFill="0" applyBorder="0" applyAlignment="0"/>
    <xf numFmtId="194" fontId="76" fillId="0" borderId="0" applyFill="0" applyBorder="0" applyAlignment="0"/>
    <xf numFmtId="194" fontId="75" fillId="0" borderId="0" applyFill="0" applyBorder="0" applyAlignment="0"/>
    <xf numFmtId="195" fontId="75" fillId="0" borderId="0" applyFill="0" applyBorder="0" applyAlignment="0"/>
    <xf numFmtId="195" fontId="76" fillId="0" borderId="0" applyFill="0" applyBorder="0" applyAlignment="0"/>
    <xf numFmtId="195" fontId="75" fillId="0" borderId="0" applyFill="0" applyBorder="0" applyAlignment="0"/>
    <xf numFmtId="196" fontId="2" fillId="0" borderId="0" applyFill="0" applyBorder="0" applyAlignment="0"/>
    <xf numFmtId="196" fontId="2" fillId="0" borderId="0" applyFill="0" applyBorder="0" applyAlignment="0"/>
    <xf numFmtId="196" fontId="2" fillId="0" borderId="0" applyFill="0" applyBorder="0" applyAlignment="0"/>
    <xf numFmtId="196" fontId="2" fillId="0" borderId="0" applyFill="0" applyBorder="0" applyAlignment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7" fontId="75" fillId="0" borderId="0" applyFill="0" applyBorder="0" applyAlignment="0"/>
    <xf numFmtId="197" fontId="76" fillId="0" borderId="0" applyFill="0" applyBorder="0" applyAlignment="0"/>
    <xf numFmtId="19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0" fontId="77" fillId="12" borderId="34" applyNumberFormat="0" applyAlignment="0" applyProtection="0"/>
    <xf numFmtId="0" fontId="77" fillId="20" borderId="34" applyNumberFormat="0" applyAlignment="0" applyProtection="0"/>
    <xf numFmtId="0" fontId="78" fillId="0" borderId="0"/>
    <xf numFmtId="0" fontId="79" fillId="0" borderId="0"/>
    <xf numFmtId="183" fontId="78" fillId="0" borderId="0"/>
    <xf numFmtId="183" fontId="78" fillId="0" borderId="0"/>
    <xf numFmtId="0" fontId="78" fillId="0" borderId="0"/>
    <xf numFmtId="0" fontId="80" fillId="0" borderId="35" applyNumberFormat="0" applyFill="0" applyAlignment="0" applyProtection="0"/>
    <xf numFmtId="0" fontId="81" fillId="34" borderId="36" applyNumberFormat="0" applyAlignment="0" applyProtection="0"/>
    <xf numFmtId="1" fontId="82" fillId="0" borderId="4" applyBorder="0"/>
    <xf numFmtId="1" fontId="83" fillId="0" borderId="4" applyBorder="0"/>
    <xf numFmtId="1" fontId="82" fillId="0" borderId="4" applyBorder="0"/>
    <xf numFmtId="0" fontId="84" fillId="0" borderId="0" applyNumberFormat="0" applyFill="0" applyBorder="0" applyAlignment="0" applyProtection="0"/>
    <xf numFmtId="177" fontId="75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7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6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77" fillId="0" borderId="0" applyFont="0" applyFill="0" applyBorder="0" applyAlignment="0" applyProtection="0"/>
    <xf numFmtId="198" fontId="2" fillId="0" borderId="0" quotePrefix="1">
      <protection locked="0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" fillId="14" borderId="37" applyNumberFormat="0" applyFont="0" applyAlignment="0" applyProtection="0"/>
    <xf numFmtId="193" fontId="75" fillId="0" borderId="0" applyFont="0" applyFill="0" applyBorder="0" applyAlignment="0" applyProtection="0"/>
    <xf numFmtId="193" fontId="76" fillId="0" borderId="0" applyFont="0" applyFill="0" applyBorder="0" applyAlignment="0" applyProtection="0"/>
    <xf numFmtId="193" fontId="75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60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7" fillId="0" borderId="0" applyFont="0" applyFill="0" applyBorder="0" applyAlignment="0" applyProtection="0"/>
    <xf numFmtId="177" fontId="178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4" fontId="13" fillId="0" borderId="0" applyFill="0" applyBorder="0" applyAlignment="0"/>
    <xf numFmtId="0" fontId="55" fillId="0" borderId="0"/>
    <xf numFmtId="0" fontId="5" fillId="0" borderId="0"/>
    <xf numFmtId="183" fontId="55" fillId="0" borderId="0"/>
    <xf numFmtId="183" fontId="55" fillId="0" borderId="0"/>
    <xf numFmtId="0" fontId="55" fillId="0" borderId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7" fontId="75" fillId="0" borderId="0" applyFill="0" applyBorder="0" applyAlignment="0"/>
    <xf numFmtId="197" fontId="76" fillId="0" borderId="0" applyFill="0" applyBorder="0" applyAlignment="0"/>
    <xf numFmtId="19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0" fontId="86" fillId="13" borderId="34" applyNumberFormat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178" fontId="2" fillId="0" borderId="0" applyBorder="0" applyAlignment="0" applyProtection="0"/>
    <xf numFmtId="0" fontId="87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8" fillId="18" borderId="0" applyNumberFormat="0" applyBorder="0" applyAlignment="0" applyProtection="0"/>
    <xf numFmtId="38" fontId="6" fillId="4" borderId="0" applyNumberFormat="0" applyBorder="0" applyAlignment="0" applyProtection="0"/>
    <xf numFmtId="38" fontId="175" fillId="4" borderId="0" applyNumberFormat="0" applyBorder="0" applyAlignment="0" applyProtection="0"/>
    <xf numFmtId="0" fontId="89" fillId="0" borderId="0" applyNumberFormat="0" applyFont="0" applyBorder="0" applyAlignment="0">
      <alignment horizontal="left" vertical="center"/>
    </xf>
    <xf numFmtId="183" fontId="89" fillId="0" borderId="0" applyNumberFormat="0" applyFont="0" applyBorder="0" applyAlignment="0">
      <alignment horizontal="left" vertical="center"/>
    </xf>
    <xf numFmtId="183" fontId="89" fillId="0" borderId="0" applyNumberFormat="0" applyFont="0" applyBorder="0" applyAlignment="0">
      <alignment horizontal="left" vertical="center"/>
    </xf>
    <xf numFmtId="183" fontId="89" fillId="0" borderId="0" applyNumberFormat="0" applyFont="0" applyBorder="0" applyAlignment="0">
      <alignment horizontal="left" vertical="center"/>
    </xf>
    <xf numFmtId="0" fontId="90" fillId="0" borderId="0">
      <alignment horizontal="left"/>
    </xf>
    <xf numFmtId="0" fontId="91" fillId="0" borderId="0">
      <alignment horizontal="left"/>
    </xf>
    <xf numFmtId="183" fontId="90" fillId="0" borderId="0">
      <alignment horizontal="left"/>
    </xf>
    <xf numFmtId="183" fontId="90" fillId="0" borderId="0">
      <alignment horizontal="left"/>
    </xf>
    <xf numFmtId="0" fontId="90" fillId="0" borderId="0">
      <alignment horizontal="left"/>
    </xf>
    <xf numFmtId="0" fontId="8" fillId="0" borderId="2" applyNumberFormat="0" applyAlignment="0" applyProtection="0">
      <alignment horizontal="left" vertical="center"/>
    </xf>
    <xf numFmtId="183" fontId="8" fillId="0" borderId="2" applyNumberFormat="0" applyAlignment="0" applyProtection="0">
      <alignment horizontal="left" vertical="center"/>
    </xf>
    <xf numFmtId="183" fontId="8" fillId="0" borderId="2" applyNumberFormat="0" applyAlignment="0" applyProtection="0">
      <alignment horizontal="left" vertical="center"/>
    </xf>
    <xf numFmtId="183" fontId="8" fillId="0" borderId="2" applyNumberFormat="0" applyAlignment="0" applyProtection="0">
      <alignment horizontal="left" vertical="center"/>
    </xf>
    <xf numFmtId="0" fontId="8" fillId="0" borderId="6">
      <alignment horizontal="left" vertical="center"/>
    </xf>
    <xf numFmtId="0" fontId="8" fillId="0" borderId="6">
      <alignment horizontal="left" vertical="center"/>
    </xf>
    <xf numFmtId="183" fontId="8" fillId="0" borderId="6">
      <alignment horizontal="left" vertical="center"/>
    </xf>
    <xf numFmtId="0" fontId="8" fillId="0" borderId="6">
      <alignment horizontal="left" vertical="center"/>
    </xf>
    <xf numFmtId="183" fontId="8" fillId="0" borderId="6">
      <alignment horizontal="left" vertical="center"/>
    </xf>
    <xf numFmtId="0" fontId="8" fillId="0" borderId="6">
      <alignment horizontal="left" vertical="center"/>
    </xf>
    <xf numFmtId="183" fontId="8" fillId="0" borderId="6">
      <alignment horizontal="left" vertical="center"/>
    </xf>
    <xf numFmtId="0" fontId="92" fillId="0" borderId="38" applyNumberFormat="0" applyFill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4" fillId="0" borderId="0" applyNumberFormat="0" applyFill="0" applyBorder="0" applyAlignment="0" applyProtection="0"/>
    <xf numFmtId="49" fontId="95" fillId="0" borderId="8">
      <alignment vertical="center"/>
    </xf>
    <xf numFmtId="49" fontId="95" fillId="0" borderId="8">
      <alignment vertical="center"/>
    </xf>
    <xf numFmtId="49" fontId="95" fillId="0" borderId="8">
      <alignment vertical="center"/>
    </xf>
    <xf numFmtId="49" fontId="95" fillId="0" borderId="8">
      <alignment vertical="center"/>
    </xf>
    <xf numFmtId="183" fontId="96" fillId="0" borderId="0" applyNumberFormat="0" applyFill="0" applyBorder="0" applyAlignment="0" applyProtection="0">
      <alignment vertical="top"/>
      <protection locked="0"/>
    </xf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10" fontId="6" fillId="6" borderId="8" applyNumberFormat="0" applyBorder="0" applyAlignment="0" applyProtection="0"/>
    <xf numFmtId="10" fontId="6" fillId="6" borderId="8" applyNumberFormat="0" applyBorder="0" applyAlignment="0" applyProtection="0"/>
    <xf numFmtId="10" fontId="6" fillId="6" borderId="8" applyNumberFormat="0" applyBorder="0" applyAlignment="0" applyProtection="0"/>
    <xf numFmtId="10" fontId="6" fillId="6" borderId="8" applyNumberFormat="0" applyBorder="0" applyAlignment="0" applyProtection="0"/>
    <xf numFmtId="0" fontId="86" fillId="13" borderId="34" applyNumberFormat="0" applyAlignment="0" applyProtection="0"/>
    <xf numFmtId="0" fontId="86" fillId="13" borderId="34" applyNumberFormat="0" applyAlignment="0" applyProtection="0"/>
    <xf numFmtId="0" fontId="86" fillId="13" borderId="34" applyNumberFormat="0" applyAlignment="0" applyProtection="0"/>
    <xf numFmtId="0" fontId="86" fillId="13" borderId="34" applyNumberFormat="0" applyAlignment="0" applyProtection="0"/>
    <xf numFmtId="0" fontId="97" fillId="17" borderId="0" applyNumberFormat="0" applyBorder="0" applyAlignment="0" applyProtection="0"/>
    <xf numFmtId="0" fontId="3" fillId="0" borderId="0"/>
    <xf numFmtId="183" fontId="3" fillId="0" borderId="0"/>
    <xf numFmtId="183" fontId="3" fillId="0" borderId="0"/>
    <xf numFmtId="183" fontId="3" fillId="0" borderId="0"/>
    <xf numFmtId="183" fontId="3" fillId="0" borderId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7" fontId="75" fillId="0" borderId="0" applyFill="0" applyBorder="0" applyAlignment="0"/>
    <xf numFmtId="197" fontId="76" fillId="0" borderId="0" applyFill="0" applyBorder="0" applyAlignment="0"/>
    <xf numFmtId="19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0" fontId="80" fillId="0" borderId="35" applyNumberFormat="0" applyFill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98" fillId="0" borderId="15"/>
    <xf numFmtId="0" fontId="99" fillId="0" borderId="15"/>
    <xf numFmtId="183" fontId="98" fillId="0" borderId="15"/>
    <xf numFmtId="183" fontId="98" fillId="0" borderId="15"/>
    <xf numFmtId="0" fontId="98" fillId="0" borderId="15"/>
    <xf numFmtId="201" fontId="100" fillId="0" borderId="41"/>
    <xf numFmtId="201" fontId="100" fillId="0" borderId="41"/>
    <xf numFmtId="201" fontId="100" fillId="0" borderId="41"/>
    <xf numFmtId="201" fontId="100" fillId="0" borderId="41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34" fillId="0" borderId="0" applyNumberFormat="0" applyFont="0" applyFill="0" applyAlignment="0"/>
    <xf numFmtId="183" fontId="34" fillId="0" borderId="0" applyNumberFormat="0" applyFont="0" applyFill="0" applyAlignment="0"/>
    <xf numFmtId="183" fontId="34" fillId="0" borderId="0" applyNumberFormat="0" applyFont="0" applyFill="0" applyAlignment="0"/>
    <xf numFmtId="183" fontId="34" fillId="0" borderId="0" applyNumberFormat="0" applyFont="0" applyFill="0" applyAlignment="0"/>
    <xf numFmtId="0" fontId="101" fillId="22" borderId="0" applyNumberFormat="0" applyBorder="0" applyAlignment="0" applyProtection="0"/>
    <xf numFmtId="0" fontId="101" fillId="22" borderId="0" applyNumberFormat="0" applyBorder="0" applyAlignment="0" applyProtection="0"/>
    <xf numFmtId="0" fontId="102" fillId="0" borderId="8" applyNumberFormat="0" applyFont="0" applyFill="0" applyBorder="0" applyAlignment="0">
      <alignment horizontal="center"/>
    </xf>
    <xf numFmtId="0" fontId="102" fillId="0" borderId="8" applyNumberFormat="0" applyFont="0" applyFill="0" applyBorder="0" applyAlignment="0">
      <alignment horizontal="center"/>
    </xf>
    <xf numFmtId="0" fontId="103" fillId="0" borderId="8" applyNumberFormat="0" applyFont="0" applyFill="0" applyBorder="0" applyAlignment="0">
      <alignment horizontal="center"/>
    </xf>
    <xf numFmtId="0" fontId="102" fillId="0" borderId="8" applyNumberFormat="0" applyFont="0" applyFill="0" applyBorder="0" applyAlignment="0">
      <alignment horizontal="center"/>
    </xf>
    <xf numFmtId="183" fontId="102" fillId="0" borderId="8" applyNumberFormat="0" applyFont="0" applyFill="0" applyBorder="0" applyAlignment="0">
      <alignment horizontal="center"/>
    </xf>
    <xf numFmtId="0" fontId="102" fillId="0" borderId="8" applyNumberFormat="0" applyFont="0" applyFill="0" applyBorder="0" applyAlignment="0">
      <alignment horizontal="center"/>
    </xf>
    <xf numFmtId="183" fontId="102" fillId="0" borderId="8" applyNumberFormat="0" applyFont="0" applyFill="0" applyBorder="0" applyAlignment="0">
      <alignment horizontal="center"/>
    </xf>
    <xf numFmtId="0" fontId="103" fillId="0" borderId="8" applyNumberFormat="0" applyFont="0" applyFill="0" applyBorder="0" applyAlignment="0">
      <alignment horizontal="center"/>
    </xf>
    <xf numFmtId="166" fontId="104" fillId="0" borderId="0"/>
    <xf numFmtId="0" fontId="105" fillId="0" borderId="0"/>
    <xf numFmtId="0" fontId="106" fillId="0" borderId="0"/>
    <xf numFmtId="0" fontId="106" fillId="0" borderId="0"/>
    <xf numFmtId="183" fontId="105" fillId="0" borderId="0"/>
    <xf numFmtId="183" fontId="105" fillId="0" borderId="0"/>
    <xf numFmtId="0" fontId="105" fillId="0" borderId="0"/>
    <xf numFmtId="0" fontId="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2" fillId="0" borderId="0"/>
    <xf numFmtId="183" fontId="1" fillId="0" borderId="0"/>
    <xf numFmtId="183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7" fillId="0" borderId="0"/>
    <xf numFmtId="0" fontId="177" fillId="0" borderId="0"/>
    <xf numFmtId="0" fontId="177" fillId="0" borderId="0"/>
    <xf numFmtId="0" fontId="2" fillId="0" borderId="0"/>
    <xf numFmtId="0" fontId="1" fillId="0" borderId="0"/>
    <xf numFmtId="183" fontId="2" fillId="0" borderId="0"/>
    <xf numFmtId="183" fontId="2" fillId="0" borderId="0"/>
    <xf numFmtId="183" fontId="2" fillId="0" borderId="0"/>
    <xf numFmtId="0" fontId="2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9" fillId="0" borderId="0"/>
    <xf numFmtId="0" fontId="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3" fontId="2" fillId="0" borderId="0"/>
    <xf numFmtId="0" fontId="2" fillId="0" borderId="0"/>
    <xf numFmtId="0" fontId="2" fillId="0" borderId="0"/>
    <xf numFmtId="0" fontId="1" fillId="0" borderId="0"/>
    <xf numFmtId="183" fontId="2" fillId="0" borderId="0"/>
    <xf numFmtId="0" fontId="2" fillId="0" borderId="0"/>
    <xf numFmtId="0" fontId="2" fillId="0" borderId="0"/>
    <xf numFmtId="183" fontId="2" fillId="0" borderId="0"/>
    <xf numFmtId="183" fontId="2" fillId="0" borderId="0"/>
    <xf numFmtId="0" fontId="2" fillId="0" borderId="0"/>
    <xf numFmtId="0" fontId="180" fillId="0" borderId="0"/>
    <xf numFmtId="0" fontId="108" fillId="0" borderId="0"/>
    <xf numFmtId="183" fontId="2" fillId="0" borderId="0"/>
    <xf numFmtId="183" fontId="2" fillId="0" borderId="0"/>
    <xf numFmtId="0" fontId="108" fillId="0" borderId="0"/>
    <xf numFmtId="0" fontId="2" fillId="0" borderId="0"/>
    <xf numFmtId="183" fontId="2" fillId="0" borderId="0"/>
    <xf numFmtId="0" fontId="107" fillId="0" borderId="0"/>
    <xf numFmtId="183" fontId="2" fillId="0" borderId="0"/>
    <xf numFmtId="0" fontId="180" fillId="0" borderId="0"/>
    <xf numFmtId="0" fontId="1" fillId="0" borderId="0"/>
    <xf numFmtId="0" fontId="5" fillId="0" borderId="0" applyFill="0"/>
    <xf numFmtId="183" fontId="2" fillId="0" borderId="0"/>
    <xf numFmtId="0" fontId="5" fillId="0" borderId="0" applyFill="0"/>
    <xf numFmtId="183" fontId="2" fillId="0" borderId="0"/>
    <xf numFmtId="183" fontId="2" fillId="0" borderId="0"/>
    <xf numFmtId="183" fontId="2" fillId="0" borderId="0"/>
    <xf numFmtId="183" fontId="2" fillId="0" borderId="0"/>
    <xf numFmtId="183" fontId="2" fillId="0" borderId="0"/>
    <xf numFmtId="0" fontId="1" fillId="0" borderId="0"/>
    <xf numFmtId="0" fontId="1" fillId="0" borderId="0"/>
    <xf numFmtId="0" fontId="5" fillId="0" borderId="0" applyFill="0"/>
    <xf numFmtId="0" fontId="2" fillId="0" borderId="0"/>
    <xf numFmtId="0" fontId="2" fillId="0" borderId="0"/>
    <xf numFmtId="0" fontId="2" fillId="0" borderId="0"/>
    <xf numFmtId="0" fontId="2" fillId="0" borderId="0" applyProtection="0"/>
    <xf numFmtId="183" fontId="2" fillId="0" borderId="0"/>
    <xf numFmtId="0" fontId="2" fillId="0" borderId="0"/>
    <xf numFmtId="0" fontId="2" fillId="0" borderId="0" applyProtection="0"/>
    <xf numFmtId="0" fontId="109" fillId="0" borderId="0">
      <alignment vertical="center"/>
    </xf>
    <xf numFmtId="0" fontId="2" fillId="0" borderId="0" applyProtection="0"/>
    <xf numFmtId="0" fontId="107" fillId="0" borderId="0"/>
    <xf numFmtId="0" fontId="2" fillId="0" borderId="0"/>
    <xf numFmtId="171" fontId="2" fillId="0" borderId="0"/>
    <xf numFmtId="183" fontId="2" fillId="0" borderId="0"/>
    <xf numFmtId="183" fontId="2" fillId="0" borderId="0"/>
    <xf numFmtId="171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183" fontId="109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181" fillId="0" borderId="0"/>
    <xf numFmtId="0" fontId="18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82" fillId="0" borderId="0"/>
    <xf numFmtId="0" fontId="12" fillId="0" borderId="0"/>
    <xf numFmtId="0" fontId="182" fillId="0" borderId="0"/>
    <xf numFmtId="0" fontId="18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7" fillId="0" borderId="0"/>
    <xf numFmtId="0" fontId="2" fillId="0" borderId="0"/>
    <xf numFmtId="0" fontId="1" fillId="0" borderId="0"/>
    <xf numFmtId="0" fontId="108" fillId="0" borderId="0"/>
    <xf numFmtId="0" fontId="109" fillId="0" borderId="0"/>
    <xf numFmtId="0" fontId="108" fillId="0" borderId="0"/>
    <xf numFmtId="183" fontId="1" fillId="0" borderId="0"/>
    <xf numFmtId="183" fontId="1" fillId="0" borderId="0"/>
    <xf numFmtId="0" fontId="183" fillId="0" borderId="0"/>
    <xf numFmtId="0" fontId="183" fillId="0" borderId="0"/>
    <xf numFmtId="0" fontId="177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80" fillId="0" borderId="0"/>
    <xf numFmtId="0" fontId="1" fillId="0" borderId="0"/>
    <xf numFmtId="0" fontId="2" fillId="0" borderId="0"/>
    <xf numFmtId="0" fontId="1" fillId="0" borderId="0"/>
    <xf numFmtId="0" fontId="107" fillId="0" borderId="0"/>
    <xf numFmtId="0" fontId="1" fillId="0" borderId="0"/>
    <xf numFmtId="0" fontId="107" fillId="0" borderId="0"/>
    <xf numFmtId="0" fontId="12" fillId="0" borderId="0"/>
    <xf numFmtId="0" fontId="107" fillId="0" borderId="0"/>
    <xf numFmtId="0" fontId="182" fillId="0" borderId="0"/>
    <xf numFmtId="0" fontId="182" fillId="0" borderId="0"/>
    <xf numFmtId="0" fontId="2" fillId="0" borderId="0"/>
    <xf numFmtId="0" fontId="180" fillId="0" borderId="0"/>
    <xf numFmtId="0" fontId="2" fillId="0" borderId="0"/>
    <xf numFmtId="0" fontId="2" fillId="0" borderId="0"/>
    <xf numFmtId="0" fontId="12" fillId="0" borderId="0"/>
    <xf numFmtId="0" fontId="177" fillId="0" borderId="0"/>
    <xf numFmtId="0" fontId="1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0" borderId="0"/>
    <xf numFmtId="0" fontId="1" fillId="0" borderId="0"/>
    <xf numFmtId="0" fontId="107" fillId="0" borderId="0"/>
    <xf numFmtId="0" fontId="1" fillId="0" borderId="0"/>
    <xf numFmtId="0" fontId="2" fillId="0" borderId="0"/>
    <xf numFmtId="183" fontId="2" fillId="0" borderId="0"/>
    <xf numFmtId="0" fontId="2" fillId="0" borderId="0"/>
    <xf numFmtId="183" fontId="2" fillId="0" borderId="0"/>
    <xf numFmtId="183" fontId="1" fillId="0" borderId="0"/>
    <xf numFmtId="0" fontId="180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0" borderId="0"/>
    <xf numFmtId="0" fontId="1" fillId="0" borderId="0"/>
    <xf numFmtId="0" fontId="107" fillId="0" borderId="0"/>
    <xf numFmtId="0" fontId="1" fillId="0" borderId="0"/>
    <xf numFmtId="0" fontId="2" fillId="0" borderId="0"/>
    <xf numFmtId="183" fontId="109" fillId="0" borderId="0"/>
    <xf numFmtId="183" fontId="1" fillId="0" borderId="0"/>
    <xf numFmtId="0" fontId="18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3" fontId="2" fillId="0" borderId="0"/>
    <xf numFmtId="183" fontId="2" fillId="0" borderId="0"/>
    <xf numFmtId="183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0" borderId="0"/>
    <xf numFmtId="0" fontId="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07" fillId="0" borderId="0"/>
    <xf numFmtId="0" fontId="107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8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183" fontId="2" fillId="14" borderId="37" applyNumberFormat="0" applyFont="0" applyAlignment="0" applyProtection="0"/>
    <xf numFmtId="0" fontId="2" fillId="14" borderId="37" applyNumberFormat="0" applyFont="0" applyAlignment="0" applyProtection="0"/>
    <xf numFmtId="183" fontId="2" fillId="14" borderId="37" applyNumberFormat="0" applyFont="0" applyAlignment="0" applyProtection="0"/>
    <xf numFmtId="0" fontId="2" fillId="14" borderId="37" applyNumberFormat="0" applyFont="0" applyAlignment="0" applyProtection="0"/>
    <xf numFmtId="183" fontId="2" fillId="14" borderId="37" applyNumberFormat="0" applyFont="0" applyAlignment="0" applyProtection="0"/>
    <xf numFmtId="0" fontId="2" fillId="14" borderId="37" applyNumberFormat="0" applyFont="0" applyAlignment="0" applyProtection="0"/>
    <xf numFmtId="183" fontId="2" fillId="14" borderId="37" applyNumberFormat="0" applyFont="0" applyAlignment="0" applyProtection="0"/>
    <xf numFmtId="0" fontId="2" fillId="14" borderId="37" applyNumberFormat="0" applyFont="0" applyAlignment="0" applyProtection="0"/>
    <xf numFmtId="183" fontId="2" fillId="14" borderId="37" applyNumberFormat="0" applyFont="0" applyAlignment="0" applyProtection="0"/>
    <xf numFmtId="0" fontId="2" fillId="14" borderId="37" applyNumberFormat="0" applyFont="0" applyAlignment="0" applyProtection="0"/>
    <xf numFmtId="183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0" fontId="2" fillId="14" borderId="37" applyNumberFormat="0" applyFont="0" applyAlignment="0" applyProtection="0"/>
    <xf numFmtId="3" fontId="11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0" fontId="111" fillId="20" borderId="10" applyNumberFormat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quotePrefix="1">
      <protection locked="0"/>
    </xf>
    <xf numFmtId="9" fontId="3" fillId="0" borderId="12" applyNumberFormat="0" applyBorder="0"/>
    <xf numFmtId="9" fontId="3" fillId="0" borderId="12" applyNumberFormat="0" applyBorder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177" fontId="75" fillId="0" borderId="0" applyFill="0" applyBorder="0" applyAlignment="0"/>
    <xf numFmtId="177" fontId="76" fillId="0" borderId="0" applyFill="0" applyBorder="0" applyAlignment="0"/>
    <xf numFmtId="177" fontId="76" fillId="0" borderId="0" applyFill="0" applyBorder="0" applyAlignment="0"/>
    <xf numFmtId="177" fontId="75" fillId="0" borderId="0" applyFill="0" applyBorder="0" applyAlignment="0"/>
    <xf numFmtId="197" fontId="75" fillId="0" borderId="0" applyFill="0" applyBorder="0" applyAlignment="0"/>
    <xf numFmtId="197" fontId="76" fillId="0" borderId="0" applyFill="0" applyBorder="0" applyAlignment="0"/>
    <xf numFmtId="197" fontId="75" fillId="0" borderId="0" applyFill="0" applyBorder="0" applyAlignment="0"/>
    <xf numFmtId="193" fontId="75" fillId="0" borderId="0" applyFill="0" applyBorder="0" applyAlignment="0"/>
    <xf numFmtId="193" fontId="76" fillId="0" borderId="0" applyFill="0" applyBorder="0" applyAlignment="0"/>
    <xf numFmtId="193" fontId="75" fillId="0" borderId="0" applyFill="0" applyBorder="0" applyAlignment="0"/>
    <xf numFmtId="0" fontId="112" fillId="0" borderId="0"/>
    <xf numFmtId="0" fontId="113" fillId="0" borderId="0"/>
    <xf numFmtId="183" fontId="112" fillId="0" borderId="0"/>
    <xf numFmtId="183" fontId="112" fillId="0" borderId="0"/>
    <xf numFmtId="0" fontId="112" fillId="0" borderId="0"/>
    <xf numFmtId="0" fontId="3" fillId="0" borderId="0" applyNumberFormat="0" applyFont="0" applyFill="0" applyBorder="0" applyAlignment="0" applyProtection="0">
      <alignment horizontal="left"/>
    </xf>
    <xf numFmtId="183" fontId="3" fillId="0" borderId="0" applyNumberFormat="0" applyFont="0" applyFill="0" applyBorder="0" applyAlignment="0" applyProtection="0">
      <alignment horizontal="left"/>
    </xf>
    <xf numFmtId="183" fontId="3" fillId="0" borderId="0" applyNumberFormat="0" applyFont="0" applyFill="0" applyBorder="0" applyAlignment="0" applyProtection="0">
      <alignment horizontal="left"/>
    </xf>
    <xf numFmtId="183" fontId="3" fillId="0" borderId="0" applyNumberFormat="0" applyFont="0" applyFill="0" applyBorder="0" applyAlignment="0" applyProtection="0">
      <alignment horizontal="left"/>
    </xf>
    <xf numFmtId="183" fontId="3" fillId="0" borderId="0" applyNumberFormat="0" applyFont="0" applyFill="0" applyBorder="0" applyAlignment="0" applyProtection="0">
      <alignment horizontal="left"/>
    </xf>
    <xf numFmtId="0" fontId="114" fillId="0" borderId="15">
      <alignment horizontal="center"/>
    </xf>
    <xf numFmtId="183" fontId="114" fillId="0" borderId="15">
      <alignment horizontal="center"/>
    </xf>
    <xf numFmtId="183" fontId="114" fillId="0" borderId="15">
      <alignment horizontal="center"/>
    </xf>
    <xf numFmtId="183" fontId="114" fillId="0" borderId="15">
      <alignment horizontal="center"/>
    </xf>
    <xf numFmtId="0" fontId="115" fillId="0" borderId="0" applyNumberFormat="0" applyFill="0" applyBorder="0" applyAlignment="0" applyProtection="0"/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4" fontId="13" fillId="7" borderId="10" applyNumberFormat="0" applyProtection="0">
      <alignment horizontal="right" vertical="center"/>
    </xf>
    <xf numFmtId="4" fontId="13" fillId="7" borderId="10" applyNumberFormat="0" applyProtection="0">
      <alignment horizontal="right" vertical="center"/>
    </xf>
    <xf numFmtId="4" fontId="13" fillId="7" borderId="10" applyNumberFormat="0" applyProtection="0">
      <alignment horizontal="right" vertical="center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183" fontId="2" fillId="8" borderId="10" applyNumberFormat="0" applyProtection="0">
      <alignment horizontal="left" vertical="center" indent="1"/>
    </xf>
    <xf numFmtId="0" fontId="88" fillId="18" borderId="0" applyNumberFormat="0" applyBorder="0" applyAlignment="0" applyProtection="0"/>
    <xf numFmtId="0" fontId="111" fillId="12" borderId="10" applyNumberFormat="0" applyAlignment="0" applyProtection="0"/>
    <xf numFmtId="0" fontId="2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98" fillId="0" borderId="0"/>
    <xf numFmtId="0" fontId="99" fillId="0" borderId="0"/>
    <xf numFmtId="183" fontId="98" fillId="0" borderId="0"/>
    <xf numFmtId="183" fontId="98" fillId="0" borderId="0"/>
    <xf numFmtId="0" fontId="98" fillId="0" borderId="0"/>
    <xf numFmtId="205" fontId="116" fillId="0" borderId="9">
      <alignment horizontal="right" vertical="center"/>
    </xf>
    <xf numFmtId="205" fontId="116" fillId="0" borderId="9">
      <alignment horizontal="right" vertical="center"/>
    </xf>
    <xf numFmtId="205" fontId="116" fillId="0" borderId="9">
      <alignment horizontal="right" vertical="center"/>
    </xf>
    <xf numFmtId="49" fontId="13" fillId="0" borderId="0" applyFill="0" applyBorder="0" applyAlignment="0"/>
    <xf numFmtId="206" fontId="2" fillId="0" borderId="0" applyFill="0" applyBorder="0" applyAlignment="0"/>
    <xf numFmtId="206" fontId="2" fillId="0" borderId="0" applyFill="0" applyBorder="0" applyAlignment="0"/>
    <xf numFmtId="206" fontId="2" fillId="0" borderId="0" applyFill="0" applyBorder="0" applyAlignment="0"/>
    <xf numFmtId="206" fontId="2" fillId="0" borderId="0" applyFill="0" applyBorder="0" applyAlignment="0"/>
    <xf numFmtId="207" fontId="2" fillId="0" borderId="0" applyFill="0" applyBorder="0" applyAlignment="0"/>
    <xf numFmtId="207" fontId="2" fillId="0" borderId="0" applyFill="0" applyBorder="0" applyAlignment="0"/>
    <xf numFmtId="207" fontId="2" fillId="0" borderId="0" applyFill="0" applyBorder="0" applyAlignment="0"/>
    <xf numFmtId="207" fontId="2" fillId="0" borderId="0" applyFill="0" applyBorder="0" applyAlignment="0"/>
    <xf numFmtId="0" fontId="87" fillId="0" borderId="0" applyNumberFormat="0" applyFill="0" applyBorder="0" applyAlignment="0" applyProtection="0"/>
    <xf numFmtId="208" fontId="116" fillId="0" borderId="9">
      <alignment horizontal="center"/>
    </xf>
    <xf numFmtId="0" fontId="56" fillId="0" borderId="0" applyNumberFormat="0" applyFill="0" applyBorder="0" applyAlignment="0" applyProtection="0"/>
    <xf numFmtId="208" fontId="116" fillId="0" borderId="9">
      <alignment horizontal="center"/>
    </xf>
    <xf numFmtId="183" fontId="56" fillId="0" borderId="0" applyNumberFormat="0" applyFill="0" applyBorder="0" applyAlignment="0" applyProtection="0"/>
    <xf numFmtId="208" fontId="116" fillId="0" borderId="9">
      <alignment horizontal="center"/>
    </xf>
    <xf numFmtId="183" fontId="56" fillId="0" borderId="0" applyNumberFormat="0" applyFill="0" applyBorder="0" applyAlignment="0" applyProtection="0"/>
    <xf numFmtId="208" fontId="116" fillId="0" borderId="9">
      <alignment horizontal="center"/>
    </xf>
    <xf numFmtId="183" fontId="56" fillId="0" borderId="0" applyNumberFormat="0" applyFill="0" applyBorder="0" applyAlignment="0" applyProtection="0"/>
    <xf numFmtId="208" fontId="116" fillId="0" borderId="9">
      <alignment horizontal="center"/>
    </xf>
    <xf numFmtId="208" fontId="116" fillId="0" borderId="9">
      <alignment horizontal="center"/>
    </xf>
    <xf numFmtId="208" fontId="116" fillId="0" borderId="9">
      <alignment horizontal="center"/>
    </xf>
    <xf numFmtId="208" fontId="116" fillId="0" borderId="9">
      <alignment horizontal="center"/>
    </xf>
    <xf numFmtId="208" fontId="116" fillId="0" borderId="9">
      <alignment horizontal="center"/>
    </xf>
    <xf numFmtId="0" fontId="117" fillId="0" borderId="42"/>
    <xf numFmtId="0" fontId="118" fillId="0" borderId="42"/>
    <xf numFmtId="0" fontId="117" fillId="0" borderId="42"/>
    <xf numFmtId="183" fontId="118" fillId="0" borderId="42"/>
    <xf numFmtId="183" fontId="118" fillId="0" borderId="42"/>
    <xf numFmtId="0" fontId="118" fillId="0" borderId="42"/>
    <xf numFmtId="0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40" fontId="14" fillId="0" borderId="0"/>
    <xf numFmtId="40" fontId="176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43" applyNumberFormat="0" applyFill="0" applyAlignment="0" applyProtection="0"/>
    <xf numFmtId="0" fontId="122" fillId="0" borderId="39" applyNumberFormat="0" applyFill="0" applyAlignment="0" applyProtection="0"/>
    <xf numFmtId="0" fontId="123" fillId="0" borderId="44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45" applyNumberFormat="0" applyFill="0" applyAlignment="0" applyProtection="0"/>
    <xf numFmtId="0" fontId="100" fillId="0" borderId="46" applyNumberFormat="0" applyAlignment="0">
      <alignment horizontal="center"/>
    </xf>
    <xf numFmtId="183" fontId="100" fillId="0" borderId="46" applyNumberFormat="0" applyAlignment="0">
      <alignment horizontal="center"/>
    </xf>
    <xf numFmtId="183" fontId="100" fillId="0" borderId="46" applyNumberFormat="0" applyAlignment="0">
      <alignment horizontal="center"/>
    </xf>
    <xf numFmtId="183" fontId="100" fillId="0" borderId="46" applyNumberFormat="0" applyAlignment="0">
      <alignment horizontal="center"/>
    </xf>
    <xf numFmtId="0" fontId="125" fillId="0" borderId="0">
      <alignment horizontal="centerContinuous"/>
    </xf>
    <xf numFmtId="0" fontId="126" fillId="0" borderId="0">
      <alignment horizontal="centerContinuous"/>
    </xf>
    <xf numFmtId="183" fontId="125" fillId="0" borderId="0">
      <alignment horizontal="centerContinuous"/>
    </xf>
    <xf numFmtId="183" fontId="125" fillId="0" borderId="0">
      <alignment horizontal="centerContinuous"/>
    </xf>
    <xf numFmtId="0" fontId="125" fillId="0" borderId="0">
      <alignment horizontal="centerContinuous"/>
    </xf>
    <xf numFmtId="0" fontId="127" fillId="0" borderId="0">
      <alignment horizontal="centerContinuous"/>
    </xf>
    <xf numFmtId="0" fontId="128" fillId="0" borderId="0">
      <alignment horizontal="centerContinuous"/>
    </xf>
    <xf numFmtId="183" fontId="127" fillId="0" borderId="0">
      <alignment horizontal="centerContinuous"/>
    </xf>
    <xf numFmtId="183" fontId="127" fillId="0" borderId="0">
      <alignment horizontal="centerContinuous"/>
    </xf>
    <xf numFmtId="0" fontId="127" fillId="0" borderId="0">
      <alignment horizontal="centerContinuous"/>
    </xf>
    <xf numFmtId="0" fontId="129" fillId="0" borderId="0"/>
    <xf numFmtId="0" fontId="130" fillId="0" borderId="0"/>
    <xf numFmtId="183" fontId="129" fillId="0" borderId="0"/>
    <xf numFmtId="183" fontId="129" fillId="0" borderId="0"/>
    <xf numFmtId="0" fontId="129" fillId="0" borderId="0"/>
    <xf numFmtId="0" fontId="81" fillId="34" borderId="36" applyNumberFormat="0" applyAlignment="0" applyProtection="0"/>
    <xf numFmtId="207" fontId="116" fillId="0" borderId="0"/>
    <xf numFmtId="209" fontId="116" fillId="0" borderId="8"/>
    <xf numFmtId="209" fontId="116" fillId="0" borderId="8"/>
    <xf numFmtId="209" fontId="116" fillId="0" borderId="8"/>
    <xf numFmtId="209" fontId="116" fillId="0" borderId="8"/>
    <xf numFmtId="0" fontId="131" fillId="0" borderId="0"/>
    <xf numFmtId="183" fontId="131" fillId="0" borderId="0"/>
    <xf numFmtId="183" fontId="131" fillId="0" borderId="0"/>
    <xf numFmtId="183" fontId="131" fillId="0" borderId="0"/>
    <xf numFmtId="0" fontId="131" fillId="0" borderId="0"/>
    <xf numFmtId="183" fontId="131" fillId="0" borderId="0"/>
    <xf numFmtId="183" fontId="131" fillId="0" borderId="0"/>
    <xf numFmtId="183" fontId="131" fillId="0" borderId="0"/>
    <xf numFmtId="0" fontId="132" fillId="35" borderId="8">
      <alignment horizontal="left" vertical="center"/>
    </xf>
    <xf numFmtId="0" fontId="132" fillId="35" borderId="8">
      <alignment horizontal="left" vertical="center"/>
    </xf>
    <xf numFmtId="183" fontId="132" fillId="35" borderId="8">
      <alignment horizontal="left" vertical="center"/>
    </xf>
    <xf numFmtId="0" fontId="132" fillId="35" borderId="8">
      <alignment horizontal="left" vertical="center"/>
    </xf>
    <xf numFmtId="183" fontId="132" fillId="35" borderId="8">
      <alignment horizontal="left" vertical="center"/>
    </xf>
    <xf numFmtId="0" fontId="132" fillId="35" borderId="8">
      <alignment horizontal="left" vertical="center"/>
    </xf>
    <xf numFmtId="183" fontId="132" fillId="35" borderId="8">
      <alignment horizontal="left" vertical="center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3" fillId="0" borderId="5">
      <alignment horizontal="left" vertical="top"/>
    </xf>
    <xf numFmtId="173" fontId="134" fillId="0" borderId="32">
      <alignment horizontal="left" vertical="top"/>
    </xf>
    <xf numFmtId="173" fontId="134" fillId="0" borderId="32">
      <alignment horizontal="left" vertical="top"/>
    </xf>
    <xf numFmtId="173" fontId="134" fillId="0" borderId="32">
      <alignment horizontal="left" vertical="top"/>
    </xf>
    <xf numFmtId="0" fontId="135" fillId="0" borderId="32">
      <alignment horizontal="left" vertical="center"/>
    </xf>
    <xf numFmtId="183" fontId="135" fillId="0" borderId="32">
      <alignment horizontal="left" vertical="center"/>
    </xf>
    <xf numFmtId="183" fontId="135" fillId="0" borderId="32">
      <alignment horizontal="left" vertical="center"/>
    </xf>
    <xf numFmtId="183" fontId="135" fillId="0" borderId="32">
      <alignment horizontal="left" vertical="center"/>
    </xf>
    <xf numFmtId="0" fontId="7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83" fontId="136" fillId="0" borderId="0" applyNumberFormat="0" applyFill="0" applyBorder="0" applyAlignment="0" applyProtection="0"/>
    <xf numFmtId="183" fontId="136" fillId="0" borderId="0" applyNumberFormat="0" applyFill="0" applyBorder="0" applyAlignment="0" applyProtection="0"/>
    <xf numFmtId="183" fontId="136" fillId="0" borderId="0" applyNumberFormat="0" applyFill="0" applyBorder="0" applyAlignment="0" applyProtection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0" fillId="0" borderId="0">
      <alignment vertical="center"/>
    </xf>
    <xf numFmtId="9" fontId="138" fillId="0" borderId="0" applyFont="0" applyFill="0" applyBorder="0" applyAlignment="0" applyProtection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0" fontId="75" fillId="0" borderId="0"/>
    <xf numFmtId="0" fontId="76" fillId="0" borderId="0"/>
    <xf numFmtId="0" fontId="76" fillId="0" borderId="0"/>
    <xf numFmtId="183" fontId="75" fillId="0" borderId="0"/>
    <xf numFmtId="183" fontId="75" fillId="0" borderId="0"/>
    <xf numFmtId="183" fontId="75" fillId="0" borderId="0"/>
    <xf numFmtId="176" fontId="139" fillId="0" borderId="0" applyFont="0" applyFill="0" applyBorder="0" applyAlignment="0" applyProtection="0"/>
    <xf numFmtId="178" fontId="139" fillId="0" borderId="0" applyFont="0" applyFill="0" applyBorder="0" applyAlignment="0" applyProtection="0"/>
    <xf numFmtId="210" fontId="105" fillId="0" borderId="0" applyFont="0" applyFill="0" applyBorder="0" applyAlignment="0" applyProtection="0"/>
    <xf numFmtId="211" fontId="105" fillId="0" borderId="0" applyFont="0" applyFill="0" applyBorder="0" applyAlignment="0" applyProtection="0"/>
    <xf numFmtId="0" fontId="140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183" fontId="140" fillId="0" borderId="0">
      <alignment vertical="center"/>
    </xf>
    <xf numFmtId="183" fontId="140" fillId="0" borderId="0">
      <alignment vertical="center"/>
    </xf>
    <xf numFmtId="183" fontId="140" fillId="0" borderId="0">
      <alignment vertical="center"/>
    </xf>
    <xf numFmtId="183" fontId="140" fillId="0" borderId="0">
      <alignment vertical="center"/>
    </xf>
    <xf numFmtId="0" fontId="34" fillId="0" borderId="0"/>
    <xf numFmtId="0" fontId="142" fillId="22" borderId="0" applyNumberFormat="0" applyBorder="0" applyAlignment="0" applyProtection="0">
      <alignment vertical="center"/>
    </xf>
    <xf numFmtId="0" fontId="143" fillId="22" borderId="0" applyNumberFormat="0" applyBorder="0" applyAlignment="0" applyProtection="0">
      <alignment vertical="center"/>
    </xf>
    <xf numFmtId="183" fontId="142" fillId="22" borderId="0" applyNumberFormat="0" applyBorder="0" applyAlignment="0" applyProtection="0">
      <alignment vertical="center"/>
    </xf>
    <xf numFmtId="183" fontId="142" fillId="22" borderId="0" applyNumberFormat="0" applyBorder="0" applyAlignment="0" applyProtection="0">
      <alignment vertical="center"/>
    </xf>
    <xf numFmtId="183" fontId="142" fillId="22" borderId="0" applyNumberFormat="0" applyBorder="0" applyAlignment="0" applyProtection="0">
      <alignment vertical="center"/>
    </xf>
    <xf numFmtId="0" fontId="61" fillId="14" borderId="37" applyNumberFormat="0" applyFont="0" applyAlignment="0" applyProtection="0">
      <alignment vertical="center"/>
    </xf>
    <xf numFmtId="0" fontId="2" fillId="14" borderId="37" applyNumberFormat="0" applyFont="0" applyAlignment="0" applyProtection="0">
      <alignment vertical="center"/>
    </xf>
    <xf numFmtId="0" fontId="2" fillId="14" borderId="37" applyNumberFormat="0" applyFont="0" applyAlignment="0" applyProtection="0">
      <alignment vertical="center"/>
    </xf>
    <xf numFmtId="183" fontId="2" fillId="14" borderId="37" applyNumberFormat="0" applyFont="0" applyAlignment="0" applyProtection="0">
      <alignment vertical="center"/>
    </xf>
    <xf numFmtId="0" fontId="2" fillId="14" borderId="37" applyNumberFormat="0" applyFont="0" applyAlignment="0" applyProtection="0">
      <alignment vertical="center"/>
    </xf>
    <xf numFmtId="183" fontId="2" fillId="14" borderId="37" applyNumberFormat="0" applyFont="0" applyAlignment="0" applyProtection="0">
      <alignment vertical="center"/>
    </xf>
    <xf numFmtId="0" fontId="2" fillId="14" borderId="37" applyNumberFormat="0" applyFont="0" applyAlignment="0" applyProtection="0">
      <alignment vertical="center"/>
    </xf>
    <xf numFmtId="183" fontId="2" fillId="14" borderId="37" applyNumberFormat="0" applyFont="0" applyAlignment="0" applyProtection="0">
      <alignment vertical="center"/>
    </xf>
    <xf numFmtId="0" fontId="61" fillId="14" borderId="37" applyNumberFormat="0" applyFont="0" applyAlignment="0" applyProtection="0">
      <alignment vertical="center"/>
    </xf>
    <xf numFmtId="183" fontId="61" fillId="14" borderId="37" applyNumberFormat="0" applyFont="0" applyAlignment="0" applyProtection="0">
      <alignment vertical="center"/>
    </xf>
    <xf numFmtId="0" fontId="61" fillId="14" borderId="37" applyNumberFormat="0" applyFont="0" applyAlignment="0" applyProtection="0">
      <alignment vertical="center"/>
    </xf>
    <xf numFmtId="183" fontId="61" fillId="14" borderId="37" applyNumberFormat="0" applyFont="0" applyAlignment="0" applyProtection="0">
      <alignment vertical="center"/>
    </xf>
    <xf numFmtId="0" fontId="61" fillId="14" borderId="37" applyNumberFormat="0" applyFont="0" applyAlignment="0" applyProtection="0">
      <alignment vertical="center"/>
    </xf>
    <xf numFmtId="183" fontId="61" fillId="14" borderId="37" applyNumberFormat="0" applyFont="0" applyAlignment="0" applyProtection="0">
      <alignment vertical="center"/>
    </xf>
    <xf numFmtId="176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0" fontId="144" fillId="0" borderId="45" applyNumberFormat="0" applyFill="0" applyAlignment="0" applyProtection="0">
      <alignment vertical="center"/>
    </xf>
    <xf numFmtId="0" fontId="144" fillId="0" borderId="45" applyNumberFormat="0" applyFill="0" applyAlignment="0" applyProtection="0">
      <alignment vertical="center"/>
    </xf>
    <xf numFmtId="0" fontId="144" fillId="0" borderId="45" applyNumberFormat="0" applyFill="0" applyAlignment="0" applyProtection="0">
      <alignment vertical="center"/>
    </xf>
    <xf numFmtId="183" fontId="144" fillId="0" borderId="45" applyNumberFormat="0" applyFill="0" applyAlignment="0" applyProtection="0">
      <alignment vertical="center"/>
    </xf>
    <xf numFmtId="0" fontId="144" fillId="0" borderId="45" applyNumberFormat="0" applyFill="0" applyAlignment="0" applyProtection="0">
      <alignment vertical="center"/>
    </xf>
    <xf numFmtId="183" fontId="144" fillId="0" borderId="45" applyNumberFormat="0" applyFill="0" applyAlignment="0" applyProtection="0">
      <alignment vertical="center"/>
    </xf>
    <xf numFmtId="0" fontId="145" fillId="0" borderId="45" applyNumberFormat="0" applyFill="0" applyAlignment="0" applyProtection="0">
      <alignment vertical="center"/>
    </xf>
    <xf numFmtId="183" fontId="144" fillId="0" borderId="45" applyNumberFormat="0" applyFill="0" applyAlignment="0" applyProtection="0">
      <alignment vertical="center"/>
    </xf>
    <xf numFmtId="0" fontId="146" fillId="17" borderId="0" applyNumberFormat="0" applyBorder="0" applyAlignment="0" applyProtection="0">
      <alignment vertical="center"/>
    </xf>
    <xf numFmtId="0" fontId="147" fillId="17" borderId="0" applyNumberFormat="0" applyBorder="0" applyAlignment="0" applyProtection="0">
      <alignment vertical="center"/>
    </xf>
    <xf numFmtId="183" fontId="146" fillId="17" borderId="0" applyNumberFormat="0" applyBorder="0" applyAlignment="0" applyProtection="0">
      <alignment vertical="center"/>
    </xf>
    <xf numFmtId="183" fontId="146" fillId="17" borderId="0" applyNumberFormat="0" applyBorder="0" applyAlignment="0" applyProtection="0">
      <alignment vertical="center"/>
    </xf>
    <xf numFmtId="183" fontId="146" fillId="17" borderId="0" applyNumberFormat="0" applyBorder="0" applyAlignment="0" applyProtection="0">
      <alignment vertical="center"/>
    </xf>
    <xf numFmtId="0" fontId="148" fillId="17" borderId="0" applyNumberFormat="0" applyBorder="0" applyAlignment="0" applyProtection="0">
      <alignment vertical="center"/>
    </xf>
    <xf numFmtId="0" fontId="148" fillId="17" borderId="0" applyNumberFormat="0" applyBorder="0" applyAlignment="0" applyProtection="0">
      <alignment vertical="center"/>
    </xf>
    <xf numFmtId="0" fontId="148" fillId="17" borderId="0" applyNumberFormat="0" applyBorder="0" applyAlignment="0" applyProtection="0">
      <alignment vertical="center"/>
    </xf>
    <xf numFmtId="0" fontId="148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/>
    <xf numFmtId="183" fontId="71" fillId="17" borderId="0" applyNumberFormat="0" applyBorder="0" applyAlignment="0" applyProtection="0"/>
    <xf numFmtId="183" fontId="71" fillId="17" borderId="0" applyNumberFormat="0" applyBorder="0" applyAlignment="0" applyProtection="0"/>
    <xf numFmtId="183" fontId="71" fillId="17" borderId="0" applyNumberFormat="0" applyBorder="0" applyAlignment="0" applyProtection="0"/>
    <xf numFmtId="0" fontId="149" fillId="18" borderId="0" applyNumberFormat="0" applyBorder="0" applyAlignment="0" applyProtection="0">
      <alignment vertical="center"/>
    </xf>
    <xf numFmtId="0" fontId="150" fillId="18" borderId="0" applyNumberFormat="0" applyBorder="0" applyAlignment="0" applyProtection="0">
      <alignment vertical="center"/>
    </xf>
    <xf numFmtId="183" fontId="149" fillId="18" borderId="0" applyNumberFormat="0" applyBorder="0" applyAlignment="0" applyProtection="0">
      <alignment vertical="center"/>
    </xf>
    <xf numFmtId="183" fontId="149" fillId="18" borderId="0" applyNumberFormat="0" applyBorder="0" applyAlignment="0" applyProtection="0">
      <alignment vertical="center"/>
    </xf>
    <xf numFmtId="183" fontId="149" fillId="18" borderId="0" applyNumberFormat="0" applyBorder="0" applyAlignment="0" applyProtection="0">
      <alignment vertical="center"/>
    </xf>
    <xf numFmtId="0" fontId="88" fillId="18" borderId="0" applyNumberFormat="0" applyBorder="0" applyAlignment="0" applyProtection="0"/>
    <xf numFmtId="183" fontId="88" fillId="18" borderId="0" applyNumberFormat="0" applyBorder="0" applyAlignment="0" applyProtection="0"/>
    <xf numFmtId="183" fontId="88" fillId="18" borderId="0" applyNumberFormat="0" applyBorder="0" applyAlignment="0" applyProtection="0"/>
    <xf numFmtId="183" fontId="88" fillId="18" borderId="0" applyNumberFormat="0" applyBorder="0" applyAlignment="0" applyProtection="0"/>
    <xf numFmtId="0" fontId="109" fillId="0" borderId="0">
      <alignment vertical="center"/>
    </xf>
    <xf numFmtId="0" fontId="109" fillId="0" borderId="0">
      <alignment vertical="center"/>
    </xf>
    <xf numFmtId="0" fontId="109" fillId="0" borderId="0"/>
    <xf numFmtId="176" fontId="2" fillId="0" borderId="0" applyFont="0" applyFill="0" applyBorder="0" applyAlignment="0" applyProtection="0"/>
    <xf numFmtId="0" fontId="2" fillId="0" borderId="0"/>
    <xf numFmtId="0" fontId="151" fillId="0" borderId="0" applyNumberFormat="0" applyFill="0" applyBorder="0" applyAlignment="0" applyProtection="0">
      <alignment vertical="center"/>
    </xf>
    <xf numFmtId="0" fontId="152" fillId="0" borderId="38" applyNumberFormat="0" applyFill="0" applyAlignment="0" applyProtection="0">
      <alignment vertical="center"/>
    </xf>
    <xf numFmtId="0" fontId="153" fillId="0" borderId="38" applyNumberFormat="0" applyFill="0" applyAlignment="0" applyProtection="0">
      <alignment vertical="center"/>
    </xf>
    <xf numFmtId="183" fontId="152" fillId="0" borderId="38" applyNumberFormat="0" applyFill="0" applyAlignment="0" applyProtection="0">
      <alignment vertical="center"/>
    </xf>
    <xf numFmtId="183" fontId="152" fillId="0" borderId="38" applyNumberFormat="0" applyFill="0" applyAlignment="0" applyProtection="0">
      <alignment vertical="center"/>
    </xf>
    <xf numFmtId="183" fontId="152" fillId="0" borderId="38" applyNumberFormat="0" applyFill="0" applyAlignment="0" applyProtection="0">
      <alignment vertical="center"/>
    </xf>
    <xf numFmtId="0" fontId="154" fillId="0" borderId="39" applyNumberFormat="0" applyFill="0" applyAlignment="0" applyProtection="0">
      <alignment vertical="center"/>
    </xf>
    <xf numFmtId="0" fontId="155" fillId="0" borderId="39" applyNumberFormat="0" applyFill="0" applyAlignment="0" applyProtection="0">
      <alignment vertical="center"/>
    </xf>
    <xf numFmtId="183" fontId="154" fillId="0" borderId="39" applyNumberFormat="0" applyFill="0" applyAlignment="0" applyProtection="0">
      <alignment vertical="center"/>
    </xf>
    <xf numFmtId="183" fontId="154" fillId="0" borderId="39" applyNumberFormat="0" applyFill="0" applyAlignment="0" applyProtection="0">
      <alignment vertical="center"/>
    </xf>
    <xf numFmtId="183" fontId="154" fillId="0" borderId="39" applyNumberFormat="0" applyFill="0" applyAlignment="0" applyProtection="0">
      <alignment vertical="center"/>
    </xf>
    <xf numFmtId="0" fontId="156" fillId="0" borderId="40" applyNumberFormat="0" applyFill="0" applyAlignment="0" applyProtection="0">
      <alignment vertical="center"/>
    </xf>
    <xf numFmtId="0" fontId="157" fillId="0" borderId="40" applyNumberFormat="0" applyFill="0" applyAlignment="0" applyProtection="0">
      <alignment vertical="center"/>
    </xf>
    <xf numFmtId="183" fontId="156" fillId="0" borderId="40" applyNumberFormat="0" applyFill="0" applyAlignment="0" applyProtection="0">
      <alignment vertical="center"/>
    </xf>
    <xf numFmtId="183" fontId="156" fillId="0" borderId="40" applyNumberFormat="0" applyFill="0" applyAlignment="0" applyProtection="0">
      <alignment vertical="center"/>
    </xf>
    <xf numFmtId="183" fontId="156" fillId="0" borderId="4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183" fontId="156" fillId="0" borderId="0" applyNumberFormat="0" applyFill="0" applyBorder="0" applyAlignment="0" applyProtection="0">
      <alignment vertical="center"/>
    </xf>
    <xf numFmtId="183" fontId="156" fillId="0" borderId="0" applyNumberFormat="0" applyFill="0" applyBorder="0" applyAlignment="0" applyProtection="0">
      <alignment vertical="center"/>
    </xf>
    <xf numFmtId="183" fontId="156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183" fontId="151" fillId="0" borderId="0" applyNumberFormat="0" applyFill="0" applyBorder="0" applyAlignment="0" applyProtection="0">
      <alignment vertical="center"/>
    </xf>
    <xf numFmtId="183" fontId="151" fillId="0" borderId="0" applyNumberFormat="0" applyFill="0" applyBorder="0" applyAlignment="0" applyProtection="0">
      <alignment vertical="center"/>
    </xf>
    <xf numFmtId="183" fontId="15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0" fillId="34" borderId="36" applyNumberFormat="0" applyAlignment="0" applyProtection="0">
      <alignment vertical="center"/>
    </xf>
    <xf numFmtId="0" fontId="161" fillId="34" borderId="36" applyNumberFormat="0" applyAlignment="0" applyProtection="0">
      <alignment vertical="center"/>
    </xf>
    <xf numFmtId="183" fontId="160" fillId="34" borderId="36" applyNumberFormat="0" applyAlignment="0" applyProtection="0">
      <alignment vertical="center"/>
    </xf>
    <xf numFmtId="183" fontId="160" fillId="34" borderId="36" applyNumberFormat="0" applyAlignment="0" applyProtection="0">
      <alignment vertical="center"/>
    </xf>
    <xf numFmtId="183" fontId="160" fillId="34" borderId="36" applyNumberFormat="0" applyAlignment="0" applyProtection="0">
      <alignment vertical="center"/>
    </xf>
    <xf numFmtId="0" fontId="162" fillId="20" borderId="34" applyNumberFormat="0" applyAlignment="0" applyProtection="0">
      <alignment vertical="center"/>
    </xf>
    <xf numFmtId="0" fontId="162" fillId="20" borderId="34" applyNumberFormat="0" applyAlignment="0" applyProtection="0">
      <alignment vertical="center"/>
    </xf>
    <xf numFmtId="0" fontId="162" fillId="20" borderId="34" applyNumberFormat="0" applyAlignment="0" applyProtection="0">
      <alignment vertical="center"/>
    </xf>
    <xf numFmtId="183" fontId="162" fillId="20" borderId="34" applyNumberFormat="0" applyAlignment="0" applyProtection="0">
      <alignment vertical="center"/>
    </xf>
    <xf numFmtId="0" fontId="162" fillId="20" borderId="34" applyNumberFormat="0" applyAlignment="0" applyProtection="0">
      <alignment vertical="center"/>
    </xf>
    <xf numFmtId="183" fontId="162" fillId="20" borderId="34" applyNumberFormat="0" applyAlignment="0" applyProtection="0">
      <alignment vertical="center"/>
    </xf>
    <xf numFmtId="0" fontId="162" fillId="20" borderId="34" applyNumberFormat="0" applyAlignment="0" applyProtection="0">
      <alignment vertical="center"/>
    </xf>
    <xf numFmtId="183" fontId="162" fillId="20" borderId="34" applyNumberFormat="0" applyAlignment="0" applyProtection="0">
      <alignment vertical="center"/>
    </xf>
    <xf numFmtId="0" fontId="163" fillId="20" borderId="34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183" fontId="164" fillId="0" borderId="0" applyNumberFormat="0" applyFill="0" applyBorder="0" applyAlignment="0" applyProtection="0">
      <alignment vertical="center"/>
    </xf>
    <xf numFmtId="183" fontId="164" fillId="0" borderId="0" applyNumberFormat="0" applyFill="0" applyBorder="0" applyAlignment="0" applyProtection="0">
      <alignment vertical="center"/>
    </xf>
    <xf numFmtId="183" fontId="164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7" fillId="0" borderId="0" applyNumberFormat="0" applyFill="0" applyBorder="0" applyAlignment="0" applyProtection="0">
      <alignment vertical="center"/>
    </xf>
    <xf numFmtId="183" fontId="166" fillId="0" borderId="0" applyNumberFormat="0" applyFill="0" applyBorder="0" applyAlignment="0" applyProtection="0">
      <alignment vertical="center"/>
    </xf>
    <xf numFmtId="183" fontId="166" fillId="0" borderId="0" applyNumberFormat="0" applyFill="0" applyBorder="0" applyAlignment="0" applyProtection="0">
      <alignment vertical="center"/>
    </xf>
    <xf numFmtId="183" fontId="166" fillId="0" borderId="0" applyNumberFormat="0" applyFill="0" applyBorder="0" applyAlignment="0" applyProtection="0">
      <alignment vertical="center"/>
    </xf>
    <xf numFmtId="175" fontId="72" fillId="0" borderId="0" applyFont="0" applyFill="0" applyBorder="0" applyAlignment="0" applyProtection="0"/>
    <xf numFmtId="174" fontId="168" fillId="0" borderId="0" applyFont="0" applyFill="0" applyBorder="0" applyAlignment="0" applyProtection="0"/>
    <xf numFmtId="177" fontId="72" fillId="0" borderId="0" applyFont="0" applyFill="0" applyBorder="0" applyAlignment="0" applyProtection="0"/>
    <xf numFmtId="0" fontId="66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183" fontId="66" fillId="30" borderId="0" applyNumberFormat="0" applyBorder="0" applyAlignment="0" applyProtection="0">
      <alignment vertical="center"/>
    </xf>
    <xf numFmtId="183" fontId="66" fillId="30" borderId="0" applyNumberFormat="0" applyBorder="0" applyAlignment="0" applyProtection="0">
      <alignment vertical="center"/>
    </xf>
    <xf numFmtId="183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183" fontId="66" fillId="31" borderId="0" applyNumberFormat="0" applyBorder="0" applyAlignment="0" applyProtection="0">
      <alignment vertical="center"/>
    </xf>
    <xf numFmtId="183" fontId="66" fillId="31" borderId="0" applyNumberFormat="0" applyBorder="0" applyAlignment="0" applyProtection="0">
      <alignment vertical="center"/>
    </xf>
    <xf numFmtId="183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183" fontId="66" fillId="32" borderId="0" applyNumberFormat="0" applyBorder="0" applyAlignment="0" applyProtection="0">
      <alignment vertical="center"/>
    </xf>
    <xf numFmtId="183" fontId="66" fillId="32" borderId="0" applyNumberFormat="0" applyBorder="0" applyAlignment="0" applyProtection="0">
      <alignment vertical="center"/>
    </xf>
    <xf numFmtId="183" fontId="66" fillId="32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183" fontId="66" fillId="28" borderId="0" applyNumberFormat="0" applyBorder="0" applyAlignment="0" applyProtection="0">
      <alignment vertical="center"/>
    </xf>
    <xf numFmtId="183" fontId="66" fillId="28" borderId="0" applyNumberFormat="0" applyBorder="0" applyAlignment="0" applyProtection="0">
      <alignment vertical="center"/>
    </xf>
    <xf numFmtId="183" fontId="66" fillId="28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183" fontId="66" fillId="26" borderId="0" applyNumberFormat="0" applyBorder="0" applyAlignment="0" applyProtection="0">
      <alignment vertical="center"/>
    </xf>
    <xf numFmtId="183" fontId="66" fillId="26" borderId="0" applyNumberFormat="0" applyBorder="0" applyAlignment="0" applyProtection="0">
      <alignment vertical="center"/>
    </xf>
    <xf numFmtId="183" fontId="66" fillId="26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83" fontId="66" fillId="33" borderId="0" applyNumberFormat="0" applyBorder="0" applyAlignment="0" applyProtection="0">
      <alignment vertical="center"/>
    </xf>
    <xf numFmtId="183" fontId="66" fillId="33" borderId="0" applyNumberFormat="0" applyBorder="0" applyAlignment="0" applyProtection="0">
      <alignment vertical="center"/>
    </xf>
    <xf numFmtId="183" fontId="66" fillId="33" borderId="0" applyNumberFormat="0" applyBorder="0" applyAlignment="0" applyProtection="0">
      <alignment vertical="center"/>
    </xf>
    <xf numFmtId="0" fontId="169" fillId="13" borderId="34" applyNumberFormat="0" applyAlignment="0" applyProtection="0">
      <alignment vertical="center"/>
    </xf>
    <xf numFmtId="0" fontId="169" fillId="13" borderId="34" applyNumberFormat="0" applyAlignment="0" applyProtection="0">
      <alignment vertical="center"/>
    </xf>
    <xf numFmtId="0" fontId="169" fillId="13" borderId="34" applyNumberFormat="0" applyAlignment="0" applyProtection="0">
      <alignment vertical="center"/>
    </xf>
    <xf numFmtId="183" fontId="169" fillId="13" borderId="34" applyNumberFormat="0" applyAlignment="0" applyProtection="0">
      <alignment vertical="center"/>
    </xf>
    <xf numFmtId="0" fontId="169" fillId="13" borderId="34" applyNumberFormat="0" applyAlignment="0" applyProtection="0">
      <alignment vertical="center"/>
    </xf>
    <xf numFmtId="183" fontId="169" fillId="13" borderId="34" applyNumberFormat="0" applyAlignment="0" applyProtection="0">
      <alignment vertical="center"/>
    </xf>
    <xf numFmtId="0" fontId="169" fillId="13" borderId="34" applyNumberFormat="0" applyAlignment="0" applyProtection="0">
      <alignment vertical="center"/>
    </xf>
    <xf numFmtId="183" fontId="169" fillId="13" borderId="34" applyNumberFormat="0" applyAlignment="0" applyProtection="0">
      <alignment vertical="center"/>
    </xf>
    <xf numFmtId="0" fontId="170" fillId="13" borderId="34" applyNumberFormat="0" applyAlignment="0" applyProtection="0">
      <alignment vertical="center"/>
    </xf>
    <xf numFmtId="0" fontId="171" fillId="20" borderId="10" applyNumberFormat="0" applyAlignment="0" applyProtection="0">
      <alignment vertical="center"/>
    </xf>
    <xf numFmtId="0" fontId="171" fillId="20" borderId="10" applyNumberFormat="0" applyAlignment="0" applyProtection="0">
      <alignment vertical="center"/>
    </xf>
    <xf numFmtId="0" fontId="171" fillId="20" borderId="10" applyNumberFormat="0" applyAlignment="0" applyProtection="0">
      <alignment vertical="center"/>
    </xf>
    <xf numFmtId="183" fontId="171" fillId="20" borderId="10" applyNumberFormat="0" applyAlignment="0" applyProtection="0">
      <alignment vertical="center"/>
    </xf>
    <xf numFmtId="0" fontId="171" fillId="20" borderId="10" applyNumberFormat="0" applyAlignment="0" applyProtection="0">
      <alignment vertical="center"/>
    </xf>
    <xf numFmtId="183" fontId="171" fillId="20" borderId="10" applyNumberFormat="0" applyAlignment="0" applyProtection="0">
      <alignment vertical="center"/>
    </xf>
    <xf numFmtId="0" fontId="172" fillId="20" borderId="10" applyNumberFormat="0" applyAlignment="0" applyProtection="0">
      <alignment vertical="center"/>
    </xf>
    <xf numFmtId="183" fontId="171" fillId="20" borderId="10" applyNumberFormat="0" applyAlignment="0" applyProtection="0">
      <alignment vertical="center"/>
    </xf>
    <xf numFmtId="0" fontId="173" fillId="0" borderId="35" applyNumberFormat="0" applyFill="0" applyAlignment="0" applyProtection="0">
      <alignment vertical="center"/>
    </xf>
    <xf numFmtId="0" fontId="174" fillId="0" borderId="35" applyNumberFormat="0" applyFill="0" applyAlignment="0" applyProtection="0">
      <alignment vertical="center"/>
    </xf>
    <xf numFmtId="183" fontId="173" fillId="0" borderId="35" applyNumberFormat="0" applyFill="0" applyAlignment="0" applyProtection="0">
      <alignment vertical="center"/>
    </xf>
    <xf numFmtId="183" fontId="173" fillId="0" borderId="35" applyNumberFormat="0" applyFill="0" applyAlignment="0" applyProtection="0">
      <alignment vertical="center"/>
    </xf>
    <xf numFmtId="183" fontId="173" fillId="0" borderId="35" applyNumberFormat="0" applyFill="0" applyAlignment="0" applyProtection="0">
      <alignment vertical="center"/>
    </xf>
    <xf numFmtId="0" fontId="13" fillId="0" borderId="0"/>
    <xf numFmtId="41" fontId="60" fillId="0" borderId="0" applyFont="0" applyFill="0" applyBorder="0" applyAlignment="0" applyProtection="0"/>
    <xf numFmtId="183" fontId="1" fillId="0" borderId="0"/>
    <xf numFmtId="0" fontId="10" fillId="0" borderId="0"/>
    <xf numFmtId="0" fontId="188" fillId="0" borderId="0"/>
    <xf numFmtId="0" fontId="190" fillId="0" borderId="0"/>
    <xf numFmtId="0" fontId="188" fillId="0" borderId="0"/>
  </cellStyleXfs>
  <cellXfs count="164">
    <xf numFmtId="0" fontId="0" fillId="0" borderId="0" xfId="0"/>
    <xf numFmtId="0" fontId="24" fillId="2" borderId="8" xfId="0" applyFont="1" applyFill="1" applyBorder="1" applyAlignment="1">
      <alignment horizontal="center" vertical="center"/>
    </xf>
    <xf numFmtId="1" fontId="25" fillId="0" borderId="8" xfId="1" applyNumberFormat="1" applyFont="1" applyBorder="1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 vertical="center"/>
    </xf>
    <xf numFmtId="1" fontId="22" fillId="2" borderId="8" xfId="0" applyNumberFormat="1" applyFont="1" applyFill="1" applyBorder="1" applyAlignment="1">
      <alignment horizontal="center" vertical="center"/>
    </xf>
    <xf numFmtId="1" fontId="20" fillId="2" borderId="8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7" fillId="0" borderId="0" xfId="54" applyFont="1" applyAlignment="1">
      <alignment vertical="center"/>
    </xf>
    <xf numFmtId="0" fontId="26" fillId="0" borderId="0" xfId="54" applyFont="1" applyAlignment="1">
      <alignment vertical="center"/>
    </xf>
    <xf numFmtId="0" fontId="27" fillId="0" borderId="0" xfId="54" applyFont="1"/>
    <xf numFmtId="0" fontId="26" fillId="5" borderId="14" xfId="54" applyFont="1" applyFill="1" applyBorder="1" applyAlignment="1">
      <alignment horizontal="left" vertical="center"/>
    </xf>
    <xf numFmtId="0" fontId="26" fillId="0" borderId="0" xfId="54" applyFont="1" applyAlignment="1">
      <alignment horizontal="left" vertical="center"/>
    </xf>
    <xf numFmtId="0" fontId="26" fillId="0" borderId="0" xfId="54" applyFont="1" applyAlignment="1">
      <alignment horizontal="left" vertical="center" wrapText="1"/>
    </xf>
    <xf numFmtId="0" fontId="27" fillId="0" borderId="12" xfId="54" applyFont="1" applyBorder="1"/>
    <xf numFmtId="0" fontId="26" fillId="0" borderId="0" xfId="54" applyFont="1" applyAlignment="1">
      <alignment horizontal="center" vertical="center"/>
    </xf>
    <xf numFmtId="0" fontId="26" fillId="0" borderId="16" xfId="54" applyFont="1" applyBorder="1" applyAlignment="1">
      <alignment horizontal="center" vertical="center"/>
    </xf>
    <xf numFmtId="0" fontId="26" fillId="0" borderId="16" xfId="54" applyFont="1" applyBorder="1" applyAlignment="1">
      <alignment horizontal="center" vertical="center" wrapText="1"/>
    </xf>
    <xf numFmtId="0" fontId="26" fillId="0" borderId="20" xfId="54" applyFont="1" applyBorder="1" applyAlignment="1">
      <alignment horizontal="center" vertical="center"/>
    </xf>
    <xf numFmtId="0" fontId="26" fillId="0" borderId="21" xfId="54" applyFont="1" applyBorder="1" applyAlignment="1">
      <alignment horizontal="center" vertical="center" wrapText="1"/>
    </xf>
    <xf numFmtId="0" fontId="26" fillId="0" borderId="26" xfId="54" applyFont="1" applyBorder="1" applyAlignment="1">
      <alignment horizontal="center" vertical="center"/>
    </xf>
    <xf numFmtId="0" fontId="26" fillId="0" borderId="27" xfId="54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" fontId="31" fillId="0" borderId="8" xfId="1" applyNumberFormat="1" applyFont="1" applyBorder="1" applyAlignment="1">
      <alignment horizontal="center" vertical="center" wrapText="1"/>
    </xf>
    <xf numFmtId="164" fontId="21" fillId="2" borderId="8" xfId="0" applyNumberFormat="1" applyFont="1" applyFill="1" applyBorder="1" applyAlignment="1">
      <alignment horizontal="center" vertical="center" wrapText="1"/>
    </xf>
    <xf numFmtId="1" fontId="21" fillId="2" borderId="8" xfId="0" applyNumberFormat="1" applyFont="1" applyFill="1" applyBorder="1" applyAlignment="1">
      <alignment horizontal="center" vertical="center"/>
    </xf>
    <xf numFmtId="0" fontId="26" fillId="0" borderId="2" xfId="54" applyFont="1" applyBorder="1" applyAlignment="1">
      <alignment horizontal="center" vertical="center"/>
    </xf>
    <xf numFmtId="1" fontId="20" fillId="2" borderId="7" xfId="0" applyNumberFormat="1" applyFont="1" applyFill="1" applyBorder="1" applyAlignment="1">
      <alignment vertical="center" wrapText="1"/>
    </xf>
    <xf numFmtId="0" fontId="184" fillId="9" borderId="8" xfId="0" applyFont="1" applyFill="1" applyBorder="1" applyAlignment="1">
      <alignment vertical="center"/>
    </xf>
    <xf numFmtId="0" fontId="29" fillId="0" borderId="8" xfId="0" applyFont="1" applyBorder="1" applyAlignment="1">
      <alignment horizontal="center"/>
    </xf>
    <xf numFmtId="0" fontId="29" fillId="0" borderId="8" xfId="0" quotePrefix="1" applyFont="1" applyBorder="1" applyAlignment="1">
      <alignment horizontal="center"/>
    </xf>
    <xf numFmtId="16" fontId="29" fillId="0" borderId="8" xfId="0" quotePrefix="1" applyNumberFormat="1" applyFont="1" applyBorder="1" applyAlignment="1">
      <alignment horizontal="center"/>
    </xf>
    <xf numFmtId="14" fontId="26" fillId="36" borderId="14" xfId="54" applyNumberFormat="1" applyFont="1" applyFill="1" applyBorder="1" applyAlignment="1">
      <alignment horizontal="center" vertical="center"/>
    </xf>
    <xf numFmtId="0" fontId="26" fillId="36" borderId="14" xfId="54" applyFont="1" applyFill="1" applyBorder="1" applyAlignment="1">
      <alignment horizontal="center" vertical="center"/>
    </xf>
    <xf numFmtId="0" fontId="26" fillId="36" borderId="14" xfId="54" applyFont="1" applyFill="1" applyBorder="1" applyAlignment="1">
      <alignment horizontal="left" vertical="center"/>
    </xf>
    <xf numFmtId="0" fontId="0" fillId="0" borderId="13" xfId="0" applyBorder="1"/>
    <xf numFmtId="0" fontId="27" fillId="0" borderId="15" xfId="54" applyFont="1" applyBorder="1"/>
    <xf numFmtId="0" fontId="28" fillId="5" borderId="14" xfId="54" applyFont="1" applyFill="1" applyBorder="1" applyAlignment="1">
      <alignment horizontal="center" vertical="center"/>
    </xf>
    <xf numFmtId="0" fontId="28" fillId="5" borderId="1" xfId="54" applyFont="1" applyFill="1" applyBorder="1" applyAlignment="1">
      <alignment horizontal="center" vertical="center"/>
    </xf>
    <xf numFmtId="0" fontId="28" fillId="5" borderId="14" xfId="54" applyFont="1" applyFill="1" applyBorder="1" applyAlignment="1">
      <alignment horizontal="center" vertical="center" wrapText="1"/>
    </xf>
    <xf numFmtId="0" fontId="28" fillId="5" borderId="3" xfId="54" applyFont="1" applyFill="1" applyBorder="1" applyAlignment="1">
      <alignment horizontal="center" vertical="center" wrapText="1"/>
    </xf>
    <xf numFmtId="0" fontId="26" fillId="0" borderId="25" xfId="54" applyFont="1" applyBorder="1" applyAlignment="1">
      <alignment horizontal="center" vertical="center"/>
    </xf>
    <xf numFmtId="0" fontId="26" fillId="0" borderId="27" xfId="54" applyFont="1" applyBorder="1" applyAlignment="1">
      <alignment horizontal="center" vertical="center" wrapText="1"/>
    </xf>
    <xf numFmtId="0" fontId="26" fillId="0" borderId="0" xfId="54" applyFont="1" applyAlignment="1">
      <alignment horizontal="center" vertical="top"/>
    </xf>
    <xf numFmtId="0" fontId="26" fillId="0" borderId="0" xfId="0" quotePrefix="1" applyFont="1" applyAlignment="1">
      <alignment vertical="center"/>
    </xf>
    <xf numFmtId="0" fontId="191" fillId="0" borderId="8" xfId="3551" applyFont="1" applyBorder="1" applyAlignment="1">
      <alignment horizontal="center" vertical="center" wrapText="1"/>
    </xf>
    <xf numFmtId="0" fontId="188" fillId="0" borderId="0" xfId="3551" applyAlignment="1">
      <alignment horizontal="left" vertical="top"/>
    </xf>
    <xf numFmtId="0" fontId="188" fillId="0" borderId="8" xfId="3551" applyBorder="1" applyAlignment="1">
      <alignment horizontal="left" vertical="top"/>
    </xf>
    <xf numFmtId="0" fontId="194" fillId="0" borderId="8" xfId="3551" applyFont="1" applyBorder="1" applyAlignment="1">
      <alignment horizontal="left" vertical="center" wrapText="1"/>
    </xf>
    <xf numFmtId="0" fontId="194" fillId="0" borderId="8" xfId="3551" applyFont="1" applyBorder="1" applyAlignment="1">
      <alignment vertical="center" wrapText="1"/>
    </xf>
    <xf numFmtId="0" fontId="188" fillId="0" borderId="0" xfId="3551" applyAlignment="1">
      <alignment horizontal="left" vertical="center"/>
    </xf>
    <xf numFmtId="0" fontId="188" fillId="0" borderId="8" xfId="3551" applyBorder="1" applyAlignment="1">
      <alignment horizontal="left" vertical="center"/>
    </xf>
    <xf numFmtId="0" fontId="195" fillId="0" borderId="8" xfId="3551" applyFont="1" applyBorder="1" applyAlignment="1">
      <alignment horizontal="center" vertical="center" wrapText="1"/>
    </xf>
    <xf numFmtId="12" fontId="34" fillId="3" borderId="8" xfId="0" applyNumberFormat="1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left" vertical="center" wrapText="1"/>
    </xf>
    <xf numFmtId="0" fontId="196" fillId="0" borderId="8" xfId="0" applyFont="1" applyBorder="1" applyAlignment="1">
      <alignment horizontal="center" vertical="center" wrapText="1"/>
    </xf>
    <xf numFmtId="12" fontId="196" fillId="0" borderId="8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188" fillId="0" borderId="7" xfId="3551" applyBorder="1" applyAlignment="1">
      <alignment horizontal="left" vertical="top"/>
    </xf>
    <xf numFmtId="0" fontId="188" fillId="0" borderId="8" xfId="3551" applyBorder="1" applyAlignment="1">
      <alignment horizontal="left" vertical="center" wrapText="1"/>
    </xf>
    <xf numFmtId="0" fontId="198" fillId="0" borderId="8" xfId="3551" applyFont="1" applyBorder="1" applyAlignment="1">
      <alignment horizontal="left" vertical="center" wrapText="1"/>
    </xf>
    <xf numFmtId="0" fontId="198" fillId="0" borderId="8" xfId="3551" applyFont="1" applyBorder="1" applyAlignment="1">
      <alignment horizontal="left" vertical="center"/>
    </xf>
    <xf numFmtId="0" fontId="198" fillId="0" borderId="8" xfId="3551" applyFont="1" applyBorder="1" applyAlignment="1">
      <alignment horizontal="center" vertical="center"/>
    </xf>
    <xf numFmtId="0" fontId="198" fillId="0" borderId="7" xfId="3551" applyFont="1" applyBorder="1" applyAlignment="1">
      <alignment horizontal="center" vertical="center"/>
    </xf>
    <xf numFmtId="0" fontId="188" fillId="0" borderId="0" xfId="3551" applyAlignment="1">
      <alignment horizontal="center" vertical="center"/>
    </xf>
    <xf numFmtId="12" fontId="188" fillId="0" borderId="0" xfId="3551" applyNumberFormat="1" applyAlignment="1">
      <alignment horizontal="left" vertical="top"/>
    </xf>
    <xf numFmtId="12" fontId="188" fillId="0" borderId="0" xfId="3551" applyNumberFormat="1"/>
    <xf numFmtId="0" fontId="188" fillId="0" borderId="0" xfId="3551"/>
    <xf numFmtId="0" fontId="191" fillId="0" borderId="8" xfId="3551" applyFont="1" applyBorder="1" applyAlignment="1">
      <alignment horizontal="left" vertical="center"/>
    </xf>
    <xf numFmtId="0" fontId="202" fillId="0" borderId="8" xfId="0" applyFont="1" applyBorder="1" applyAlignment="1">
      <alignment horizontal="center" vertical="center" wrapText="1"/>
    </xf>
    <xf numFmtId="12" fontId="202" fillId="0" borderId="8" xfId="0" applyNumberFormat="1" applyFont="1" applyBorder="1" applyAlignment="1">
      <alignment horizontal="center" vertical="center" wrapText="1"/>
    </xf>
    <xf numFmtId="12" fontId="188" fillId="0" borderId="0" xfId="3551" applyNumberFormat="1" applyAlignment="1">
      <alignment horizontal="center" vertical="center"/>
    </xf>
    <xf numFmtId="0" fontId="10" fillId="0" borderId="8" xfId="3551" applyFont="1" applyBorder="1" applyAlignment="1">
      <alignment horizontal="left" vertical="center" wrapText="1"/>
    </xf>
    <xf numFmtId="0" fontId="10" fillId="0" borderId="8" xfId="355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2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12" fontId="188" fillId="0" borderId="0" xfId="3551" applyNumberFormat="1" applyAlignment="1">
      <alignment horizontal="left" vertical="center"/>
    </xf>
    <xf numFmtId="12" fontId="203" fillId="0" borderId="0" xfId="3551" applyNumberFormat="1" applyFont="1" applyAlignment="1">
      <alignment horizontal="left" vertical="top"/>
    </xf>
    <xf numFmtId="0" fontId="203" fillId="0" borderId="0" xfId="3551" applyFont="1" applyAlignment="1">
      <alignment horizontal="left" vertical="top"/>
    </xf>
    <xf numFmtId="12" fontId="203" fillId="0" borderId="0" xfId="3551" applyNumberFormat="1" applyFont="1"/>
    <xf numFmtId="0" fontId="203" fillId="0" borderId="0" xfId="3551" applyFont="1"/>
    <xf numFmtId="0" fontId="27" fillId="0" borderId="8" xfId="3551" applyFont="1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12" fontId="27" fillId="3" borderId="8" xfId="0" applyNumberFormat="1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left" vertical="center" wrapText="1"/>
    </xf>
    <xf numFmtId="12" fontId="203" fillId="0" borderId="0" xfId="3551" applyNumberFormat="1" applyFont="1" applyAlignment="1">
      <alignment horizontal="left" vertical="center"/>
    </xf>
    <xf numFmtId="0" fontId="203" fillId="0" borderId="0" xfId="3551" applyFont="1" applyAlignment="1">
      <alignment horizontal="left" vertical="center"/>
    </xf>
    <xf numFmtId="0" fontId="205" fillId="0" borderId="8" xfId="3551" applyFont="1" applyBorder="1" applyAlignment="1">
      <alignment horizontal="left" vertical="center" wrapText="1"/>
    </xf>
    <xf numFmtId="0" fontId="203" fillId="0" borderId="0" xfId="3551" applyFont="1" applyAlignment="1">
      <alignment horizontal="center" vertical="top"/>
    </xf>
    <xf numFmtId="0" fontId="203" fillId="0" borderId="0" xfId="3551" applyFont="1" applyAlignment="1">
      <alignment horizontal="center"/>
    </xf>
    <xf numFmtId="0" fontId="203" fillId="0" borderId="5" xfId="3551" applyFont="1" applyBorder="1" applyAlignment="1">
      <alignment horizontal="left" vertical="top"/>
    </xf>
    <xf numFmtId="0" fontId="203" fillId="0" borderId="8" xfId="3551" applyFont="1" applyBorder="1" applyAlignment="1">
      <alignment horizontal="center" vertical="center"/>
    </xf>
    <xf numFmtId="12" fontId="208" fillId="0" borderId="0" xfId="3551" applyNumberFormat="1" applyFont="1" applyAlignment="1">
      <alignment horizontal="center" vertical="center"/>
    </xf>
    <xf numFmtId="0" fontId="208" fillId="0" borderId="0" xfId="3551" applyFont="1" applyAlignment="1">
      <alignment horizontal="center" vertical="center"/>
    </xf>
    <xf numFmtId="0" fontId="209" fillId="0" borderId="47" xfId="3551" applyFont="1" applyBorder="1" applyAlignment="1">
      <alignment vertical="top" wrapText="1"/>
    </xf>
    <xf numFmtId="16" fontId="209" fillId="0" borderId="0" xfId="3551" applyNumberFormat="1" applyFont="1" applyAlignment="1">
      <alignment vertical="top" wrapText="1"/>
    </xf>
    <xf numFmtId="0" fontId="209" fillId="0" borderId="0" xfId="3551" applyFont="1" applyAlignment="1">
      <alignment vertical="top" wrapText="1"/>
    </xf>
    <xf numFmtId="0" fontId="208" fillId="0" borderId="5" xfId="3551" applyFont="1" applyBorder="1" applyAlignment="1">
      <alignment horizontal="left" vertical="top"/>
    </xf>
    <xf numFmtId="0" fontId="26" fillId="0" borderId="8" xfId="3551" applyFont="1" applyBorder="1" applyAlignment="1">
      <alignment horizontal="left" vertical="center" wrapText="1"/>
    </xf>
    <xf numFmtId="0" fontId="208" fillId="0" borderId="0" xfId="3551" applyFont="1" applyAlignment="1">
      <alignment horizontal="left" vertical="top"/>
    </xf>
    <xf numFmtId="0" fontId="26" fillId="3" borderId="8" xfId="0" applyFont="1" applyFill="1" applyBorder="1" applyAlignment="1">
      <alignment horizontal="center" vertical="center" wrapText="1"/>
    </xf>
    <xf numFmtId="0" fontId="26" fillId="37" borderId="8" xfId="0" applyFont="1" applyFill="1" applyBorder="1" applyAlignment="1">
      <alignment horizontal="center" vertical="center" wrapText="1"/>
    </xf>
    <xf numFmtId="0" fontId="208" fillId="38" borderId="8" xfId="3551" applyFont="1" applyFill="1" applyBorder="1" applyAlignment="1">
      <alignment horizontal="center" vertical="center"/>
    </xf>
    <xf numFmtId="0" fontId="204" fillId="38" borderId="8" xfId="3551" applyFont="1" applyFill="1" applyBorder="1" applyAlignment="1">
      <alignment horizontal="left" vertical="center"/>
    </xf>
    <xf numFmtId="0" fontId="204" fillId="38" borderId="8" xfId="3551" applyFont="1" applyFill="1" applyBorder="1" applyAlignment="1">
      <alignment horizontal="center" vertical="center"/>
    </xf>
    <xf numFmtId="0" fontId="204" fillId="38" borderId="8" xfId="3551" applyFont="1" applyFill="1" applyBorder="1" applyAlignment="1">
      <alignment horizontal="center" vertical="center" wrapText="1"/>
    </xf>
    <xf numFmtId="0" fontId="206" fillId="38" borderId="8" xfId="0" applyFont="1" applyFill="1" applyBorder="1" applyAlignment="1">
      <alignment horizontal="center" vertical="center" wrapText="1"/>
    </xf>
    <xf numFmtId="12" fontId="206" fillId="38" borderId="8" xfId="0" applyNumberFormat="1" applyFont="1" applyFill="1" applyBorder="1" applyAlignment="1">
      <alignment horizontal="center" vertical="center" wrapText="1"/>
    </xf>
    <xf numFmtId="0" fontId="26" fillId="10" borderId="8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12" fontId="203" fillId="3" borderId="0" xfId="3551" applyNumberFormat="1" applyFont="1" applyFill="1" applyAlignment="1">
      <alignment horizontal="center" vertical="center"/>
    </xf>
    <xf numFmtId="0" fontId="27" fillId="3" borderId="8" xfId="0" applyFont="1" applyFill="1" applyBorder="1" applyAlignment="1">
      <alignment horizontal="center" vertical="center" wrapText="1"/>
    </xf>
    <xf numFmtId="0" fontId="211" fillId="0" borderId="0" xfId="3551" applyFont="1" applyAlignment="1">
      <alignment horizontal="left" vertical="top"/>
    </xf>
    <xf numFmtId="16" fontId="212" fillId="0" borderId="0" xfId="3551" applyNumberFormat="1" applyFont="1" applyAlignment="1">
      <alignment horizontal="left" vertical="top"/>
    </xf>
    <xf numFmtId="0" fontId="213" fillId="0" borderId="0" xfId="3551" applyFont="1" applyAlignment="1">
      <alignment horizontal="left" vertical="top"/>
    </xf>
    <xf numFmtId="0" fontId="214" fillId="0" borderId="0" xfId="3551" applyFont="1" applyAlignment="1">
      <alignment horizontal="left" vertical="top"/>
    </xf>
    <xf numFmtId="0" fontId="212" fillId="0" borderId="0" xfId="3551" applyFont="1" applyAlignment="1">
      <alignment horizontal="left" vertical="top"/>
    </xf>
    <xf numFmtId="0" fontId="215" fillId="0" borderId="0" xfId="3551" applyFont="1" applyAlignment="1">
      <alignment horizontal="left" vertical="center"/>
    </xf>
    <xf numFmtId="0" fontId="216" fillId="39" borderId="8" xfId="3551" applyFont="1" applyFill="1" applyBorder="1" applyAlignment="1">
      <alignment horizontal="left" vertical="center"/>
    </xf>
    <xf numFmtId="0" fontId="212" fillId="39" borderId="8" xfId="3551" applyFont="1" applyFill="1" applyBorder="1" applyAlignment="1">
      <alignment horizontal="center" vertical="center" wrapText="1"/>
    </xf>
    <xf numFmtId="0" fontId="7" fillId="39" borderId="8" xfId="3551" applyFont="1" applyFill="1" applyBorder="1" applyAlignment="1">
      <alignment horizontal="center" vertical="center" wrapText="1"/>
    </xf>
    <xf numFmtId="0" fontId="217" fillId="0" borderId="8" xfId="3551" applyFont="1" applyBorder="1" applyAlignment="1">
      <alignment horizontal="left" vertical="center"/>
    </xf>
    <xf numFmtId="0" fontId="218" fillId="0" borderId="8" xfId="3551" applyFont="1" applyBorder="1" applyAlignment="1">
      <alignment horizontal="left" vertical="center" wrapText="1"/>
    </xf>
    <xf numFmtId="0" fontId="217" fillId="0" borderId="8" xfId="3551" applyFont="1" applyBorder="1" applyAlignment="1">
      <alignment horizontal="left" vertical="center" wrapText="1"/>
    </xf>
    <xf numFmtId="0" fontId="197" fillId="0" borderId="0" xfId="3551" applyFont="1" applyAlignment="1">
      <alignment horizontal="left" vertical="top" wrapText="1" indent="2"/>
    </xf>
    <xf numFmtId="0" fontId="192" fillId="0" borderId="0" xfId="3551" applyFont="1" applyAlignment="1">
      <alignment horizontal="left" vertical="top" wrapText="1" indent="32"/>
    </xf>
    <xf numFmtId="0" fontId="189" fillId="0" borderId="8" xfId="3551" applyFont="1" applyBorder="1" applyAlignment="1">
      <alignment horizontal="left" vertical="top" wrapText="1" indent="1"/>
    </xf>
    <xf numFmtId="0" fontId="188" fillId="0" borderId="8" xfId="3551" applyBorder="1" applyAlignment="1">
      <alignment horizontal="left" vertical="top" wrapText="1" indent="1"/>
    </xf>
    <xf numFmtId="0" fontId="199" fillId="0" borderId="47" xfId="3551" applyFont="1" applyBorder="1" applyAlignment="1">
      <alignment vertical="top" wrapText="1"/>
    </xf>
    <xf numFmtId="0" fontId="199" fillId="0" borderId="0" xfId="3551" applyFont="1" applyAlignment="1">
      <alignment vertical="top" wrapText="1"/>
    </xf>
    <xf numFmtId="0" fontId="201" fillId="0" borderId="0" xfId="3551" applyFont="1" applyAlignment="1">
      <alignment horizontal="left" vertical="top" wrapText="1"/>
    </xf>
    <xf numFmtId="0" fontId="19" fillId="0" borderId="0" xfId="3551" applyFont="1" applyAlignment="1">
      <alignment horizontal="left" vertical="top" wrapText="1"/>
    </xf>
    <xf numFmtId="0" fontId="207" fillId="0" borderId="0" xfId="3551" applyFont="1" applyAlignment="1">
      <alignment horizontal="center" vertical="top" wrapText="1"/>
    </xf>
    <xf numFmtId="0" fontId="21" fillId="2" borderId="8" xfId="0" applyFont="1" applyFill="1" applyBorder="1" applyAlignment="1">
      <alignment horizontal="center" vertical="center"/>
    </xf>
    <xf numFmtId="0" fontId="26" fillId="0" borderId="0" xfId="54" applyFont="1" applyAlignment="1">
      <alignment horizontal="left" vertical="center" wrapText="1"/>
    </xf>
    <xf numFmtId="16" fontId="26" fillId="0" borderId="17" xfId="54" applyNumberFormat="1" applyFont="1" applyBorder="1" applyAlignment="1">
      <alignment vertical="center" wrapText="1"/>
    </xf>
    <xf numFmtId="0" fontId="26" fillId="0" borderId="18" xfId="54" applyFont="1" applyBorder="1" applyAlignment="1">
      <alignment vertical="center" wrapText="1"/>
    </xf>
    <xf numFmtId="0" fontId="26" fillId="0" borderId="19" xfId="54" applyFont="1" applyBorder="1" applyAlignment="1">
      <alignment vertical="center" wrapText="1"/>
    </xf>
    <xf numFmtId="0" fontId="26" fillId="0" borderId="22" xfId="54" applyFont="1" applyBorder="1" applyAlignment="1">
      <alignment horizontal="left" vertical="top" wrapText="1"/>
    </xf>
    <xf numFmtId="0" fontId="26" fillId="0" borderId="23" xfId="54" applyFont="1" applyBorder="1" applyAlignment="1">
      <alignment horizontal="left" vertical="top" wrapText="1"/>
    </xf>
    <xf numFmtId="0" fontId="26" fillId="0" borderId="24" xfId="54" applyFont="1" applyBorder="1" applyAlignment="1">
      <alignment horizontal="left" vertical="top" wrapText="1"/>
    </xf>
    <xf numFmtId="0" fontId="26" fillId="0" borderId="22" xfId="54" quotePrefix="1" applyFont="1" applyBorder="1" applyAlignment="1">
      <alignment horizontal="left" vertical="top" wrapText="1"/>
    </xf>
    <xf numFmtId="0" fontId="186" fillId="0" borderId="22" xfId="3550" quotePrefix="1" applyFont="1" applyBorder="1" applyAlignment="1">
      <alignment horizontal="left" vertical="center" wrapText="1"/>
    </xf>
    <xf numFmtId="0" fontId="186" fillId="0" borderId="23" xfId="3550" applyFont="1" applyBorder="1" applyAlignment="1">
      <alignment horizontal="left" vertical="center" wrapText="1"/>
    </xf>
    <xf numFmtId="0" fontId="186" fillId="0" borderId="24" xfId="3550" applyFont="1" applyBorder="1" applyAlignment="1">
      <alignment horizontal="left" vertical="center" wrapText="1"/>
    </xf>
    <xf numFmtId="0" fontId="186" fillId="0" borderId="22" xfId="3550" applyFont="1" applyBorder="1" applyAlignment="1">
      <alignment horizontal="left" vertical="center" wrapText="1"/>
    </xf>
    <xf numFmtId="0" fontId="26" fillId="0" borderId="20" xfId="54" applyFont="1" applyBorder="1" applyAlignment="1">
      <alignment horizontal="left" vertical="center" wrapText="1"/>
    </xf>
    <xf numFmtId="0" fontId="26" fillId="0" borderId="30" xfId="54" applyFont="1" applyBorder="1" applyAlignment="1">
      <alignment horizontal="left" vertical="center" wrapText="1"/>
    </xf>
    <xf numFmtId="0" fontId="26" fillId="0" borderId="31" xfId="54" applyFont="1" applyBorder="1" applyAlignment="1">
      <alignment horizontal="left" vertical="center" wrapText="1"/>
    </xf>
    <xf numFmtId="0" fontId="26" fillId="0" borderId="26" xfId="54" applyFont="1" applyBorder="1" applyAlignment="1">
      <alignment horizontal="left" vertical="top" wrapText="1"/>
    </xf>
    <xf numFmtId="0" fontId="26" fillId="0" borderId="28" xfId="54" applyFont="1" applyBorder="1" applyAlignment="1">
      <alignment horizontal="left" vertical="top" wrapText="1"/>
    </xf>
    <xf numFmtId="0" fontId="26" fillId="0" borderId="29" xfId="54" applyFont="1" applyBorder="1" applyAlignment="1">
      <alignment horizontal="left" vertical="top" wrapText="1"/>
    </xf>
    <xf numFmtId="0" fontId="28" fillId="5" borderId="1" xfId="54" applyFont="1" applyFill="1" applyBorder="1" applyAlignment="1">
      <alignment horizontal="center" vertical="center"/>
    </xf>
    <xf numFmtId="0" fontId="28" fillId="5" borderId="2" xfId="54" applyFont="1" applyFill="1" applyBorder="1" applyAlignment="1">
      <alignment horizontal="center" vertical="center"/>
    </xf>
    <xf numFmtId="0" fontId="26" fillId="5" borderId="14" xfId="54" applyFont="1" applyFill="1" applyBorder="1" applyAlignment="1">
      <alignment horizontal="left" vertical="center"/>
    </xf>
    <xf numFmtId="0" fontId="26" fillId="0" borderId="2" xfId="54" applyFont="1" applyBorder="1" applyAlignment="1">
      <alignment vertical="center"/>
    </xf>
    <xf numFmtId="0" fontId="26" fillId="0" borderId="2" xfId="54" applyFont="1" applyBorder="1" applyAlignment="1">
      <alignment horizontal="left" vertical="center"/>
    </xf>
    <xf numFmtId="0" fontId="219" fillId="0" borderId="8" xfId="3551" applyFont="1" applyBorder="1" applyAlignment="1">
      <alignment horizontal="left" vertical="center" wrapText="1"/>
    </xf>
    <xf numFmtId="0" fontId="219" fillId="40" borderId="8" xfId="3551" applyFont="1" applyFill="1" applyBorder="1" applyAlignment="1">
      <alignment horizontal="left" vertical="center" wrapText="1"/>
    </xf>
    <xf numFmtId="0" fontId="219" fillId="39" borderId="8" xfId="3551" applyFont="1" applyFill="1" applyBorder="1" applyAlignment="1">
      <alignment horizontal="left" vertical="center" wrapText="1"/>
    </xf>
    <xf numFmtId="0" fontId="220" fillId="0" borderId="8" xfId="3551" applyFont="1" applyBorder="1" applyAlignment="1">
      <alignment horizontal="left" vertical="center" wrapText="1"/>
    </xf>
    <xf numFmtId="0" fontId="217" fillId="0" borderId="0" xfId="3551" applyFont="1" applyAlignment="1">
      <alignment horizontal="left" vertical="top"/>
    </xf>
  </cellXfs>
  <cellStyles count="3554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1" xr:uid="{E8ED992C-CC59-49B9-BDFF-2824EC62ACC0}"/>
    <cellStyle name="Normal 147" xfId="3552" xr:uid="{74DF864A-27A5-4A87-A36D-1220526E9220}"/>
    <cellStyle name="Normal 147 2" xfId="3553" xr:uid="{28124D20-EC00-4880-B6F9-49C2EAA20A16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0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102">
          <a:extLst>
            <a:ext uri="{FF2B5EF4-FFF2-40B4-BE49-F238E27FC236}">
              <a16:creationId xmlns:a16="http://schemas.microsoft.com/office/drawing/2014/main" id="{CCF3CA06-0B28-4A33-AD3C-6E2532F0EB1B}"/>
            </a:ext>
          </a:extLst>
        </xdr:cNvPr>
        <xdr:cNvSpPr/>
      </xdr:nvSpPr>
      <xdr:spPr>
        <a:xfrm>
          <a:off x="76199" y="5238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102">
          <a:extLst>
            <a:ext uri="{FF2B5EF4-FFF2-40B4-BE49-F238E27FC236}">
              <a16:creationId xmlns:a16="http://schemas.microsoft.com/office/drawing/2014/main" id="{A6863E6D-0D2E-4A23-8F86-B2859AF3E69F}"/>
            </a:ext>
          </a:extLst>
        </xdr:cNvPr>
        <xdr:cNvSpPr/>
      </xdr:nvSpPr>
      <xdr:spPr>
        <a:xfrm>
          <a:off x="76199" y="5905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76199</xdr:colOff>
      <xdr:row>2</xdr:row>
      <xdr:rowOff>0</xdr:rowOff>
    </xdr:from>
    <xdr:ext cx="9906000" cy="9525"/>
    <xdr:sp macro="" textlink="">
      <xdr:nvSpPr>
        <xdr:cNvPr id="2" name="Shape 102">
          <a:extLst>
            <a:ext uri="{FF2B5EF4-FFF2-40B4-BE49-F238E27FC236}">
              <a16:creationId xmlns:a16="http://schemas.microsoft.com/office/drawing/2014/main" id="{2E2386D5-952F-4067-995C-C6BCD0758C20}"/>
            </a:ext>
          </a:extLst>
        </xdr:cNvPr>
        <xdr:cNvSpPr/>
      </xdr:nvSpPr>
      <xdr:spPr>
        <a:xfrm>
          <a:off x="76199" y="54864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76199</xdr:colOff>
      <xdr:row>2</xdr:row>
      <xdr:rowOff>0</xdr:rowOff>
    </xdr:from>
    <xdr:ext cx="9906000" cy="9525"/>
    <xdr:sp macro="" textlink="">
      <xdr:nvSpPr>
        <xdr:cNvPr id="2" name="Shape 102">
          <a:extLst>
            <a:ext uri="{FF2B5EF4-FFF2-40B4-BE49-F238E27FC236}">
              <a16:creationId xmlns:a16="http://schemas.microsoft.com/office/drawing/2014/main" id="{D1CA3979-79BE-4F47-A640-84FEC2B7F91B}"/>
            </a:ext>
          </a:extLst>
        </xdr:cNvPr>
        <xdr:cNvSpPr/>
      </xdr:nvSpPr>
      <xdr:spPr>
        <a:xfrm>
          <a:off x="711199" y="8318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/sites/COMMERCIAL/Shared%20Documents/General/2-CUSTOMER-FOLDER/AIME%20LEON%20DORE/5-FW25/1-SAMPLE/2-STYLE-FILE/3.%20CUTTING%20DOCKET/PROTO/26.%20FW25WJ071%20Porsche%20Nylon%20Track%20Jacket/DBTDLYNTEX-DOMEX2003.xls?65F48290" TargetMode="External"/><Relationship Id="rId1" Type="http://schemas.openxmlformats.org/officeDocument/2006/relationships/externalLinkPath" Target="file:///\\65F48290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4. COMMENT PP MEETING 04"/>
      <sheetName val="ĐÓNG GÓI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H4">
            <v>0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07C8F-E32D-4621-ABDD-82CF2C3CB1A9}">
  <sheetPr>
    <pageSetUpPr fitToPage="1"/>
  </sheetPr>
  <dimension ref="A1:N30"/>
  <sheetViews>
    <sheetView view="pageBreakPreview" topLeftCell="A22" zoomScaleNormal="100" zoomScaleSheetLayoutView="100" workbookViewId="0">
      <selection activeCell="D16" sqref="D16"/>
    </sheetView>
  </sheetViews>
  <sheetFormatPr defaultColWidth="9.140625" defaultRowHeight="12.75"/>
  <cols>
    <col min="1" max="1" width="23.7109375" style="45" customWidth="1"/>
    <col min="2" max="2" width="26.5703125" style="45" customWidth="1"/>
    <col min="3" max="3" width="8.42578125" style="45" customWidth="1"/>
    <col min="4" max="4" width="21" style="45" customWidth="1"/>
    <col min="5" max="5" width="31" style="45" customWidth="1"/>
    <col min="6" max="7" width="5.85546875" style="45" customWidth="1"/>
    <col min="8" max="8" width="11.28515625" style="45" customWidth="1"/>
    <col min="9" max="9" width="12.85546875" style="45" customWidth="1"/>
    <col min="10" max="10" width="11.140625" style="45" customWidth="1"/>
    <col min="11" max="12" width="9.140625" style="45"/>
    <col min="13" max="13" width="10.140625" style="45" customWidth="1"/>
    <col min="14" max="14" width="25.140625" style="45" customWidth="1"/>
    <col min="15" max="16384" width="9.140625" style="45"/>
  </cols>
  <sheetData>
    <row r="1" spans="1:14" ht="20.25" customHeight="1">
      <c r="A1" s="126" t="e">
        <f>#REF!</f>
        <v>#REF!</v>
      </c>
      <c r="B1" s="126"/>
      <c r="C1" s="126"/>
      <c r="D1" s="127" t="s">
        <v>12</v>
      </c>
      <c r="E1" s="127"/>
      <c r="F1" s="127"/>
      <c r="G1" s="127"/>
      <c r="H1" s="127"/>
      <c r="I1" s="127"/>
    </row>
    <row r="2" spans="1:14" ht="26.45" customHeight="1">
      <c r="A2" s="128" t="s">
        <v>13</v>
      </c>
      <c r="B2" s="129"/>
      <c r="C2" s="129"/>
      <c r="D2" s="129"/>
      <c r="E2" s="129"/>
      <c r="F2" s="129"/>
      <c r="G2" s="129"/>
      <c r="H2" s="129"/>
      <c r="I2" s="129"/>
    </row>
    <row r="3" spans="1:14" ht="0.95" customHeight="1">
      <c r="A3" s="46"/>
      <c r="B3" s="46"/>
      <c r="C3" s="46"/>
      <c r="D3" s="46"/>
      <c r="E3" s="46"/>
      <c r="F3" s="46"/>
      <c r="G3" s="46"/>
      <c r="H3" s="46"/>
      <c r="I3" s="46"/>
    </row>
    <row r="4" spans="1:14" ht="22.5" customHeight="1">
      <c r="A4" s="46" t="s">
        <v>14</v>
      </c>
      <c r="B4" s="46"/>
      <c r="C4" s="46" t="s">
        <v>15</v>
      </c>
      <c r="D4" s="58"/>
      <c r="E4" s="46"/>
      <c r="F4" s="51" t="s">
        <v>16</v>
      </c>
      <c r="G4" s="51" t="s">
        <v>17</v>
      </c>
      <c r="H4" s="51" t="s">
        <v>18</v>
      </c>
      <c r="I4" s="51" t="s">
        <v>19</v>
      </c>
      <c r="J4" s="54" t="s">
        <v>20</v>
      </c>
      <c r="K4" s="55" t="s">
        <v>21</v>
      </c>
      <c r="L4" s="54" t="s">
        <v>22</v>
      </c>
      <c r="M4" s="54" t="s">
        <v>23</v>
      </c>
      <c r="N4" s="54" t="s">
        <v>11</v>
      </c>
    </row>
    <row r="5" spans="1:14" s="49" customFormat="1" ht="30.75" customHeight="1">
      <c r="A5" s="47" t="s">
        <v>24</v>
      </c>
      <c r="B5" s="47" t="s">
        <v>25</v>
      </c>
      <c r="C5" s="47" t="s">
        <v>26</v>
      </c>
      <c r="D5" s="47" t="s">
        <v>27</v>
      </c>
      <c r="E5" s="48" t="s">
        <v>28</v>
      </c>
      <c r="F5" s="56" t="s">
        <v>29</v>
      </c>
      <c r="G5" s="56" t="s">
        <v>30</v>
      </c>
      <c r="H5" s="56" t="s">
        <v>31</v>
      </c>
      <c r="I5" s="56" t="s">
        <v>32</v>
      </c>
      <c r="J5" s="52"/>
      <c r="K5" s="52"/>
      <c r="L5" s="57"/>
      <c r="M5" s="57"/>
      <c r="N5" s="53"/>
    </row>
    <row r="6" spans="1:14" s="49" customFormat="1" ht="30.75" customHeight="1">
      <c r="A6" s="47" t="s">
        <v>33</v>
      </c>
      <c r="B6" s="47" t="s">
        <v>34</v>
      </c>
      <c r="C6" s="47" t="s">
        <v>35</v>
      </c>
      <c r="D6" s="47" t="s">
        <v>7</v>
      </c>
      <c r="E6" s="48" t="s">
        <v>36</v>
      </c>
      <c r="F6" s="56" t="s">
        <v>29</v>
      </c>
      <c r="G6" s="56" t="s">
        <v>30</v>
      </c>
      <c r="H6" s="56" t="s">
        <v>31</v>
      </c>
      <c r="I6" s="56" t="s">
        <v>37</v>
      </c>
      <c r="J6" s="52"/>
      <c r="K6" s="52"/>
      <c r="L6" s="57"/>
      <c r="M6" s="57"/>
      <c r="N6" s="53"/>
    </row>
    <row r="7" spans="1:14" s="49" customFormat="1" ht="30.75" customHeight="1">
      <c r="A7" s="47" t="s">
        <v>38</v>
      </c>
      <c r="B7" s="47" t="s">
        <v>39</v>
      </c>
      <c r="C7" s="47" t="s">
        <v>40</v>
      </c>
      <c r="D7" s="47" t="s">
        <v>8</v>
      </c>
      <c r="E7" s="48" t="s">
        <v>41</v>
      </c>
      <c r="F7" s="56" t="s">
        <v>42</v>
      </c>
      <c r="G7" s="56" t="s">
        <v>30</v>
      </c>
      <c r="H7" s="56" t="s">
        <v>43</v>
      </c>
      <c r="I7" s="56" t="s">
        <v>44</v>
      </c>
      <c r="J7" s="52"/>
      <c r="K7" s="52"/>
      <c r="L7" s="57"/>
      <c r="M7" s="57"/>
      <c r="N7" s="53"/>
    </row>
    <row r="8" spans="1:14" s="49" customFormat="1" ht="30.75" customHeight="1">
      <c r="A8" s="47" t="s">
        <v>45</v>
      </c>
      <c r="B8" s="47" t="s">
        <v>46</v>
      </c>
      <c r="C8" s="47" t="s">
        <v>47</v>
      </c>
      <c r="D8" s="47" t="s">
        <v>8</v>
      </c>
      <c r="E8" s="48" t="s">
        <v>41</v>
      </c>
      <c r="F8" s="56" t="s">
        <v>42</v>
      </c>
      <c r="G8" s="56" t="s">
        <v>30</v>
      </c>
      <c r="H8" s="56" t="s">
        <v>43</v>
      </c>
      <c r="I8" s="56" t="s">
        <v>9</v>
      </c>
      <c r="J8" s="52"/>
      <c r="K8" s="52"/>
      <c r="L8" s="57"/>
      <c r="M8" s="57"/>
      <c r="N8" s="53"/>
    </row>
    <row r="9" spans="1:14" s="49" customFormat="1" ht="45" customHeight="1">
      <c r="A9" s="47" t="s">
        <v>48</v>
      </c>
      <c r="B9" s="47" t="s">
        <v>49</v>
      </c>
      <c r="C9" s="47" t="s">
        <v>50</v>
      </c>
      <c r="D9" s="47" t="s">
        <v>51</v>
      </c>
      <c r="E9" s="48" t="s">
        <v>52</v>
      </c>
      <c r="F9" s="56" t="s">
        <v>42</v>
      </c>
      <c r="G9" s="56" t="s">
        <v>30</v>
      </c>
      <c r="H9" s="56" t="s">
        <v>53</v>
      </c>
      <c r="I9" s="56" t="s">
        <v>54</v>
      </c>
      <c r="J9" s="52"/>
      <c r="K9" s="52"/>
      <c r="L9" s="57"/>
      <c r="M9" s="57"/>
      <c r="N9" s="53"/>
    </row>
    <row r="10" spans="1:14" s="49" customFormat="1" ht="45" customHeight="1">
      <c r="A10" s="47" t="s">
        <v>55</v>
      </c>
      <c r="B10" s="47" t="s">
        <v>56</v>
      </c>
      <c r="C10" s="47" t="s">
        <v>57</v>
      </c>
      <c r="D10" s="47" t="s">
        <v>58</v>
      </c>
      <c r="E10" s="48" t="s">
        <v>59</v>
      </c>
      <c r="F10" s="56" t="s">
        <v>42</v>
      </c>
      <c r="G10" s="56" t="s">
        <v>30</v>
      </c>
      <c r="H10" s="56" t="s">
        <v>43</v>
      </c>
      <c r="I10" s="56" t="s">
        <v>31</v>
      </c>
      <c r="J10" s="52"/>
      <c r="K10" s="52"/>
      <c r="L10" s="57"/>
      <c r="M10" s="57"/>
      <c r="N10" s="53"/>
    </row>
    <row r="11" spans="1:14" s="49" customFormat="1" ht="30.75" customHeight="1">
      <c r="A11" s="47" t="s">
        <v>60</v>
      </c>
      <c r="B11" s="47" t="s">
        <v>61</v>
      </c>
      <c r="C11" s="47" t="s">
        <v>62</v>
      </c>
      <c r="D11" s="47" t="s">
        <v>63</v>
      </c>
      <c r="E11" s="48" t="s">
        <v>64</v>
      </c>
      <c r="F11" s="56" t="s">
        <v>42</v>
      </c>
      <c r="G11" s="56" t="s">
        <v>30</v>
      </c>
      <c r="H11" s="56" t="s">
        <v>53</v>
      </c>
      <c r="I11" s="56" t="s">
        <v>65</v>
      </c>
      <c r="J11" s="52"/>
      <c r="K11" s="52"/>
      <c r="L11" s="57"/>
      <c r="M11" s="57"/>
      <c r="N11" s="53"/>
    </row>
    <row r="12" spans="1:14" s="49" customFormat="1" ht="30.75" customHeight="1">
      <c r="A12" s="47" t="s">
        <v>66</v>
      </c>
      <c r="B12" s="47" t="s">
        <v>67</v>
      </c>
      <c r="C12" s="47" t="s">
        <v>68</v>
      </c>
      <c r="D12" s="47" t="s">
        <v>69</v>
      </c>
      <c r="E12" s="48" t="s">
        <v>70</v>
      </c>
      <c r="F12" s="56" t="s">
        <v>42</v>
      </c>
      <c r="G12" s="56" t="s">
        <v>71</v>
      </c>
      <c r="H12" s="56" t="s">
        <v>72</v>
      </c>
      <c r="I12" s="56" t="s">
        <v>73</v>
      </c>
      <c r="J12" s="52"/>
      <c r="K12" s="52"/>
      <c r="L12" s="57"/>
      <c r="M12" s="57"/>
      <c r="N12" s="53"/>
    </row>
    <row r="13" spans="1:14" s="49" customFormat="1" ht="30.75" customHeight="1">
      <c r="A13" s="47" t="s">
        <v>74</v>
      </c>
      <c r="B13" s="47" t="s">
        <v>75</v>
      </c>
      <c r="C13" s="47" t="s">
        <v>76</v>
      </c>
      <c r="D13" s="59" t="s">
        <v>77</v>
      </c>
      <c r="E13" s="50" t="s">
        <v>78</v>
      </c>
      <c r="F13" s="56" t="s">
        <v>42</v>
      </c>
      <c r="G13" s="56" t="s">
        <v>71</v>
      </c>
      <c r="H13" s="56" t="s">
        <v>72</v>
      </c>
      <c r="I13" s="56" t="s">
        <v>79</v>
      </c>
      <c r="J13" s="52"/>
      <c r="K13" s="52"/>
      <c r="L13" s="57"/>
      <c r="M13" s="57"/>
      <c r="N13" s="53"/>
    </row>
    <row r="14" spans="1:14" s="49" customFormat="1" ht="46.5" customHeight="1">
      <c r="A14" s="47" t="s">
        <v>80</v>
      </c>
      <c r="B14" s="47" t="s">
        <v>81</v>
      </c>
      <c r="C14" s="47" t="s">
        <v>82</v>
      </c>
      <c r="D14" s="47" t="s">
        <v>83</v>
      </c>
      <c r="E14" s="48" t="s">
        <v>78</v>
      </c>
      <c r="F14" s="56" t="s">
        <v>42</v>
      </c>
      <c r="G14" s="56" t="s">
        <v>71</v>
      </c>
      <c r="H14" s="56" t="s">
        <v>72</v>
      </c>
      <c r="I14" s="56" t="s">
        <v>84</v>
      </c>
      <c r="J14" s="52"/>
      <c r="K14" s="52"/>
      <c r="L14" s="57"/>
      <c r="M14" s="57"/>
      <c r="N14" s="53"/>
    </row>
    <row r="15" spans="1:14" s="49" customFormat="1" ht="46.5" customHeight="1">
      <c r="A15" s="47" t="s">
        <v>85</v>
      </c>
      <c r="B15" s="47" t="s">
        <v>86</v>
      </c>
      <c r="C15" s="47" t="s">
        <v>87</v>
      </c>
      <c r="D15" s="47" t="s">
        <v>88</v>
      </c>
      <c r="E15" s="48" t="s">
        <v>89</v>
      </c>
      <c r="F15" s="56" t="s">
        <v>29</v>
      </c>
      <c r="G15" s="56" t="s">
        <v>71</v>
      </c>
      <c r="H15" s="56" t="s">
        <v>31</v>
      </c>
      <c r="I15" s="56" t="s">
        <v>90</v>
      </c>
      <c r="J15" s="52"/>
      <c r="K15" s="52"/>
      <c r="L15" s="57"/>
      <c r="M15" s="57"/>
      <c r="N15" s="53"/>
    </row>
    <row r="16" spans="1:14" s="49" customFormat="1" ht="46.5" customHeight="1">
      <c r="A16" s="47" t="s">
        <v>91</v>
      </c>
      <c r="B16" s="47" t="s">
        <v>92</v>
      </c>
      <c r="C16" s="47" t="s">
        <v>93</v>
      </c>
      <c r="D16" s="47" t="s">
        <v>94</v>
      </c>
      <c r="E16" s="48" t="s">
        <v>95</v>
      </c>
      <c r="F16" s="56" t="s">
        <v>29</v>
      </c>
      <c r="G16" s="56" t="s">
        <v>71</v>
      </c>
      <c r="H16" s="56" t="s">
        <v>31</v>
      </c>
      <c r="I16" s="56" t="s">
        <v>96</v>
      </c>
      <c r="J16" s="52"/>
      <c r="K16" s="52"/>
      <c r="L16" s="57"/>
      <c r="M16" s="57"/>
      <c r="N16" s="53"/>
    </row>
    <row r="17" spans="1:14" s="49" customFormat="1" ht="30.75" customHeight="1">
      <c r="A17" s="47" t="s">
        <v>97</v>
      </c>
      <c r="B17" s="47" t="s">
        <v>98</v>
      </c>
      <c r="C17" s="47" t="s">
        <v>99</v>
      </c>
      <c r="D17" s="47" t="s">
        <v>100</v>
      </c>
      <c r="E17" s="48" t="s">
        <v>101</v>
      </c>
      <c r="F17" s="56" t="s">
        <v>29</v>
      </c>
      <c r="G17" s="56" t="s">
        <v>71</v>
      </c>
      <c r="H17" s="56" t="s">
        <v>31</v>
      </c>
      <c r="I17" s="56" t="s">
        <v>102</v>
      </c>
      <c r="J17" s="52"/>
      <c r="K17" s="52"/>
      <c r="L17" s="57"/>
      <c r="M17" s="57"/>
      <c r="N17" s="53"/>
    </row>
    <row r="18" spans="1:14" s="49" customFormat="1" ht="30.75" customHeight="1">
      <c r="A18" s="47" t="s">
        <v>103</v>
      </c>
      <c r="B18" s="47" t="s">
        <v>104</v>
      </c>
      <c r="C18" s="47" t="s">
        <v>105</v>
      </c>
      <c r="D18" s="59" t="s">
        <v>106</v>
      </c>
      <c r="E18" s="48" t="s">
        <v>107</v>
      </c>
      <c r="F18" s="56" t="s">
        <v>29</v>
      </c>
      <c r="G18" s="56" t="s">
        <v>30</v>
      </c>
      <c r="H18" s="56" t="s">
        <v>43</v>
      </c>
      <c r="I18" s="56" t="s">
        <v>108</v>
      </c>
      <c r="J18" s="52"/>
      <c r="K18" s="52"/>
      <c r="L18" s="57"/>
      <c r="M18" s="57"/>
      <c r="N18" s="53"/>
    </row>
    <row r="19" spans="1:14" s="49" customFormat="1" ht="43.5" customHeight="1">
      <c r="A19" s="47" t="s">
        <v>109</v>
      </c>
      <c r="B19" s="47" t="s">
        <v>110</v>
      </c>
      <c r="C19" s="47" t="s">
        <v>111</v>
      </c>
      <c r="D19" s="47" t="s">
        <v>112</v>
      </c>
      <c r="E19" s="59" t="s">
        <v>113</v>
      </c>
      <c r="F19" s="56" t="s">
        <v>29</v>
      </c>
      <c r="G19" s="56" t="s">
        <v>30</v>
      </c>
      <c r="H19" s="56" t="s">
        <v>31</v>
      </c>
      <c r="I19" s="56" t="s">
        <v>114</v>
      </c>
      <c r="J19" s="52"/>
      <c r="K19" s="52"/>
      <c r="L19" s="57"/>
      <c r="M19" s="57"/>
      <c r="N19" s="53"/>
    </row>
    <row r="20" spans="1:14" s="49" customFormat="1" ht="30.75" customHeight="1">
      <c r="A20" s="47" t="s">
        <v>115</v>
      </c>
      <c r="B20" s="47" t="s">
        <v>116</v>
      </c>
      <c r="C20" s="47" t="s">
        <v>117</v>
      </c>
      <c r="D20" s="47" t="s">
        <v>118</v>
      </c>
      <c r="E20" s="48" t="s">
        <v>119</v>
      </c>
      <c r="F20" s="56" t="s">
        <v>42</v>
      </c>
      <c r="G20" s="56" t="s">
        <v>30</v>
      </c>
      <c r="H20" s="56" t="s">
        <v>53</v>
      </c>
      <c r="I20" s="56" t="s">
        <v>120</v>
      </c>
      <c r="J20" s="52"/>
      <c r="K20" s="52"/>
      <c r="L20" s="57"/>
      <c r="M20" s="57"/>
      <c r="N20" s="53"/>
    </row>
    <row r="21" spans="1:14" s="49" customFormat="1" ht="40.5" customHeight="1">
      <c r="A21" s="47" t="s">
        <v>121</v>
      </c>
      <c r="B21" s="47" t="s">
        <v>122</v>
      </c>
      <c r="C21" s="47" t="s">
        <v>123</v>
      </c>
      <c r="D21" s="47" t="s">
        <v>124</v>
      </c>
      <c r="E21" s="48" t="s">
        <v>89</v>
      </c>
      <c r="F21" s="56" t="s">
        <v>42</v>
      </c>
      <c r="G21" s="56" t="s">
        <v>71</v>
      </c>
      <c r="H21" s="56" t="s">
        <v>53</v>
      </c>
      <c r="I21" s="56" t="s">
        <v>125</v>
      </c>
      <c r="J21" s="52"/>
      <c r="K21" s="52"/>
      <c r="L21" s="57"/>
      <c r="M21" s="57"/>
      <c r="N21" s="53"/>
    </row>
    <row r="22" spans="1:14" s="49" customFormat="1" ht="43.5" customHeight="1">
      <c r="A22" s="47" t="s">
        <v>126</v>
      </c>
      <c r="B22" s="47" t="s">
        <v>127</v>
      </c>
      <c r="C22" s="47" t="s">
        <v>128</v>
      </c>
      <c r="D22" s="47" t="s">
        <v>129</v>
      </c>
      <c r="E22" s="48" t="s">
        <v>130</v>
      </c>
      <c r="F22" s="56" t="s">
        <v>42</v>
      </c>
      <c r="G22" s="56" t="s">
        <v>71</v>
      </c>
      <c r="H22" s="56" t="s">
        <v>53</v>
      </c>
      <c r="I22" s="56" t="s">
        <v>131</v>
      </c>
      <c r="J22" s="52"/>
      <c r="K22" s="52"/>
      <c r="L22" s="57"/>
      <c r="M22" s="57"/>
      <c r="N22" s="53"/>
    </row>
    <row r="23" spans="1:14" s="49" customFormat="1" ht="43.5" customHeight="1">
      <c r="A23" s="47" t="s">
        <v>132</v>
      </c>
      <c r="B23" s="47" t="s">
        <v>133</v>
      </c>
      <c r="C23" s="47" t="s">
        <v>134</v>
      </c>
      <c r="D23" s="47" t="s">
        <v>135</v>
      </c>
      <c r="E23" s="48" t="s">
        <v>136</v>
      </c>
      <c r="F23" s="56" t="s">
        <v>42</v>
      </c>
      <c r="G23" s="56" t="s">
        <v>71</v>
      </c>
      <c r="H23" s="56" t="s">
        <v>53</v>
      </c>
      <c r="I23" s="56" t="s">
        <v>137</v>
      </c>
      <c r="J23" s="52"/>
      <c r="K23" s="52"/>
      <c r="L23" s="57"/>
      <c r="M23" s="57"/>
      <c r="N23" s="53"/>
    </row>
    <row r="24" spans="1:14" s="49" customFormat="1" ht="30.75" customHeight="1">
      <c r="A24" s="47" t="s">
        <v>138</v>
      </c>
      <c r="B24" s="47" t="s">
        <v>98</v>
      </c>
      <c r="C24" s="47" t="s">
        <v>139</v>
      </c>
      <c r="D24" s="47" t="s">
        <v>140</v>
      </c>
      <c r="E24" s="48" t="s">
        <v>101</v>
      </c>
      <c r="F24" s="56" t="s">
        <v>42</v>
      </c>
      <c r="G24" s="56" t="s">
        <v>71</v>
      </c>
      <c r="H24" s="56" t="s">
        <v>53</v>
      </c>
      <c r="I24" s="56" t="s">
        <v>44</v>
      </c>
      <c r="J24" s="52"/>
      <c r="K24" s="52"/>
      <c r="L24" s="57"/>
      <c r="M24" s="57"/>
      <c r="N24" s="53"/>
    </row>
    <row r="25" spans="1:14" s="49" customFormat="1" ht="30.75" customHeight="1">
      <c r="A25" s="47" t="s">
        <v>141</v>
      </c>
      <c r="B25" s="47" t="s">
        <v>142</v>
      </c>
      <c r="C25" s="47" t="s">
        <v>143</v>
      </c>
      <c r="D25" s="59" t="s">
        <v>144</v>
      </c>
      <c r="E25" s="50" t="s">
        <v>145</v>
      </c>
      <c r="F25" s="56" t="s">
        <v>42</v>
      </c>
      <c r="G25" s="56" t="s">
        <v>30</v>
      </c>
      <c r="H25" s="56" t="s">
        <v>43</v>
      </c>
      <c r="I25" s="56" t="s">
        <v>108</v>
      </c>
      <c r="J25" s="52"/>
      <c r="K25" s="52"/>
      <c r="L25" s="57"/>
      <c r="M25" s="57"/>
      <c r="N25" s="53"/>
    </row>
    <row r="26" spans="1:14" s="49" customFormat="1" ht="30.75" customHeight="1">
      <c r="A26" s="47" t="s">
        <v>146</v>
      </c>
      <c r="B26" s="47" t="s">
        <v>147</v>
      </c>
      <c r="C26" s="47" t="s">
        <v>148</v>
      </c>
      <c r="D26" s="47" t="s">
        <v>149</v>
      </c>
      <c r="E26" s="48" t="s">
        <v>150</v>
      </c>
      <c r="F26" s="56" t="s">
        <v>42</v>
      </c>
      <c r="G26" s="56" t="s">
        <v>30</v>
      </c>
      <c r="H26" s="56" t="s">
        <v>43</v>
      </c>
      <c r="I26" s="56" t="s">
        <v>9</v>
      </c>
      <c r="J26" s="52"/>
      <c r="K26" s="52"/>
      <c r="L26" s="57"/>
      <c r="M26" s="57"/>
      <c r="N26" s="53"/>
    </row>
    <row r="27" spans="1:14" s="49" customFormat="1" ht="30.75" customHeight="1">
      <c r="A27" s="47" t="s">
        <v>151</v>
      </c>
      <c r="B27" s="47" t="s">
        <v>152</v>
      </c>
      <c r="C27" s="47" t="s">
        <v>153</v>
      </c>
      <c r="D27" s="47"/>
      <c r="E27" s="47"/>
      <c r="F27" s="56" t="s">
        <v>42</v>
      </c>
      <c r="G27" s="56" t="s">
        <v>30</v>
      </c>
      <c r="H27" s="56" t="s">
        <v>53</v>
      </c>
      <c r="I27" s="56" t="s">
        <v>154</v>
      </c>
      <c r="J27" s="52"/>
      <c r="K27" s="52"/>
      <c r="L27" s="57"/>
      <c r="M27" s="57"/>
      <c r="N27" s="53"/>
    </row>
    <row r="28" spans="1:14" s="49" customFormat="1" ht="45" customHeight="1">
      <c r="A28" s="47" t="s">
        <v>155</v>
      </c>
      <c r="B28" s="47" t="s">
        <v>156</v>
      </c>
      <c r="C28" s="47" t="s">
        <v>157</v>
      </c>
      <c r="D28" s="59"/>
      <c r="E28" s="50"/>
      <c r="F28" s="56" t="s">
        <v>42</v>
      </c>
      <c r="G28" s="56" t="s">
        <v>30</v>
      </c>
      <c r="H28" s="56" t="s">
        <v>43</v>
      </c>
      <c r="I28" s="56" t="s">
        <v>158</v>
      </c>
      <c r="J28" s="52"/>
      <c r="K28" s="52"/>
      <c r="L28" s="57"/>
      <c r="M28" s="57"/>
      <c r="N28" s="53"/>
    </row>
    <row r="29" spans="1:14" s="49" customFormat="1" ht="45" customHeight="1">
      <c r="A29" s="47" t="s">
        <v>159</v>
      </c>
      <c r="B29" s="47" t="s">
        <v>160</v>
      </c>
      <c r="C29" s="47" t="s">
        <v>161</v>
      </c>
      <c r="D29" s="59" t="s">
        <v>162</v>
      </c>
      <c r="E29" s="59"/>
      <c r="F29" s="56" t="s">
        <v>29</v>
      </c>
      <c r="G29" s="56" t="s">
        <v>30</v>
      </c>
      <c r="H29" s="56" t="s">
        <v>43</v>
      </c>
      <c r="I29" s="56" t="s">
        <v>44</v>
      </c>
      <c r="J29" s="52"/>
      <c r="K29" s="52"/>
      <c r="L29" s="57"/>
      <c r="M29" s="57"/>
      <c r="N29" s="53"/>
    </row>
    <row r="30" spans="1:14" s="49" customFormat="1" ht="45" customHeight="1">
      <c r="A30" s="47" t="s">
        <v>163</v>
      </c>
      <c r="B30" s="47" t="s">
        <v>164</v>
      </c>
      <c r="C30" s="47" t="s">
        <v>165</v>
      </c>
      <c r="D30" s="59" t="s">
        <v>166</v>
      </c>
      <c r="E30" s="59" t="s">
        <v>167</v>
      </c>
      <c r="F30" s="56" t="s">
        <v>42</v>
      </c>
      <c r="G30" s="56" t="s">
        <v>30</v>
      </c>
      <c r="H30" s="56" t="s">
        <v>43</v>
      </c>
      <c r="I30" s="56" t="s">
        <v>168</v>
      </c>
      <c r="J30" s="52"/>
      <c r="K30" s="52"/>
      <c r="L30" s="57"/>
      <c r="M30" s="57"/>
      <c r="N30" s="53"/>
    </row>
  </sheetData>
  <mergeCells count="3">
    <mergeCell ref="A1:C1"/>
    <mergeCell ref="D1:I1"/>
    <mergeCell ref="A2:I2"/>
  </mergeCells>
  <pageMargins left="0.7" right="0.7" top="0.75" bottom="0.75" header="0.3" footer="0.3"/>
  <pageSetup paperSize="9"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30C6-AB3D-4B60-89EE-540B627394B8}">
  <sheetPr>
    <pageSetUpPr fitToPage="1"/>
  </sheetPr>
  <dimension ref="A1:O30"/>
  <sheetViews>
    <sheetView view="pageBreakPreview" zoomScale="70" zoomScaleNormal="100" zoomScaleSheetLayoutView="70" workbookViewId="0">
      <selection activeCell="J4" sqref="J4:N4"/>
    </sheetView>
  </sheetViews>
  <sheetFormatPr defaultColWidth="9.140625" defaultRowHeight="12.75"/>
  <cols>
    <col min="1" max="1" width="23.7109375" style="45" customWidth="1"/>
    <col min="2" max="2" width="26.5703125" style="45" hidden="1" customWidth="1"/>
    <col min="3" max="3" width="10.28515625" style="45" customWidth="1"/>
    <col min="4" max="4" width="27.28515625" style="45" customWidth="1"/>
    <col min="5" max="5" width="31" style="45" hidden="1" customWidth="1"/>
    <col min="6" max="6" width="12.42578125" style="45" customWidth="1"/>
    <col min="7" max="7" width="8.42578125" style="45" customWidth="1"/>
    <col min="8" max="8" width="16.5703125" style="45" customWidth="1"/>
    <col min="9" max="9" width="12.85546875" style="45" customWidth="1"/>
    <col min="10" max="10" width="11.140625" style="45" customWidth="1"/>
    <col min="11" max="11" width="12.28515625" style="45" customWidth="1"/>
    <col min="12" max="12" width="9.140625" style="45"/>
    <col min="13" max="13" width="12.42578125" style="45" customWidth="1"/>
    <col min="14" max="14" width="25.140625" style="45" customWidth="1"/>
    <col min="15" max="15" width="9.140625" style="65"/>
    <col min="16" max="16384" width="9.140625" style="45"/>
  </cols>
  <sheetData>
    <row r="1" spans="1:15" ht="20.100000000000001" customHeight="1">
      <c r="A1" s="132" t="e">
        <f>#REF!</f>
        <v>#REF!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67" customFormat="1" ht="23.45" customHeight="1">
      <c r="A2" s="130" t="s">
        <v>201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66"/>
    </row>
    <row r="3" spans="1:15" ht="0.95" customHeight="1">
      <c r="A3" s="46"/>
      <c r="B3" s="46"/>
      <c r="C3" s="46"/>
      <c r="D3" s="46"/>
      <c r="E3" s="46"/>
      <c r="F3" s="46"/>
      <c r="G3" s="46"/>
      <c r="H3" s="46"/>
      <c r="I3" s="46"/>
    </row>
    <row r="4" spans="1:15" s="64" customFormat="1" ht="33.6" customHeight="1">
      <c r="A4" s="68" t="s">
        <v>14</v>
      </c>
      <c r="B4" s="62"/>
      <c r="C4" s="68" t="s">
        <v>15</v>
      </c>
      <c r="D4" s="63"/>
      <c r="E4" s="62"/>
      <c r="F4" s="44" t="s">
        <v>16</v>
      </c>
      <c r="G4" s="44" t="s">
        <v>17</v>
      </c>
      <c r="H4" s="44" t="s">
        <v>18</v>
      </c>
      <c r="I4" s="44" t="s">
        <v>10</v>
      </c>
      <c r="J4" s="69" t="s">
        <v>200</v>
      </c>
      <c r="K4" s="70" t="s">
        <v>21</v>
      </c>
      <c r="L4" s="69" t="s">
        <v>22</v>
      </c>
      <c r="M4" s="69" t="s">
        <v>23</v>
      </c>
      <c r="N4" s="69" t="s">
        <v>11</v>
      </c>
      <c r="O4" s="71"/>
    </row>
    <row r="5" spans="1:15" s="49" customFormat="1" ht="30.75" customHeight="1">
      <c r="A5" s="72" t="s">
        <v>24</v>
      </c>
      <c r="B5" s="72" t="s">
        <v>25</v>
      </c>
      <c r="C5" s="72" t="s">
        <v>26</v>
      </c>
      <c r="D5" s="72" t="s">
        <v>27</v>
      </c>
      <c r="E5" s="73" t="s">
        <v>28</v>
      </c>
      <c r="F5" s="74" t="s">
        <v>29</v>
      </c>
      <c r="G5" s="74" t="s">
        <v>30</v>
      </c>
      <c r="H5" s="74" t="s">
        <v>31</v>
      </c>
      <c r="I5" s="74" t="s">
        <v>32</v>
      </c>
      <c r="J5" s="75">
        <f>K5+O5</f>
        <v>27</v>
      </c>
      <c r="K5" s="75">
        <v>0</v>
      </c>
      <c r="L5" s="76"/>
      <c r="M5" s="76"/>
      <c r="N5" s="77"/>
      <c r="O5" s="78" t="str">
        <f>LEFT(I5,LEN(I5)-2)</f>
        <v xml:space="preserve">27 </v>
      </c>
    </row>
    <row r="6" spans="1:15" s="49" customFormat="1" ht="30.75" customHeight="1">
      <c r="A6" s="72" t="s">
        <v>33</v>
      </c>
      <c r="B6" s="72" t="s">
        <v>34</v>
      </c>
      <c r="C6" s="72" t="s">
        <v>35</v>
      </c>
      <c r="D6" s="72" t="s">
        <v>7</v>
      </c>
      <c r="E6" s="73" t="s">
        <v>36</v>
      </c>
      <c r="F6" s="74" t="s">
        <v>29</v>
      </c>
      <c r="G6" s="74" t="s">
        <v>30</v>
      </c>
      <c r="H6" s="74" t="s">
        <v>31</v>
      </c>
      <c r="I6" s="74" t="s">
        <v>37</v>
      </c>
      <c r="J6" s="75">
        <f t="shared" ref="J6:J30" si="0">K6+O6</f>
        <v>26.125</v>
      </c>
      <c r="K6" s="75">
        <v>0.375</v>
      </c>
      <c r="L6" s="76"/>
      <c r="M6" s="76"/>
      <c r="N6" s="77"/>
      <c r="O6" s="78" t="str">
        <f t="shared" ref="O6:O30" si="1">LEFT(I6,LEN(I6)-2)</f>
        <v xml:space="preserve">25 3/4 </v>
      </c>
    </row>
    <row r="7" spans="1:15" s="49" customFormat="1" ht="30.75" customHeight="1">
      <c r="A7" s="72" t="s">
        <v>38</v>
      </c>
      <c r="B7" s="72" t="s">
        <v>39</v>
      </c>
      <c r="C7" s="72" t="s">
        <v>40</v>
      </c>
      <c r="D7" s="72" t="s">
        <v>8</v>
      </c>
      <c r="E7" s="73" t="s">
        <v>41</v>
      </c>
      <c r="F7" s="74" t="s">
        <v>42</v>
      </c>
      <c r="G7" s="74" t="s">
        <v>30</v>
      </c>
      <c r="H7" s="74" t="s">
        <v>43</v>
      </c>
      <c r="I7" s="74" t="s">
        <v>44</v>
      </c>
      <c r="J7" s="75">
        <f t="shared" si="0"/>
        <v>3.75</v>
      </c>
      <c r="K7" s="75">
        <v>0</v>
      </c>
      <c r="L7" s="76"/>
      <c r="M7" s="76"/>
      <c r="N7" s="77"/>
      <c r="O7" s="78" t="str">
        <f t="shared" si="1"/>
        <v xml:space="preserve">3 3/4 </v>
      </c>
    </row>
    <row r="8" spans="1:15" s="49" customFormat="1" ht="30.75" customHeight="1">
      <c r="A8" s="72" t="s">
        <v>45</v>
      </c>
      <c r="B8" s="72" t="s">
        <v>46</v>
      </c>
      <c r="C8" s="72" t="s">
        <v>47</v>
      </c>
      <c r="D8" s="72" t="s">
        <v>8</v>
      </c>
      <c r="E8" s="73" t="s">
        <v>41</v>
      </c>
      <c r="F8" s="74" t="s">
        <v>42</v>
      </c>
      <c r="G8" s="74" t="s">
        <v>30</v>
      </c>
      <c r="H8" s="74" t="s">
        <v>43</v>
      </c>
      <c r="I8" s="74" t="s">
        <v>9</v>
      </c>
      <c r="J8" s="75">
        <f t="shared" si="0"/>
        <v>1.25</v>
      </c>
      <c r="K8" s="75">
        <v>0</v>
      </c>
      <c r="L8" s="76"/>
      <c r="M8" s="76"/>
      <c r="N8" s="77"/>
      <c r="O8" s="78" t="str">
        <f t="shared" si="1"/>
        <v xml:space="preserve">1 1/4 </v>
      </c>
    </row>
    <row r="9" spans="1:15" s="49" customFormat="1" ht="45" customHeight="1">
      <c r="A9" s="72" t="s">
        <v>48</v>
      </c>
      <c r="B9" s="72" t="s">
        <v>49</v>
      </c>
      <c r="C9" s="72" t="s">
        <v>50</v>
      </c>
      <c r="D9" s="72" t="s">
        <v>51</v>
      </c>
      <c r="E9" s="73" t="s">
        <v>52</v>
      </c>
      <c r="F9" s="74" t="s">
        <v>42</v>
      </c>
      <c r="G9" s="74" t="s">
        <v>30</v>
      </c>
      <c r="H9" s="74" t="s">
        <v>53</v>
      </c>
      <c r="I9" s="74" t="s">
        <v>54</v>
      </c>
      <c r="J9" s="75">
        <f t="shared" si="0"/>
        <v>7.75</v>
      </c>
      <c r="K9" s="75">
        <v>0</v>
      </c>
      <c r="L9" s="76"/>
      <c r="M9" s="76"/>
      <c r="N9" s="77"/>
      <c r="O9" s="78" t="str">
        <f t="shared" si="1"/>
        <v xml:space="preserve">7 3/4 </v>
      </c>
    </row>
    <row r="10" spans="1:15" s="49" customFormat="1" ht="45" customHeight="1">
      <c r="A10" s="72" t="s">
        <v>55</v>
      </c>
      <c r="B10" s="72" t="s">
        <v>56</v>
      </c>
      <c r="C10" s="72" t="s">
        <v>57</v>
      </c>
      <c r="D10" s="72" t="s">
        <v>58</v>
      </c>
      <c r="E10" s="73" t="s">
        <v>59</v>
      </c>
      <c r="F10" s="74" t="s">
        <v>42</v>
      </c>
      <c r="G10" s="74" t="s">
        <v>30</v>
      </c>
      <c r="H10" s="74" t="s">
        <v>43</v>
      </c>
      <c r="I10" s="74" t="s">
        <v>31</v>
      </c>
      <c r="J10" s="75">
        <f t="shared" si="0"/>
        <v>45323</v>
      </c>
      <c r="K10" s="75">
        <v>0</v>
      </c>
      <c r="L10" s="76"/>
      <c r="M10" s="76"/>
      <c r="N10" s="77"/>
      <c r="O10" s="78" t="str">
        <f t="shared" si="1"/>
        <v xml:space="preserve">1/2 </v>
      </c>
    </row>
    <row r="11" spans="1:15" s="49" customFormat="1" ht="30.75" customHeight="1">
      <c r="A11" s="72" t="s">
        <v>60</v>
      </c>
      <c r="B11" s="72" t="s">
        <v>61</v>
      </c>
      <c r="C11" s="72" t="s">
        <v>62</v>
      </c>
      <c r="D11" s="72" t="s">
        <v>63</v>
      </c>
      <c r="E11" s="73" t="s">
        <v>64</v>
      </c>
      <c r="F11" s="74" t="s">
        <v>42</v>
      </c>
      <c r="G11" s="74" t="s">
        <v>30</v>
      </c>
      <c r="H11" s="74" t="s">
        <v>53</v>
      </c>
      <c r="I11" s="74" t="s">
        <v>65</v>
      </c>
      <c r="J11" s="75">
        <f t="shared" si="0"/>
        <v>1.75</v>
      </c>
      <c r="K11" s="75">
        <v>0</v>
      </c>
      <c r="L11" s="76"/>
      <c r="M11" s="76"/>
      <c r="N11" s="77"/>
      <c r="O11" s="78" t="str">
        <f t="shared" si="1"/>
        <v xml:space="preserve">1 3/4 </v>
      </c>
    </row>
    <row r="12" spans="1:15" s="49" customFormat="1" ht="30.75" customHeight="1">
      <c r="A12" s="72" t="s">
        <v>66</v>
      </c>
      <c r="B12" s="72" t="s">
        <v>67</v>
      </c>
      <c r="C12" s="72" t="s">
        <v>68</v>
      </c>
      <c r="D12" s="72" t="s">
        <v>69</v>
      </c>
      <c r="E12" s="73" t="s">
        <v>70</v>
      </c>
      <c r="F12" s="74" t="s">
        <v>42</v>
      </c>
      <c r="G12" s="74" t="s">
        <v>71</v>
      </c>
      <c r="H12" s="74" t="s">
        <v>72</v>
      </c>
      <c r="I12" s="74" t="s">
        <v>73</v>
      </c>
      <c r="J12" s="75">
        <f t="shared" si="0"/>
        <v>18.25</v>
      </c>
      <c r="K12" s="75">
        <v>0</v>
      </c>
      <c r="L12" s="76"/>
      <c r="M12" s="76"/>
      <c r="N12" s="77"/>
      <c r="O12" s="78" t="str">
        <f t="shared" si="1"/>
        <v xml:space="preserve">18 1/4 </v>
      </c>
    </row>
    <row r="13" spans="1:15" s="49" customFormat="1" ht="30.75" customHeight="1">
      <c r="A13" s="72" t="s">
        <v>74</v>
      </c>
      <c r="B13" s="72" t="s">
        <v>75</v>
      </c>
      <c r="C13" s="72" t="s">
        <v>76</v>
      </c>
      <c r="D13" s="60" t="s">
        <v>77</v>
      </c>
      <c r="E13" s="61" t="s">
        <v>78</v>
      </c>
      <c r="F13" s="74" t="s">
        <v>42</v>
      </c>
      <c r="G13" s="74" t="s">
        <v>71</v>
      </c>
      <c r="H13" s="74" t="s">
        <v>72</v>
      </c>
      <c r="I13" s="74" t="s">
        <v>79</v>
      </c>
      <c r="J13" s="75">
        <f t="shared" si="0"/>
        <v>17.25</v>
      </c>
      <c r="K13" s="75">
        <v>0</v>
      </c>
      <c r="L13" s="76"/>
      <c r="M13" s="76"/>
      <c r="N13" s="77"/>
      <c r="O13" s="78" t="str">
        <f t="shared" si="1"/>
        <v xml:space="preserve">17 1/4 </v>
      </c>
    </row>
    <row r="14" spans="1:15" s="49" customFormat="1" ht="46.5" customHeight="1">
      <c r="A14" s="72" t="s">
        <v>80</v>
      </c>
      <c r="B14" s="72" t="s">
        <v>81</v>
      </c>
      <c r="C14" s="72" t="s">
        <v>82</v>
      </c>
      <c r="D14" s="72" t="s">
        <v>83</v>
      </c>
      <c r="E14" s="73" t="s">
        <v>78</v>
      </c>
      <c r="F14" s="74" t="s">
        <v>42</v>
      </c>
      <c r="G14" s="74" t="s">
        <v>71</v>
      </c>
      <c r="H14" s="74" t="s">
        <v>72</v>
      </c>
      <c r="I14" s="74" t="s">
        <v>84</v>
      </c>
      <c r="J14" s="75">
        <f t="shared" si="0"/>
        <v>17.875</v>
      </c>
      <c r="K14" s="75">
        <v>0.125</v>
      </c>
      <c r="L14" s="76"/>
      <c r="M14" s="76"/>
      <c r="N14" s="77"/>
      <c r="O14" s="78" t="str">
        <f t="shared" si="1"/>
        <v xml:space="preserve">17 3/4 </v>
      </c>
    </row>
    <row r="15" spans="1:15" s="49" customFormat="1" ht="46.5" customHeight="1">
      <c r="A15" s="72" t="s">
        <v>85</v>
      </c>
      <c r="B15" s="72" t="s">
        <v>86</v>
      </c>
      <c r="C15" s="72" t="s">
        <v>87</v>
      </c>
      <c r="D15" s="72" t="s">
        <v>88</v>
      </c>
      <c r="E15" s="73" t="s">
        <v>89</v>
      </c>
      <c r="F15" s="74" t="s">
        <v>29</v>
      </c>
      <c r="G15" s="74" t="s">
        <v>71</v>
      </c>
      <c r="H15" s="74" t="s">
        <v>31</v>
      </c>
      <c r="I15" s="74" t="s">
        <v>90</v>
      </c>
      <c r="J15" s="75">
        <f t="shared" si="0"/>
        <v>24</v>
      </c>
      <c r="K15" s="75">
        <v>0</v>
      </c>
      <c r="L15" s="76"/>
      <c r="M15" s="76"/>
      <c r="N15" s="77"/>
      <c r="O15" s="78" t="str">
        <f t="shared" si="1"/>
        <v xml:space="preserve">24 </v>
      </c>
    </row>
    <row r="16" spans="1:15" s="49" customFormat="1" ht="46.5" customHeight="1">
      <c r="A16" s="72" t="s">
        <v>91</v>
      </c>
      <c r="B16" s="72" t="s">
        <v>92</v>
      </c>
      <c r="C16" s="72" t="s">
        <v>93</v>
      </c>
      <c r="D16" s="72" t="s">
        <v>94</v>
      </c>
      <c r="E16" s="73" t="s">
        <v>95</v>
      </c>
      <c r="F16" s="74" t="s">
        <v>29</v>
      </c>
      <c r="G16" s="74" t="s">
        <v>71</v>
      </c>
      <c r="H16" s="74" t="s">
        <v>31</v>
      </c>
      <c r="I16" s="74" t="s">
        <v>96</v>
      </c>
      <c r="J16" s="75">
        <f t="shared" si="0"/>
        <v>19</v>
      </c>
      <c r="K16" s="75">
        <v>-0.5</v>
      </c>
      <c r="L16" s="76"/>
      <c r="M16" s="76"/>
      <c r="N16" s="77"/>
      <c r="O16" s="78" t="str">
        <f t="shared" si="1"/>
        <v xml:space="preserve">19 1/2 </v>
      </c>
    </row>
    <row r="17" spans="1:15" s="49" customFormat="1" ht="30.75" customHeight="1">
      <c r="A17" s="72" t="s">
        <v>97</v>
      </c>
      <c r="B17" s="72" t="s">
        <v>98</v>
      </c>
      <c r="C17" s="72" t="s">
        <v>99</v>
      </c>
      <c r="D17" s="72" t="s">
        <v>100</v>
      </c>
      <c r="E17" s="73" t="s">
        <v>101</v>
      </c>
      <c r="F17" s="74" t="s">
        <v>29</v>
      </c>
      <c r="G17" s="74" t="s">
        <v>71</v>
      </c>
      <c r="H17" s="74" t="s">
        <v>31</v>
      </c>
      <c r="I17" s="74" t="s">
        <v>102</v>
      </c>
      <c r="J17" s="75">
        <f t="shared" si="0"/>
        <v>16.75</v>
      </c>
      <c r="K17" s="75">
        <v>-0.25</v>
      </c>
      <c r="L17" s="76"/>
      <c r="M17" s="76"/>
      <c r="N17" s="77"/>
      <c r="O17" s="78" t="str">
        <f t="shared" si="1"/>
        <v xml:space="preserve">17 </v>
      </c>
    </row>
    <row r="18" spans="1:15" s="49" customFormat="1" ht="30.75" customHeight="1">
      <c r="A18" s="72" t="s">
        <v>103</v>
      </c>
      <c r="B18" s="72" t="s">
        <v>104</v>
      </c>
      <c r="C18" s="72" t="s">
        <v>105</v>
      </c>
      <c r="D18" s="60" t="s">
        <v>106</v>
      </c>
      <c r="E18" s="73" t="s">
        <v>107</v>
      </c>
      <c r="F18" s="74" t="s">
        <v>29</v>
      </c>
      <c r="G18" s="74" t="s">
        <v>30</v>
      </c>
      <c r="H18" s="74" t="s">
        <v>43</v>
      </c>
      <c r="I18" s="74" t="s">
        <v>108</v>
      </c>
      <c r="J18" s="75">
        <f t="shared" si="0"/>
        <v>3.375</v>
      </c>
      <c r="K18" s="75">
        <v>0.125</v>
      </c>
      <c r="L18" s="76"/>
      <c r="M18" s="76"/>
      <c r="N18" s="77"/>
      <c r="O18" s="78" t="str">
        <f t="shared" si="1"/>
        <v xml:space="preserve">3 1/4 </v>
      </c>
    </row>
    <row r="19" spans="1:15" s="49" customFormat="1" ht="43.5" customHeight="1">
      <c r="A19" s="72" t="s">
        <v>109</v>
      </c>
      <c r="B19" s="72" t="s">
        <v>110</v>
      </c>
      <c r="C19" s="72" t="s">
        <v>111</v>
      </c>
      <c r="D19" s="72" t="s">
        <v>112</v>
      </c>
      <c r="E19" s="60" t="s">
        <v>113</v>
      </c>
      <c r="F19" s="74" t="s">
        <v>29</v>
      </c>
      <c r="G19" s="74" t="s">
        <v>30</v>
      </c>
      <c r="H19" s="74" t="s">
        <v>31</v>
      </c>
      <c r="I19" s="74" t="s">
        <v>114</v>
      </c>
      <c r="J19" s="75">
        <f t="shared" si="0"/>
        <v>34.75</v>
      </c>
      <c r="K19" s="75">
        <v>0.25</v>
      </c>
      <c r="L19" s="76"/>
      <c r="M19" s="76"/>
      <c r="N19" s="77"/>
      <c r="O19" s="78" t="str">
        <f t="shared" si="1"/>
        <v xml:space="preserve">34 1/2 </v>
      </c>
    </row>
    <row r="20" spans="1:15" s="49" customFormat="1" ht="30.75" customHeight="1">
      <c r="A20" s="72" t="s">
        <v>115</v>
      </c>
      <c r="B20" s="72" t="s">
        <v>116</v>
      </c>
      <c r="C20" s="72" t="s">
        <v>117</v>
      </c>
      <c r="D20" s="72" t="s">
        <v>118</v>
      </c>
      <c r="E20" s="73" t="s">
        <v>119</v>
      </c>
      <c r="F20" s="74" t="s">
        <v>42</v>
      </c>
      <c r="G20" s="74" t="s">
        <v>30</v>
      </c>
      <c r="H20" s="74" t="s">
        <v>53</v>
      </c>
      <c r="I20" s="74" t="s">
        <v>120</v>
      </c>
      <c r="J20" s="75">
        <f t="shared" si="0"/>
        <v>11.25</v>
      </c>
      <c r="K20" s="75">
        <v>0</v>
      </c>
      <c r="L20" s="76"/>
      <c r="M20" s="76"/>
      <c r="N20" s="77"/>
      <c r="O20" s="78" t="str">
        <f t="shared" si="1"/>
        <v xml:space="preserve">11 1/4 </v>
      </c>
    </row>
    <row r="21" spans="1:15" s="49" customFormat="1" ht="40.5" customHeight="1">
      <c r="A21" s="72" t="s">
        <v>121</v>
      </c>
      <c r="B21" s="72" t="s">
        <v>122</v>
      </c>
      <c r="C21" s="72" t="s">
        <v>123</v>
      </c>
      <c r="D21" s="72" t="s">
        <v>124</v>
      </c>
      <c r="E21" s="73" t="s">
        <v>89</v>
      </c>
      <c r="F21" s="74" t="s">
        <v>42</v>
      </c>
      <c r="G21" s="74" t="s">
        <v>71</v>
      </c>
      <c r="H21" s="74" t="s">
        <v>53</v>
      </c>
      <c r="I21" s="74" t="s">
        <v>125</v>
      </c>
      <c r="J21" s="75">
        <f t="shared" si="0"/>
        <v>8.75</v>
      </c>
      <c r="K21" s="75">
        <v>0</v>
      </c>
      <c r="L21" s="76"/>
      <c r="M21" s="76"/>
      <c r="N21" s="77"/>
      <c r="O21" s="78" t="str">
        <f t="shared" si="1"/>
        <v xml:space="preserve">8 3/4 </v>
      </c>
    </row>
    <row r="22" spans="1:15" s="49" customFormat="1" ht="43.5" customHeight="1">
      <c r="A22" s="72" t="s">
        <v>126</v>
      </c>
      <c r="B22" s="72" t="s">
        <v>127</v>
      </c>
      <c r="C22" s="72" t="s">
        <v>128</v>
      </c>
      <c r="D22" s="72" t="s">
        <v>129</v>
      </c>
      <c r="E22" s="73" t="s">
        <v>130</v>
      </c>
      <c r="F22" s="74" t="s">
        <v>42</v>
      </c>
      <c r="G22" s="74" t="s">
        <v>71</v>
      </c>
      <c r="H22" s="74" t="s">
        <v>53</v>
      </c>
      <c r="I22" s="74" t="s">
        <v>131</v>
      </c>
      <c r="J22" s="75">
        <f t="shared" si="0"/>
        <v>6.75</v>
      </c>
      <c r="K22" s="75">
        <v>0</v>
      </c>
      <c r="L22" s="76"/>
      <c r="M22" s="76"/>
      <c r="N22" s="77"/>
      <c r="O22" s="78" t="str">
        <f t="shared" si="1"/>
        <v xml:space="preserve">6 3/4 </v>
      </c>
    </row>
    <row r="23" spans="1:15" s="49" customFormat="1" ht="43.5" customHeight="1">
      <c r="A23" s="72" t="s">
        <v>132</v>
      </c>
      <c r="B23" s="72" t="s">
        <v>133</v>
      </c>
      <c r="C23" s="72" t="s">
        <v>134</v>
      </c>
      <c r="D23" s="72" t="s">
        <v>135</v>
      </c>
      <c r="E23" s="73" t="s">
        <v>136</v>
      </c>
      <c r="F23" s="74" t="s">
        <v>42</v>
      </c>
      <c r="G23" s="74" t="s">
        <v>71</v>
      </c>
      <c r="H23" s="74" t="s">
        <v>53</v>
      </c>
      <c r="I23" s="74" t="s">
        <v>137</v>
      </c>
      <c r="J23" s="75">
        <f t="shared" si="0"/>
        <v>5</v>
      </c>
      <c r="K23" s="75">
        <v>0.25</v>
      </c>
      <c r="L23" s="76"/>
      <c r="M23" s="76"/>
      <c r="N23" s="77"/>
      <c r="O23" s="78" t="str">
        <f t="shared" si="1"/>
        <v xml:space="preserve">4 3/4 </v>
      </c>
    </row>
    <row r="24" spans="1:15" s="49" customFormat="1" ht="30.75" customHeight="1">
      <c r="A24" s="72" t="s">
        <v>138</v>
      </c>
      <c r="B24" s="72" t="s">
        <v>98</v>
      </c>
      <c r="C24" s="72" t="s">
        <v>139</v>
      </c>
      <c r="D24" s="72" t="s">
        <v>140</v>
      </c>
      <c r="E24" s="73" t="s">
        <v>101</v>
      </c>
      <c r="F24" s="74" t="s">
        <v>42</v>
      </c>
      <c r="G24" s="74" t="s">
        <v>71</v>
      </c>
      <c r="H24" s="74" t="s">
        <v>53</v>
      </c>
      <c r="I24" s="74" t="s">
        <v>44</v>
      </c>
      <c r="J24" s="75">
        <f t="shared" si="0"/>
        <v>3.5</v>
      </c>
      <c r="K24" s="75">
        <v>-0.25</v>
      </c>
      <c r="L24" s="76"/>
      <c r="M24" s="76"/>
      <c r="N24" s="77"/>
      <c r="O24" s="78" t="str">
        <f t="shared" si="1"/>
        <v xml:space="preserve">3 3/4 </v>
      </c>
    </row>
    <row r="25" spans="1:15" s="49" customFormat="1" ht="30.75" customHeight="1">
      <c r="A25" s="72" t="s">
        <v>141</v>
      </c>
      <c r="B25" s="72" t="s">
        <v>142</v>
      </c>
      <c r="C25" s="72" t="s">
        <v>143</v>
      </c>
      <c r="D25" s="60" t="s">
        <v>144</v>
      </c>
      <c r="E25" s="61" t="s">
        <v>145</v>
      </c>
      <c r="F25" s="74" t="s">
        <v>42</v>
      </c>
      <c r="G25" s="74" t="s">
        <v>30</v>
      </c>
      <c r="H25" s="74" t="s">
        <v>43</v>
      </c>
      <c r="I25" s="74" t="s">
        <v>108</v>
      </c>
      <c r="J25" s="75">
        <f t="shared" si="0"/>
        <v>3.25</v>
      </c>
      <c r="K25" s="75">
        <v>0</v>
      </c>
      <c r="L25" s="76"/>
      <c r="M25" s="76"/>
      <c r="N25" s="77"/>
      <c r="O25" s="78" t="str">
        <f t="shared" si="1"/>
        <v xml:space="preserve">3 1/4 </v>
      </c>
    </row>
    <row r="26" spans="1:15" s="49" customFormat="1" ht="30.75" customHeight="1">
      <c r="A26" s="72" t="s">
        <v>146</v>
      </c>
      <c r="B26" s="72" t="s">
        <v>147</v>
      </c>
      <c r="C26" s="72" t="s">
        <v>148</v>
      </c>
      <c r="D26" s="72" t="s">
        <v>149</v>
      </c>
      <c r="E26" s="73" t="s">
        <v>150</v>
      </c>
      <c r="F26" s="74" t="s">
        <v>42</v>
      </c>
      <c r="G26" s="74" t="s">
        <v>30</v>
      </c>
      <c r="H26" s="74" t="s">
        <v>43</v>
      </c>
      <c r="I26" s="74" t="s">
        <v>9</v>
      </c>
      <c r="J26" s="75">
        <f t="shared" si="0"/>
        <v>1.375</v>
      </c>
      <c r="K26" s="75">
        <v>0.125</v>
      </c>
      <c r="L26" s="76"/>
      <c r="M26" s="76"/>
      <c r="N26" s="77"/>
      <c r="O26" s="78" t="str">
        <f t="shared" si="1"/>
        <v xml:space="preserve">1 1/4 </v>
      </c>
    </row>
    <row r="27" spans="1:15" s="49" customFormat="1" ht="30.75" customHeight="1">
      <c r="A27" s="72" t="s">
        <v>151</v>
      </c>
      <c r="B27" s="72" t="s">
        <v>152</v>
      </c>
      <c r="C27" s="72" t="s">
        <v>153</v>
      </c>
      <c r="D27" s="72"/>
      <c r="E27" s="72"/>
      <c r="F27" s="74" t="s">
        <v>42</v>
      </c>
      <c r="G27" s="74" t="s">
        <v>30</v>
      </c>
      <c r="H27" s="74" t="s">
        <v>53</v>
      </c>
      <c r="I27" s="74" t="s">
        <v>154</v>
      </c>
      <c r="J27" s="75">
        <f t="shared" si="0"/>
        <v>3</v>
      </c>
      <c r="K27" s="75">
        <v>0</v>
      </c>
      <c r="L27" s="76"/>
      <c r="M27" s="76"/>
      <c r="N27" s="77"/>
      <c r="O27" s="78" t="str">
        <f t="shared" si="1"/>
        <v xml:space="preserve">3 </v>
      </c>
    </row>
    <row r="28" spans="1:15" s="49" customFormat="1" ht="45" customHeight="1">
      <c r="A28" s="72" t="s">
        <v>155</v>
      </c>
      <c r="B28" s="72" t="s">
        <v>156</v>
      </c>
      <c r="C28" s="72" t="s">
        <v>157</v>
      </c>
      <c r="D28" s="60"/>
      <c r="E28" s="61"/>
      <c r="F28" s="74" t="s">
        <v>42</v>
      </c>
      <c r="G28" s="74" t="s">
        <v>30</v>
      </c>
      <c r="H28" s="74" t="s">
        <v>43</v>
      </c>
      <c r="I28" s="74" t="s">
        <v>158</v>
      </c>
      <c r="J28" s="75">
        <f t="shared" si="0"/>
        <v>1.875</v>
      </c>
      <c r="K28" s="75">
        <v>0</v>
      </c>
      <c r="L28" s="76"/>
      <c r="M28" s="76"/>
      <c r="N28" s="77"/>
      <c r="O28" s="78" t="str">
        <f t="shared" si="1"/>
        <v xml:space="preserve">1 7/8 </v>
      </c>
    </row>
    <row r="29" spans="1:15" s="49" customFormat="1" ht="45" customHeight="1">
      <c r="A29" s="72" t="s">
        <v>159</v>
      </c>
      <c r="B29" s="72" t="s">
        <v>160</v>
      </c>
      <c r="C29" s="72" t="s">
        <v>161</v>
      </c>
      <c r="D29" s="60" t="s">
        <v>162</v>
      </c>
      <c r="E29" s="60"/>
      <c r="F29" s="74" t="s">
        <v>29</v>
      </c>
      <c r="G29" s="74" t="s">
        <v>30</v>
      </c>
      <c r="H29" s="74" t="s">
        <v>43</v>
      </c>
      <c r="I29" s="74" t="s">
        <v>44</v>
      </c>
      <c r="J29" s="75">
        <f t="shared" si="0"/>
        <v>3.75</v>
      </c>
      <c r="K29" s="75">
        <v>0</v>
      </c>
      <c r="L29" s="76"/>
      <c r="M29" s="76"/>
      <c r="N29" s="77"/>
      <c r="O29" s="78" t="str">
        <f t="shared" si="1"/>
        <v xml:space="preserve">3 3/4 </v>
      </c>
    </row>
    <row r="30" spans="1:15" s="49" customFormat="1" ht="45" customHeight="1">
      <c r="A30" s="72" t="s">
        <v>163</v>
      </c>
      <c r="B30" s="72" t="s">
        <v>164</v>
      </c>
      <c r="C30" s="72" t="s">
        <v>165</v>
      </c>
      <c r="D30" s="60" t="s">
        <v>166</v>
      </c>
      <c r="E30" s="60" t="s">
        <v>167</v>
      </c>
      <c r="F30" s="74" t="s">
        <v>42</v>
      </c>
      <c r="G30" s="74" t="s">
        <v>30</v>
      </c>
      <c r="H30" s="74" t="s">
        <v>43</v>
      </c>
      <c r="I30" s="74" t="s">
        <v>168</v>
      </c>
      <c r="J30" s="75">
        <f t="shared" si="0"/>
        <v>7</v>
      </c>
      <c r="K30" s="75">
        <v>0</v>
      </c>
      <c r="L30" s="76"/>
      <c r="M30" s="76"/>
      <c r="N30" s="77"/>
      <c r="O30" s="78" t="str">
        <f t="shared" si="1"/>
        <v xml:space="preserve">7 </v>
      </c>
    </row>
  </sheetData>
  <mergeCells count="2">
    <mergeCell ref="A2:N2"/>
    <mergeCell ref="A1:N1"/>
  </mergeCells>
  <pageMargins left="0.7" right="0.7" top="0.75" bottom="0.75" header="0.3" footer="0.3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8A05-807B-47D1-9E11-C42CB42EF506}">
  <sheetPr>
    <pageSetUpPr fitToPage="1"/>
  </sheetPr>
  <dimension ref="A1:P33"/>
  <sheetViews>
    <sheetView view="pageBreakPreview" zoomScale="70" zoomScaleNormal="85" zoomScaleSheetLayoutView="70" workbookViewId="0">
      <selection sqref="A1:O14"/>
    </sheetView>
  </sheetViews>
  <sheetFormatPr defaultColWidth="9.140625" defaultRowHeight="15"/>
  <cols>
    <col min="1" max="1" width="9.140625" style="90"/>
    <col min="2" max="2" width="34.7109375" style="80" customWidth="1"/>
    <col min="3" max="3" width="29.85546875" style="101" customWidth="1"/>
    <col min="4" max="4" width="3" style="80" customWidth="1"/>
    <col min="5" max="5" width="31" style="80" customWidth="1"/>
    <col min="6" max="6" width="34.85546875" style="101" customWidth="1"/>
    <col min="7" max="7" width="11.28515625" style="80" customWidth="1"/>
    <col min="8" max="8" width="12.140625" style="80" customWidth="1"/>
    <col min="9" max="9" width="18.42578125" style="80" customWidth="1"/>
    <col min="10" max="10" width="16.140625" style="101" customWidth="1"/>
    <col min="11" max="11" width="24.28515625" style="80" customWidth="1"/>
    <col min="12" max="12" width="15.7109375" style="80" customWidth="1"/>
    <col min="13" max="13" width="17.42578125" style="80" customWidth="1"/>
    <col min="14" max="14" width="15.7109375" style="101" customWidth="1"/>
    <col min="15" max="15" width="24.28515625" style="80" customWidth="1"/>
    <col min="16" max="16" width="9.140625" style="79"/>
    <col min="17" max="16384" width="9.140625" style="80"/>
  </cols>
  <sheetData>
    <row r="1" spans="1:16" ht="20.100000000000001" customHeight="1">
      <c r="B1" s="133" t="e">
        <f>#REF!</f>
        <v>#REF!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6" s="82" customFormat="1" ht="45.6" customHeight="1">
      <c r="A2" s="91"/>
      <c r="B2" s="96" t="s">
        <v>205</v>
      </c>
      <c r="C2" s="97">
        <v>45509</v>
      </c>
      <c r="D2" s="98"/>
      <c r="E2" s="134" t="s">
        <v>202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81"/>
    </row>
    <row r="3" spans="1:16" ht="0.95" customHeight="1">
      <c r="B3" s="92"/>
      <c r="C3" s="99"/>
      <c r="D3" s="92"/>
      <c r="E3" s="92"/>
      <c r="F3" s="99"/>
      <c r="G3" s="92"/>
      <c r="H3" s="92"/>
      <c r="I3" s="92"/>
      <c r="J3" s="99"/>
    </row>
    <row r="4" spans="1:16" s="95" customFormat="1" ht="37.15" customHeight="1">
      <c r="A4" s="104" t="s">
        <v>204</v>
      </c>
      <c r="B4" s="105" t="s">
        <v>14</v>
      </c>
      <c r="C4" s="106" t="s">
        <v>203</v>
      </c>
      <c r="D4" s="105" t="s">
        <v>15</v>
      </c>
      <c r="E4" s="106" t="s">
        <v>6</v>
      </c>
      <c r="F4" s="106" t="s">
        <v>203</v>
      </c>
      <c r="G4" s="107" t="s">
        <v>16</v>
      </c>
      <c r="H4" s="107" t="s">
        <v>17</v>
      </c>
      <c r="I4" s="107" t="s">
        <v>18</v>
      </c>
      <c r="J4" s="107" t="s">
        <v>10</v>
      </c>
      <c r="K4" s="108" t="s">
        <v>200</v>
      </c>
      <c r="L4" s="109" t="s">
        <v>21</v>
      </c>
      <c r="M4" s="108" t="s">
        <v>22</v>
      </c>
      <c r="N4" s="108" t="s">
        <v>23</v>
      </c>
      <c r="O4" s="108" t="s">
        <v>11</v>
      </c>
      <c r="P4" s="94"/>
    </row>
    <row r="5" spans="1:16" s="88" customFormat="1" ht="36" customHeight="1">
      <c r="A5" s="93">
        <v>1</v>
      </c>
      <c r="B5" s="83" t="s">
        <v>24</v>
      </c>
      <c r="C5" s="100" t="str">
        <f>VLOOKUP(B5,'SPEC PROTO'!$A$5:$B$30,2,0)</f>
        <v>DÀI ÁO THÂN TRƯỚC</v>
      </c>
      <c r="D5" s="83"/>
      <c r="E5" s="83" t="s">
        <v>27</v>
      </c>
      <c r="F5" s="100" t="str">
        <f>VLOOKUP(E5,'SPEC PROTO'!$D$5:$E$30,2,0)</f>
        <v>TỪ ĐỈNH VAI ĐẾN MÉP LAI</v>
      </c>
      <c r="G5" s="84" t="s">
        <v>29</v>
      </c>
      <c r="H5" s="84" t="s">
        <v>30</v>
      </c>
      <c r="I5" s="84" t="s">
        <v>53</v>
      </c>
      <c r="J5" s="111" t="s">
        <v>32</v>
      </c>
      <c r="K5" s="85" t="s">
        <v>215</v>
      </c>
      <c r="L5" s="85" t="s">
        <v>53</v>
      </c>
      <c r="M5" s="102" t="s">
        <v>214</v>
      </c>
      <c r="N5" s="103" t="s">
        <v>32</v>
      </c>
      <c r="O5" s="86"/>
      <c r="P5" s="87"/>
    </row>
    <row r="6" spans="1:16" s="88" customFormat="1" ht="36" customHeight="1">
      <c r="A6" s="93">
        <v>2</v>
      </c>
      <c r="B6" s="83" t="s">
        <v>33</v>
      </c>
      <c r="C6" s="100" t="str">
        <f>VLOOKUP(B6,'SPEC PROTO'!$A$5:$B$30,2,0)</f>
        <v>DÀI ÁO THÂN SAU</v>
      </c>
      <c r="D6" s="83"/>
      <c r="E6" s="83" t="s">
        <v>7</v>
      </c>
      <c r="F6" s="100" t="str">
        <f>VLOOKUP(E6,'SPEC PROTO'!$D$5:$E$30,2,0)</f>
        <v>GIỮA CỔ SAU ĐẾN MÉP LAI</v>
      </c>
      <c r="G6" s="84" t="s">
        <v>29</v>
      </c>
      <c r="H6" s="84" t="s">
        <v>30</v>
      </c>
      <c r="I6" s="84" t="s">
        <v>53</v>
      </c>
      <c r="J6" s="111" t="s">
        <v>37</v>
      </c>
      <c r="K6" s="85" t="s">
        <v>216</v>
      </c>
      <c r="L6" s="85" t="s">
        <v>53</v>
      </c>
      <c r="M6" s="102" t="s">
        <v>214</v>
      </c>
      <c r="N6" s="103" t="s">
        <v>37</v>
      </c>
      <c r="O6" s="86"/>
      <c r="P6" s="87"/>
    </row>
    <row r="7" spans="1:16" s="88" customFormat="1" ht="40.9" customHeight="1">
      <c r="A7" s="93">
        <v>3</v>
      </c>
      <c r="B7" s="83" t="s">
        <v>55</v>
      </c>
      <c r="C7" s="100" t="str">
        <f>VLOOKUP(B7,'SPEC PROTO'!$A$5:$B$30,2,0)</f>
        <v>CHỒM VAI</v>
      </c>
      <c r="D7" s="83"/>
      <c r="E7" s="83" t="s">
        <v>58</v>
      </c>
      <c r="F7" s="100" t="str">
        <f>VLOOKUP(E7,'SPEC PROTO'!$D$5:$E$30,2,0)</f>
        <v>TỪ ĐỈNH VAI ĐẾN ĐƯỜNG MAY CỔ</v>
      </c>
      <c r="G7" s="84" t="s">
        <v>42</v>
      </c>
      <c r="H7" s="84" t="s">
        <v>30</v>
      </c>
      <c r="I7" s="84" t="s">
        <v>43</v>
      </c>
      <c r="J7" s="111" t="s">
        <v>31</v>
      </c>
      <c r="K7" s="85" t="s">
        <v>72</v>
      </c>
      <c r="L7" s="85" t="s">
        <v>225</v>
      </c>
      <c r="M7" s="102" t="s">
        <v>214</v>
      </c>
      <c r="N7" s="103" t="s">
        <v>31</v>
      </c>
      <c r="O7" s="86"/>
      <c r="P7" s="87"/>
    </row>
    <row r="8" spans="1:16" s="88" customFormat="1" ht="44.45" customHeight="1">
      <c r="A8" s="93">
        <v>4</v>
      </c>
      <c r="B8" s="83" t="s">
        <v>60</v>
      </c>
      <c r="C8" s="100" t="str">
        <f>VLOOKUP(B8,'SPEC PROTO'!$A$5:$B$30,2,0)</f>
        <v>XUÔI VAI</v>
      </c>
      <c r="D8" s="83"/>
      <c r="E8" s="83" t="s">
        <v>63</v>
      </c>
      <c r="F8" s="100" t="str">
        <f>VLOOKUP(E8,'SPEC PROTO'!$D$5:$E$30,2,0)</f>
        <v>ĐO TỪ NGANG VAI ĐẾN ĐIỂM NGANG ĐẦU VAI</v>
      </c>
      <c r="G8" s="84" t="s">
        <v>42</v>
      </c>
      <c r="H8" s="84" t="s">
        <v>30</v>
      </c>
      <c r="I8" s="84" t="s">
        <v>53</v>
      </c>
      <c r="J8" s="111" t="s">
        <v>65</v>
      </c>
      <c r="K8" s="85" t="s">
        <v>65</v>
      </c>
      <c r="L8" s="85" t="s">
        <v>214</v>
      </c>
      <c r="M8" s="102" t="s">
        <v>214</v>
      </c>
      <c r="N8" s="103" t="s">
        <v>65</v>
      </c>
      <c r="O8" s="86"/>
      <c r="P8" s="87"/>
    </row>
    <row r="9" spans="1:16" s="88" customFormat="1" ht="45" customHeight="1">
      <c r="A9" s="93">
        <v>5</v>
      </c>
      <c r="B9" s="83" t="s">
        <v>38</v>
      </c>
      <c r="C9" s="100" t="str">
        <f>VLOOKUP(B9,'SPEC PROTO'!$A$5:$B$30,2,0)</f>
        <v>HẠ CỔ TRƯỚC</v>
      </c>
      <c r="D9" s="83"/>
      <c r="E9" s="83" t="s">
        <v>8</v>
      </c>
      <c r="F9" s="100" t="str">
        <f>VLOOKUP(E9,'SPEC PROTO'!$D$5:$E$30,2,0)</f>
        <v>ĐỈNH VAI ĐẾN ĐƯỜNG MAY</v>
      </c>
      <c r="G9" s="84" t="s">
        <v>42</v>
      </c>
      <c r="H9" s="84" t="s">
        <v>30</v>
      </c>
      <c r="I9" s="84" t="s">
        <v>43</v>
      </c>
      <c r="J9" s="111" t="s">
        <v>44</v>
      </c>
      <c r="K9" s="85" t="s">
        <v>44</v>
      </c>
      <c r="L9" s="85" t="s">
        <v>214</v>
      </c>
      <c r="M9" s="110" t="s">
        <v>53</v>
      </c>
      <c r="N9" s="103" t="s">
        <v>224</v>
      </c>
      <c r="O9" s="86" t="s">
        <v>248</v>
      </c>
      <c r="P9" s="87"/>
    </row>
    <row r="10" spans="1:16" s="88" customFormat="1" ht="45" customHeight="1">
      <c r="A10" s="93">
        <v>6</v>
      </c>
      <c r="B10" s="83" t="s">
        <v>45</v>
      </c>
      <c r="C10" s="100" t="str">
        <f>VLOOKUP(B10,'SPEC PROTO'!$A$5:$B$30,2,0)</f>
        <v>HẠ CỔ SAU</v>
      </c>
      <c r="D10" s="83"/>
      <c r="E10" s="83" t="s">
        <v>8</v>
      </c>
      <c r="F10" s="100" t="str">
        <f>VLOOKUP(E10,'SPEC PROTO'!$D$5:$E$30,2,0)</f>
        <v>ĐỈNH VAI ĐẾN ĐƯỜNG MAY</v>
      </c>
      <c r="G10" s="84" t="s">
        <v>42</v>
      </c>
      <c r="H10" s="84" t="s">
        <v>30</v>
      </c>
      <c r="I10" s="84" t="s">
        <v>43</v>
      </c>
      <c r="J10" s="111" t="s">
        <v>9</v>
      </c>
      <c r="K10" s="85" t="s">
        <v>9</v>
      </c>
      <c r="L10" s="85" t="s">
        <v>214</v>
      </c>
      <c r="M10" s="102" t="s">
        <v>214</v>
      </c>
      <c r="N10" s="103" t="s">
        <v>9</v>
      </c>
      <c r="O10" s="86"/>
      <c r="P10" s="87"/>
    </row>
    <row r="11" spans="1:16" s="88" customFormat="1" ht="42.6" customHeight="1">
      <c r="A11" s="93">
        <v>7</v>
      </c>
      <c r="B11" s="83" t="s">
        <v>48</v>
      </c>
      <c r="C11" s="100" t="str">
        <f>VLOOKUP(B11,'SPEC PROTO'!$A$5:$B$30,2,0)</f>
        <v>RỘNG CỔ SAU</v>
      </c>
      <c r="D11" s="83"/>
      <c r="E11" s="83" t="s">
        <v>51</v>
      </c>
      <c r="F11" s="100" t="str">
        <f>VLOOKUP(E11,'SPEC PROTO'!$D$5:$E$30,2,0)</f>
        <v>TỪ ĐƯỜNG MAY ĐẾN ĐƯỜNG MAY TẠI CỔ SAU</v>
      </c>
      <c r="G11" s="84" t="s">
        <v>42</v>
      </c>
      <c r="H11" s="84" t="s">
        <v>30</v>
      </c>
      <c r="I11" s="84" t="s">
        <v>53</v>
      </c>
      <c r="J11" s="111" t="s">
        <v>54</v>
      </c>
      <c r="K11" s="85" t="s">
        <v>217</v>
      </c>
      <c r="L11" s="85" t="s">
        <v>43</v>
      </c>
      <c r="M11" s="102" t="s">
        <v>214</v>
      </c>
      <c r="N11" s="103" t="s">
        <v>54</v>
      </c>
      <c r="O11" s="86"/>
      <c r="P11" s="87"/>
    </row>
    <row r="12" spans="1:16" s="88" customFormat="1" ht="46.15" customHeight="1">
      <c r="A12" s="93">
        <v>8</v>
      </c>
      <c r="B12" s="83" t="s">
        <v>146</v>
      </c>
      <c r="C12" s="100" t="str">
        <f>VLOOKUP(B12,'SPEC PROTO'!$A$5:$B$30,2,0)</f>
        <v>TO BẢN BO CỔ</v>
      </c>
      <c r="D12" s="83"/>
      <c r="E12" s="83" t="s">
        <v>149</v>
      </c>
      <c r="F12" s="100" t="str">
        <f>VLOOKUP(E12,'SPEC PROTO'!$D$5:$E$30,2,0)</f>
        <v>MÉP ĐẾN ĐƯỜNG MAY CỔ</v>
      </c>
      <c r="G12" s="84" t="s">
        <v>42</v>
      </c>
      <c r="H12" s="84" t="s">
        <v>30</v>
      </c>
      <c r="I12" s="84" t="s">
        <v>43</v>
      </c>
      <c r="J12" s="111" t="s">
        <v>9</v>
      </c>
      <c r="K12" s="85" t="s">
        <v>218</v>
      </c>
      <c r="L12" s="85" t="s">
        <v>43</v>
      </c>
      <c r="M12" s="110" t="s">
        <v>227</v>
      </c>
      <c r="N12" s="103" t="s">
        <v>232</v>
      </c>
      <c r="O12" s="86" t="s">
        <v>249</v>
      </c>
      <c r="P12" s="87"/>
    </row>
    <row r="13" spans="1:16" s="88" customFormat="1" ht="30.75" customHeight="1">
      <c r="A13" s="93">
        <v>9</v>
      </c>
      <c r="B13" s="83" t="s">
        <v>206</v>
      </c>
      <c r="C13" s="100" t="s">
        <v>241</v>
      </c>
      <c r="D13" s="83"/>
      <c r="E13" s="89"/>
      <c r="F13" s="100"/>
      <c r="G13" s="84" t="s">
        <v>29</v>
      </c>
      <c r="H13" s="84" t="s">
        <v>71</v>
      </c>
      <c r="I13" s="84" t="s">
        <v>214</v>
      </c>
      <c r="J13" s="111" t="s">
        <v>214</v>
      </c>
      <c r="K13" s="85" t="s">
        <v>214</v>
      </c>
      <c r="L13" s="85" t="s">
        <v>214</v>
      </c>
      <c r="M13" s="110" t="s">
        <v>223</v>
      </c>
      <c r="N13" s="103" t="s">
        <v>223</v>
      </c>
      <c r="O13" s="86" t="s">
        <v>250</v>
      </c>
      <c r="P13" s="87"/>
    </row>
    <row r="14" spans="1:16" s="88" customFormat="1" ht="46.5" customHeight="1">
      <c r="A14" s="93">
        <v>10</v>
      </c>
      <c r="B14" s="83" t="s">
        <v>66</v>
      </c>
      <c r="C14" s="100" t="str">
        <f>VLOOKUP(B14,'SPEC PROTO'!$A$5:$B$30,2,0)</f>
        <v>NGANG VAI</v>
      </c>
      <c r="D14" s="83"/>
      <c r="E14" s="83" t="s">
        <v>69</v>
      </c>
      <c r="F14" s="100" t="str">
        <f>VLOOKUP(E14,'SPEC PROTO'!$D$5:$E$30,2,0)</f>
        <v>ĐM ĐẾN ĐM</v>
      </c>
      <c r="G14" s="84" t="s">
        <v>42</v>
      </c>
      <c r="H14" s="84" t="s">
        <v>71</v>
      </c>
      <c r="I14" s="84" t="s">
        <v>53</v>
      </c>
      <c r="J14" s="111" t="s">
        <v>73</v>
      </c>
      <c r="K14" s="85" t="s">
        <v>73</v>
      </c>
      <c r="L14" s="85" t="s">
        <v>214</v>
      </c>
      <c r="M14" s="110" t="s">
        <v>53</v>
      </c>
      <c r="N14" s="103" t="s">
        <v>233</v>
      </c>
      <c r="O14" s="86" t="s">
        <v>248</v>
      </c>
      <c r="P14" s="87"/>
    </row>
    <row r="15" spans="1:16" s="88" customFormat="1" ht="68.45" customHeight="1">
      <c r="A15" s="93">
        <v>11</v>
      </c>
      <c r="B15" s="83" t="s">
        <v>74</v>
      </c>
      <c r="C15" s="100" t="str">
        <f>VLOOKUP(B15,'SPEC PROTO'!$A$5:$B$30,2,0)</f>
        <v>NGANG THÂN TRƯỚC</v>
      </c>
      <c r="D15" s="83"/>
      <c r="E15" s="83" t="s">
        <v>77</v>
      </c>
      <c r="F15" s="100" t="str">
        <f>VLOOKUP(E15,'SPEC PROTO'!$D$5:$E$30,2,0)</f>
        <v>HẠ 7" TỪ CAO VAI, ĐO TỪ ĐƯỜNG MAY ĐẾN ĐƯỜNG MAY</v>
      </c>
      <c r="G15" s="84" t="s">
        <v>42</v>
      </c>
      <c r="H15" s="84" t="s">
        <v>71</v>
      </c>
      <c r="I15" s="84" t="s">
        <v>53</v>
      </c>
      <c r="J15" s="111" t="s">
        <v>79</v>
      </c>
      <c r="K15" s="85" t="s">
        <v>219</v>
      </c>
      <c r="L15" s="85" t="s">
        <v>43</v>
      </c>
      <c r="M15" s="102" t="s">
        <v>214</v>
      </c>
      <c r="N15" s="103" t="s">
        <v>79</v>
      </c>
      <c r="O15" s="86"/>
      <c r="P15" s="87"/>
    </row>
    <row r="16" spans="1:16" s="88" customFormat="1" ht="66" customHeight="1">
      <c r="A16" s="93">
        <v>12</v>
      </c>
      <c r="B16" s="83" t="s">
        <v>80</v>
      </c>
      <c r="C16" s="100" t="str">
        <f>VLOOKUP(B16,'SPEC PROTO'!$A$5:$B$30,2,0)</f>
        <v>NGANG THÂN SAU</v>
      </c>
      <c r="D16" s="83"/>
      <c r="E16" s="83" t="s">
        <v>83</v>
      </c>
      <c r="F16" s="100" t="str">
        <f>VLOOKUP(E16,'SPEC PROTO'!$D$5:$E$30,2,0)</f>
        <v>HẠ 7" TỪ CAO VAI, ĐO TỪ ĐƯỜNG MAY ĐẾN ĐƯỜNG MAY</v>
      </c>
      <c r="G16" s="84" t="s">
        <v>42</v>
      </c>
      <c r="H16" s="84" t="s">
        <v>71</v>
      </c>
      <c r="I16" s="84" t="s">
        <v>53</v>
      </c>
      <c r="J16" s="111" t="s">
        <v>84</v>
      </c>
      <c r="K16" s="85" t="s">
        <v>220</v>
      </c>
      <c r="L16" s="85" t="s">
        <v>43</v>
      </c>
      <c r="M16" s="102" t="s">
        <v>214</v>
      </c>
      <c r="N16" s="103" t="s">
        <v>84</v>
      </c>
      <c r="O16" s="86"/>
      <c r="P16" s="87"/>
    </row>
    <row r="17" spans="1:16" s="88" customFormat="1" ht="49.15" customHeight="1">
      <c r="A17" s="93">
        <v>13</v>
      </c>
      <c r="B17" s="83" t="s">
        <v>85</v>
      </c>
      <c r="C17" s="100" t="str">
        <f>VLOOKUP(B17,'SPEC PROTO'!$A$5:$B$30,2,0)</f>
        <v>RỘNG NGỰC</v>
      </c>
      <c r="D17" s="83"/>
      <c r="E17" s="83" t="s">
        <v>88</v>
      </c>
      <c r="F17" s="100" t="str">
        <f>VLOOKUP(E17,'SPEC PROTO'!$D$5:$E$30,2,0)</f>
        <v>HẠ 1" DƯỚI NGÃ TƯ NÁCH, ĐO TỪ MÉP ĐẾN MÉP</v>
      </c>
      <c r="G17" s="84" t="s">
        <v>29</v>
      </c>
      <c r="H17" s="84" t="s">
        <v>71</v>
      </c>
      <c r="I17" s="84" t="s">
        <v>53</v>
      </c>
      <c r="J17" s="111" t="s">
        <v>90</v>
      </c>
      <c r="K17" s="85" t="s">
        <v>90</v>
      </c>
      <c r="L17" s="85" t="s">
        <v>214</v>
      </c>
      <c r="M17" s="110" t="s">
        <v>228</v>
      </c>
      <c r="N17" s="103" t="s">
        <v>234</v>
      </c>
      <c r="O17" s="86" t="s">
        <v>249</v>
      </c>
      <c r="P17" s="87"/>
    </row>
    <row r="18" spans="1:16" s="88" customFormat="1" ht="41.45" customHeight="1">
      <c r="A18" s="93">
        <v>14</v>
      </c>
      <c r="B18" s="83" t="s">
        <v>207</v>
      </c>
      <c r="C18" s="100" t="s">
        <v>242</v>
      </c>
      <c r="D18" s="83"/>
      <c r="E18" s="89" t="s">
        <v>212</v>
      </c>
      <c r="F18" s="100" t="s">
        <v>243</v>
      </c>
      <c r="G18" s="84" t="s">
        <v>29</v>
      </c>
      <c r="H18" s="84" t="s">
        <v>71</v>
      </c>
      <c r="I18" s="84" t="s">
        <v>53</v>
      </c>
      <c r="J18" s="111" t="s">
        <v>214</v>
      </c>
      <c r="K18" s="85" t="s">
        <v>214</v>
      </c>
      <c r="L18" s="85" t="s">
        <v>214</v>
      </c>
      <c r="M18" s="110" t="s">
        <v>229</v>
      </c>
      <c r="N18" s="103" t="s">
        <v>229</v>
      </c>
      <c r="O18" s="86" t="s">
        <v>250</v>
      </c>
      <c r="P18" s="87"/>
    </row>
    <row r="19" spans="1:16" s="88" customFormat="1" ht="43.5" customHeight="1">
      <c r="A19" s="93">
        <v>15</v>
      </c>
      <c r="B19" s="83" t="s">
        <v>91</v>
      </c>
      <c r="C19" s="100" t="str">
        <f>VLOOKUP(B19,'SPEC PROTO'!$A$5:$B$30,2,0)</f>
        <v>NGANG LAI ÁO - TẠI ĐƯỜNG MAY</v>
      </c>
      <c r="D19" s="83"/>
      <c r="E19" s="83" t="s">
        <v>94</v>
      </c>
      <c r="F19" s="100" t="str">
        <f>VLOOKUP(E19,'SPEC PROTO'!$D$5:$E$30,2,0)</f>
        <v>ĐO THẲNG THEO ĐƯỜNG MAY, ĐO ÊM</v>
      </c>
      <c r="G19" s="84" t="s">
        <v>29</v>
      </c>
      <c r="H19" s="84" t="s">
        <v>71</v>
      </c>
      <c r="I19" s="84" t="s">
        <v>53</v>
      </c>
      <c r="J19" s="111" t="s">
        <v>96</v>
      </c>
      <c r="K19" s="85" t="s">
        <v>96</v>
      </c>
      <c r="L19" s="85" t="s">
        <v>214</v>
      </c>
      <c r="M19" s="102" t="s">
        <v>214</v>
      </c>
      <c r="N19" s="103" t="s">
        <v>96</v>
      </c>
      <c r="O19" s="86"/>
      <c r="P19" s="87"/>
    </row>
    <row r="20" spans="1:16" s="88" customFormat="1" ht="30.75" customHeight="1">
      <c r="A20" s="93">
        <v>16</v>
      </c>
      <c r="B20" s="83" t="s">
        <v>97</v>
      </c>
      <c r="C20" s="100" t="str">
        <f>VLOOKUP(B20,'SPEC PROTO'!$A$5:$B$30,2,0)</f>
        <v>RỘNG LAI ÁO - TẠI MÉP</v>
      </c>
      <c r="D20" s="83"/>
      <c r="E20" s="83" t="s">
        <v>100</v>
      </c>
      <c r="F20" s="100" t="str">
        <f>VLOOKUP(E20,'SPEC PROTO'!$D$5:$E$30,2,0)</f>
        <v>TẠI MÉP LAI</v>
      </c>
      <c r="G20" s="84" t="s">
        <v>29</v>
      </c>
      <c r="H20" s="84" t="s">
        <v>71</v>
      </c>
      <c r="I20" s="84" t="s">
        <v>53</v>
      </c>
      <c r="J20" s="111" t="s">
        <v>102</v>
      </c>
      <c r="K20" s="85" t="s">
        <v>102</v>
      </c>
      <c r="L20" s="85" t="s">
        <v>214</v>
      </c>
      <c r="M20" s="102" t="s">
        <v>214</v>
      </c>
      <c r="N20" s="103" t="s">
        <v>102</v>
      </c>
      <c r="O20" s="86"/>
      <c r="P20" s="87"/>
    </row>
    <row r="21" spans="1:16" s="88" customFormat="1" ht="40.5" customHeight="1">
      <c r="A21" s="93">
        <v>17</v>
      </c>
      <c r="B21" s="83" t="s">
        <v>103</v>
      </c>
      <c r="C21" s="100" t="str">
        <f>VLOOKUP(B21,'SPEC PROTO'!$A$5:$B$30,2,0)</f>
        <v>TO BẢN LAI ÁO</v>
      </c>
      <c r="D21" s="83"/>
      <c r="E21" s="83" t="s">
        <v>106</v>
      </c>
      <c r="F21" s="100" t="str">
        <f>VLOOKUP(E21,'SPEC PROTO'!$D$5:$E$30,2,0)</f>
        <v>CAO BO</v>
      </c>
      <c r="G21" s="84" t="s">
        <v>29</v>
      </c>
      <c r="H21" s="84" t="s">
        <v>30</v>
      </c>
      <c r="I21" s="84" t="s">
        <v>43</v>
      </c>
      <c r="J21" s="111" t="s">
        <v>108</v>
      </c>
      <c r="K21" s="85" t="s">
        <v>221</v>
      </c>
      <c r="L21" s="85" t="s">
        <v>43</v>
      </c>
      <c r="M21" s="110" t="s">
        <v>230</v>
      </c>
      <c r="N21" s="103" t="s">
        <v>235</v>
      </c>
      <c r="O21" s="86" t="s">
        <v>249</v>
      </c>
      <c r="P21" s="87"/>
    </row>
    <row r="22" spans="1:16" s="88" customFormat="1" ht="67.150000000000006" customHeight="1">
      <c r="A22" s="93">
        <v>18</v>
      </c>
      <c r="B22" s="83" t="s">
        <v>109</v>
      </c>
      <c r="C22" s="100" t="str">
        <f>VLOOKUP(B22,'SPEC PROTO'!$A$5:$B$30,2,0)</f>
        <v>DÀI TAY TỪ GIỮA CỔ SAU</v>
      </c>
      <c r="D22" s="83"/>
      <c r="E22" s="83" t="s">
        <v>112</v>
      </c>
      <c r="F22" s="100" t="str">
        <f>VLOOKUP(E22,'SPEC PROTO'!$D$5:$E$30,2,0)</f>
        <v>ĐO 3 ĐIỂM TỪ GIỮA CỔ SAU ĐẾN ĐIỂM VAI ĐẾN MÉP TAY</v>
      </c>
      <c r="G22" s="84" t="s">
        <v>29</v>
      </c>
      <c r="H22" s="84" t="s">
        <v>30</v>
      </c>
      <c r="I22" s="84" t="s">
        <v>31</v>
      </c>
      <c r="J22" s="111" t="s">
        <v>114</v>
      </c>
      <c r="K22" s="85" t="s">
        <v>222</v>
      </c>
      <c r="L22" s="85" t="s">
        <v>226</v>
      </c>
      <c r="M22" s="110" t="s">
        <v>31</v>
      </c>
      <c r="N22" s="103" t="s">
        <v>236</v>
      </c>
      <c r="O22" s="86" t="s">
        <v>248</v>
      </c>
      <c r="P22" s="87"/>
    </row>
    <row r="23" spans="1:16" s="88" customFormat="1" ht="43.5" customHeight="1">
      <c r="A23" s="93">
        <v>19</v>
      </c>
      <c r="B23" s="83" t="s">
        <v>115</v>
      </c>
      <c r="C23" s="100" t="str">
        <f>VLOOKUP(B23,'SPEC PROTO'!$A$5:$B$30,2,0)</f>
        <v>HẠ NÁCH</v>
      </c>
      <c r="D23" s="83"/>
      <c r="E23" s="83" t="s">
        <v>118</v>
      </c>
      <c r="F23" s="100" t="str">
        <f>VLOOKUP(E23,'SPEC PROTO'!$D$5:$E$30,2,0)</f>
        <v>HẠ TỪ CAO VAI ĐẾN ĐIỂM NAGNG NGÃ TƯ NÁCH</v>
      </c>
      <c r="G23" s="84" t="s">
        <v>42</v>
      </c>
      <c r="H23" s="84" t="s">
        <v>30</v>
      </c>
      <c r="I23" s="84" t="s">
        <v>53</v>
      </c>
      <c r="J23" s="111" t="s">
        <v>120</v>
      </c>
      <c r="K23" s="85" t="s">
        <v>223</v>
      </c>
      <c r="L23" s="85" t="s">
        <v>53</v>
      </c>
      <c r="M23" s="110" t="s">
        <v>9</v>
      </c>
      <c r="N23" s="103" t="s">
        <v>237</v>
      </c>
      <c r="O23" s="86" t="s">
        <v>248</v>
      </c>
      <c r="P23" s="87"/>
    </row>
    <row r="24" spans="1:16" s="88" customFormat="1" ht="45" customHeight="1">
      <c r="A24" s="93">
        <v>20</v>
      </c>
      <c r="B24" s="83" t="s">
        <v>121</v>
      </c>
      <c r="C24" s="100" t="str">
        <f>VLOOKUP(B24,'SPEC PROTO'!$A$5:$B$30,2,0)</f>
        <v>RỘNG BẮP TAY</v>
      </c>
      <c r="D24" s="83"/>
      <c r="E24" s="83" t="s">
        <v>124</v>
      </c>
      <c r="F24" s="100" t="str">
        <f>VLOOKUP(E24,'SPEC PROTO'!$D$5:$E$30,2,0)</f>
        <v>HẠ 1" DƯỚI NGÃ TƯ NÁCH, ĐO TỪ MÉP ĐẾN MÉP</v>
      </c>
      <c r="G24" s="84" t="s">
        <v>42</v>
      </c>
      <c r="H24" s="84" t="s">
        <v>71</v>
      </c>
      <c r="I24" s="84" t="s">
        <v>53</v>
      </c>
      <c r="J24" s="111" t="s">
        <v>125</v>
      </c>
      <c r="K24" s="85" t="s">
        <v>125</v>
      </c>
      <c r="L24" s="85" t="s">
        <v>214</v>
      </c>
      <c r="M24" s="110" t="s">
        <v>53</v>
      </c>
      <c r="N24" s="103" t="s">
        <v>238</v>
      </c>
      <c r="O24" s="86" t="s">
        <v>248</v>
      </c>
      <c r="P24" s="87"/>
    </row>
    <row r="25" spans="1:16" s="88" customFormat="1" ht="30.75" customHeight="1">
      <c r="A25" s="93">
        <v>21</v>
      </c>
      <c r="B25" s="83" t="s">
        <v>126</v>
      </c>
      <c r="C25" s="100" t="str">
        <f>VLOOKUP(B25,'SPEC PROTO'!$A$5:$B$30,2,0)</f>
        <v>RỘNG CẲNG TAY</v>
      </c>
      <c r="D25" s="83"/>
      <c r="E25" s="89" t="s">
        <v>129</v>
      </c>
      <c r="F25" s="100" t="str">
        <f>VLOOKUP(E25,'SPEC PROTO'!$D$5:$E$30,2,0)</f>
        <v>9" TỪ MÉP LAI TAY</v>
      </c>
      <c r="G25" s="84" t="s">
        <v>42</v>
      </c>
      <c r="H25" s="84" t="s">
        <v>71</v>
      </c>
      <c r="I25" s="84" t="s">
        <v>53</v>
      </c>
      <c r="J25" s="111" t="s">
        <v>131</v>
      </c>
      <c r="K25" s="85" t="s">
        <v>168</v>
      </c>
      <c r="L25" s="85" t="s">
        <v>53</v>
      </c>
      <c r="M25" s="110" t="s">
        <v>72</v>
      </c>
      <c r="N25" s="103" t="s">
        <v>239</v>
      </c>
      <c r="O25" s="86" t="s">
        <v>248</v>
      </c>
      <c r="P25" s="87"/>
    </row>
    <row r="26" spans="1:16" s="88" customFormat="1" ht="44.45" customHeight="1">
      <c r="A26" s="93">
        <v>22</v>
      </c>
      <c r="B26" s="83" t="s">
        <v>208</v>
      </c>
      <c r="C26" s="100" t="s">
        <v>244</v>
      </c>
      <c r="D26" s="83"/>
      <c r="E26" s="83"/>
      <c r="F26" s="100"/>
      <c r="G26" s="84" t="s">
        <v>42</v>
      </c>
      <c r="H26" s="84" t="s">
        <v>71</v>
      </c>
      <c r="I26" s="84" t="s">
        <v>53</v>
      </c>
      <c r="J26" s="111" t="s">
        <v>214</v>
      </c>
      <c r="K26" s="85" t="s">
        <v>214</v>
      </c>
      <c r="L26" s="85" t="s">
        <v>214</v>
      </c>
      <c r="M26" s="110" t="s">
        <v>231</v>
      </c>
      <c r="N26" s="103" t="s">
        <v>231</v>
      </c>
      <c r="O26" s="86" t="s">
        <v>250</v>
      </c>
      <c r="P26" s="87"/>
    </row>
    <row r="27" spans="1:16" s="88" customFormat="1" ht="30.75" customHeight="1">
      <c r="A27" s="93">
        <v>23</v>
      </c>
      <c r="B27" s="83" t="s">
        <v>132</v>
      </c>
      <c r="C27" s="100" t="str">
        <f>VLOOKUP(B27,'SPEC PROTO'!$A$5:$B$30,2,0)</f>
        <v>RỘNG LAI ÁO - TẠI ĐƯỜNG MAY</v>
      </c>
      <c r="D27" s="83"/>
      <c r="E27" s="83" t="s">
        <v>135</v>
      </c>
      <c r="F27" s="100" t="str">
        <f>VLOOKUP(E27,'SPEC PROTO'!$D$5:$E$30,2,0)</f>
        <v>RỘNG TẠI ĐƯỜNG MAY</v>
      </c>
      <c r="G27" s="84" t="s">
        <v>42</v>
      </c>
      <c r="H27" s="84" t="s">
        <v>71</v>
      </c>
      <c r="I27" s="84" t="s">
        <v>53</v>
      </c>
      <c r="J27" s="111" t="s">
        <v>137</v>
      </c>
      <c r="K27" s="85" t="s">
        <v>137</v>
      </c>
      <c r="L27" s="85" t="s">
        <v>214</v>
      </c>
      <c r="M27" s="102" t="s">
        <v>214</v>
      </c>
      <c r="N27" s="103" t="s">
        <v>137</v>
      </c>
      <c r="O27" s="86"/>
      <c r="P27" s="87"/>
    </row>
    <row r="28" spans="1:16" s="88" customFormat="1" ht="45" customHeight="1">
      <c r="A28" s="93">
        <v>24</v>
      </c>
      <c r="B28" s="83" t="s">
        <v>138</v>
      </c>
      <c r="C28" s="100" t="str">
        <f>VLOOKUP(B28,'SPEC PROTO'!$A$5:$B$30,2,0)</f>
        <v>RỘNG LAI ÁO - TẠI MÉP</v>
      </c>
      <c r="D28" s="83"/>
      <c r="E28" s="89" t="s">
        <v>140</v>
      </c>
      <c r="F28" s="100" t="str">
        <f>VLOOKUP(E28,'SPEC PROTO'!$D$5:$E$30,2,0)</f>
        <v>TẠI MÉP LAI</v>
      </c>
      <c r="G28" s="84" t="s">
        <v>42</v>
      </c>
      <c r="H28" s="84" t="s">
        <v>71</v>
      </c>
      <c r="I28" s="84" t="s">
        <v>53</v>
      </c>
      <c r="J28" s="111" t="s">
        <v>44</v>
      </c>
      <c r="K28" s="85" t="s">
        <v>44</v>
      </c>
      <c r="L28" s="85" t="s">
        <v>214</v>
      </c>
      <c r="M28" s="102" t="s">
        <v>214</v>
      </c>
      <c r="N28" s="103" t="s">
        <v>44</v>
      </c>
      <c r="O28" s="86"/>
      <c r="P28" s="87"/>
    </row>
    <row r="29" spans="1:16" s="88" customFormat="1" ht="45" customHeight="1">
      <c r="A29" s="93">
        <v>25</v>
      </c>
      <c r="B29" s="83" t="s">
        <v>141</v>
      </c>
      <c r="C29" s="100" t="str">
        <f>VLOOKUP(B29,'SPEC PROTO'!$A$5:$B$30,2,0)</f>
        <v>TO BẢN LAI TAY</v>
      </c>
      <c r="D29" s="83"/>
      <c r="E29" s="89" t="s">
        <v>144</v>
      </c>
      <c r="F29" s="100" t="str">
        <f>VLOOKUP(E29,'SPEC PROTO'!$D$5:$E$30,2,0)</f>
        <v>MÉP ĐẾN ĐƯỜNG MAY</v>
      </c>
      <c r="G29" s="84" t="s">
        <v>42</v>
      </c>
      <c r="H29" s="84" t="s">
        <v>30</v>
      </c>
      <c r="I29" s="84" t="s">
        <v>43</v>
      </c>
      <c r="J29" s="111" t="s">
        <v>108</v>
      </c>
      <c r="K29" s="85" t="s">
        <v>108</v>
      </c>
      <c r="L29" s="85" t="s">
        <v>214</v>
      </c>
      <c r="M29" s="110" t="s">
        <v>230</v>
      </c>
      <c r="N29" s="103" t="s">
        <v>235</v>
      </c>
      <c r="O29" s="86" t="s">
        <v>249</v>
      </c>
      <c r="P29" s="87"/>
    </row>
    <row r="30" spans="1:16" s="88" customFormat="1" ht="45" customHeight="1">
      <c r="A30" s="93">
        <v>26</v>
      </c>
      <c r="B30" s="83" t="s">
        <v>209</v>
      </c>
      <c r="C30" s="100" t="s">
        <v>253</v>
      </c>
      <c r="D30" s="83"/>
      <c r="E30" s="89"/>
      <c r="F30" s="100"/>
      <c r="G30" s="84" t="s">
        <v>42</v>
      </c>
      <c r="H30" s="84" t="s">
        <v>30</v>
      </c>
      <c r="I30" s="84" t="s">
        <v>53</v>
      </c>
      <c r="J30" s="111" t="s">
        <v>154</v>
      </c>
      <c r="K30" s="85" t="s">
        <v>168</v>
      </c>
      <c r="L30" s="85" t="s">
        <v>224</v>
      </c>
      <c r="M30" s="110" t="s">
        <v>224</v>
      </c>
      <c r="N30" s="103" t="s">
        <v>168</v>
      </c>
      <c r="O30" s="86" t="s">
        <v>252</v>
      </c>
      <c r="P30" s="87"/>
    </row>
    <row r="31" spans="1:16" s="88" customFormat="1" ht="58.15" customHeight="1">
      <c r="A31" s="93">
        <v>27</v>
      </c>
      <c r="B31" s="83" t="s">
        <v>210</v>
      </c>
      <c r="C31" s="100" t="s">
        <v>245</v>
      </c>
      <c r="D31" s="83"/>
      <c r="E31" s="89"/>
      <c r="F31" s="100"/>
      <c r="G31" s="84" t="s">
        <v>42</v>
      </c>
      <c r="H31" s="84" t="s">
        <v>30</v>
      </c>
      <c r="I31" s="84" t="s">
        <v>43</v>
      </c>
      <c r="J31" s="111" t="s">
        <v>158</v>
      </c>
      <c r="K31" s="85" t="s">
        <v>65</v>
      </c>
      <c r="L31" s="85" t="s">
        <v>225</v>
      </c>
      <c r="M31" s="110" t="s">
        <v>43</v>
      </c>
      <c r="N31" s="103" t="s">
        <v>240</v>
      </c>
      <c r="O31" s="86" t="s">
        <v>252</v>
      </c>
      <c r="P31" s="87"/>
    </row>
    <row r="32" spans="1:16" s="88" customFormat="1" ht="55.9" customHeight="1">
      <c r="A32" s="93">
        <v>28</v>
      </c>
      <c r="B32" s="83" t="s">
        <v>211</v>
      </c>
      <c r="C32" s="100" t="s">
        <v>246</v>
      </c>
      <c r="D32" s="83"/>
      <c r="E32" s="89" t="s">
        <v>213</v>
      </c>
      <c r="F32" s="100" t="s">
        <v>247</v>
      </c>
      <c r="G32" s="84" t="s">
        <v>29</v>
      </c>
      <c r="H32" s="84" t="s">
        <v>30</v>
      </c>
      <c r="I32" s="84" t="s">
        <v>43</v>
      </c>
      <c r="J32" s="111" t="s">
        <v>44</v>
      </c>
      <c r="K32" s="85" t="s">
        <v>224</v>
      </c>
      <c r="L32" s="85" t="s">
        <v>53</v>
      </c>
      <c r="M32" s="110" t="s">
        <v>214</v>
      </c>
      <c r="N32" s="103" t="s">
        <v>44</v>
      </c>
      <c r="O32" s="86" t="s">
        <v>251</v>
      </c>
      <c r="P32" s="87"/>
    </row>
    <row r="33" spans="1:16" s="88" customFormat="1" ht="68.45" customHeight="1">
      <c r="A33" s="93">
        <v>29</v>
      </c>
      <c r="B33" s="83" t="s">
        <v>163</v>
      </c>
      <c r="C33" s="100" t="str">
        <f>VLOOKUP(B33,'SPEC PROTO'!$A$5:$B$30,2,0)</f>
        <v>VỊ TRÍ NHÃN SƯỜN CỜ SƯỜN NGOÀI</v>
      </c>
      <c r="D33" s="83"/>
      <c r="E33" s="89" t="s">
        <v>166</v>
      </c>
      <c r="F33" s="100" t="str">
        <f>VLOOKUP(E33,'SPEC PROTO'!$D$5:$E$30,2,0)</f>
        <v>MÉP LAI ĐẾN MÉP NHÃN, TẠI SƯỜN TRÁI NGOÀI NGƯỜI MẶC</v>
      </c>
      <c r="G33" s="84" t="s">
        <v>42</v>
      </c>
      <c r="H33" s="84" t="s">
        <v>30</v>
      </c>
      <c r="I33" s="84" t="s">
        <v>43</v>
      </c>
      <c r="J33" s="111" t="s">
        <v>168</v>
      </c>
      <c r="K33" s="85" t="s">
        <v>131</v>
      </c>
      <c r="L33" s="85" t="s">
        <v>226</v>
      </c>
      <c r="M33" s="102" t="s">
        <v>214</v>
      </c>
      <c r="N33" s="103" t="s">
        <v>168</v>
      </c>
      <c r="O33" s="86" t="s">
        <v>251</v>
      </c>
      <c r="P33" s="87"/>
    </row>
  </sheetData>
  <autoFilter ref="A4:P33" xr:uid="{05458A05-807B-47D1-9E11-C42CB42EF506}"/>
  <mergeCells count="2">
    <mergeCell ref="B1:O1"/>
    <mergeCell ref="E2:O2"/>
  </mergeCells>
  <pageMargins left="0.7" right="0.7" top="0.75" bottom="0.75" header="0.3" footer="0.3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4C48-3339-4368-BFF7-807D2F5D568E}">
  <sheetPr>
    <pageSetUpPr fitToPage="1"/>
  </sheetPr>
  <dimension ref="A1:P33"/>
  <sheetViews>
    <sheetView view="pageBreakPreview" topLeftCell="A29" zoomScale="70" zoomScaleNormal="85" zoomScaleSheetLayoutView="70" workbookViewId="0">
      <selection activeCell="B10" sqref="B10"/>
    </sheetView>
  </sheetViews>
  <sheetFormatPr defaultColWidth="9.140625" defaultRowHeight="15"/>
  <cols>
    <col min="1" max="1" width="9.140625" style="90"/>
    <col min="2" max="2" width="34.7109375" style="80" customWidth="1"/>
    <col min="3" max="3" width="29.85546875" style="101" customWidth="1"/>
    <col min="4" max="4" width="3" style="80" customWidth="1"/>
    <col min="5" max="5" width="31" style="80" customWidth="1"/>
    <col min="6" max="6" width="34.85546875" style="101" customWidth="1"/>
    <col min="7" max="7" width="11.28515625" style="80" customWidth="1"/>
    <col min="8" max="8" width="12.140625" style="80" customWidth="1"/>
    <col min="9" max="9" width="18.42578125" style="80" hidden="1" customWidth="1"/>
    <col min="10" max="10" width="16.140625" style="101" customWidth="1"/>
    <col min="11" max="11" width="24.28515625" style="80" customWidth="1"/>
    <col min="12" max="12" width="15.7109375" style="80" customWidth="1"/>
    <col min="13" max="13" width="17.42578125" style="80" hidden="1" customWidth="1"/>
    <col min="14" max="14" width="15.7109375" style="101" hidden="1" customWidth="1"/>
    <col min="15" max="15" width="24.28515625" style="80" hidden="1" customWidth="1"/>
    <col min="16" max="16" width="9.140625" style="79"/>
    <col min="17" max="16384" width="9.140625" style="80"/>
  </cols>
  <sheetData>
    <row r="1" spans="1:16" ht="20.100000000000001" customHeight="1">
      <c r="B1" s="133" t="e">
        <f>#REF!</f>
        <v>#REF!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6" s="82" customFormat="1" ht="45.6" customHeight="1">
      <c r="A2" s="91"/>
      <c r="B2" s="96" t="s">
        <v>205</v>
      </c>
      <c r="C2" s="97">
        <v>45509</v>
      </c>
      <c r="D2" s="98"/>
      <c r="E2" s="134" t="s">
        <v>202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81"/>
    </row>
    <row r="3" spans="1:16" ht="0.95" customHeight="1">
      <c r="B3" s="92"/>
      <c r="C3" s="99"/>
      <c r="D3" s="92"/>
      <c r="E3" s="92"/>
      <c r="F3" s="99"/>
      <c r="G3" s="92"/>
      <c r="H3" s="92"/>
      <c r="I3" s="92"/>
      <c r="J3" s="99"/>
    </row>
    <row r="4" spans="1:16" s="95" customFormat="1" ht="37.15" customHeight="1">
      <c r="A4" s="104" t="s">
        <v>204</v>
      </c>
      <c r="B4" s="105" t="s">
        <v>14</v>
      </c>
      <c r="C4" s="106" t="s">
        <v>203</v>
      </c>
      <c r="D4" s="105" t="s">
        <v>15</v>
      </c>
      <c r="E4" s="106" t="s">
        <v>6</v>
      </c>
      <c r="F4" s="106" t="s">
        <v>203</v>
      </c>
      <c r="G4" s="107" t="s">
        <v>16</v>
      </c>
      <c r="H4" s="107" t="s">
        <v>17</v>
      </c>
      <c r="I4" s="107" t="s">
        <v>18</v>
      </c>
      <c r="J4" s="107" t="s">
        <v>10</v>
      </c>
      <c r="K4" s="108" t="s">
        <v>254</v>
      </c>
      <c r="L4" s="109" t="s">
        <v>21</v>
      </c>
      <c r="M4" s="108" t="s">
        <v>22</v>
      </c>
      <c r="N4" s="108" t="s">
        <v>23</v>
      </c>
      <c r="O4" s="108" t="s">
        <v>11</v>
      </c>
      <c r="P4" s="94"/>
    </row>
    <row r="5" spans="1:16" s="88" customFormat="1" ht="36" customHeight="1">
      <c r="A5" s="93">
        <v>1</v>
      </c>
      <c r="B5" s="83" t="s">
        <v>24</v>
      </c>
      <c r="C5" s="100" t="str">
        <f>VLOOKUP(B5,'SPEC PROTO'!$A$5:$B$30,2,0)</f>
        <v>DÀI ÁO THÂN TRƯỚC</v>
      </c>
      <c r="D5" s="83"/>
      <c r="E5" s="83" t="s">
        <v>27</v>
      </c>
      <c r="F5" s="100" t="str">
        <f>VLOOKUP(E5,'SPEC PROTO'!$D$5:$E$30,2,0)</f>
        <v>TỪ ĐỈNH VAI ĐẾN MÉP LAI</v>
      </c>
      <c r="G5" s="84" t="s">
        <v>29</v>
      </c>
      <c r="H5" s="84" t="s">
        <v>30</v>
      </c>
      <c r="I5" s="84" t="s">
        <v>53</v>
      </c>
      <c r="J5" s="103" t="s">
        <v>32</v>
      </c>
      <c r="K5" s="113" t="s">
        <v>32</v>
      </c>
      <c r="L5" s="85">
        <v>0</v>
      </c>
      <c r="M5" s="102" t="s">
        <v>214</v>
      </c>
      <c r="N5" s="103" t="s">
        <v>32</v>
      </c>
      <c r="O5" s="86"/>
      <c r="P5" s="87"/>
    </row>
    <row r="6" spans="1:16" s="88" customFormat="1" ht="36" customHeight="1">
      <c r="A6" s="93">
        <v>2</v>
      </c>
      <c r="B6" s="83" t="s">
        <v>33</v>
      </c>
      <c r="C6" s="100" t="str">
        <f>VLOOKUP(B6,'SPEC PROTO'!$A$5:$B$30,2,0)</f>
        <v>DÀI ÁO THÂN SAU</v>
      </c>
      <c r="D6" s="83"/>
      <c r="E6" s="83" t="s">
        <v>7</v>
      </c>
      <c r="F6" s="100" t="str">
        <f>VLOOKUP(E6,'SPEC PROTO'!$D$5:$E$30,2,0)</f>
        <v>GIỮA CỔ SAU ĐẾN MÉP LAI</v>
      </c>
      <c r="G6" s="84" t="s">
        <v>29</v>
      </c>
      <c r="H6" s="84" t="s">
        <v>30</v>
      </c>
      <c r="I6" s="84" t="s">
        <v>53</v>
      </c>
      <c r="J6" s="103" t="s">
        <v>37</v>
      </c>
      <c r="K6" s="113" t="s">
        <v>37</v>
      </c>
      <c r="L6" s="85">
        <v>0</v>
      </c>
      <c r="M6" s="102" t="s">
        <v>214</v>
      </c>
      <c r="N6" s="103" t="s">
        <v>37</v>
      </c>
      <c r="O6" s="86"/>
      <c r="P6" s="87"/>
    </row>
    <row r="7" spans="1:16" s="88" customFormat="1" ht="40.9" customHeight="1">
      <c r="A7" s="93">
        <v>3</v>
      </c>
      <c r="B7" s="83" t="s">
        <v>55</v>
      </c>
      <c r="C7" s="100" t="str">
        <f>VLOOKUP(B7,'SPEC PROTO'!$A$5:$B$30,2,0)</f>
        <v>CHỒM VAI</v>
      </c>
      <c r="D7" s="83"/>
      <c r="E7" s="83" t="s">
        <v>58</v>
      </c>
      <c r="F7" s="100" t="str">
        <f>VLOOKUP(E7,'SPEC PROTO'!$D$5:$E$30,2,0)</f>
        <v>TỪ ĐỈNH VAI ĐẾN ĐƯỜNG MAY CỔ</v>
      </c>
      <c r="G7" s="84" t="s">
        <v>42</v>
      </c>
      <c r="H7" s="84" t="s">
        <v>30</v>
      </c>
      <c r="I7" s="84" t="s">
        <v>43</v>
      </c>
      <c r="J7" s="103" t="s">
        <v>31</v>
      </c>
      <c r="K7" s="113" t="s">
        <v>31</v>
      </c>
      <c r="L7" s="85">
        <v>0</v>
      </c>
      <c r="M7" s="102" t="s">
        <v>214</v>
      </c>
      <c r="N7" s="103" t="s">
        <v>31</v>
      </c>
      <c r="O7" s="86"/>
      <c r="P7" s="87"/>
    </row>
    <row r="8" spans="1:16" s="88" customFormat="1" ht="44.45" customHeight="1">
      <c r="A8" s="93">
        <v>4</v>
      </c>
      <c r="B8" s="83" t="s">
        <v>60</v>
      </c>
      <c r="C8" s="100" t="str">
        <f>VLOOKUP(B8,'SPEC PROTO'!$A$5:$B$30,2,0)</f>
        <v>XUÔI VAI</v>
      </c>
      <c r="D8" s="83"/>
      <c r="E8" s="83" t="s">
        <v>63</v>
      </c>
      <c r="F8" s="100" t="str">
        <f>VLOOKUP(E8,'SPEC PROTO'!$D$5:$E$30,2,0)</f>
        <v>ĐO TỪ NGANG VAI ĐẾN ĐIỂM NGANG ĐẦU VAI</v>
      </c>
      <c r="G8" s="84" t="s">
        <v>42</v>
      </c>
      <c r="H8" s="84" t="s">
        <v>30</v>
      </c>
      <c r="I8" s="84" t="s">
        <v>53</v>
      </c>
      <c r="J8" s="103" t="s">
        <v>65</v>
      </c>
      <c r="K8" s="113" t="s">
        <v>65</v>
      </c>
      <c r="L8" s="85">
        <v>0</v>
      </c>
      <c r="M8" s="102" t="s">
        <v>214</v>
      </c>
      <c r="N8" s="103" t="s">
        <v>65</v>
      </c>
      <c r="O8" s="86"/>
      <c r="P8" s="87"/>
    </row>
    <row r="9" spans="1:16" s="88" customFormat="1" ht="45" customHeight="1">
      <c r="A9" s="93">
        <v>5</v>
      </c>
      <c r="B9" s="83" t="s">
        <v>38</v>
      </c>
      <c r="C9" s="100" t="str">
        <f>VLOOKUP(B9,'SPEC PROTO'!$A$5:$B$30,2,0)</f>
        <v>HẠ CỔ TRƯỚC</v>
      </c>
      <c r="D9" s="83"/>
      <c r="E9" s="83" t="s">
        <v>8</v>
      </c>
      <c r="F9" s="100" t="str">
        <f>VLOOKUP(E9,'SPEC PROTO'!$D$5:$E$30,2,0)</f>
        <v>ĐỈNH VAI ĐẾN ĐƯỜNG MAY</v>
      </c>
      <c r="G9" s="84" t="s">
        <v>42</v>
      </c>
      <c r="H9" s="84" t="s">
        <v>30</v>
      </c>
      <c r="I9" s="84" t="s">
        <v>43</v>
      </c>
      <c r="J9" s="103" t="s">
        <v>224</v>
      </c>
      <c r="K9" s="113" t="s">
        <v>224</v>
      </c>
      <c r="L9" s="85">
        <v>0</v>
      </c>
      <c r="M9" s="110" t="s">
        <v>53</v>
      </c>
      <c r="N9" s="103" t="s">
        <v>224</v>
      </c>
      <c r="O9" s="86" t="s">
        <v>248</v>
      </c>
      <c r="P9" s="87"/>
    </row>
    <row r="10" spans="1:16" s="88" customFormat="1" ht="45" customHeight="1">
      <c r="A10" s="93">
        <v>6</v>
      </c>
      <c r="B10" s="83" t="s">
        <v>45</v>
      </c>
      <c r="C10" s="100" t="str">
        <f>VLOOKUP(B10,'SPEC PROTO'!$A$5:$B$30,2,0)</f>
        <v>HẠ CỔ SAU</v>
      </c>
      <c r="D10" s="83"/>
      <c r="E10" s="83" t="s">
        <v>8</v>
      </c>
      <c r="F10" s="100" t="str">
        <f>VLOOKUP(E10,'SPEC PROTO'!$D$5:$E$30,2,0)</f>
        <v>ĐỈNH VAI ĐẾN ĐƯỜNG MAY</v>
      </c>
      <c r="G10" s="84" t="s">
        <v>42</v>
      </c>
      <c r="H10" s="84" t="s">
        <v>30</v>
      </c>
      <c r="I10" s="84" t="s">
        <v>43</v>
      </c>
      <c r="J10" s="103" t="s">
        <v>9</v>
      </c>
      <c r="K10" s="113" t="s">
        <v>9</v>
      </c>
      <c r="L10" s="85">
        <v>0</v>
      </c>
      <c r="M10" s="102" t="s">
        <v>214</v>
      </c>
      <c r="N10" s="103" t="s">
        <v>9</v>
      </c>
      <c r="O10" s="86"/>
      <c r="P10" s="87"/>
    </row>
    <row r="11" spans="1:16" s="88" customFormat="1" ht="42.6" customHeight="1">
      <c r="A11" s="93">
        <v>7</v>
      </c>
      <c r="B11" s="83" t="s">
        <v>48</v>
      </c>
      <c r="C11" s="100" t="str">
        <f>VLOOKUP(B11,'SPEC PROTO'!$A$5:$B$30,2,0)</f>
        <v>RỘNG CỔ SAU</v>
      </c>
      <c r="D11" s="83"/>
      <c r="E11" s="83" t="s">
        <v>51</v>
      </c>
      <c r="F11" s="100" t="str">
        <f>VLOOKUP(E11,'SPEC PROTO'!$D$5:$E$30,2,0)</f>
        <v>TỪ ĐƯỜNG MAY ĐẾN ĐƯỜNG MAY TẠI CỔ SAU</v>
      </c>
      <c r="G11" s="84" t="s">
        <v>42</v>
      </c>
      <c r="H11" s="84" t="s">
        <v>30</v>
      </c>
      <c r="I11" s="84" t="s">
        <v>53</v>
      </c>
      <c r="J11" s="103" t="s">
        <v>54</v>
      </c>
      <c r="K11" s="85">
        <v>7.5</v>
      </c>
      <c r="L11" s="85">
        <v>-0.25</v>
      </c>
      <c r="M11" s="102" t="s">
        <v>214</v>
      </c>
      <c r="N11" s="103" t="s">
        <v>54</v>
      </c>
      <c r="O11" s="86"/>
      <c r="P11" s="87">
        <f>3/4+(-1/4)</f>
        <v>0.5</v>
      </c>
    </row>
    <row r="12" spans="1:16" s="88" customFormat="1" ht="46.15" customHeight="1">
      <c r="A12" s="93">
        <v>8</v>
      </c>
      <c r="B12" s="83" t="s">
        <v>146</v>
      </c>
      <c r="C12" s="100" t="str">
        <f>VLOOKUP(B12,'SPEC PROTO'!$A$5:$B$30,2,0)</f>
        <v>TO BẢN BO CỔ</v>
      </c>
      <c r="D12" s="83"/>
      <c r="E12" s="83" t="s">
        <v>149</v>
      </c>
      <c r="F12" s="100" t="str">
        <f>VLOOKUP(E12,'SPEC PROTO'!$D$5:$E$30,2,0)</f>
        <v>MÉP ĐẾN ĐƯỜNG MAY CỔ</v>
      </c>
      <c r="G12" s="84" t="s">
        <v>42</v>
      </c>
      <c r="H12" s="84" t="s">
        <v>30</v>
      </c>
      <c r="I12" s="84" t="s">
        <v>43</v>
      </c>
      <c r="J12" s="103" t="s">
        <v>232</v>
      </c>
      <c r="K12" s="85">
        <v>1</v>
      </c>
      <c r="L12" s="85">
        <v>0.125</v>
      </c>
      <c r="M12" s="110" t="s">
        <v>227</v>
      </c>
      <c r="N12" s="103" t="s">
        <v>232</v>
      </c>
      <c r="O12" s="86" t="s">
        <v>249</v>
      </c>
      <c r="P12" s="87">
        <f>7/8+1/8</f>
        <v>1</v>
      </c>
    </row>
    <row r="13" spans="1:16" s="88" customFormat="1" ht="30.75" customHeight="1">
      <c r="A13" s="93">
        <v>9</v>
      </c>
      <c r="B13" s="83" t="s">
        <v>206</v>
      </c>
      <c r="C13" s="100" t="s">
        <v>241</v>
      </c>
      <c r="D13" s="83"/>
      <c r="E13" s="89"/>
      <c r="F13" s="100"/>
      <c r="G13" s="84" t="s">
        <v>29</v>
      </c>
      <c r="H13" s="84" t="s">
        <v>71</v>
      </c>
      <c r="I13" s="84" t="s">
        <v>214</v>
      </c>
      <c r="J13" s="103" t="s">
        <v>223</v>
      </c>
      <c r="K13" s="85">
        <v>11.75</v>
      </c>
      <c r="L13" s="85">
        <v>0.25</v>
      </c>
      <c r="M13" s="110" t="s">
        <v>223</v>
      </c>
      <c r="N13" s="103" t="s">
        <v>223</v>
      </c>
      <c r="O13" s="86" t="s">
        <v>250</v>
      </c>
      <c r="P13" s="87">
        <f>1/2+1/4</f>
        <v>0.75</v>
      </c>
    </row>
    <row r="14" spans="1:16" s="88" customFormat="1" ht="46.5" customHeight="1">
      <c r="A14" s="93">
        <v>10</v>
      </c>
      <c r="B14" s="83" t="s">
        <v>66</v>
      </c>
      <c r="C14" s="100" t="str">
        <f>VLOOKUP(B14,'SPEC PROTO'!$A$5:$B$30,2,0)</f>
        <v>NGANG VAI</v>
      </c>
      <c r="D14" s="83"/>
      <c r="E14" s="83" t="s">
        <v>69</v>
      </c>
      <c r="F14" s="100" t="str">
        <f>VLOOKUP(E14,'SPEC PROTO'!$D$5:$E$30,2,0)</f>
        <v>ĐM ĐẾN ĐM</v>
      </c>
      <c r="G14" s="84" t="s">
        <v>42</v>
      </c>
      <c r="H14" s="84" t="s">
        <v>71</v>
      </c>
      <c r="I14" s="84" t="s">
        <v>53</v>
      </c>
      <c r="J14" s="103" t="s">
        <v>233</v>
      </c>
      <c r="K14" s="113" t="s">
        <v>233</v>
      </c>
      <c r="L14" s="85">
        <v>0</v>
      </c>
      <c r="M14" s="110" t="s">
        <v>53</v>
      </c>
      <c r="N14" s="103" t="s">
        <v>233</v>
      </c>
      <c r="O14" s="86" t="s">
        <v>248</v>
      </c>
      <c r="P14" s="87"/>
    </row>
    <row r="15" spans="1:16" s="88" customFormat="1" ht="68.45" customHeight="1">
      <c r="A15" s="93">
        <v>11</v>
      </c>
      <c r="B15" s="83" t="s">
        <v>74</v>
      </c>
      <c r="C15" s="100" t="str">
        <f>VLOOKUP(B15,'SPEC PROTO'!$A$5:$B$30,2,0)</f>
        <v>NGANG THÂN TRƯỚC</v>
      </c>
      <c r="D15" s="83"/>
      <c r="E15" s="83" t="s">
        <v>77</v>
      </c>
      <c r="F15" s="100" t="str">
        <f>VLOOKUP(E15,'SPEC PROTO'!$D$5:$E$30,2,0)</f>
        <v>HẠ 7" TỪ CAO VAI, ĐO TỪ ĐƯỜNG MAY ĐẾN ĐƯỜNG MAY</v>
      </c>
      <c r="G15" s="84" t="s">
        <v>42</v>
      </c>
      <c r="H15" s="84" t="s">
        <v>71</v>
      </c>
      <c r="I15" s="84" t="s">
        <v>53</v>
      </c>
      <c r="J15" s="103" t="s">
        <v>79</v>
      </c>
      <c r="K15" s="113" t="s">
        <v>79</v>
      </c>
      <c r="L15" s="85">
        <v>0</v>
      </c>
      <c r="M15" s="102" t="s">
        <v>214</v>
      </c>
      <c r="N15" s="103" t="s">
        <v>79</v>
      </c>
      <c r="O15" s="86"/>
      <c r="P15" s="87"/>
    </row>
    <row r="16" spans="1:16" s="88" customFormat="1" ht="66" customHeight="1">
      <c r="A16" s="93">
        <v>12</v>
      </c>
      <c r="B16" s="83" t="s">
        <v>80</v>
      </c>
      <c r="C16" s="100" t="str">
        <f>VLOOKUP(B16,'SPEC PROTO'!$A$5:$B$30,2,0)</f>
        <v>NGANG THÂN SAU</v>
      </c>
      <c r="D16" s="83"/>
      <c r="E16" s="83" t="s">
        <v>83</v>
      </c>
      <c r="F16" s="100" t="str">
        <f>VLOOKUP(E16,'SPEC PROTO'!$D$5:$E$30,2,0)</f>
        <v>HẠ 7" TỪ CAO VAI, ĐO TỪ ĐƯỜNG MAY ĐẾN ĐƯỜNG MAY</v>
      </c>
      <c r="G16" s="84" t="s">
        <v>42</v>
      </c>
      <c r="H16" s="84" t="s">
        <v>71</v>
      </c>
      <c r="I16" s="84" t="s">
        <v>53</v>
      </c>
      <c r="J16" s="103" t="s">
        <v>84</v>
      </c>
      <c r="K16" s="113" t="s">
        <v>84</v>
      </c>
      <c r="L16" s="85">
        <v>0</v>
      </c>
      <c r="M16" s="102" t="s">
        <v>214</v>
      </c>
      <c r="N16" s="103" t="s">
        <v>84</v>
      </c>
      <c r="O16" s="86"/>
      <c r="P16" s="87"/>
    </row>
    <row r="17" spans="1:16" s="88" customFormat="1" ht="49.15" customHeight="1">
      <c r="A17" s="93">
        <v>13</v>
      </c>
      <c r="B17" s="83" t="s">
        <v>85</v>
      </c>
      <c r="C17" s="100" t="str">
        <f>VLOOKUP(B17,'SPEC PROTO'!$A$5:$B$30,2,0)</f>
        <v>RỘNG NGỰC</v>
      </c>
      <c r="D17" s="83"/>
      <c r="E17" s="83" t="s">
        <v>88</v>
      </c>
      <c r="F17" s="100" t="str">
        <f>VLOOKUP(E17,'SPEC PROTO'!$D$5:$E$30,2,0)</f>
        <v>HẠ 1" DƯỚI NGÃ TƯ NÁCH, ĐO TỪ MÉP ĐẾN MÉP</v>
      </c>
      <c r="G17" s="84" t="s">
        <v>29</v>
      </c>
      <c r="H17" s="84" t="s">
        <v>71</v>
      </c>
      <c r="I17" s="84" t="s">
        <v>53</v>
      </c>
      <c r="J17" s="103" t="s">
        <v>234</v>
      </c>
      <c r="K17" s="113" t="s">
        <v>234</v>
      </c>
      <c r="L17" s="85">
        <v>0</v>
      </c>
      <c r="M17" s="110" t="s">
        <v>228</v>
      </c>
      <c r="N17" s="103" t="s">
        <v>234</v>
      </c>
      <c r="O17" s="86" t="s">
        <v>249</v>
      </c>
      <c r="P17" s="87"/>
    </row>
    <row r="18" spans="1:16" s="88" customFormat="1" ht="41.45" customHeight="1">
      <c r="A18" s="93">
        <v>14</v>
      </c>
      <c r="B18" s="83" t="s">
        <v>207</v>
      </c>
      <c r="C18" s="100" t="s">
        <v>242</v>
      </c>
      <c r="D18" s="83"/>
      <c r="E18" s="89" t="s">
        <v>212</v>
      </c>
      <c r="F18" s="100" t="s">
        <v>243</v>
      </c>
      <c r="G18" s="84" t="s">
        <v>29</v>
      </c>
      <c r="H18" s="84" t="s">
        <v>71</v>
      </c>
      <c r="I18" s="84" t="s">
        <v>53</v>
      </c>
      <c r="J18" s="103" t="s">
        <v>229</v>
      </c>
      <c r="K18" s="85">
        <v>22</v>
      </c>
      <c r="L18" s="85">
        <v>0.25</v>
      </c>
      <c r="M18" s="110" t="s">
        <v>229</v>
      </c>
      <c r="N18" s="103" t="s">
        <v>229</v>
      </c>
      <c r="O18" s="86" t="s">
        <v>250</v>
      </c>
      <c r="P18" s="87">
        <f>3/4+1/4</f>
        <v>1</v>
      </c>
    </row>
    <row r="19" spans="1:16" s="88" customFormat="1" ht="43.5" customHeight="1">
      <c r="A19" s="93">
        <v>15</v>
      </c>
      <c r="B19" s="83" t="s">
        <v>91</v>
      </c>
      <c r="C19" s="100" t="str">
        <f>VLOOKUP(B19,'SPEC PROTO'!$A$5:$B$30,2,0)</f>
        <v>NGANG LAI ÁO - TẠI ĐƯỜNG MAY</v>
      </c>
      <c r="D19" s="83"/>
      <c r="E19" s="83" t="s">
        <v>94</v>
      </c>
      <c r="F19" s="100" t="str">
        <f>VLOOKUP(E19,'SPEC PROTO'!$D$5:$E$30,2,0)</f>
        <v>ĐO THẲNG THEO ĐƯỜNG MAY, ĐO ÊM</v>
      </c>
      <c r="G19" s="84" t="s">
        <v>29</v>
      </c>
      <c r="H19" s="84" t="s">
        <v>71</v>
      </c>
      <c r="I19" s="84" t="s">
        <v>53</v>
      </c>
      <c r="J19" s="103" t="s">
        <v>96</v>
      </c>
      <c r="K19" s="85">
        <v>19.25</v>
      </c>
      <c r="L19" s="85">
        <v>-0.25</v>
      </c>
      <c r="M19" s="102" t="s">
        <v>214</v>
      </c>
      <c r="N19" s="103" t="s">
        <v>96</v>
      </c>
      <c r="O19" s="86"/>
      <c r="P19" s="87">
        <f>1/2 + (-1/4)</f>
        <v>0.25</v>
      </c>
    </row>
    <row r="20" spans="1:16" s="88" customFormat="1" ht="30.75" customHeight="1">
      <c r="A20" s="93">
        <v>16</v>
      </c>
      <c r="B20" s="83" t="s">
        <v>97</v>
      </c>
      <c r="C20" s="100" t="str">
        <f>VLOOKUP(B20,'SPEC PROTO'!$A$5:$B$30,2,0)</f>
        <v>RỘNG LAI ÁO - TẠI MÉP</v>
      </c>
      <c r="D20" s="83"/>
      <c r="E20" s="83" t="s">
        <v>100</v>
      </c>
      <c r="F20" s="100" t="str">
        <f>VLOOKUP(E20,'SPEC PROTO'!$D$5:$E$30,2,0)</f>
        <v>TẠI MÉP LAI</v>
      </c>
      <c r="G20" s="84" t="s">
        <v>29</v>
      </c>
      <c r="H20" s="84" t="s">
        <v>71</v>
      </c>
      <c r="I20" s="84" t="s">
        <v>53</v>
      </c>
      <c r="J20" s="103" t="s">
        <v>102</v>
      </c>
      <c r="K20" s="113" t="s">
        <v>102</v>
      </c>
      <c r="L20" s="85">
        <v>0</v>
      </c>
      <c r="M20" s="102" t="s">
        <v>214</v>
      </c>
      <c r="N20" s="103" t="s">
        <v>102</v>
      </c>
      <c r="O20" s="86"/>
      <c r="P20" s="87"/>
    </row>
    <row r="21" spans="1:16" s="88" customFormat="1" ht="40.5" customHeight="1">
      <c r="A21" s="93">
        <v>17</v>
      </c>
      <c r="B21" s="83" t="s">
        <v>103</v>
      </c>
      <c r="C21" s="100" t="str">
        <f>VLOOKUP(B21,'SPEC PROTO'!$A$5:$B$30,2,0)</f>
        <v>TO BẢN LAI ÁO</v>
      </c>
      <c r="D21" s="83"/>
      <c r="E21" s="83" t="s">
        <v>106</v>
      </c>
      <c r="F21" s="100" t="str">
        <f>VLOOKUP(E21,'SPEC PROTO'!$D$5:$E$30,2,0)</f>
        <v>CAO BO</v>
      </c>
      <c r="G21" s="84" t="s">
        <v>29</v>
      </c>
      <c r="H21" s="84" t="s">
        <v>30</v>
      </c>
      <c r="I21" s="84" t="s">
        <v>43</v>
      </c>
      <c r="J21" s="103" t="s">
        <v>235</v>
      </c>
      <c r="K21" s="85">
        <v>2.5</v>
      </c>
      <c r="L21" s="85">
        <v>-0.25</v>
      </c>
      <c r="M21" s="110" t="s">
        <v>230</v>
      </c>
      <c r="N21" s="103" t="s">
        <v>235</v>
      </c>
      <c r="O21" s="86" t="s">
        <v>249</v>
      </c>
      <c r="P21" s="87">
        <f>3/4 + (-1/4)</f>
        <v>0.5</v>
      </c>
    </row>
    <row r="22" spans="1:16" s="88" customFormat="1" ht="67.150000000000006" customHeight="1">
      <c r="A22" s="93">
        <v>18</v>
      </c>
      <c r="B22" s="83" t="s">
        <v>109</v>
      </c>
      <c r="C22" s="100" t="str">
        <f>VLOOKUP(B22,'SPEC PROTO'!$A$5:$B$30,2,0)</f>
        <v>DÀI TAY TỪ GIỮA CỔ SAU</v>
      </c>
      <c r="D22" s="83"/>
      <c r="E22" s="83" t="s">
        <v>112</v>
      </c>
      <c r="F22" s="100" t="str">
        <f>VLOOKUP(E22,'SPEC PROTO'!$D$5:$E$30,2,0)</f>
        <v>ĐO 3 ĐIỂM TỪ GIỮA CỔ SAU ĐẾN ĐIỂM VAI ĐẾN MÉP TAY</v>
      </c>
      <c r="G22" s="84" t="s">
        <v>29</v>
      </c>
      <c r="H22" s="84" t="s">
        <v>30</v>
      </c>
      <c r="I22" s="84" t="s">
        <v>31</v>
      </c>
      <c r="J22" s="103" t="s">
        <v>236</v>
      </c>
      <c r="K22" s="85">
        <v>34.5</v>
      </c>
      <c r="L22" s="85">
        <v>-0.5</v>
      </c>
      <c r="M22" s="110" t="s">
        <v>31</v>
      </c>
      <c r="N22" s="103" t="s">
        <v>236</v>
      </c>
      <c r="O22" s="86" t="s">
        <v>248</v>
      </c>
      <c r="P22" s="87">
        <f>35 + (-1/2)</f>
        <v>34.5</v>
      </c>
    </row>
    <row r="23" spans="1:16" s="88" customFormat="1" ht="43.5" customHeight="1">
      <c r="A23" s="93">
        <v>19</v>
      </c>
      <c r="B23" s="83" t="s">
        <v>115</v>
      </c>
      <c r="C23" s="100" t="str">
        <f>VLOOKUP(B23,'SPEC PROTO'!$A$5:$B$30,2,0)</f>
        <v>HẠ NÁCH</v>
      </c>
      <c r="D23" s="83"/>
      <c r="E23" s="83" t="s">
        <v>118</v>
      </c>
      <c r="F23" s="100" t="str">
        <f>VLOOKUP(E23,'SPEC PROTO'!$D$5:$E$30,2,0)</f>
        <v>HẠ TỪ CAO VAI ĐẾN ĐIỂM NAGNG NGÃ TƯ NÁCH</v>
      </c>
      <c r="G23" s="84" t="s">
        <v>42</v>
      </c>
      <c r="H23" s="84" t="s">
        <v>30</v>
      </c>
      <c r="I23" s="84" t="s">
        <v>53</v>
      </c>
      <c r="J23" s="103" t="s">
        <v>237</v>
      </c>
      <c r="K23" s="113" t="s">
        <v>237</v>
      </c>
      <c r="L23" s="85">
        <v>0</v>
      </c>
      <c r="M23" s="110" t="s">
        <v>9</v>
      </c>
      <c r="N23" s="103" t="s">
        <v>237</v>
      </c>
      <c r="O23" s="86" t="s">
        <v>248</v>
      </c>
      <c r="P23" s="87"/>
    </row>
    <row r="24" spans="1:16" s="88" customFormat="1" ht="45" customHeight="1">
      <c r="A24" s="93">
        <v>20</v>
      </c>
      <c r="B24" s="83" t="s">
        <v>121</v>
      </c>
      <c r="C24" s="100" t="str">
        <f>VLOOKUP(B24,'SPEC PROTO'!$A$5:$B$30,2,0)</f>
        <v>RỘNG BẮP TAY</v>
      </c>
      <c r="D24" s="83"/>
      <c r="E24" s="83" t="s">
        <v>124</v>
      </c>
      <c r="F24" s="100" t="str">
        <f>VLOOKUP(E24,'SPEC PROTO'!$D$5:$E$30,2,0)</f>
        <v>HẠ 1" DƯỚI NGÃ TƯ NÁCH, ĐO TỪ MÉP ĐẾN MÉP</v>
      </c>
      <c r="G24" s="84" t="s">
        <v>42</v>
      </c>
      <c r="H24" s="84" t="s">
        <v>71</v>
      </c>
      <c r="I24" s="84" t="s">
        <v>53</v>
      </c>
      <c r="J24" s="103" t="s">
        <v>238</v>
      </c>
      <c r="K24" s="112">
        <f>9+ (-1/8)</f>
        <v>8.875</v>
      </c>
      <c r="L24" s="85">
        <v>-0.125</v>
      </c>
      <c r="M24" s="110" t="s">
        <v>53</v>
      </c>
      <c r="N24" s="103" t="s">
        <v>238</v>
      </c>
      <c r="O24" s="86" t="s">
        <v>248</v>
      </c>
      <c r="P24" s="87">
        <f>9+ (-1/8)</f>
        <v>8.875</v>
      </c>
    </row>
    <row r="25" spans="1:16" s="88" customFormat="1" ht="30.75" customHeight="1">
      <c r="A25" s="93">
        <v>21</v>
      </c>
      <c r="B25" s="83" t="s">
        <v>126</v>
      </c>
      <c r="C25" s="100" t="str">
        <f>VLOOKUP(B25,'SPEC PROTO'!$A$5:$B$30,2,0)</f>
        <v>RỘNG CẲNG TAY</v>
      </c>
      <c r="D25" s="83"/>
      <c r="E25" s="89" t="s">
        <v>129</v>
      </c>
      <c r="F25" s="100" t="str">
        <f>VLOOKUP(E25,'SPEC PROTO'!$D$5:$E$30,2,0)</f>
        <v>9" TỪ MÉP LAI TAY</v>
      </c>
      <c r="G25" s="84" t="s">
        <v>42</v>
      </c>
      <c r="H25" s="84" t="s">
        <v>71</v>
      </c>
      <c r="I25" s="84" t="s">
        <v>53</v>
      </c>
      <c r="J25" s="103" t="s">
        <v>239</v>
      </c>
      <c r="K25" s="113" t="s">
        <v>239</v>
      </c>
      <c r="L25" s="85">
        <v>0</v>
      </c>
      <c r="M25" s="110" t="s">
        <v>72</v>
      </c>
      <c r="N25" s="103" t="s">
        <v>239</v>
      </c>
      <c r="O25" s="86" t="s">
        <v>248</v>
      </c>
      <c r="P25" s="87"/>
    </row>
    <row r="26" spans="1:16" s="88" customFormat="1" ht="44.45" customHeight="1">
      <c r="A26" s="93">
        <v>22</v>
      </c>
      <c r="B26" s="83" t="s">
        <v>208</v>
      </c>
      <c r="C26" s="100" t="s">
        <v>244</v>
      </c>
      <c r="D26" s="83"/>
      <c r="E26" s="83"/>
      <c r="F26" s="100"/>
      <c r="G26" s="84" t="s">
        <v>42</v>
      </c>
      <c r="H26" s="84" t="s">
        <v>71</v>
      </c>
      <c r="I26" s="84" t="s">
        <v>53</v>
      </c>
      <c r="J26" s="103" t="s">
        <v>231</v>
      </c>
      <c r="K26" s="113" t="s">
        <v>231</v>
      </c>
      <c r="L26" s="85">
        <v>0</v>
      </c>
      <c r="M26" s="110" t="s">
        <v>231</v>
      </c>
      <c r="N26" s="103" t="s">
        <v>231</v>
      </c>
      <c r="O26" s="86" t="s">
        <v>250</v>
      </c>
      <c r="P26" s="87"/>
    </row>
    <row r="27" spans="1:16" s="88" customFormat="1" ht="30.75" customHeight="1">
      <c r="A27" s="93">
        <v>23</v>
      </c>
      <c r="B27" s="83" t="s">
        <v>132</v>
      </c>
      <c r="C27" s="100" t="str">
        <f>VLOOKUP(B27,'SPEC PROTO'!$A$5:$B$30,2,0)</f>
        <v>RỘNG LAI ÁO - TẠI ĐƯỜNG MAY</v>
      </c>
      <c r="D27" s="83"/>
      <c r="E27" s="83" t="s">
        <v>135</v>
      </c>
      <c r="F27" s="100" t="str">
        <f>VLOOKUP(E27,'SPEC PROTO'!$D$5:$E$30,2,0)</f>
        <v>RỘNG TẠI ĐƯỜNG MAY</v>
      </c>
      <c r="G27" s="84" t="s">
        <v>42</v>
      </c>
      <c r="H27" s="84" t="s">
        <v>71</v>
      </c>
      <c r="I27" s="84" t="s">
        <v>53</v>
      </c>
      <c r="J27" s="103" t="s">
        <v>137</v>
      </c>
      <c r="K27" s="85">
        <v>4.625</v>
      </c>
      <c r="L27" s="85">
        <v>-0.125</v>
      </c>
      <c r="M27" s="102" t="s">
        <v>214</v>
      </c>
      <c r="N27" s="103" t="s">
        <v>137</v>
      </c>
      <c r="O27" s="86"/>
      <c r="P27" s="87">
        <f>3/4 + (-1/8)</f>
        <v>0.625</v>
      </c>
    </row>
    <row r="28" spans="1:16" s="88" customFormat="1" ht="45" customHeight="1">
      <c r="A28" s="93">
        <v>24</v>
      </c>
      <c r="B28" s="83" t="s">
        <v>138</v>
      </c>
      <c r="C28" s="100" t="str">
        <f>VLOOKUP(B28,'SPEC PROTO'!$A$5:$B$30,2,0)</f>
        <v>RỘNG LAI ÁO - TẠI MÉP</v>
      </c>
      <c r="D28" s="83"/>
      <c r="E28" s="89" t="s">
        <v>140</v>
      </c>
      <c r="F28" s="100" t="str">
        <f>VLOOKUP(E28,'SPEC PROTO'!$D$5:$E$30,2,0)</f>
        <v>TẠI MÉP LAI</v>
      </c>
      <c r="G28" s="84" t="s">
        <v>42</v>
      </c>
      <c r="H28" s="84" t="s">
        <v>71</v>
      </c>
      <c r="I28" s="84" t="s">
        <v>53</v>
      </c>
      <c r="J28" s="103" t="s">
        <v>44</v>
      </c>
      <c r="K28" s="113" t="s">
        <v>44</v>
      </c>
      <c r="L28" s="85">
        <v>0</v>
      </c>
      <c r="M28" s="102" t="s">
        <v>214</v>
      </c>
      <c r="N28" s="103" t="s">
        <v>44</v>
      </c>
      <c r="O28" s="86"/>
      <c r="P28" s="87"/>
    </row>
    <row r="29" spans="1:16" s="88" customFormat="1" ht="45" customHeight="1">
      <c r="A29" s="93">
        <v>25</v>
      </c>
      <c r="B29" s="83" t="s">
        <v>141</v>
      </c>
      <c r="C29" s="100" t="str">
        <f>VLOOKUP(B29,'SPEC PROTO'!$A$5:$B$30,2,0)</f>
        <v>TO BẢN LAI TAY</v>
      </c>
      <c r="D29" s="83"/>
      <c r="E29" s="89" t="s">
        <v>144</v>
      </c>
      <c r="F29" s="100" t="str">
        <f>VLOOKUP(E29,'SPEC PROTO'!$D$5:$E$30,2,0)</f>
        <v>MÉP ĐẾN ĐƯỜNG MAY</v>
      </c>
      <c r="G29" s="84" t="s">
        <v>42</v>
      </c>
      <c r="H29" s="84" t="s">
        <v>30</v>
      </c>
      <c r="I29" s="84" t="s">
        <v>43</v>
      </c>
      <c r="J29" s="103" t="s">
        <v>235</v>
      </c>
      <c r="K29" s="113" t="s">
        <v>235</v>
      </c>
      <c r="L29" s="85">
        <v>0</v>
      </c>
      <c r="M29" s="110" t="s">
        <v>230</v>
      </c>
      <c r="N29" s="103" t="s">
        <v>235</v>
      </c>
      <c r="O29" s="86" t="s">
        <v>249</v>
      </c>
      <c r="P29" s="87"/>
    </row>
    <row r="30" spans="1:16" s="88" customFormat="1" ht="45" customHeight="1">
      <c r="A30" s="93">
        <v>26</v>
      </c>
      <c r="B30" s="83" t="s">
        <v>209</v>
      </c>
      <c r="C30" s="100" t="s">
        <v>253</v>
      </c>
      <c r="D30" s="83"/>
      <c r="E30" s="89"/>
      <c r="F30" s="100"/>
      <c r="G30" s="84" t="s">
        <v>42</v>
      </c>
      <c r="H30" s="84" t="s">
        <v>30</v>
      </c>
      <c r="I30" s="84" t="s">
        <v>53</v>
      </c>
      <c r="J30" s="103" t="s">
        <v>168</v>
      </c>
      <c r="K30" s="113" t="s">
        <v>168</v>
      </c>
      <c r="L30" s="85">
        <v>0</v>
      </c>
      <c r="M30" s="110" t="s">
        <v>224</v>
      </c>
      <c r="N30" s="103" t="s">
        <v>168</v>
      </c>
      <c r="O30" s="86" t="s">
        <v>252</v>
      </c>
      <c r="P30" s="87"/>
    </row>
    <row r="31" spans="1:16" s="88" customFormat="1" ht="58.15" customHeight="1">
      <c r="A31" s="93">
        <v>27</v>
      </c>
      <c r="B31" s="83" t="s">
        <v>210</v>
      </c>
      <c r="C31" s="100" t="s">
        <v>245</v>
      </c>
      <c r="D31" s="83"/>
      <c r="E31" s="89"/>
      <c r="F31" s="100"/>
      <c r="G31" s="84" t="s">
        <v>42</v>
      </c>
      <c r="H31" s="84" t="s">
        <v>30</v>
      </c>
      <c r="I31" s="84" t="s">
        <v>43</v>
      </c>
      <c r="J31" s="103" t="s">
        <v>240</v>
      </c>
      <c r="K31" s="113" t="s">
        <v>240</v>
      </c>
      <c r="L31" s="85">
        <v>0</v>
      </c>
      <c r="M31" s="110" t="s">
        <v>43</v>
      </c>
      <c r="N31" s="103" t="s">
        <v>240</v>
      </c>
      <c r="O31" s="86" t="s">
        <v>252</v>
      </c>
      <c r="P31" s="87"/>
    </row>
    <row r="32" spans="1:16" s="88" customFormat="1" ht="55.9" customHeight="1">
      <c r="A32" s="93">
        <v>28</v>
      </c>
      <c r="B32" s="83" t="s">
        <v>211</v>
      </c>
      <c r="C32" s="100" t="s">
        <v>246</v>
      </c>
      <c r="D32" s="83"/>
      <c r="E32" s="89" t="s">
        <v>213</v>
      </c>
      <c r="F32" s="100" t="s">
        <v>247</v>
      </c>
      <c r="G32" s="84" t="s">
        <v>29</v>
      </c>
      <c r="H32" s="84" t="s">
        <v>30</v>
      </c>
      <c r="I32" s="84" t="s">
        <v>43</v>
      </c>
      <c r="J32" s="103" t="s">
        <v>44</v>
      </c>
      <c r="K32" s="85">
        <v>0.875</v>
      </c>
      <c r="L32" s="85">
        <v>0.125</v>
      </c>
      <c r="M32" s="110" t="s">
        <v>214</v>
      </c>
      <c r="N32" s="103" t="s">
        <v>44</v>
      </c>
      <c r="O32" s="86" t="s">
        <v>251</v>
      </c>
      <c r="P32" s="87">
        <f>3/4 + 1/8</f>
        <v>0.875</v>
      </c>
    </row>
    <row r="33" spans="1:16" s="88" customFormat="1" ht="68.45" customHeight="1">
      <c r="A33" s="93">
        <v>29</v>
      </c>
      <c r="B33" s="83" t="s">
        <v>163</v>
      </c>
      <c r="C33" s="100" t="str">
        <f>VLOOKUP(B33,'SPEC PROTO'!$A$5:$B$30,2,0)</f>
        <v>VỊ TRÍ NHÃN SƯỜN CỜ SƯỜN NGOÀI</v>
      </c>
      <c r="D33" s="83"/>
      <c r="E33" s="89" t="s">
        <v>166</v>
      </c>
      <c r="F33" s="100" t="str">
        <f>VLOOKUP(E33,'SPEC PROTO'!$D$5:$E$30,2,0)</f>
        <v>MÉP LAI ĐẾN MÉP NHÃN, TẠI SƯỜN TRÁI NGOÀI NGƯỜI MẶC</v>
      </c>
      <c r="G33" s="84" t="s">
        <v>42</v>
      </c>
      <c r="H33" s="84" t="s">
        <v>30</v>
      </c>
      <c r="I33" s="84" t="s">
        <v>43</v>
      </c>
      <c r="J33" s="103" t="s">
        <v>168</v>
      </c>
      <c r="K33" s="85">
        <v>7.125</v>
      </c>
      <c r="L33" s="85">
        <v>0.125</v>
      </c>
      <c r="M33" s="102" t="s">
        <v>214</v>
      </c>
      <c r="N33" s="103" t="s">
        <v>168</v>
      </c>
      <c r="O33" s="86" t="s">
        <v>251</v>
      </c>
      <c r="P33" s="87">
        <f>7+1/8</f>
        <v>7.125</v>
      </c>
    </row>
  </sheetData>
  <autoFilter ref="A4:P33" xr:uid="{05458A05-807B-47D1-9E11-C42CB42EF506}"/>
  <mergeCells count="2">
    <mergeCell ref="B1:O1"/>
    <mergeCell ref="E2:O2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89EE-2423-4ED1-9E80-81CB55680F1B}">
  <sheetPr>
    <pageSetUpPr fitToPage="1"/>
  </sheetPr>
  <dimension ref="A1:O36"/>
  <sheetViews>
    <sheetView tabSelected="1" view="pageBreakPreview" zoomScale="58" zoomScaleNormal="90" zoomScaleSheetLayoutView="58" workbookViewId="0">
      <selection activeCell="B1" sqref="B1"/>
    </sheetView>
  </sheetViews>
  <sheetFormatPr defaultColWidth="8.7109375" defaultRowHeight="12.75"/>
  <cols>
    <col min="1" max="1" width="4.5703125" style="45" customWidth="1"/>
    <col min="2" max="2" width="43" style="45" customWidth="1"/>
    <col min="3" max="3" width="42.42578125" style="45" customWidth="1"/>
    <col min="4" max="4" width="14" style="45" customWidth="1"/>
    <col min="5" max="5" width="40.5703125" style="45" customWidth="1"/>
    <col min="6" max="6" width="46.28515625" style="45" customWidth="1"/>
    <col min="7" max="7" width="14.5703125" style="45" customWidth="1"/>
    <col min="8" max="8" width="9.42578125" style="45" customWidth="1"/>
    <col min="9" max="9" width="19.42578125" style="45" customWidth="1"/>
    <col min="10" max="15" width="15.28515625" style="45" customWidth="1"/>
    <col min="16" max="16384" width="8.7109375" style="45"/>
  </cols>
  <sheetData>
    <row r="1" spans="1:15" ht="45.6" customHeight="1">
      <c r="B1" s="114" t="s">
        <v>283</v>
      </c>
      <c r="C1" s="115"/>
      <c r="D1" s="116"/>
      <c r="E1" s="116"/>
      <c r="F1" s="116"/>
      <c r="G1" s="116"/>
      <c r="H1" s="116"/>
      <c r="I1" s="116"/>
      <c r="J1" s="116"/>
    </row>
    <row r="2" spans="1:15" ht="8.4499999999999993" customHeight="1">
      <c r="B2" s="117"/>
      <c r="C2" s="117"/>
      <c r="D2" s="116"/>
      <c r="E2" s="116"/>
      <c r="F2" s="116"/>
      <c r="G2" s="116"/>
      <c r="H2" s="116"/>
      <c r="I2" s="116"/>
      <c r="J2" s="116"/>
    </row>
    <row r="3" spans="1:15" ht="39.6" customHeight="1">
      <c r="B3" s="118"/>
      <c r="C3" s="119" t="s">
        <v>263</v>
      </c>
      <c r="D3" s="116"/>
      <c r="E3" s="116"/>
      <c r="F3" s="116"/>
      <c r="G3" s="116"/>
      <c r="H3" s="116"/>
      <c r="I3" s="116"/>
      <c r="J3" s="116"/>
    </row>
    <row r="4" spans="1:15" ht="12.6" customHeight="1">
      <c r="B4" s="118"/>
      <c r="C4" s="118"/>
      <c r="D4" s="116"/>
      <c r="E4" s="116"/>
      <c r="F4" s="116"/>
      <c r="G4" s="116"/>
      <c r="H4" s="116"/>
      <c r="I4" s="116"/>
      <c r="J4" s="116"/>
    </row>
    <row r="5" spans="1:15" ht="23.65" customHeight="1">
      <c r="B5" s="118"/>
      <c r="C5" s="118"/>
      <c r="D5" s="116"/>
      <c r="E5" s="116"/>
      <c r="F5" s="116"/>
      <c r="G5" s="116"/>
      <c r="H5" s="116"/>
      <c r="I5" s="116"/>
      <c r="J5" s="116"/>
    </row>
    <row r="6" spans="1:15" ht="34.5" customHeight="1">
      <c r="A6" s="120" t="s">
        <v>255</v>
      </c>
      <c r="B6" s="121" t="s">
        <v>256</v>
      </c>
      <c r="C6" s="121" t="s">
        <v>203</v>
      </c>
      <c r="D6" s="121" t="s">
        <v>257</v>
      </c>
      <c r="E6" s="121" t="s">
        <v>6</v>
      </c>
      <c r="F6" s="121" t="s">
        <v>203</v>
      </c>
      <c r="G6" s="121" t="s">
        <v>258</v>
      </c>
      <c r="H6" s="121" t="s">
        <v>259</v>
      </c>
      <c r="I6" s="121" t="s">
        <v>5</v>
      </c>
      <c r="J6" s="122" t="s">
        <v>3</v>
      </c>
      <c r="K6" s="122"/>
      <c r="L6" s="122"/>
      <c r="M6" s="122"/>
      <c r="N6" s="122"/>
      <c r="O6" s="122"/>
    </row>
    <row r="7" spans="1:15" s="163" customFormat="1" ht="38.65" customHeight="1">
      <c r="A7" s="123">
        <v>1</v>
      </c>
      <c r="B7" s="124" t="s">
        <v>24</v>
      </c>
      <c r="C7" s="159" t="s">
        <v>25</v>
      </c>
      <c r="D7" s="124" t="s">
        <v>26</v>
      </c>
      <c r="E7" s="124" t="s">
        <v>27</v>
      </c>
      <c r="F7" s="159" t="s">
        <v>28</v>
      </c>
      <c r="G7" s="124" t="s">
        <v>29</v>
      </c>
      <c r="H7" s="124" t="s">
        <v>30</v>
      </c>
      <c r="I7" s="124" t="s">
        <v>53</v>
      </c>
      <c r="J7" s="159" t="s">
        <v>301</v>
      </c>
      <c r="K7" s="160"/>
      <c r="L7" s="161"/>
      <c r="M7" s="159"/>
      <c r="N7" s="159"/>
      <c r="O7" s="162"/>
    </row>
    <row r="8" spans="1:15" s="163" customFormat="1" ht="43.5" customHeight="1">
      <c r="A8" s="123">
        <v>2</v>
      </c>
      <c r="B8" s="124" t="s">
        <v>33</v>
      </c>
      <c r="C8" s="159" t="s">
        <v>34</v>
      </c>
      <c r="D8" s="124" t="s">
        <v>35</v>
      </c>
      <c r="E8" s="124" t="s">
        <v>7</v>
      </c>
      <c r="F8" s="159" t="s">
        <v>36</v>
      </c>
      <c r="G8" s="124" t="s">
        <v>29</v>
      </c>
      <c r="H8" s="124" t="s">
        <v>30</v>
      </c>
      <c r="I8" s="124" t="s">
        <v>53</v>
      </c>
      <c r="J8" s="159" t="s">
        <v>216</v>
      </c>
      <c r="K8" s="160"/>
      <c r="L8" s="161"/>
      <c r="M8" s="159"/>
      <c r="N8" s="159"/>
      <c r="O8" s="162"/>
    </row>
    <row r="9" spans="1:15" s="163" customFormat="1" ht="43.5" customHeight="1">
      <c r="A9" s="123">
        <v>3</v>
      </c>
      <c r="B9" s="124" t="s">
        <v>38</v>
      </c>
      <c r="C9" s="159" t="s">
        <v>39</v>
      </c>
      <c r="D9" s="124" t="s">
        <v>40</v>
      </c>
      <c r="E9" s="124" t="s">
        <v>8</v>
      </c>
      <c r="F9" s="159" t="s">
        <v>318</v>
      </c>
      <c r="G9" s="124" t="s">
        <v>42</v>
      </c>
      <c r="H9" s="124" t="s">
        <v>30</v>
      </c>
      <c r="I9" s="124" t="s">
        <v>43</v>
      </c>
      <c r="J9" s="159" t="s">
        <v>44</v>
      </c>
      <c r="K9" s="160"/>
      <c r="L9" s="161"/>
      <c r="M9" s="159"/>
      <c r="N9" s="159"/>
      <c r="O9" s="162"/>
    </row>
    <row r="10" spans="1:15" s="163" customFormat="1" ht="38.65" customHeight="1">
      <c r="A10" s="123">
        <v>4</v>
      </c>
      <c r="B10" s="124" t="s">
        <v>45</v>
      </c>
      <c r="C10" s="159" t="s">
        <v>46</v>
      </c>
      <c r="D10" s="124" t="s">
        <v>47</v>
      </c>
      <c r="E10" s="124" t="s">
        <v>8</v>
      </c>
      <c r="F10" s="159" t="s">
        <v>318</v>
      </c>
      <c r="G10" s="124" t="s">
        <v>42</v>
      </c>
      <c r="H10" s="124" t="s">
        <v>30</v>
      </c>
      <c r="I10" s="124" t="s">
        <v>43</v>
      </c>
      <c r="J10" s="159" t="s">
        <v>274</v>
      </c>
      <c r="K10" s="160"/>
      <c r="L10" s="161"/>
      <c r="M10" s="159"/>
      <c r="N10" s="159"/>
      <c r="O10" s="162"/>
    </row>
    <row r="11" spans="1:15" s="163" customFormat="1" ht="48.75" customHeight="1">
      <c r="A11" s="123">
        <v>5</v>
      </c>
      <c r="B11" s="124" t="s">
        <v>48</v>
      </c>
      <c r="C11" s="159" t="s">
        <v>49</v>
      </c>
      <c r="D11" s="124" t="s">
        <v>50</v>
      </c>
      <c r="E11" s="124" t="s">
        <v>51</v>
      </c>
      <c r="F11" s="159" t="s">
        <v>52</v>
      </c>
      <c r="G11" s="124" t="s">
        <v>42</v>
      </c>
      <c r="H11" s="124" t="s">
        <v>30</v>
      </c>
      <c r="I11" s="124" t="s">
        <v>53</v>
      </c>
      <c r="J11" s="159" t="s">
        <v>168</v>
      </c>
      <c r="K11" s="160"/>
      <c r="L11" s="161"/>
      <c r="M11" s="159"/>
      <c r="N11" s="159"/>
      <c r="O11" s="162"/>
    </row>
    <row r="12" spans="1:15" s="163" customFormat="1" ht="58.15" customHeight="1">
      <c r="A12" s="123">
        <v>6</v>
      </c>
      <c r="B12" s="124" t="s">
        <v>264</v>
      </c>
      <c r="C12" s="159" t="s">
        <v>277</v>
      </c>
      <c r="D12" s="124" t="s">
        <v>289</v>
      </c>
      <c r="E12" s="124"/>
      <c r="F12" s="159"/>
      <c r="G12" s="124" t="s">
        <v>42</v>
      </c>
      <c r="H12" s="124" t="s">
        <v>30</v>
      </c>
      <c r="I12" s="124" t="s">
        <v>53</v>
      </c>
      <c r="J12" s="159" t="s">
        <v>238</v>
      </c>
      <c r="K12" s="160"/>
      <c r="L12" s="161"/>
      <c r="M12" s="159"/>
      <c r="N12" s="159"/>
      <c r="O12" s="159"/>
    </row>
    <row r="13" spans="1:15" s="163" customFormat="1" ht="58.15" customHeight="1">
      <c r="A13" s="123">
        <v>7</v>
      </c>
      <c r="B13" s="124" t="s">
        <v>60</v>
      </c>
      <c r="C13" s="159" t="s">
        <v>61</v>
      </c>
      <c r="D13" s="124" t="s">
        <v>62</v>
      </c>
      <c r="E13" s="124" t="s">
        <v>63</v>
      </c>
      <c r="F13" s="159" t="s">
        <v>64</v>
      </c>
      <c r="G13" s="124" t="s">
        <v>42</v>
      </c>
      <c r="H13" s="124" t="s">
        <v>30</v>
      </c>
      <c r="I13" s="124" t="s">
        <v>53</v>
      </c>
      <c r="J13" s="159" t="s">
        <v>240</v>
      </c>
      <c r="K13" s="160"/>
      <c r="L13" s="161"/>
      <c r="M13" s="159"/>
      <c r="N13" s="159"/>
      <c r="O13" s="159"/>
    </row>
    <row r="14" spans="1:15" s="163" customFormat="1" ht="48.6" customHeight="1">
      <c r="A14" s="123">
        <v>8</v>
      </c>
      <c r="B14" s="124" t="s">
        <v>66</v>
      </c>
      <c r="C14" s="159" t="s">
        <v>67</v>
      </c>
      <c r="D14" s="124" t="s">
        <v>68</v>
      </c>
      <c r="E14" s="125" t="s">
        <v>69</v>
      </c>
      <c r="F14" s="159" t="s">
        <v>319</v>
      </c>
      <c r="G14" s="124" t="s">
        <v>42</v>
      </c>
      <c r="H14" s="124" t="s">
        <v>71</v>
      </c>
      <c r="I14" s="124" t="s">
        <v>53</v>
      </c>
      <c r="J14" s="159" t="s">
        <v>302</v>
      </c>
      <c r="K14" s="160"/>
      <c r="L14" s="161"/>
      <c r="M14" s="159"/>
      <c r="N14" s="159"/>
      <c r="O14" s="162"/>
    </row>
    <row r="15" spans="1:15" s="163" customFormat="1" ht="63.6" customHeight="1">
      <c r="A15" s="123">
        <v>9</v>
      </c>
      <c r="B15" s="124" t="s">
        <v>260</v>
      </c>
      <c r="C15" s="159" t="s">
        <v>262</v>
      </c>
      <c r="D15" s="124" t="s">
        <v>269</v>
      </c>
      <c r="E15" s="124"/>
      <c r="F15" s="159"/>
      <c r="G15" s="124" t="s">
        <v>29</v>
      </c>
      <c r="H15" s="124" t="s">
        <v>30</v>
      </c>
      <c r="I15" s="124" t="s">
        <v>214</v>
      </c>
      <c r="J15" s="159" t="s">
        <v>168</v>
      </c>
      <c r="K15" s="160"/>
      <c r="L15" s="161"/>
      <c r="M15" s="159"/>
      <c r="N15" s="159"/>
      <c r="O15" s="162"/>
    </row>
    <row r="16" spans="1:15" s="163" customFormat="1" ht="60.6" customHeight="1">
      <c r="A16" s="123">
        <v>10</v>
      </c>
      <c r="B16" s="124" t="s">
        <v>74</v>
      </c>
      <c r="C16" s="159" t="s">
        <v>75</v>
      </c>
      <c r="D16" s="124" t="s">
        <v>76</v>
      </c>
      <c r="E16" s="124" t="s">
        <v>77</v>
      </c>
      <c r="F16" s="159" t="s">
        <v>320</v>
      </c>
      <c r="G16" s="124" t="s">
        <v>42</v>
      </c>
      <c r="H16" s="124" t="s">
        <v>71</v>
      </c>
      <c r="I16" s="124" t="s">
        <v>53</v>
      </c>
      <c r="J16" s="159" t="s">
        <v>303</v>
      </c>
      <c r="K16" s="160"/>
      <c r="L16" s="161"/>
      <c r="M16" s="159"/>
      <c r="N16" s="159"/>
      <c r="O16" s="162"/>
    </row>
    <row r="17" spans="1:15" s="163" customFormat="1" ht="55.9" customHeight="1">
      <c r="A17" s="123">
        <v>11</v>
      </c>
      <c r="B17" s="124" t="s">
        <v>80</v>
      </c>
      <c r="C17" s="159" t="s">
        <v>81</v>
      </c>
      <c r="D17" s="124" t="s">
        <v>82</v>
      </c>
      <c r="E17" s="124" t="s">
        <v>83</v>
      </c>
      <c r="F17" s="159" t="s">
        <v>320</v>
      </c>
      <c r="G17" s="124" t="s">
        <v>42</v>
      </c>
      <c r="H17" s="124" t="s">
        <v>71</v>
      </c>
      <c r="I17" s="124" t="s">
        <v>53</v>
      </c>
      <c r="J17" s="159" t="s">
        <v>304</v>
      </c>
      <c r="K17" s="160"/>
      <c r="L17" s="161"/>
      <c r="M17" s="159"/>
      <c r="N17" s="159"/>
      <c r="O17" s="159"/>
    </row>
    <row r="18" spans="1:15" s="163" customFormat="1" ht="52.15" customHeight="1">
      <c r="A18" s="123">
        <v>12</v>
      </c>
      <c r="B18" s="124" t="s">
        <v>85</v>
      </c>
      <c r="C18" s="159" t="s">
        <v>86</v>
      </c>
      <c r="D18" s="124" t="s">
        <v>87</v>
      </c>
      <c r="E18" s="124" t="s">
        <v>88</v>
      </c>
      <c r="F18" s="159" t="s">
        <v>89</v>
      </c>
      <c r="G18" s="124" t="s">
        <v>29</v>
      </c>
      <c r="H18" s="124" t="s">
        <v>71</v>
      </c>
      <c r="I18" s="124" t="s">
        <v>53</v>
      </c>
      <c r="J18" s="159" t="s">
        <v>281</v>
      </c>
      <c r="K18" s="160"/>
      <c r="L18" s="161"/>
      <c r="M18" s="159"/>
      <c r="N18" s="159"/>
      <c r="O18" s="162"/>
    </row>
    <row r="19" spans="1:15" s="163" customFormat="1" ht="42" customHeight="1">
      <c r="A19" s="123">
        <v>13</v>
      </c>
      <c r="B19" s="124" t="s">
        <v>91</v>
      </c>
      <c r="C19" s="159" t="s">
        <v>92</v>
      </c>
      <c r="D19" s="124" t="s">
        <v>93</v>
      </c>
      <c r="E19" s="124" t="s">
        <v>94</v>
      </c>
      <c r="F19" s="159" t="s">
        <v>321</v>
      </c>
      <c r="G19" s="124" t="s">
        <v>29</v>
      </c>
      <c r="H19" s="124" t="s">
        <v>71</v>
      </c>
      <c r="I19" s="124" t="s">
        <v>53</v>
      </c>
      <c r="J19" s="159" t="s">
        <v>304</v>
      </c>
      <c r="K19" s="160"/>
      <c r="L19" s="161"/>
      <c r="M19" s="159"/>
      <c r="N19" s="159"/>
      <c r="O19" s="162"/>
    </row>
    <row r="20" spans="1:15" s="163" customFormat="1" ht="50.25" customHeight="1">
      <c r="A20" s="123">
        <v>14</v>
      </c>
      <c r="B20" s="124" t="s">
        <v>97</v>
      </c>
      <c r="C20" s="159" t="s">
        <v>278</v>
      </c>
      <c r="D20" s="124" t="s">
        <v>99</v>
      </c>
      <c r="E20" s="124" t="s">
        <v>100</v>
      </c>
      <c r="F20" s="159" t="s">
        <v>101</v>
      </c>
      <c r="G20" s="124" t="s">
        <v>29</v>
      </c>
      <c r="H20" s="124" t="s">
        <v>71</v>
      </c>
      <c r="I20" s="124" t="s">
        <v>53</v>
      </c>
      <c r="J20" s="159" t="s">
        <v>305</v>
      </c>
      <c r="K20" s="160"/>
      <c r="L20" s="161"/>
      <c r="M20" s="159"/>
      <c r="N20" s="159"/>
      <c r="O20" s="162"/>
    </row>
    <row r="21" spans="1:15" s="163" customFormat="1" ht="38.25" customHeight="1">
      <c r="A21" s="123">
        <v>15</v>
      </c>
      <c r="B21" s="124" t="s">
        <v>261</v>
      </c>
      <c r="C21" s="159" t="s">
        <v>104</v>
      </c>
      <c r="D21" s="124" t="s">
        <v>290</v>
      </c>
      <c r="E21" s="124" t="s">
        <v>291</v>
      </c>
      <c r="F21" s="159" t="s">
        <v>279</v>
      </c>
      <c r="G21" s="124" t="s">
        <v>42</v>
      </c>
      <c r="H21" s="124" t="s">
        <v>30</v>
      </c>
      <c r="I21" s="124" t="s">
        <v>43</v>
      </c>
      <c r="J21" s="159" t="s">
        <v>235</v>
      </c>
      <c r="K21" s="160"/>
      <c r="L21" s="161"/>
      <c r="M21" s="159"/>
      <c r="N21" s="159"/>
      <c r="O21" s="162"/>
    </row>
    <row r="22" spans="1:15" s="163" customFormat="1" ht="63" customHeight="1">
      <c r="A22" s="123">
        <v>16</v>
      </c>
      <c r="B22" s="124" t="s">
        <v>109</v>
      </c>
      <c r="C22" s="159" t="s">
        <v>110</v>
      </c>
      <c r="D22" s="124" t="s">
        <v>111</v>
      </c>
      <c r="E22" s="124" t="s">
        <v>112</v>
      </c>
      <c r="F22" s="159" t="s">
        <v>113</v>
      </c>
      <c r="G22" s="124" t="s">
        <v>29</v>
      </c>
      <c r="H22" s="124" t="s">
        <v>30</v>
      </c>
      <c r="I22" s="124" t="s">
        <v>31</v>
      </c>
      <c r="J22" s="159" t="s">
        <v>236</v>
      </c>
      <c r="K22" s="160"/>
      <c r="L22" s="161"/>
      <c r="M22" s="159"/>
      <c r="N22" s="159"/>
      <c r="O22" s="162"/>
    </row>
    <row r="23" spans="1:15" s="163" customFormat="1" ht="42" customHeight="1">
      <c r="A23" s="123">
        <v>17</v>
      </c>
      <c r="B23" s="124" t="s">
        <v>115</v>
      </c>
      <c r="C23" s="159" t="s">
        <v>116</v>
      </c>
      <c r="D23" s="124" t="s">
        <v>117</v>
      </c>
      <c r="E23" s="124" t="s">
        <v>118</v>
      </c>
      <c r="F23" s="159" t="s">
        <v>280</v>
      </c>
      <c r="G23" s="124" t="s">
        <v>42</v>
      </c>
      <c r="H23" s="124" t="s">
        <v>30</v>
      </c>
      <c r="I23" s="124" t="s">
        <v>53</v>
      </c>
      <c r="J23" s="159" t="s">
        <v>306</v>
      </c>
      <c r="K23" s="160"/>
      <c r="L23" s="161"/>
      <c r="M23" s="159"/>
      <c r="N23" s="159"/>
      <c r="O23" s="159"/>
    </row>
    <row r="24" spans="1:15" s="163" customFormat="1" ht="42" customHeight="1">
      <c r="A24" s="123">
        <v>18</v>
      </c>
      <c r="B24" s="124" t="s">
        <v>121</v>
      </c>
      <c r="C24" s="159" t="s">
        <v>122</v>
      </c>
      <c r="D24" s="124" t="s">
        <v>123</v>
      </c>
      <c r="E24" s="125" t="s">
        <v>124</v>
      </c>
      <c r="F24" s="159" t="s">
        <v>89</v>
      </c>
      <c r="G24" s="124" t="s">
        <v>42</v>
      </c>
      <c r="H24" s="124" t="s">
        <v>71</v>
      </c>
      <c r="I24" s="124" t="s">
        <v>53</v>
      </c>
      <c r="J24" s="159" t="s">
        <v>307</v>
      </c>
      <c r="K24" s="160"/>
      <c r="L24" s="161"/>
      <c r="M24" s="159"/>
      <c r="N24" s="159"/>
      <c r="O24" s="159"/>
    </row>
    <row r="25" spans="1:15" s="163" customFormat="1" ht="49.9" customHeight="1">
      <c r="A25" s="123">
        <v>19</v>
      </c>
      <c r="B25" s="124" t="s">
        <v>126</v>
      </c>
      <c r="C25" s="159" t="s">
        <v>127</v>
      </c>
      <c r="D25" s="124" t="s">
        <v>128</v>
      </c>
      <c r="E25" s="124" t="s">
        <v>129</v>
      </c>
      <c r="F25" s="159" t="s">
        <v>130</v>
      </c>
      <c r="G25" s="124" t="s">
        <v>42</v>
      </c>
      <c r="H25" s="124" t="s">
        <v>71</v>
      </c>
      <c r="I25" s="124" t="s">
        <v>53</v>
      </c>
      <c r="J25" s="159" t="s">
        <v>273</v>
      </c>
      <c r="K25" s="160"/>
      <c r="L25" s="161"/>
      <c r="M25" s="159"/>
      <c r="N25" s="159"/>
      <c r="O25" s="162"/>
    </row>
    <row r="26" spans="1:15" s="163" customFormat="1" ht="47.25" customHeight="1">
      <c r="A26" s="123">
        <v>20</v>
      </c>
      <c r="B26" s="124" t="s">
        <v>132</v>
      </c>
      <c r="C26" s="159" t="s">
        <v>309</v>
      </c>
      <c r="D26" s="124" t="s">
        <v>134</v>
      </c>
      <c r="E26" s="124" t="s">
        <v>135</v>
      </c>
      <c r="F26" s="159" t="s">
        <v>136</v>
      </c>
      <c r="G26" s="124" t="s">
        <v>42</v>
      </c>
      <c r="H26" s="124" t="s">
        <v>71</v>
      </c>
      <c r="I26" s="124" t="s">
        <v>53</v>
      </c>
      <c r="J26" s="159" t="s">
        <v>308</v>
      </c>
      <c r="K26" s="160"/>
      <c r="L26" s="161"/>
      <c r="M26" s="159"/>
      <c r="N26" s="159"/>
      <c r="O26" s="162"/>
    </row>
    <row r="27" spans="1:15" s="163" customFormat="1" ht="55.9" customHeight="1">
      <c r="A27" s="123">
        <v>21</v>
      </c>
      <c r="B27" s="124" t="s">
        <v>138</v>
      </c>
      <c r="C27" s="159" t="s">
        <v>310</v>
      </c>
      <c r="D27" s="124" t="s">
        <v>139</v>
      </c>
      <c r="E27" s="124" t="s">
        <v>140</v>
      </c>
      <c r="F27" s="159" t="s">
        <v>101</v>
      </c>
      <c r="G27" s="124" t="s">
        <v>42</v>
      </c>
      <c r="H27" s="124" t="s">
        <v>71</v>
      </c>
      <c r="I27" s="124" t="s">
        <v>53</v>
      </c>
      <c r="J27" s="159" t="s">
        <v>44</v>
      </c>
      <c r="K27" s="160"/>
      <c r="L27" s="161"/>
      <c r="M27" s="159"/>
      <c r="N27" s="159"/>
      <c r="O27" s="162"/>
    </row>
    <row r="28" spans="1:15" s="163" customFormat="1" ht="53.45" customHeight="1">
      <c r="A28" s="123">
        <v>22</v>
      </c>
      <c r="B28" s="124" t="s">
        <v>141</v>
      </c>
      <c r="C28" s="159" t="s">
        <v>142</v>
      </c>
      <c r="D28" s="124" t="s">
        <v>143</v>
      </c>
      <c r="E28" s="124" t="s">
        <v>144</v>
      </c>
      <c r="F28" s="159" t="s">
        <v>145</v>
      </c>
      <c r="G28" s="124" t="s">
        <v>42</v>
      </c>
      <c r="H28" s="124" t="s">
        <v>30</v>
      </c>
      <c r="I28" s="124" t="s">
        <v>43</v>
      </c>
      <c r="J28" s="159" t="s">
        <v>235</v>
      </c>
      <c r="K28" s="160"/>
      <c r="L28" s="161"/>
      <c r="M28" s="159"/>
      <c r="N28" s="159"/>
      <c r="O28" s="159"/>
    </row>
    <row r="29" spans="1:15" s="163" customFormat="1" ht="50.65" customHeight="1">
      <c r="A29" s="123">
        <v>23</v>
      </c>
      <c r="B29" s="124" t="s">
        <v>265</v>
      </c>
      <c r="C29" s="159" t="s">
        <v>311</v>
      </c>
      <c r="D29" s="124" t="s">
        <v>267</v>
      </c>
      <c r="E29" s="125" t="s">
        <v>268</v>
      </c>
      <c r="F29" s="159" t="s">
        <v>322</v>
      </c>
      <c r="G29" s="124" t="s">
        <v>42</v>
      </c>
      <c r="H29" s="124" t="s">
        <v>30</v>
      </c>
      <c r="I29" s="124" t="s">
        <v>43</v>
      </c>
      <c r="J29" s="159" t="s">
        <v>108</v>
      </c>
      <c r="K29" s="160"/>
      <c r="L29" s="161"/>
      <c r="M29" s="159"/>
      <c r="N29" s="159"/>
      <c r="O29" s="159"/>
    </row>
    <row r="30" spans="1:15" s="163" customFormat="1" ht="50.65" customHeight="1">
      <c r="A30" s="123">
        <v>24</v>
      </c>
      <c r="B30" s="124" t="s">
        <v>284</v>
      </c>
      <c r="C30" s="159" t="s">
        <v>312</v>
      </c>
      <c r="D30" s="124" t="s">
        <v>292</v>
      </c>
      <c r="E30" s="125" t="s">
        <v>293</v>
      </c>
      <c r="F30" s="159" t="s">
        <v>323</v>
      </c>
      <c r="G30" s="124" t="s">
        <v>42</v>
      </c>
      <c r="H30" s="124" t="s">
        <v>30</v>
      </c>
      <c r="I30" s="124" t="s">
        <v>43</v>
      </c>
      <c r="J30" s="159" t="s">
        <v>235</v>
      </c>
      <c r="K30" s="160"/>
      <c r="L30" s="161"/>
      <c r="M30" s="159"/>
      <c r="N30" s="159"/>
      <c r="O30" s="159"/>
    </row>
    <row r="31" spans="1:15" s="163" customFormat="1" ht="50.65" customHeight="1">
      <c r="A31" s="123">
        <v>25</v>
      </c>
      <c r="B31" s="124" t="s">
        <v>285</v>
      </c>
      <c r="C31" s="159" t="s">
        <v>313</v>
      </c>
      <c r="D31" s="124" t="s">
        <v>294</v>
      </c>
      <c r="E31" s="125" t="s">
        <v>295</v>
      </c>
      <c r="F31" s="159" t="s">
        <v>324</v>
      </c>
      <c r="G31" s="124" t="s">
        <v>42</v>
      </c>
      <c r="H31" s="124" t="s">
        <v>30</v>
      </c>
      <c r="I31" s="124" t="s">
        <v>53</v>
      </c>
      <c r="J31" s="159" t="s">
        <v>282</v>
      </c>
      <c r="K31" s="160"/>
      <c r="L31" s="161"/>
      <c r="M31" s="159"/>
      <c r="N31" s="159"/>
      <c r="O31" s="159"/>
    </row>
    <row r="32" spans="1:15" s="163" customFormat="1" ht="50.65" customHeight="1">
      <c r="A32" s="123">
        <v>26</v>
      </c>
      <c r="B32" s="124" t="s">
        <v>286</v>
      </c>
      <c r="C32" s="159" t="s">
        <v>314</v>
      </c>
      <c r="D32" s="124" t="s">
        <v>296</v>
      </c>
      <c r="E32" s="125" t="s">
        <v>297</v>
      </c>
      <c r="F32" s="159" t="s">
        <v>325</v>
      </c>
      <c r="G32" s="124" t="s">
        <v>42</v>
      </c>
      <c r="H32" s="124" t="s">
        <v>30</v>
      </c>
      <c r="I32" s="124" t="s">
        <v>53</v>
      </c>
      <c r="J32" s="159" t="s">
        <v>238</v>
      </c>
      <c r="K32" s="160"/>
      <c r="L32" s="161"/>
      <c r="M32" s="159"/>
      <c r="N32" s="159"/>
      <c r="O32" s="159"/>
    </row>
    <row r="33" spans="1:15" s="163" customFormat="1" ht="50.65" customHeight="1">
      <c r="A33" s="123">
        <v>27</v>
      </c>
      <c r="B33" s="124" t="s">
        <v>287</v>
      </c>
      <c r="C33" s="159" t="s">
        <v>315</v>
      </c>
      <c r="D33" s="124" t="s">
        <v>298</v>
      </c>
      <c r="E33" s="125" t="s">
        <v>299</v>
      </c>
      <c r="F33" s="159" t="s">
        <v>326</v>
      </c>
      <c r="G33" s="124" t="s">
        <v>42</v>
      </c>
      <c r="H33" s="124" t="s">
        <v>30</v>
      </c>
      <c r="I33" s="124" t="s">
        <v>53</v>
      </c>
      <c r="J33" s="159" t="s">
        <v>275</v>
      </c>
      <c r="K33" s="160"/>
      <c r="L33" s="161"/>
      <c r="M33" s="159"/>
      <c r="N33" s="159"/>
      <c r="O33" s="159"/>
    </row>
    <row r="34" spans="1:15" s="163" customFormat="1" ht="50.65" customHeight="1">
      <c r="A34" s="123">
        <v>28</v>
      </c>
      <c r="B34" s="124" t="s">
        <v>288</v>
      </c>
      <c r="C34" s="159" t="s">
        <v>316</v>
      </c>
      <c r="D34" s="124" t="s">
        <v>300</v>
      </c>
      <c r="E34" s="125"/>
      <c r="F34" s="159"/>
      <c r="G34" s="124" t="s">
        <v>42</v>
      </c>
      <c r="H34" s="124" t="s">
        <v>30</v>
      </c>
      <c r="I34" s="124" t="s">
        <v>43</v>
      </c>
      <c r="J34" s="159" t="s">
        <v>276</v>
      </c>
      <c r="K34" s="160"/>
      <c r="L34" s="161"/>
      <c r="M34" s="159"/>
      <c r="N34" s="159"/>
      <c r="O34" s="159"/>
    </row>
    <row r="35" spans="1:15" s="163" customFormat="1" ht="59.25" customHeight="1">
      <c r="A35" s="123">
        <v>29</v>
      </c>
      <c r="B35" s="124" t="s">
        <v>266</v>
      </c>
      <c r="C35" s="159" t="s">
        <v>317</v>
      </c>
      <c r="D35" s="124" t="s">
        <v>270</v>
      </c>
      <c r="E35" s="125" t="s">
        <v>271</v>
      </c>
      <c r="F35" s="159" t="s">
        <v>327</v>
      </c>
      <c r="G35" s="124" t="s">
        <v>42</v>
      </c>
      <c r="H35" s="124" t="s">
        <v>30</v>
      </c>
      <c r="I35" s="124" t="s">
        <v>43</v>
      </c>
      <c r="J35" s="159" t="s">
        <v>272</v>
      </c>
      <c r="K35" s="160"/>
      <c r="L35" s="161"/>
      <c r="M35" s="159"/>
      <c r="N35" s="159"/>
      <c r="O35" s="159"/>
    </row>
    <row r="36" spans="1:15" s="163" customFormat="1" ht="50.65" customHeight="1">
      <c r="A36" s="123">
        <v>30</v>
      </c>
      <c r="B36" s="124" t="s">
        <v>163</v>
      </c>
      <c r="C36" s="159" t="s">
        <v>164</v>
      </c>
      <c r="D36" s="124" t="s">
        <v>165</v>
      </c>
      <c r="E36" s="125" t="s">
        <v>166</v>
      </c>
      <c r="F36" s="159" t="s">
        <v>167</v>
      </c>
      <c r="G36" s="124" t="s">
        <v>42</v>
      </c>
      <c r="H36" s="124" t="s">
        <v>30</v>
      </c>
      <c r="I36" s="124" t="s">
        <v>43</v>
      </c>
      <c r="J36" s="159" t="s">
        <v>168</v>
      </c>
      <c r="K36" s="160"/>
      <c r="L36" s="161"/>
      <c r="M36" s="159"/>
      <c r="N36" s="159"/>
      <c r="O36" s="159"/>
    </row>
  </sheetData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62F7-130F-4697-9F25-982C8300CAAC}">
  <sheetPr>
    <pageSetUpPr fitToPage="1"/>
  </sheetPr>
  <dimension ref="A1:P78"/>
  <sheetViews>
    <sheetView view="pageBreakPreview" topLeftCell="A3" zoomScaleNormal="100" zoomScaleSheetLayoutView="100" zoomScalePageLayoutView="70" workbookViewId="0">
      <selection activeCell="I22" sqref="I22"/>
    </sheetView>
  </sheetViews>
  <sheetFormatPr defaultColWidth="9.85546875" defaultRowHeight="17.25"/>
  <cols>
    <col min="1" max="1" width="5.42578125" style="21" bestFit="1" customWidth="1"/>
    <col min="2" max="2" width="17.85546875" style="21" customWidth="1"/>
    <col min="3" max="3" width="10.42578125" style="21" customWidth="1"/>
    <col min="4" max="4" width="20" style="21" customWidth="1"/>
    <col min="5" max="5" width="2.140625" style="21" customWidth="1"/>
    <col min="6" max="6" width="15.85546875" style="21" customWidth="1"/>
    <col min="7" max="7" width="19.140625" style="21" customWidth="1"/>
    <col min="8" max="8" width="45.42578125" style="21" customWidth="1"/>
    <col min="9" max="254" width="9.85546875" style="21"/>
    <col min="255" max="255" width="3.85546875" style="21" customWidth="1"/>
    <col min="256" max="257" width="9.42578125" style="21" customWidth="1"/>
    <col min="258" max="259" width="14.85546875" style="21" customWidth="1"/>
    <col min="260" max="260" width="0" style="21" hidden="1" customWidth="1"/>
    <col min="261" max="267" width="9.42578125" style="21" customWidth="1"/>
    <col min="268" max="510" width="9.85546875" style="21"/>
    <col min="511" max="511" width="3.85546875" style="21" customWidth="1"/>
    <col min="512" max="513" width="9.42578125" style="21" customWidth="1"/>
    <col min="514" max="515" width="14.85546875" style="21" customWidth="1"/>
    <col min="516" max="516" width="0" style="21" hidden="1" customWidth="1"/>
    <col min="517" max="523" width="9.42578125" style="21" customWidth="1"/>
    <col min="524" max="766" width="9.85546875" style="21"/>
    <col min="767" max="767" width="3.85546875" style="21" customWidth="1"/>
    <col min="768" max="769" width="9.42578125" style="21" customWidth="1"/>
    <col min="770" max="771" width="14.85546875" style="21" customWidth="1"/>
    <col min="772" max="772" width="0" style="21" hidden="1" customWidth="1"/>
    <col min="773" max="779" width="9.42578125" style="21" customWidth="1"/>
    <col min="780" max="1022" width="9.85546875" style="21"/>
    <col min="1023" max="1023" width="3.85546875" style="21" customWidth="1"/>
    <col min="1024" max="1025" width="9.42578125" style="21" customWidth="1"/>
    <col min="1026" max="1027" width="14.85546875" style="21" customWidth="1"/>
    <col min="1028" max="1028" width="0" style="21" hidden="1" customWidth="1"/>
    <col min="1029" max="1035" width="9.42578125" style="21" customWidth="1"/>
    <col min="1036" max="1278" width="9.85546875" style="21"/>
    <col min="1279" max="1279" width="3.85546875" style="21" customWidth="1"/>
    <col min="1280" max="1281" width="9.42578125" style="21" customWidth="1"/>
    <col min="1282" max="1283" width="14.85546875" style="21" customWidth="1"/>
    <col min="1284" max="1284" width="0" style="21" hidden="1" customWidth="1"/>
    <col min="1285" max="1291" width="9.42578125" style="21" customWidth="1"/>
    <col min="1292" max="1534" width="9.85546875" style="21"/>
    <col min="1535" max="1535" width="3.85546875" style="21" customWidth="1"/>
    <col min="1536" max="1537" width="9.42578125" style="21" customWidth="1"/>
    <col min="1538" max="1539" width="14.85546875" style="21" customWidth="1"/>
    <col min="1540" max="1540" width="0" style="21" hidden="1" customWidth="1"/>
    <col min="1541" max="1547" width="9.42578125" style="21" customWidth="1"/>
    <col min="1548" max="1790" width="9.85546875" style="21"/>
    <col min="1791" max="1791" width="3.85546875" style="21" customWidth="1"/>
    <col min="1792" max="1793" width="9.42578125" style="21" customWidth="1"/>
    <col min="1794" max="1795" width="14.85546875" style="21" customWidth="1"/>
    <col min="1796" max="1796" width="0" style="21" hidden="1" customWidth="1"/>
    <col min="1797" max="1803" width="9.42578125" style="21" customWidth="1"/>
    <col min="1804" max="2046" width="9.85546875" style="21"/>
    <col min="2047" max="2047" width="3.85546875" style="21" customWidth="1"/>
    <col min="2048" max="2049" width="9.42578125" style="21" customWidth="1"/>
    <col min="2050" max="2051" width="14.85546875" style="21" customWidth="1"/>
    <col min="2052" max="2052" width="0" style="21" hidden="1" customWidth="1"/>
    <col min="2053" max="2059" width="9.42578125" style="21" customWidth="1"/>
    <col min="2060" max="2302" width="9.85546875" style="21"/>
    <col min="2303" max="2303" width="3.85546875" style="21" customWidth="1"/>
    <col min="2304" max="2305" width="9.42578125" style="21" customWidth="1"/>
    <col min="2306" max="2307" width="14.85546875" style="21" customWidth="1"/>
    <col min="2308" max="2308" width="0" style="21" hidden="1" customWidth="1"/>
    <col min="2309" max="2315" width="9.42578125" style="21" customWidth="1"/>
    <col min="2316" max="2558" width="9.85546875" style="21"/>
    <col min="2559" max="2559" width="3.85546875" style="21" customWidth="1"/>
    <col min="2560" max="2561" width="9.42578125" style="21" customWidth="1"/>
    <col min="2562" max="2563" width="14.85546875" style="21" customWidth="1"/>
    <col min="2564" max="2564" width="0" style="21" hidden="1" customWidth="1"/>
    <col min="2565" max="2571" width="9.42578125" style="21" customWidth="1"/>
    <col min="2572" max="2814" width="9.85546875" style="21"/>
    <col min="2815" max="2815" width="3.85546875" style="21" customWidth="1"/>
    <col min="2816" max="2817" width="9.42578125" style="21" customWidth="1"/>
    <col min="2818" max="2819" width="14.85546875" style="21" customWidth="1"/>
    <col min="2820" max="2820" width="0" style="21" hidden="1" customWidth="1"/>
    <col min="2821" max="2827" width="9.42578125" style="21" customWidth="1"/>
    <col min="2828" max="3070" width="9.85546875" style="21"/>
    <col min="3071" max="3071" width="3.85546875" style="21" customWidth="1"/>
    <col min="3072" max="3073" width="9.42578125" style="21" customWidth="1"/>
    <col min="3074" max="3075" width="14.85546875" style="21" customWidth="1"/>
    <col min="3076" max="3076" width="0" style="21" hidden="1" customWidth="1"/>
    <col min="3077" max="3083" width="9.42578125" style="21" customWidth="1"/>
    <col min="3084" max="3326" width="9.85546875" style="21"/>
    <col min="3327" max="3327" width="3.85546875" style="21" customWidth="1"/>
    <col min="3328" max="3329" width="9.42578125" style="21" customWidth="1"/>
    <col min="3330" max="3331" width="14.85546875" style="21" customWidth="1"/>
    <col min="3332" max="3332" width="0" style="21" hidden="1" customWidth="1"/>
    <col min="3333" max="3339" width="9.42578125" style="21" customWidth="1"/>
    <col min="3340" max="3582" width="9.85546875" style="21"/>
    <col min="3583" max="3583" width="3.85546875" style="21" customWidth="1"/>
    <col min="3584" max="3585" width="9.42578125" style="21" customWidth="1"/>
    <col min="3586" max="3587" width="14.85546875" style="21" customWidth="1"/>
    <col min="3588" max="3588" width="0" style="21" hidden="1" customWidth="1"/>
    <col min="3589" max="3595" width="9.42578125" style="21" customWidth="1"/>
    <col min="3596" max="3838" width="9.85546875" style="21"/>
    <col min="3839" max="3839" width="3.85546875" style="21" customWidth="1"/>
    <col min="3840" max="3841" width="9.42578125" style="21" customWidth="1"/>
    <col min="3842" max="3843" width="14.85546875" style="21" customWidth="1"/>
    <col min="3844" max="3844" width="0" style="21" hidden="1" customWidth="1"/>
    <col min="3845" max="3851" width="9.42578125" style="21" customWidth="1"/>
    <col min="3852" max="4094" width="9.85546875" style="21"/>
    <col min="4095" max="4095" width="3.85546875" style="21" customWidth="1"/>
    <col min="4096" max="4097" width="9.42578125" style="21" customWidth="1"/>
    <col min="4098" max="4099" width="14.85546875" style="21" customWidth="1"/>
    <col min="4100" max="4100" width="0" style="21" hidden="1" customWidth="1"/>
    <col min="4101" max="4107" width="9.42578125" style="21" customWidth="1"/>
    <col min="4108" max="4350" width="9.85546875" style="21"/>
    <col min="4351" max="4351" width="3.85546875" style="21" customWidth="1"/>
    <col min="4352" max="4353" width="9.42578125" style="21" customWidth="1"/>
    <col min="4354" max="4355" width="14.85546875" style="21" customWidth="1"/>
    <col min="4356" max="4356" width="0" style="21" hidden="1" customWidth="1"/>
    <col min="4357" max="4363" width="9.42578125" style="21" customWidth="1"/>
    <col min="4364" max="4606" width="9.85546875" style="21"/>
    <col min="4607" max="4607" width="3.85546875" style="21" customWidth="1"/>
    <col min="4608" max="4609" width="9.42578125" style="21" customWidth="1"/>
    <col min="4610" max="4611" width="14.85546875" style="21" customWidth="1"/>
    <col min="4612" max="4612" width="0" style="21" hidden="1" customWidth="1"/>
    <col min="4613" max="4619" width="9.42578125" style="21" customWidth="1"/>
    <col min="4620" max="4862" width="9.85546875" style="21"/>
    <col min="4863" max="4863" width="3.85546875" style="21" customWidth="1"/>
    <col min="4864" max="4865" width="9.42578125" style="21" customWidth="1"/>
    <col min="4866" max="4867" width="14.85546875" style="21" customWidth="1"/>
    <col min="4868" max="4868" width="0" style="21" hidden="1" customWidth="1"/>
    <col min="4869" max="4875" width="9.42578125" style="21" customWidth="1"/>
    <col min="4876" max="5118" width="9.85546875" style="21"/>
    <col min="5119" max="5119" width="3.85546875" style="21" customWidth="1"/>
    <col min="5120" max="5121" width="9.42578125" style="21" customWidth="1"/>
    <col min="5122" max="5123" width="14.85546875" style="21" customWidth="1"/>
    <col min="5124" max="5124" width="0" style="21" hidden="1" customWidth="1"/>
    <col min="5125" max="5131" width="9.42578125" style="21" customWidth="1"/>
    <col min="5132" max="5374" width="9.85546875" style="21"/>
    <col min="5375" max="5375" width="3.85546875" style="21" customWidth="1"/>
    <col min="5376" max="5377" width="9.42578125" style="21" customWidth="1"/>
    <col min="5378" max="5379" width="14.85546875" style="21" customWidth="1"/>
    <col min="5380" max="5380" width="0" style="21" hidden="1" customWidth="1"/>
    <col min="5381" max="5387" width="9.42578125" style="21" customWidth="1"/>
    <col min="5388" max="5630" width="9.85546875" style="21"/>
    <col min="5631" max="5631" width="3.85546875" style="21" customWidth="1"/>
    <col min="5632" max="5633" width="9.42578125" style="21" customWidth="1"/>
    <col min="5634" max="5635" width="14.85546875" style="21" customWidth="1"/>
    <col min="5636" max="5636" width="0" style="21" hidden="1" customWidth="1"/>
    <col min="5637" max="5643" width="9.42578125" style="21" customWidth="1"/>
    <col min="5644" max="5886" width="9.85546875" style="21"/>
    <col min="5887" max="5887" width="3.85546875" style="21" customWidth="1"/>
    <col min="5888" max="5889" width="9.42578125" style="21" customWidth="1"/>
    <col min="5890" max="5891" width="14.85546875" style="21" customWidth="1"/>
    <col min="5892" max="5892" width="0" style="21" hidden="1" customWidth="1"/>
    <col min="5893" max="5899" width="9.42578125" style="21" customWidth="1"/>
    <col min="5900" max="6142" width="9.85546875" style="21"/>
    <col min="6143" max="6143" width="3.85546875" style="21" customWidth="1"/>
    <col min="6144" max="6145" width="9.42578125" style="21" customWidth="1"/>
    <col min="6146" max="6147" width="14.85546875" style="21" customWidth="1"/>
    <col min="6148" max="6148" width="0" style="21" hidden="1" customWidth="1"/>
    <col min="6149" max="6155" width="9.42578125" style="21" customWidth="1"/>
    <col min="6156" max="6398" width="9.85546875" style="21"/>
    <col min="6399" max="6399" width="3.85546875" style="21" customWidth="1"/>
    <col min="6400" max="6401" width="9.42578125" style="21" customWidth="1"/>
    <col min="6402" max="6403" width="14.85546875" style="21" customWidth="1"/>
    <col min="6404" max="6404" width="0" style="21" hidden="1" customWidth="1"/>
    <col min="6405" max="6411" width="9.42578125" style="21" customWidth="1"/>
    <col min="6412" max="6654" width="9.85546875" style="21"/>
    <col min="6655" max="6655" width="3.85546875" style="21" customWidth="1"/>
    <col min="6656" max="6657" width="9.42578125" style="21" customWidth="1"/>
    <col min="6658" max="6659" width="14.85546875" style="21" customWidth="1"/>
    <col min="6660" max="6660" width="0" style="21" hidden="1" customWidth="1"/>
    <col min="6661" max="6667" width="9.42578125" style="21" customWidth="1"/>
    <col min="6668" max="6910" width="9.85546875" style="21"/>
    <col min="6911" max="6911" width="3.85546875" style="21" customWidth="1"/>
    <col min="6912" max="6913" width="9.42578125" style="21" customWidth="1"/>
    <col min="6914" max="6915" width="14.85546875" style="21" customWidth="1"/>
    <col min="6916" max="6916" width="0" style="21" hidden="1" customWidth="1"/>
    <col min="6917" max="6923" width="9.42578125" style="21" customWidth="1"/>
    <col min="6924" max="7166" width="9.85546875" style="21"/>
    <col min="7167" max="7167" width="3.85546875" style="21" customWidth="1"/>
    <col min="7168" max="7169" width="9.42578125" style="21" customWidth="1"/>
    <col min="7170" max="7171" width="14.85546875" style="21" customWidth="1"/>
    <col min="7172" max="7172" width="0" style="21" hidden="1" customWidth="1"/>
    <col min="7173" max="7179" width="9.42578125" style="21" customWidth="1"/>
    <col min="7180" max="7422" width="9.85546875" style="21"/>
    <col min="7423" max="7423" width="3.85546875" style="21" customWidth="1"/>
    <col min="7424" max="7425" width="9.42578125" style="21" customWidth="1"/>
    <col min="7426" max="7427" width="14.85546875" style="21" customWidth="1"/>
    <col min="7428" max="7428" width="0" style="21" hidden="1" customWidth="1"/>
    <col min="7429" max="7435" width="9.42578125" style="21" customWidth="1"/>
    <col min="7436" max="7678" width="9.85546875" style="21"/>
    <col min="7679" max="7679" width="3.85546875" style="21" customWidth="1"/>
    <col min="7680" max="7681" width="9.42578125" style="21" customWidth="1"/>
    <col min="7682" max="7683" width="14.85546875" style="21" customWidth="1"/>
    <col min="7684" max="7684" width="0" style="21" hidden="1" customWidth="1"/>
    <col min="7685" max="7691" width="9.42578125" style="21" customWidth="1"/>
    <col min="7692" max="7934" width="9.85546875" style="21"/>
    <col min="7935" max="7935" width="3.85546875" style="21" customWidth="1"/>
    <col min="7936" max="7937" width="9.42578125" style="21" customWidth="1"/>
    <col min="7938" max="7939" width="14.85546875" style="21" customWidth="1"/>
    <col min="7940" max="7940" width="0" style="21" hidden="1" customWidth="1"/>
    <col min="7941" max="7947" width="9.42578125" style="21" customWidth="1"/>
    <col min="7948" max="8190" width="9.85546875" style="21"/>
    <col min="8191" max="8191" width="3.85546875" style="21" customWidth="1"/>
    <col min="8192" max="8193" width="9.42578125" style="21" customWidth="1"/>
    <col min="8194" max="8195" width="14.85546875" style="21" customWidth="1"/>
    <col min="8196" max="8196" width="0" style="21" hidden="1" customWidth="1"/>
    <col min="8197" max="8203" width="9.42578125" style="21" customWidth="1"/>
    <col min="8204" max="8446" width="9.85546875" style="21"/>
    <col min="8447" max="8447" width="3.85546875" style="21" customWidth="1"/>
    <col min="8448" max="8449" width="9.42578125" style="21" customWidth="1"/>
    <col min="8450" max="8451" width="14.85546875" style="21" customWidth="1"/>
    <col min="8452" max="8452" width="0" style="21" hidden="1" customWidth="1"/>
    <col min="8453" max="8459" width="9.42578125" style="21" customWidth="1"/>
    <col min="8460" max="8702" width="9.85546875" style="21"/>
    <col min="8703" max="8703" width="3.85546875" style="21" customWidth="1"/>
    <col min="8704" max="8705" width="9.42578125" style="21" customWidth="1"/>
    <col min="8706" max="8707" width="14.85546875" style="21" customWidth="1"/>
    <col min="8708" max="8708" width="0" style="21" hidden="1" customWidth="1"/>
    <col min="8709" max="8715" width="9.42578125" style="21" customWidth="1"/>
    <col min="8716" max="8958" width="9.85546875" style="21"/>
    <col min="8959" max="8959" width="3.85546875" style="21" customWidth="1"/>
    <col min="8960" max="8961" width="9.42578125" style="21" customWidth="1"/>
    <col min="8962" max="8963" width="14.85546875" style="21" customWidth="1"/>
    <col min="8964" max="8964" width="0" style="21" hidden="1" customWidth="1"/>
    <col min="8965" max="8971" width="9.42578125" style="21" customWidth="1"/>
    <col min="8972" max="9214" width="9.85546875" style="21"/>
    <col min="9215" max="9215" width="3.85546875" style="21" customWidth="1"/>
    <col min="9216" max="9217" width="9.42578125" style="21" customWidth="1"/>
    <col min="9218" max="9219" width="14.85546875" style="21" customWidth="1"/>
    <col min="9220" max="9220" width="0" style="21" hidden="1" customWidth="1"/>
    <col min="9221" max="9227" width="9.42578125" style="21" customWidth="1"/>
    <col min="9228" max="9470" width="9.85546875" style="21"/>
    <col min="9471" max="9471" width="3.85546875" style="21" customWidth="1"/>
    <col min="9472" max="9473" width="9.42578125" style="21" customWidth="1"/>
    <col min="9474" max="9475" width="14.85546875" style="21" customWidth="1"/>
    <col min="9476" max="9476" width="0" style="21" hidden="1" customWidth="1"/>
    <col min="9477" max="9483" width="9.42578125" style="21" customWidth="1"/>
    <col min="9484" max="9726" width="9.85546875" style="21"/>
    <col min="9727" max="9727" width="3.85546875" style="21" customWidth="1"/>
    <col min="9728" max="9729" width="9.42578125" style="21" customWidth="1"/>
    <col min="9730" max="9731" width="14.85546875" style="21" customWidth="1"/>
    <col min="9732" max="9732" width="0" style="21" hidden="1" customWidth="1"/>
    <col min="9733" max="9739" width="9.42578125" style="21" customWidth="1"/>
    <col min="9740" max="9982" width="9.85546875" style="21"/>
    <col min="9983" max="9983" width="3.85546875" style="21" customWidth="1"/>
    <col min="9984" max="9985" width="9.42578125" style="21" customWidth="1"/>
    <col min="9986" max="9987" width="14.85546875" style="21" customWidth="1"/>
    <col min="9988" max="9988" width="0" style="21" hidden="1" customWidth="1"/>
    <col min="9989" max="9995" width="9.42578125" style="21" customWidth="1"/>
    <col min="9996" max="10238" width="9.85546875" style="21"/>
    <col min="10239" max="10239" width="3.85546875" style="21" customWidth="1"/>
    <col min="10240" max="10241" width="9.42578125" style="21" customWidth="1"/>
    <col min="10242" max="10243" width="14.85546875" style="21" customWidth="1"/>
    <col min="10244" max="10244" width="0" style="21" hidden="1" customWidth="1"/>
    <col min="10245" max="10251" width="9.42578125" style="21" customWidth="1"/>
    <col min="10252" max="10494" width="9.85546875" style="21"/>
    <col min="10495" max="10495" width="3.85546875" style="21" customWidth="1"/>
    <col min="10496" max="10497" width="9.42578125" style="21" customWidth="1"/>
    <col min="10498" max="10499" width="14.85546875" style="21" customWidth="1"/>
    <col min="10500" max="10500" width="0" style="21" hidden="1" customWidth="1"/>
    <col min="10501" max="10507" width="9.42578125" style="21" customWidth="1"/>
    <col min="10508" max="10750" width="9.85546875" style="21"/>
    <col min="10751" max="10751" width="3.85546875" style="21" customWidth="1"/>
    <col min="10752" max="10753" width="9.42578125" style="21" customWidth="1"/>
    <col min="10754" max="10755" width="14.85546875" style="21" customWidth="1"/>
    <col min="10756" max="10756" width="0" style="21" hidden="1" customWidth="1"/>
    <col min="10757" max="10763" width="9.42578125" style="21" customWidth="1"/>
    <col min="10764" max="11006" width="9.85546875" style="21"/>
    <col min="11007" max="11007" width="3.85546875" style="21" customWidth="1"/>
    <col min="11008" max="11009" width="9.42578125" style="21" customWidth="1"/>
    <col min="11010" max="11011" width="14.85546875" style="21" customWidth="1"/>
    <col min="11012" max="11012" width="0" style="21" hidden="1" customWidth="1"/>
    <col min="11013" max="11019" width="9.42578125" style="21" customWidth="1"/>
    <col min="11020" max="11262" width="9.85546875" style="21"/>
    <col min="11263" max="11263" width="3.85546875" style="21" customWidth="1"/>
    <col min="11264" max="11265" width="9.42578125" style="21" customWidth="1"/>
    <col min="11266" max="11267" width="14.85546875" style="21" customWidth="1"/>
    <col min="11268" max="11268" width="0" style="21" hidden="1" customWidth="1"/>
    <col min="11269" max="11275" width="9.42578125" style="21" customWidth="1"/>
    <col min="11276" max="11518" width="9.85546875" style="21"/>
    <col min="11519" max="11519" width="3.85546875" style="21" customWidth="1"/>
    <col min="11520" max="11521" width="9.42578125" style="21" customWidth="1"/>
    <col min="11522" max="11523" width="14.85546875" style="21" customWidth="1"/>
    <col min="11524" max="11524" width="0" style="21" hidden="1" customWidth="1"/>
    <col min="11525" max="11531" width="9.42578125" style="21" customWidth="1"/>
    <col min="11532" max="11774" width="9.85546875" style="21"/>
    <col min="11775" max="11775" width="3.85546875" style="21" customWidth="1"/>
    <col min="11776" max="11777" width="9.42578125" style="21" customWidth="1"/>
    <col min="11778" max="11779" width="14.85546875" style="21" customWidth="1"/>
    <col min="11780" max="11780" width="0" style="21" hidden="1" customWidth="1"/>
    <col min="11781" max="11787" width="9.42578125" style="21" customWidth="1"/>
    <col min="11788" max="12030" width="9.85546875" style="21"/>
    <col min="12031" max="12031" width="3.85546875" style="21" customWidth="1"/>
    <col min="12032" max="12033" width="9.42578125" style="21" customWidth="1"/>
    <col min="12034" max="12035" width="14.85546875" style="21" customWidth="1"/>
    <col min="12036" max="12036" width="0" style="21" hidden="1" customWidth="1"/>
    <col min="12037" max="12043" width="9.42578125" style="21" customWidth="1"/>
    <col min="12044" max="12286" width="9.85546875" style="21"/>
    <col min="12287" max="12287" width="3.85546875" style="21" customWidth="1"/>
    <col min="12288" max="12289" width="9.42578125" style="21" customWidth="1"/>
    <col min="12290" max="12291" width="14.85546875" style="21" customWidth="1"/>
    <col min="12292" max="12292" width="0" style="21" hidden="1" customWidth="1"/>
    <col min="12293" max="12299" width="9.42578125" style="21" customWidth="1"/>
    <col min="12300" max="12542" width="9.85546875" style="21"/>
    <col min="12543" max="12543" width="3.85546875" style="21" customWidth="1"/>
    <col min="12544" max="12545" width="9.42578125" style="21" customWidth="1"/>
    <col min="12546" max="12547" width="14.85546875" style="21" customWidth="1"/>
    <col min="12548" max="12548" width="0" style="21" hidden="1" customWidth="1"/>
    <col min="12549" max="12555" width="9.42578125" style="21" customWidth="1"/>
    <col min="12556" max="12798" width="9.85546875" style="21"/>
    <col min="12799" max="12799" width="3.85546875" style="21" customWidth="1"/>
    <col min="12800" max="12801" width="9.42578125" style="21" customWidth="1"/>
    <col min="12802" max="12803" width="14.85546875" style="21" customWidth="1"/>
    <col min="12804" max="12804" width="0" style="21" hidden="1" customWidth="1"/>
    <col min="12805" max="12811" width="9.42578125" style="21" customWidth="1"/>
    <col min="12812" max="13054" width="9.85546875" style="21"/>
    <col min="13055" max="13055" width="3.85546875" style="21" customWidth="1"/>
    <col min="13056" max="13057" width="9.42578125" style="21" customWidth="1"/>
    <col min="13058" max="13059" width="14.85546875" style="21" customWidth="1"/>
    <col min="13060" max="13060" width="0" style="21" hidden="1" customWidth="1"/>
    <col min="13061" max="13067" width="9.42578125" style="21" customWidth="1"/>
    <col min="13068" max="13310" width="9.85546875" style="21"/>
    <col min="13311" max="13311" width="3.85546875" style="21" customWidth="1"/>
    <col min="13312" max="13313" width="9.42578125" style="21" customWidth="1"/>
    <col min="13314" max="13315" width="14.85546875" style="21" customWidth="1"/>
    <col min="13316" max="13316" width="0" style="21" hidden="1" customWidth="1"/>
    <col min="13317" max="13323" width="9.42578125" style="21" customWidth="1"/>
    <col min="13324" max="13566" width="9.85546875" style="21"/>
    <col min="13567" max="13567" width="3.85546875" style="21" customWidth="1"/>
    <col min="13568" max="13569" width="9.42578125" style="21" customWidth="1"/>
    <col min="13570" max="13571" width="14.85546875" style="21" customWidth="1"/>
    <col min="13572" max="13572" width="0" style="21" hidden="1" customWidth="1"/>
    <col min="13573" max="13579" width="9.42578125" style="21" customWidth="1"/>
    <col min="13580" max="13822" width="9.85546875" style="21"/>
    <col min="13823" max="13823" width="3.85546875" style="21" customWidth="1"/>
    <col min="13824" max="13825" width="9.42578125" style="21" customWidth="1"/>
    <col min="13826" max="13827" width="14.85546875" style="21" customWidth="1"/>
    <col min="13828" max="13828" width="0" style="21" hidden="1" customWidth="1"/>
    <col min="13829" max="13835" width="9.42578125" style="21" customWidth="1"/>
    <col min="13836" max="14078" width="9.85546875" style="21"/>
    <col min="14079" max="14079" width="3.85546875" style="21" customWidth="1"/>
    <col min="14080" max="14081" width="9.42578125" style="21" customWidth="1"/>
    <col min="14082" max="14083" width="14.85546875" style="21" customWidth="1"/>
    <col min="14084" max="14084" width="0" style="21" hidden="1" customWidth="1"/>
    <col min="14085" max="14091" width="9.42578125" style="21" customWidth="1"/>
    <col min="14092" max="14334" width="9.85546875" style="21"/>
    <col min="14335" max="14335" width="3.85546875" style="21" customWidth="1"/>
    <col min="14336" max="14337" width="9.42578125" style="21" customWidth="1"/>
    <col min="14338" max="14339" width="14.85546875" style="21" customWidth="1"/>
    <col min="14340" max="14340" width="0" style="21" hidden="1" customWidth="1"/>
    <col min="14341" max="14347" width="9.42578125" style="21" customWidth="1"/>
    <col min="14348" max="14590" width="9.85546875" style="21"/>
    <col min="14591" max="14591" width="3.85546875" style="21" customWidth="1"/>
    <col min="14592" max="14593" width="9.42578125" style="21" customWidth="1"/>
    <col min="14594" max="14595" width="14.85546875" style="21" customWidth="1"/>
    <col min="14596" max="14596" width="0" style="21" hidden="1" customWidth="1"/>
    <col min="14597" max="14603" width="9.42578125" style="21" customWidth="1"/>
    <col min="14604" max="14846" width="9.85546875" style="21"/>
    <col min="14847" max="14847" width="3.85546875" style="21" customWidth="1"/>
    <col min="14848" max="14849" width="9.42578125" style="21" customWidth="1"/>
    <col min="14850" max="14851" width="14.85546875" style="21" customWidth="1"/>
    <col min="14852" max="14852" width="0" style="21" hidden="1" customWidth="1"/>
    <col min="14853" max="14859" width="9.42578125" style="21" customWidth="1"/>
    <col min="14860" max="15102" width="9.85546875" style="21"/>
    <col min="15103" max="15103" width="3.85546875" style="21" customWidth="1"/>
    <col min="15104" max="15105" width="9.42578125" style="21" customWidth="1"/>
    <col min="15106" max="15107" width="14.85546875" style="21" customWidth="1"/>
    <col min="15108" max="15108" width="0" style="21" hidden="1" customWidth="1"/>
    <col min="15109" max="15115" width="9.42578125" style="21" customWidth="1"/>
    <col min="15116" max="15358" width="9.85546875" style="21"/>
    <col min="15359" max="15359" width="3.85546875" style="21" customWidth="1"/>
    <col min="15360" max="15361" width="9.42578125" style="21" customWidth="1"/>
    <col min="15362" max="15363" width="14.85546875" style="21" customWidth="1"/>
    <col min="15364" max="15364" width="0" style="21" hidden="1" customWidth="1"/>
    <col min="15365" max="15371" width="9.42578125" style="21" customWidth="1"/>
    <col min="15372" max="15614" width="9.85546875" style="21"/>
    <col min="15615" max="15615" width="3.85546875" style="21" customWidth="1"/>
    <col min="15616" max="15617" width="9.42578125" style="21" customWidth="1"/>
    <col min="15618" max="15619" width="14.85546875" style="21" customWidth="1"/>
    <col min="15620" max="15620" width="0" style="21" hidden="1" customWidth="1"/>
    <col min="15621" max="15627" width="9.42578125" style="21" customWidth="1"/>
    <col min="15628" max="15870" width="9.85546875" style="21"/>
    <col min="15871" max="15871" width="3.85546875" style="21" customWidth="1"/>
    <col min="15872" max="15873" width="9.42578125" style="21" customWidth="1"/>
    <col min="15874" max="15875" width="14.85546875" style="21" customWidth="1"/>
    <col min="15876" max="15876" width="0" style="21" hidden="1" customWidth="1"/>
    <col min="15877" max="15883" width="9.42578125" style="21" customWidth="1"/>
    <col min="15884" max="16126" width="9.85546875" style="21"/>
    <col min="16127" max="16127" width="3.85546875" style="21" customWidth="1"/>
    <col min="16128" max="16129" width="9.42578125" style="21" customWidth="1"/>
    <col min="16130" max="16131" width="14.85546875" style="21" customWidth="1"/>
    <col min="16132" max="16132" width="0" style="21" hidden="1" customWidth="1"/>
    <col min="16133" max="16139" width="9.42578125" style="21" customWidth="1"/>
    <col min="16140" max="16384" width="9.85546875" style="21"/>
  </cols>
  <sheetData>
    <row r="1" spans="1:8" s="9" customFormat="1" ht="18" customHeight="1">
      <c r="B1"/>
      <c r="C1"/>
      <c r="D1"/>
      <c r="E1"/>
      <c r="F1" s="27" t="s">
        <v>0</v>
      </c>
      <c r="G1" s="28" t="s">
        <v>169</v>
      </c>
      <c r="H1"/>
    </row>
    <row r="2" spans="1:8" s="9" customFormat="1" ht="14.45" customHeight="1">
      <c r="B2"/>
      <c r="C2"/>
      <c r="D2"/>
      <c r="E2"/>
      <c r="F2" s="27" t="s">
        <v>1</v>
      </c>
      <c r="G2" s="29" t="s">
        <v>170</v>
      </c>
      <c r="H2"/>
    </row>
    <row r="3" spans="1:8" s="9" customFormat="1" ht="14.45" customHeight="1" thickBot="1">
      <c r="B3"/>
      <c r="C3"/>
      <c r="D3"/>
      <c r="E3"/>
      <c r="F3" s="27" t="s">
        <v>2</v>
      </c>
      <c r="G3" s="30" t="s">
        <v>171</v>
      </c>
      <c r="H3"/>
    </row>
    <row r="4" spans="1:8" s="9" customFormat="1" ht="17.25" customHeight="1" thickBot="1">
      <c r="A4" s="8"/>
      <c r="B4" s="156" t="s">
        <v>172</v>
      </c>
      <c r="C4" s="156"/>
      <c r="D4" s="31">
        <v>44970</v>
      </c>
      <c r="E4"/>
      <c r="F4"/>
      <c r="G4"/>
      <c r="H4"/>
    </row>
    <row r="5" spans="1:8" s="9" customFormat="1" ht="3.95" customHeight="1" thickBot="1">
      <c r="A5" s="8"/>
      <c r="B5" s="157"/>
      <c r="C5" s="157"/>
      <c r="D5" s="25"/>
      <c r="E5"/>
      <c r="F5" s="8"/>
      <c r="G5" s="8"/>
      <c r="H5"/>
    </row>
    <row r="6" spans="1:8" s="9" customFormat="1" ht="17.25" customHeight="1" thickBot="1">
      <c r="A6" s="8"/>
      <c r="B6" s="156" t="s">
        <v>173</v>
      </c>
      <c r="C6" s="156"/>
      <c r="D6" s="32" t="e">
        <f>#REF!</f>
        <v>#REF!</v>
      </c>
      <c r="E6"/>
      <c r="F6" s="10" t="s">
        <v>174</v>
      </c>
      <c r="G6" s="33" t="e">
        <f>#REF!</f>
        <v>#REF!</v>
      </c>
      <c r="H6"/>
    </row>
    <row r="7" spans="1:8" s="9" customFormat="1" ht="3.95" customHeight="1" thickBot="1">
      <c r="A7" s="8"/>
      <c r="B7" s="158"/>
      <c r="C7" s="158"/>
      <c r="D7" s="25"/>
      <c r="E7"/>
      <c r="F7" s="11"/>
      <c r="G7" s="14"/>
      <c r="H7"/>
    </row>
    <row r="8" spans="1:8" s="9" customFormat="1" ht="17.25" customHeight="1" thickBot="1">
      <c r="A8" s="8"/>
      <c r="B8" s="156" t="s">
        <v>175</v>
      </c>
      <c r="C8" s="156"/>
      <c r="D8" s="32" t="e">
        <f>#REF!</f>
        <v>#REF!</v>
      </c>
      <c r="E8" s="34"/>
      <c r="F8" s="10" t="s">
        <v>176</v>
      </c>
      <c r="G8" s="32" t="e">
        <f>#REF!</f>
        <v>#REF!</v>
      </c>
      <c r="H8"/>
    </row>
    <row r="9" spans="1:8" s="9" customFormat="1" ht="9" customHeight="1" thickBot="1">
      <c r="A9" s="35"/>
      <c r="B9" s="13"/>
      <c r="C9" s="13"/>
      <c r="D9" s="13"/>
      <c r="F9" s="13"/>
      <c r="G9" s="13"/>
    </row>
    <row r="10" spans="1:8" s="14" customFormat="1" ht="33.75" customHeight="1" thickBot="1">
      <c r="A10" s="36" t="s">
        <v>177</v>
      </c>
      <c r="B10" s="37" t="s">
        <v>178</v>
      </c>
      <c r="C10" s="154" t="s">
        <v>179</v>
      </c>
      <c r="D10" s="155"/>
      <c r="E10" s="155"/>
      <c r="F10" s="155"/>
      <c r="G10" s="38" t="s">
        <v>180</v>
      </c>
      <c r="H10" s="39" t="s">
        <v>181</v>
      </c>
    </row>
    <row r="11" spans="1:8" s="9" customFormat="1" ht="76.5" customHeight="1">
      <c r="A11" s="15">
        <v>1</v>
      </c>
      <c r="B11" s="16" t="s">
        <v>182</v>
      </c>
      <c r="C11" s="137"/>
      <c r="D11" s="138"/>
      <c r="E11" s="138"/>
      <c r="F11" s="139"/>
      <c r="G11" s="15"/>
      <c r="H11" s="15"/>
    </row>
    <row r="12" spans="1:8" s="9" customFormat="1" ht="76.5" customHeight="1">
      <c r="A12" s="17">
        <v>2</v>
      </c>
      <c r="B12" s="18" t="s">
        <v>183</v>
      </c>
      <c r="C12" s="140"/>
      <c r="D12" s="141"/>
      <c r="E12" s="141"/>
      <c r="F12" s="142"/>
      <c r="G12" s="40"/>
      <c r="H12" s="40"/>
    </row>
    <row r="13" spans="1:8" s="9" customFormat="1" ht="76.5" customHeight="1">
      <c r="A13" s="17">
        <v>3</v>
      </c>
      <c r="B13" s="18" t="s">
        <v>184</v>
      </c>
      <c r="C13" s="143" t="s">
        <v>185</v>
      </c>
      <c r="D13" s="141"/>
      <c r="E13" s="141"/>
      <c r="F13" s="142"/>
      <c r="G13" s="40"/>
      <c r="H13" s="40"/>
    </row>
    <row r="14" spans="1:8" s="9" customFormat="1" ht="76.5" customHeight="1">
      <c r="A14" s="17">
        <v>4</v>
      </c>
      <c r="B14" s="18" t="s">
        <v>186</v>
      </c>
      <c r="C14" s="144" t="s">
        <v>187</v>
      </c>
      <c r="D14" s="145"/>
      <c r="E14" s="145"/>
      <c r="F14" s="146"/>
      <c r="G14" s="40"/>
      <c r="H14" s="40"/>
    </row>
    <row r="15" spans="1:8" s="9" customFormat="1" ht="102" customHeight="1">
      <c r="A15" s="17">
        <v>5</v>
      </c>
      <c r="B15" s="18" t="s">
        <v>188</v>
      </c>
      <c r="C15" s="144" t="s">
        <v>189</v>
      </c>
      <c r="D15" s="145"/>
      <c r="E15" s="145"/>
      <c r="F15" s="146"/>
      <c r="G15" s="40"/>
      <c r="H15" s="40"/>
    </row>
    <row r="16" spans="1:8" s="9" customFormat="1" ht="56.25" customHeight="1">
      <c r="A16" s="17">
        <v>6</v>
      </c>
      <c r="B16" s="18" t="s">
        <v>190</v>
      </c>
      <c r="C16" s="140"/>
      <c r="D16" s="141"/>
      <c r="E16" s="141"/>
      <c r="F16" s="142"/>
      <c r="G16" s="40"/>
      <c r="H16" s="40"/>
    </row>
    <row r="17" spans="1:8" s="9" customFormat="1" ht="76.5" customHeight="1">
      <c r="A17" s="17">
        <v>7</v>
      </c>
      <c r="B17" s="18" t="s">
        <v>191</v>
      </c>
      <c r="C17" s="147" t="e">
        <f>#REF!</f>
        <v>#REF!</v>
      </c>
      <c r="D17" s="145"/>
      <c r="E17" s="145"/>
      <c r="F17" s="146"/>
      <c r="G17" s="40"/>
      <c r="H17" s="40"/>
    </row>
    <row r="18" spans="1:8" s="9" customFormat="1" ht="76.5" customHeight="1">
      <c r="A18" s="17">
        <v>8</v>
      </c>
      <c r="B18" s="18" t="s">
        <v>192</v>
      </c>
      <c r="C18" s="148" t="e">
        <f>#REF!</f>
        <v>#REF!</v>
      </c>
      <c r="D18" s="149"/>
      <c r="E18" s="149"/>
      <c r="F18" s="150"/>
      <c r="G18" s="40"/>
      <c r="H18" s="40"/>
    </row>
    <row r="19" spans="1:8" s="9" customFormat="1" ht="76.5" customHeight="1">
      <c r="A19" s="17">
        <v>9</v>
      </c>
      <c r="B19" s="18" t="s">
        <v>193</v>
      </c>
      <c r="C19" s="147" t="e">
        <f>#REF!</f>
        <v>#REF!</v>
      </c>
      <c r="D19" s="145"/>
      <c r="E19" s="145"/>
      <c r="F19" s="146"/>
      <c r="G19" s="40"/>
      <c r="H19" s="40"/>
    </row>
    <row r="20" spans="1:8" s="9" customFormat="1" ht="76.5" customHeight="1" thickBot="1">
      <c r="A20" s="19">
        <v>10</v>
      </c>
      <c r="B20" s="41" t="s">
        <v>194</v>
      </c>
      <c r="C20" s="151"/>
      <c r="D20" s="152"/>
      <c r="E20" s="152"/>
      <c r="F20" s="153"/>
      <c r="G20" s="20"/>
      <c r="H20" s="20"/>
    </row>
    <row r="21" spans="1:8" ht="12" customHeight="1">
      <c r="A21" s="14"/>
      <c r="B21" s="14"/>
      <c r="C21" s="12"/>
      <c r="D21" s="12"/>
      <c r="E21" s="12"/>
      <c r="F21" s="12"/>
      <c r="G21" s="14"/>
      <c r="H21" s="14"/>
    </row>
    <row r="22" spans="1:8" ht="34.5" customHeight="1">
      <c r="A22" s="14"/>
      <c r="B22" s="136" t="s">
        <v>195</v>
      </c>
      <c r="C22" s="136"/>
      <c r="D22" s="136"/>
      <c r="E22" s="12"/>
      <c r="F22" s="12"/>
      <c r="G22" s="136" t="s">
        <v>196</v>
      </c>
      <c r="H22" s="136"/>
    </row>
    <row r="23" spans="1:8" ht="39.950000000000003" customHeight="1">
      <c r="A23" s="14"/>
      <c r="B23" s="42"/>
      <c r="C23" s="42"/>
      <c r="D23" s="42"/>
      <c r="E23" s="42"/>
      <c r="F23" s="9"/>
      <c r="G23" s="42"/>
      <c r="H23" s="42"/>
    </row>
    <row r="24" spans="1:8" ht="39.950000000000003" customHeight="1">
      <c r="A24" s="8"/>
      <c r="B24" s="7"/>
      <c r="C24" s="7"/>
      <c r="D24" s="7"/>
      <c r="E24" s="7"/>
      <c r="F24" s="7"/>
      <c r="G24" s="7"/>
      <c r="H24" s="7"/>
    </row>
    <row r="25" spans="1:8" ht="39.950000000000003" customHeight="1">
      <c r="A25" s="8"/>
      <c r="B25" s="7"/>
      <c r="C25" s="7"/>
      <c r="D25" s="7"/>
      <c r="E25" s="7"/>
      <c r="F25" s="7"/>
      <c r="G25" s="7"/>
      <c r="H25" s="7"/>
    </row>
    <row r="26" spans="1:8" ht="39.950000000000003" customHeight="1">
      <c r="A26" s="8"/>
      <c r="B26" s="7"/>
      <c r="C26" s="7"/>
      <c r="D26" s="7"/>
      <c r="E26" s="7"/>
      <c r="F26" s="7"/>
      <c r="G26" s="7"/>
      <c r="H26" s="7"/>
    </row>
    <row r="27" spans="1:8" ht="39.950000000000003" customHeight="1">
      <c r="A27" s="8"/>
      <c r="B27" s="7"/>
      <c r="C27" s="7"/>
      <c r="D27" s="7"/>
      <c r="E27" s="7"/>
      <c r="F27" s="7"/>
      <c r="G27" s="7"/>
      <c r="H27" s="7"/>
    </row>
    <row r="28" spans="1:8" ht="39.950000000000003" customHeight="1">
      <c r="A28" s="8"/>
      <c r="B28" s="7"/>
      <c r="C28" s="7"/>
      <c r="D28" s="7"/>
      <c r="E28" s="7"/>
      <c r="F28" s="7"/>
      <c r="G28" s="7"/>
      <c r="H28" s="7"/>
    </row>
    <row r="29" spans="1:8" ht="39.950000000000003" customHeight="1">
      <c r="A29" s="8"/>
      <c r="B29" s="7"/>
      <c r="C29" s="7"/>
      <c r="D29" s="7"/>
      <c r="E29" s="7"/>
      <c r="F29" s="7"/>
      <c r="G29" s="7"/>
      <c r="H29" s="7"/>
    </row>
    <row r="30" spans="1:8" ht="39.950000000000003" customHeight="1">
      <c r="A30" s="8"/>
      <c r="B30" s="7"/>
      <c r="C30" s="7"/>
      <c r="D30" s="7"/>
      <c r="E30" s="7"/>
      <c r="F30" s="7"/>
      <c r="G30" s="7"/>
      <c r="H30" s="7"/>
    </row>
    <row r="31" spans="1:8" ht="39.950000000000003" customHeight="1">
      <c r="A31" s="8"/>
      <c r="B31" s="7"/>
      <c r="C31" s="7"/>
      <c r="D31" s="7"/>
      <c r="E31" s="7"/>
      <c r="F31" s="7"/>
      <c r="G31" s="7"/>
      <c r="H31" s="7"/>
    </row>
    <row r="32" spans="1:8" ht="39.950000000000003" customHeight="1">
      <c r="A32" s="8"/>
      <c r="B32" s="7"/>
      <c r="C32" s="7"/>
      <c r="D32" s="7"/>
      <c r="E32" s="7"/>
      <c r="F32" s="7"/>
      <c r="G32" s="7"/>
      <c r="H32" s="7"/>
    </row>
    <row r="33" spans="1:8" ht="39.950000000000003" customHeight="1">
      <c r="A33" s="8"/>
      <c r="B33" s="7"/>
      <c r="C33" s="7"/>
      <c r="D33" s="7"/>
      <c r="E33" s="7"/>
      <c r="F33" s="7"/>
      <c r="G33" s="7"/>
      <c r="H33" s="7"/>
    </row>
    <row r="34" spans="1:8" ht="39.950000000000003" customHeight="1">
      <c r="A34" s="8"/>
      <c r="B34" s="7"/>
      <c r="C34" s="7"/>
      <c r="D34" s="7"/>
      <c r="E34" s="7"/>
      <c r="F34" s="7"/>
      <c r="G34" s="7"/>
      <c r="H34" s="7"/>
    </row>
    <row r="35" spans="1:8" ht="39.950000000000003" customHeight="1">
      <c r="A35" s="8"/>
      <c r="B35" s="7"/>
      <c r="C35" s="7"/>
      <c r="D35" s="7"/>
      <c r="E35" s="7"/>
      <c r="F35" s="7"/>
      <c r="G35" s="7"/>
      <c r="H35" s="7"/>
    </row>
    <row r="36" spans="1:8" ht="39.950000000000003" customHeight="1">
      <c r="A36" s="8"/>
      <c r="B36" s="7"/>
      <c r="C36" s="7"/>
      <c r="D36" s="7"/>
      <c r="E36" s="7"/>
      <c r="F36" s="7"/>
      <c r="G36" s="7"/>
      <c r="H36" s="7"/>
    </row>
    <row r="37" spans="1:8" ht="39.950000000000003" customHeight="1">
      <c r="A37" s="8"/>
      <c r="B37" s="7"/>
      <c r="C37" s="7"/>
      <c r="D37" s="7"/>
      <c r="E37" s="7"/>
      <c r="F37" s="7"/>
      <c r="G37" s="7"/>
      <c r="H37" s="7"/>
    </row>
    <row r="38" spans="1:8" ht="39.950000000000003" customHeight="1">
      <c r="A38" s="8"/>
      <c r="B38" s="7"/>
      <c r="C38" s="7"/>
      <c r="D38" s="7"/>
      <c r="E38" s="7"/>
      <c r="F38" s="7"/>
      <c r="G38" s="7"/>
      <c r="H38" s="7"/>
    </row>
    <row r="39" spans="1:8" ht="39.950000000000003" customHeight="1">
      <c r="A39" s="8"/>
      <c r="B39" s="7"/>
      <c r="C39" s="7"/>
      <c r="D39" s="7"/>
      <c r="E39" s="7"/>
      <c r="F39" s="7"/>
      <c r="G39" s="7"/>
      <c r="H39" s="7"/>
    </row>
    <row r="40" spans="1:8" ht="39.950000000000003" customHeight="1">
      <c r="A40" s="8"/>
      <c r="B40" s="7"/>
      <c r="C40" s="7"/>
      <c r="D40" s="7"/>
      <c r="E40" s="7"/>
      <c r="F40" s="7"/>
      <c r="G40" s="7"/>
      <c r="H40" s="7"/>
    </row>
    <row r="41" spans="1:8" ht="39.950000000000003" customHeight="1">
      <c r="A41" s="8"/>
      <c r="B41" s="7"/>
      <c r="C41" s="7"/>
      <c r="D41" s="7"/>
      <c r="E41" s="7"/>
      <c r="F41" s="7"/>
      <c r="G41" s="7"/>
      <c r="H41" s="7"/>
    </row>
    <row r="42" spans="1:8" ht="39.950000000000003" customHeight="1">
      <c r="A42" s="8"/>
      <c r="B42" s="7"/>
      <c r="C42" s="7"/>
      <c r="D42" s="7"/>
      <c r="E42" s="7"/>
      <c r="F42" s="7"/>
      <c r="G42" s="7"/>
      <c r="H42" s="7"/>
    </row>
    <row r="43" spans="1:8" ht="39.950000000000003" customHeight="1">
      <c r="A43" s="8"/>
      <c r="B43" s="7"/>
      <c r="C43" s="7"/>
      <c r="D43" s="7"/>
      <c r="E43" s="7"/>
      <c r="F43" s="7"/>
      <c r="G43" s="7"/>
      <c r="H43" s="7"/>
    </row>
    <row r="44" spans="1:8" ht="39.950000000000003" customHeight="1">
      <c r="A44" s="8"/>
      <c r="B44" s="7"/>
      <c r="C44" s="7"/>
      <c r="D44" s="7"/>
      <c r="E44" s="7"/>
      <c r="F44" s="7"/>
      <c r="G44" s="7"/>
      <c r="H44" s="7"/>
    </row>
    <row r="45" spans="1:8" ht="39.950000000000003" customHeight="1">
      <c r="A45" s="8"/>
      <c r="B45" s="7"/>
      <c r="C45" s="7"/>
      <c r="D45" s="7"/>
      <c r="E45" s="7"/>
      <c r="F45" s="7"/>
      <c r="G45" s="7"/>
      <c r="H45" s="7"/>
    </row>
    <row r="46" spans="1:8" ht="39.950000000000003" customHeight="1">
      <c r="A46" s="8"/>
      <c r="B46" s="7"/>
      <c r="C46" s="7"/>
      <c r="D46" s="7"/>
      <c r="E46" s="7"/>
      <c r="F46" s="7"/>
      <c r="G46" s="7"/>
      <c r="H46" s="7"/>
    </row>
    <row r="47" spans="1:8" ht="39.950000000000003" customHeight="1">
      <c r="A47" s="8"/>
      <c r="B47" s="7"/>
      <c r="C47" s="7"/>
      <c r="D47" s="7"/>
      <c r="E47" s="7"/>
      <c r="F47" s="7"/>
      <c r="G47" s="7"/>
      <c r="H47" s="7"/>
    </row>
    <row r="48" spans="1:8" ht="39.950000000000003" customHeight="1">
      <c r="A48" s="8"/>
      <c r="B48" s="7"/>
      <c r="C48" s="7"/>
      <c r="D48" s="7"/>
      <c r="E48" s="7"/>
      <c r="F48" s="7"/>
      <c r="G48" s="7"/>
      <c r="H48" s="7"/>
    </row>
    <row r="49" spans="1:16" ht="39.950000000000003" customHeight="1">
      <c r="A49" s="8"/>
      <c r="B49" s="7"/>
      <c r="C49" s="7"/>
      <c r="D49" s="7"/>
      <c r="E49" s="7"/>
      <c r="F49" s="7"/>
      <c r="G49" s="7"/>
      <c r="H49" s="7"/>
    </row>
    <row r="50" spans="1:16" ht="39.950000000000003" customHeight="1">
      <c r="A50" s="8"/>
      <c r="B50" s="7"/>
      <c r="C50" s="7"/>
      <c r="D50" s="7"/>
      <c r="E50" s="7"/>
      <c r="F50" s="7"/>
      <c r="G50" s="7"/>
      <c r="H50" s="7"/>
    </row>
    <row r="51" spans="1:16" ht="39.950000000000003" customHeight="1">
      <c r="A51" s="8"/>
      <c r="B51" s="7"/>
      <c r="C51" s="7"/>
      <c r="D51" s="7"/>
      <c r="E51" s="7"/>
      <c r="F51" s="7"/>
      <c r="G51" s="7"/>
      <c r="H51" s="7"/>
    </row>
    <row r="52" spans="1:16" ht="39.950000000000003" customHeight="1">
      <c r="A52" s="8"/>
      <c r="B52" s="7"/>
      <c r="C52" s="7"/>
      <c r="D52" s="7"/>
      <c r="E52" s="7"/>
      <c r="F52" s="7"/>
      <c r="G52" s="7"/>
      <c r="H52" s="7"/>
    </row>
    <row r="53" spans="1:16" ht="39.950000000000003" customHeight="1">
      <c r="A53" s="8"/>
      <c r="B53" s="7"/>
      <c r="C53" s="7"/>
      <c r="D53" s="7"/>
      <c r="E53" s="7"/>
      <c r="F53" s="7"/>
      <c r="G53" s="7"/>
      <c r="H53" s="7"/>
    </row>
    <row r="54" spans="1:16" ht="39.950000000000003" customHeight="1">
      <c r="A54" s="8"/>
      <c r="B54" s="7"/>
      <c r="C54" s="7"/>
      <c r="D54" s="7"/>
      <c r="E54" s="7"/>
      <c r="F54" s="7"/>
      <c r="G54" s="7"/>
      <c r="H54" s="7"/>
    </row>
    <row r="55" spans="1:16" ht="39.950000000000003" customHeight="1">
      <c r="A55" s="8"/>
      <c r="B55" s="7"/>
      <c r="C55" s="7"/>
      <c r="D55" s="7"/>
      <c r="E55" s="7"/>
      <c r="F55" s="7"/>
      <c r="G55" s="7"/>
      <c r="H55" s="7"/>
    </row>
    <row r="56" spans="1:16" ht="39.950000000000003" customHeight="1">
      <c r="A56" s="8"/>
      <c r="B56" s="7"/>
      <c r="C56" s="7"/>
      <c r="D56" s="7"/>
      <c r="E56" s="7"/>
      <c r="F56" s="7"/>
      <c r="G56" s="7"/>
      <c r="H56" s="7"/>
    </row>
    <row r="57" spans="1:16" ht="39.950000000000003" customHeight="1">
      <c r="A57" s="8"/>
      <c r="B57" s="7"/>
      <c r="C57" s="7"/>
      <c r="D57" s="7"/>
      <c r="E57" s="7"/>
      <c r="F57" s="7"/>
      <c r="G57" s="7"/>
      <c r="H57" s="7"/>
    </row>
    <row r="58" spans="1:16" s="6" customFormat="1" ht="76.5" customHeight="1">
      <c r="A58" s="1">
        <v>5</v>
      </c>
      <c r="B58" s="135" t="s">
        <v>197</v>
      </c>
      <c r="C58" s="135"/>
      <c r="D58" s="135"/>
      <c r="E58" s="135"/>
      <c r="F58" s="2" t="s">
        <v>198</v>
      </c>
      <c r="G58" s="22"/>
      <c r="H58" s="7"/>
      <c r="I58" s="21"/>
      <c r="J58" s="24" t="s">
        <v>4</v>
      </c>
      <c r="K58" s="21"/>
      <c r="L58" s="3">
        <v>1</v>
      </c>
      <c r="M58" s="4">
        <f t="shared" ref="M58" si="0">K58*L58</f>
        <v>0</v>
      </c>
      <c r="N58" s="23"/>
      <c r="O58" s="5">
        <f t="shared" ref="O58" si="1">ROUNDUP(SUM(M58:N58),0)</f>
        <v>0</v>
      </c>
      <c r="P58" s="26"/>
    </row>
    <row r="59" spans="1:16" ht="39.950000000000003" customHeight="1">
      <c r="A59" s="8"/>
      <c r="B59" s="7"/>
      <c r="C59" s="7"/>
      <c r="D59" s="7"/>
      <c r="E59" s="7"/>
      <c r="F59" s="7"/>
      <c r="G59" s="7"/>
      <c r="H59" s="7"/>
    </row>
    <row r="60" spans="1:16" ht="39.950000000000003" customHeight="1">
      <c r="A60" s="8"/>
      <c r="B60" s="7"/>
      <c r="C60" s="7"/>
      <c r="D60" s="7"/>
      <c r="E60" s="7"/>
      <c r="F60" s="7"/>
      <c r="G60" s="7"/>
      <c r="H60" s="7"/>
    </row>
    <row r="61" spans="1:16" ht="39.950000000000003" customHeight="1">
      <c r="A61" s="8"/>
      <c r="B61" s="7"/>
      <c r="C61" s="7"/>
      <c r="D61" s="7"/>
      <c r="E61" s="7"/>
      <c r="F61" s="7"/>
      <c r="G61" s="7"/>
      <c r="H61" s="7"/>
      <c r="L61" s="21">
        <v>1</v>
      </c>
    </row>
    <row r="62" spans="1:16" ht="39.950000000000003" customHeight="1">
      <c r="A62" s="8"/>
      <c r="B62" s="7"/>
      <c r="C62" s="7"/>
      <c r="D62" s="7"/>
      <c r="E62" s="7"/>
      <c r="F62" s="7"/>
      <c r="G62" s="7"/>
      <c r="H62" s="7"/>
      <c r="L62" s="21">
        <v>1</v>
      </c>
    </row>
    <row r="63" spans="1:16" ht="39.950000000000003" customHeight="1">
      <c r="A63" s="8"/>
      <c r="B63" s="7"/>
      <c r="C63" s="7"/>
      <c r="D63" s="7"/>
      <c r="E63" s="7"/>
      <c r="F63" s="7"/>
      <c r="G63" s="7"/>
      <c r="H63" s="7"/>
      <c r="L63" s="21">
        <v>6.6666666666666666E-2</v>
      </c>
    </row>
    <row r="64" spans="1:16" ht="39.950000000000003" customHeight="1">
      <c r="A64" s="8"/>
      <c r="B64" s="7"/>
      <c r="C64" s="7"/>
      <c r="D64" s="7"/>
      <c r="E64" s="7"/>
      <c r="F64" s="7"/>
      <c r="G64" s="7"/>
      <c r="H64" s="7"/>
      <c r="L64" s="21">
        <v>0.13333333333333333</v>
      </c>
    </row>
    <row r="65" spans="1:8" ht="39.950000000000003" customHeight="1">
      <c r="A65" s="8"/>
      <c r="B65" s="7"/>
      <c r="C65" s="7"/>
      <c r="D65" s="7"/>
      <c r="E65" s="7"/>
      <c r="F65" s="7"/>
      <c r="G65" s="7"/>
      <c r="H65" s="7"/>
    </row>
    <row r="66" spans="1:8" ht="39.950000000000003" customHeight="1">
      <c r="A66" s="8"/>
      <c r="B66" s="7"/>
      <c r="C66" s="7"/>
      <c r="D66" s="7"/>
      <c r="E66" s="7"/>
      <c r="F66" s="7"/>
      <c r="G66" s="7"/>
      <c r="H66" s="7"/>
    </row>
    <row r="67" spans="1:8" ht="39.950000000000003" customHeight="1">
      <c r="A67" s="8"/>
      <c r="B67" s="7"/>
      <c r="C67" s="7"/>
      <c r="D67" s="7"/>
      <c r="E67" s="7"/>
      <c r="F67" s="7"/>
      <c r="G67" s="7"/>
      <c r="H67" s="7"/>
    </row>
    <row r="78" spans="1:8">
      <c r="B78" s="21">
        <f>D25</f>
        <v>0</v>
      </c>
      <c r="C78" s="43" t="s">
        <v>199</v>
      </c>
    </row>
  </sheetData>
  <mergeCells count="19">
    <mergeCell ref="C10:F10"/>
    <mergeCell ref="B4:C4"/>
    <mergeCell ref="B5:C5"/>
    <mergeCell ref="B6:C6"/>
    <mergeCell ref="B7:C7"/>
    <mergeCell ref="B8:C8"/>
    <mergeCell ref="B58:E5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7BB23A-4A52-4AB3-89A2-F42276F86018}">
  <ds:schemaRefs>
    <ds:schemaRef ds:uri="http://www.w3.org/XML/1998/namespace"/>
    <ds:schemaRef ds:uri="http://purl.org/dc/elements/1.1/"/>
    <ds:schemaRef ds:uri="4bf10b48-52f7-4ad4-b1e1-de514cec68e0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C0CB6FF-98CB-4411-9FB2-16C55AB444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4C20E6-E88D-44A9-AAF1-649462996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SPEC PROTO</vt:lpstr>
      <vt:lpstr>SPEC PROTO spend 7.6</vt:lpstr>
      <vt:lpstr>SPEC PPS</vt:lpstr>
      <vt:lpstr>SPEC PPS SEND 26.08</vt:lpstr>
      <vt:lpstr>3. SPEC PROTO</vt:lpstr>
      <vt:lpstr>PP MEETING</vt:lpstr>
      <vt:lpstr>'3. SPEC PROTO'!Print_Area</vt:lpstr>
      <vt:lpstr>'PP MEETING'!Print_Area</vt:lpstr>
      <vt:lpstr>'SPEC PPS'!Print_Area</vt:lpstr>
      <vt:lpstr>'SPEC PPS SEND 26.08'!Print_Area</vt:lpstr>
      <vt:lpstr>'SPEC PROTO'!Print_Area</vt:lpstr>
      <vt:lpstr>'SPEC PROTO spend 7.6'!Print_Area</vt:lpstr>
      <vt:lpstr>'3. SPEC PROTO'!Print_Titles</vt:lpstr>
      <vt:lpstr>'SPEC PPS'!Print_Titles</vt:lpstr>
      <vt:lpstr>'SPEC PPS SEND 26.08'!Print_Titles</vt:lpstr>
      <vt:lpstr>'SPEC PROTO'!Print_Titles</vt:lpstr>
      <vt:lpstr>'SPEC PROTO spend 7.6'!Print_Titles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2025-03-19T04:13:18Z</cp:lastPrinted>
  <dcterms:created xsi:type="dcterms:W3CDTF">2016-05-06T01:47:29Z</dcterms:created>
  <dcterms:modified xsi:type="dcterms:W3CDTF">2025-03-19T04:33:56Z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