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1-SAMPLE/2-STYLE-FILE/3. CUTTING DOCKET/MAINLINE/FIT SAMPLE/SS26CT014/"/>
    </mc:Choice>
  </mc:AlternateContent>
  <xr:revisionPtr revIDLastSave="1401" documentId="13_ncr:1_{8FD5E9BE-A5F3-4650-99FE-5BB9EF96ED9E}" xr6:coauthVersionLast="47" xr6:coauthVersionMax="47" xr10:uidLastSave="{36D0E0B4-2A5F-4EEF-8374-0F6C357ABE40}"/>
  <bookViews>
    <workbookView xWindow="-110" yWindow="-110" windowWidth="19420" windowHeight="10300" tabRatio="753" firstSheet="2" activeTab="2" xr2:uid="{00000000-000D-0000-FFFF-FFFF00000000}"/>
  </bookViews>
  <sheets>
    <sheet name="GREY" sheetId="16" state="hidden" r:id="rId1"/>
    <sheet name="SPEC BULK" sheetId="34" state="hidden" r:id="rId2"/>
    <sheet name="SPEC PROTO" sheetId="36" r:id="rId3"/>
    <sheet name="QUY CACH MAY" sheetId="33" state="hidden" r:id="rId4"/>
    <sheet name="SPEC" sheetId="27" state="hidden" r:id="rId5"/>
    <sheet name="SPEC SEND 13.6" sheetId="28" state="hidden" r:id="rId6"/>
    <sheet name="SPEC PPS" sheetId="30" state="hidden" r:id="rId7"/>
    <sheet name="COMMENT" sheetId="32" state="hidden" r:id="rId8"/>
    <sheet name="2. TRIM CARD (GREY)" sheetId="17" state="hidden" r:id="rId9"/>
    <sheet name="3. ĐỊNH VỊ HÌNH IN.THÊU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8" hidden="1">#REF!</definedName>
    <definedName name="_Fill" localSheetId="4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0" hidden="1">GREY!$A$64:$Q$131</definedName>
    <definedName name="_xlnm._FilterDatabase" localSheetId="6" hidden="1">'SPEC PPS'!$A$3:$P$26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4">[10]!K_1</definedName>
    <definedName name="FYUJK" localSheetId="6">[10]!K_1</definedName>
    <definedName name="FYUJK" localSheetId="2">[10]!K_1</definedName>
    <definedName name="FYUJK" localSheetId="5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4">[10]!K_1</definedName>
    <definedName name="K_1" localSheetId="6">[10]!K_1</definedName>
    <definedName name="K_1" localSheetId="2">[10]!K_1</definedName>
    <definedName name="K_1" localSheetId="5">[10]!K_1</definedName>
    <definedName name="K_1">[10]!K_1</definedName>
    <definedName name="K_2" localSheetId="4">[10]!K_2</definedName>
    <definedName name="K_2" localSheetId="6">[10]!K_2</definedName>
    <definedName name="K_2" localSheetId="2">[10]!K_2</definedName>
    <definedName name="K_2" localSheetId="5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4">[15]!NToS</definedName>
    <definedName name="NToS" localSheetId="6">[15]!NToS</definedName>
    <definedName name="NToS" localSheetId="2">[15]!NToS</definedName>
    <definedName name="NToS" localSheetId="5">[15]!NToS</definedName>
    <definedName name="NToS">[15]!NToS</definedName>
    <definedName name="PRICE">#REF!</definedName>
    <definedName name="_xlnm.Print_Area" localSheetId="8">'2. TRIM CARD (GREY)'!$A$1:$E$39</definedName>
    <definedName name="_xlnm.Print_Area" localSheetId="0">GREY!$A$1:$P$169</definedName>
    <definedName name="_xlnm.Print_Area" localSheetId="4">SPEC!$A$1:$N$25</definedName>
    <definedName name="_xlnm.Print_Area" localSheetId="1">'SPEC BULK'!$A$1:$N$29</definedName>
    <definedName name="_xlnm.Print_Area" localSheetId="6">'SPEC PPS'!$A$1:$O$26</definedName>
    <definedName name="_xlnm.Print_Area" localSheetId="2">'SPEC PROTO'!$A$1:$N$34</definedName>
    <definedName name="_xlnm.Print_Area" localSheetId="5">'SPEC SEND 13.6'!$A$1:$N$24</definedName>
    <definedName name="Print_erea">[8]QT!$A$1:$U$54</definedName>
    <definedName name="_xlnm.Print_Titles" localSheetId="8">'2. TRIM CARD (GREY)'!$1:$5</definedName>
    <definedName name="_xlnm.Print_Titles" localSheetId="0">GREY!$1:$15</definedName>
    <definedName name="_xlnm.Print_Titles" localSheetId="4">SPEC!$1:$2</definedName>
    <definedName name="_xlnm.Print_Titles" localSheetId="1">'SPEC BULK'!$1:$3</definedName>
    <definedName name="_xlnm.Print_Titles" localSheetId="6">'SPEC PPS'!$1:$3</definedName>
    <definedName name="_xlnm.Print_Titles" localSheetId="2">'SPEC PROTO'!$1:$2</definedName>
    <definedName name="_xlnm.Print_Titles" localSheetId="5">'SPEC SEND 13.6'!$1:$2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0" l="1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P7" i="30"/>
  <c r="P6" i="30"/>
  <c r="P5" i="30"/>
  <c r="P4" i="30"/>
  <c r="A1" i="30"/>
  <c r="J4" i="28" l="1"/>
  <c r="J5" i="28"/>
  <c r="J6" i="28"/>
  <c r="J7" i="28"/>
  <c r="J9" i="28"/>
  <c r="J10" i="28"/>
  <c r="J11" i="28"/>
  <c r="J12" i="28"/>
  <c r="J13" i="28"/>
  <c r="J15" i="28"/>
  <c r="J16" i="28"/>
  <c r="J17" i="28"/>
  <c r="J18" i="28"/>
  <c r="J19" i="28"/>
  <c r="J20" i="28"/>
  <c r="J21" i="28"/>
  <c r="J22" i="28"/>
  <c r="J3" i="28"/>
  <c r="O4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3" i="28"/>
  <c r="A1" i="28" l="1"/>
  <c r="A1" i="27" l="1"/>
  <c r="J51" i="16" l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9" i="17" l="1"/>
  <c r="B11" i="17" l="1"/>
  <c r="E15" i="17" l="1"/>
  <c r="D15" i="17" l="1"/>
  <c r="C6" i="17" l="1"/>
  <c r="C9" i="17" l="1"/>
  <c r="C11" i="17" l="1"/>
  <c r="B5" i="17" l="1"/>
  <c r="B15" i="17" l="1"/>
</calcChain>
</file>

<file path=xl/sharedStrings.xml><?xml version="1.0" encoding="utf-8"?>
<sst xmlns="http://schemas.openxmlformats.org/spreadsheetml/2006/main" count="2043" uniqueCount="580">
  <si>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</si>
  <si>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</si>
  <si>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</si>
  <si>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</si>
  <si>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</si>
  <si>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</si>
  <si>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</si>
  <si>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</si>
  <si>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</si>
  <si>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</si>
  <si>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</si>
  <si>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</si>
  <si>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</si>
  <si>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</si>
  <si>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</si>
  <si>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</si>
  <si>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</si>
  <si>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</si>
  <si>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</si>
  <si>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</si>
  <si>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</si>
  <si>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</si>
  <si>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</si>
  <si>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</si>
  <si>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</si>
  <si>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</si>
  <si>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</si>
  <si>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</si>
  <si>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</si>
  <si>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</si>
  <si>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</si>
  <si>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</si>
  <si>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</si>
  <si>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</si>
  <si>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</si>
  <si>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</si>
  <si>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</si>
  <si>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</si>
  <si>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</si>
  <si>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</si>
  <si>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</si>
  <si>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</si>
  <si>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</si>
  <si>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</si>
  <si>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</si>
  <si>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</si>
  <si>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</si>
  <si>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</si>
  <si>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</si>
  <si>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</si>
  <si>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</si>
  <si>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</si>
  <si>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</si>
  <si>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</si>
  <si>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</si>
  <si>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</si>
  <si>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</si>
  <si>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</si>
  <si>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</si>
  <si>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</si>
  <si>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</si>
  <si>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</si>
  <si>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</si>
  <si>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</si>
  <si>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</si>
  <si>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</si>
  <si>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</si>
  <si>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</si>
  <si>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</si>
  <si>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</si>
  <si>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</si>
  <si>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</si>
  <si>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HẠ CỔ TRƯỚC</t>
  </si>
  <si>
    <t>HẠ CỔ SAU</t>
  </si>
  <si>
    <t>NGANG VAI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</si>
  <si>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</si>
  <si>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</si>
  <si>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</si>
  <si>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</si>
  <si>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</si>
  <si>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</si>
  <si>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</si>
  <si>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</si>
  <si>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</si>
  <si>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</si>
  <si>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</si>
  <si>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</si>
  <si>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</si>
  <si>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</si>
  <si>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</si>
  <si>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</si>
  <si>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</si>
  <si>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</si>
  <si>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</si>
  <si>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</si>
  <si>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</si>
  <si>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</si>
  <si>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</si>
  <si>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</si>
  <si>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</si>
  <si>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</si>
  <si>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</si>
  <si>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</si>
  <si>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</si>
  <si>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</si>
  <si>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</si>
  <si>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</si>
  <si>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</si>
  <si>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</si>
  <si>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</si>
  <si>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</si>
  <si>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</si>
  <si>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</si>
  <si>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</si>
  <si>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</si>
  <si>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</si>
  <si>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</si>
  <si>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</si>
  <si>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</si>
  <si>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</si>
  <si>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</si>
  <si>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</si>
  <si>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</si>
  <si>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</si>
  <si>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</si>
  <si>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</si>
  <si>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</si>
  <si>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</si>
  <si>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</si>
  <si>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</si>
  <si>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</si>
  <si>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</si>
  <si>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</si>
  <si>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</si>
  <si>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</si>
  <si>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</si>
  <si>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</si>
  <si>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</si>
  <si>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</si>
  <si>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</si>
  <si>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</si>
  <si>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</si>
  <si>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</si>
  <si>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</si>
  <si>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</si>
  <si>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</si>
  <si>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</si>
  <si>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</si>
  <si>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</si>
  <si>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</si>
  <si>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</si>
  <si>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</si>
  <si>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</si>
  <si>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</si>
  <si>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</si>
  <si>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</si>
  <si>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</si>
  <si>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</si>
  <si>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</si>
  <si>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</si>
  <si>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</si>
  <si>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</si>
  <si>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</si>
  <si>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</si>
  <si>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</si>
  <si>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</si>
  <si>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</si>
  <si>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</si>
  <si>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</si>
  <si>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</si>
  <si>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</si>
  <si>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</si>
  <si>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</si>
  <si>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</si>
  <si>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</si>
  <si>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</si>
  <si>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</si>
  <si>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</si>
  <si>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</si>
  <si>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</si>
  <si>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</si>
  <si>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</si>
  <si>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1 1/2 in</t>
  </si>
  <si>
    <t xml:space="preserve">THÔNG SỐ </t>
  </si>
  <si>
    <t xml:space="preserve">Sample Size: M
POINT OF MEASURE  </t>
  </si>
  <si>
    <t xml:space="preserve">CODE   </t>
  </si>
  <si>
    <t xml:space="preserve"> HOW TO MEASURE   </t>
  </si>
  <si>
    <t xml:space="preserve">CRITICAL  </t>
  </si>
  <si>
    <t xml:space="preserve"> TYPE  </t>
  </si>
  <si>
    <t xml:space="preserve">TOLERANCE </t>
  </si>
  <si>
    <t>true</t>
  </si>
  <si>
    <t>Full</t>
  </si>
  <si>
    <t>false</t>
  </si>
  <si>
    <t>1/8 in</t>
  </si>
  <si>
    <t>1 in</t>
  </si>
  <si>
    <t>1/4 in</t>
  </si>
  <si>
    <t>3/8 in</t>
  </si>
  <si>
    <t>6 in</t>
  </si>
  <si>
    <t>23 in</t>
  </si>
  <si>
    <t>1/2 in</t>
  </si>
  <si>
    <t>Side Slit Height</t>
  </si>
  <si>
    <t>S&amp;K093</t>
  </si>
  <si>
    <t>From bottom edge to top of slit</t>
  </si>
  <si>
    <t>Half</t>
  </si>
  <si>
    <t>CAO XẺ TÀ</t>
  </si>
  <si>
    <t>FW24CT046</t>
  </si>
  <si>
    <t>Front Body Length</t>
  </si>
  <si>
    <t>Back Body Length</t>
  </si>
  <si>
    <t>Front Neck Drop</t>
  </si>
  <si>
    <t>Back Neck Drop</t>
  </si>
  <si>
    <t>Back Neck Width</t>
  </si>
  <si>
    <t>Shoulder Slope</t>
  </si>
  <si>
    <t>Across Shoulder</t>
  </si>
  <si>
    <t>Across Front</t>
  </si>
  <si>
    <t>Across Back</t>
  </si>
  <si>
    <t>Chest Width</t>
  </si>
  <si>
    <t>Bottom Opening Width- At Edge</t>
  </si>
  <si>
    <t>Bottom Hem Height</t>
  </si>
  <si>
    <t>Armhole Drop</t>
  </si>
  <si>
    <t>CF Artwork Placement below CF Neckline</t>
  </si>
  <si>
    <t>"24" CB Artwork Placement below CB Neck Seam</t>
  </si>
  <si>
    <t>Top CB Artwork Placement below CB Neck Seam</t>
  </si>
  <si>
    <t>WL Chest Artwork Placement from HPS</t>
  </si>
  <si>
    <t>S&amp;K01</t>
  </si>
  <si>
    <t>HPS to bottom edge</t>
  </si>
  <si>
    <t>30 in</t>
  </si>
  <si>
    <t>S&amp;K02</t>
  </si>
  <si>
    <t>CB neck seam to bottom edge</t>
  </si>
  <si>
    <t>29 in</t>
  </si>
  <si>
    <t>S&amp;K04</t>
  </si>
  <si>
    <t>HPS to neck seam</t>
  </si>
  <si>
    <t>5 3/4 in</t>
  </si>
  <si>
    <t>S&amp;K05</t>
  </si>
  <si>
    <t>S&amp;K06</t>
  </si>
  <si>
    <t>Seam to seam at back neck, at HPS point</t>
  </si>
  <si>
    <t>9 1/4 in</t>
  </si>
  <si>
    <t>S&amp;K08</t>
  </si>
  <si>
    <t>Shoulder point perpendicular to HPS</t>
  </si>
  <si>
    <t>S&amp;K09</t>
  </si>
  <si>
    <t>Seam to Seam</t>
  </si>
  <si>
    <t>12 1/4 in</t>
  </si>
  <si>
    <t>S&amp;K106</t>
  </si>
  <si>
    <t>S&amp;K107</t>
  </si>
  <si>
    <t>12 3/4 in</t>
  </si>
  <si>
    <t>S&amp;K012</t>
  </si>
  <si>
    <t>1" Below armhole- edge to edge</t>
  </si>
  <si>
    <t>22 1/2 in</t>
  </si>
  <si>
    <t>S&amp;K013</t>
  </si>
  <si>
    <t>At bottom edge</t>
  </si>
  <si>
    <t>S&amp;K014</t>
  </si>
  <si>
    <t>Bottom edge to stitch line or trim seam</t>
  </si>
  <si>
    <t>7/8 in</t>
  </si>
  <si>
    <t>S&amp;K016</t>
  </si>
  <si>
    <t>Below HPS - measure perpendicular</t>
  </si>
  <si>
    <t>12 1/2 in</t>
  </si>
  <si>
    <t>S&amp;K112</t>
  </si>
  <si>
    <t>5 in</t>
  </si>
  <si>
    <t>S&amp;K109</t>
  </si>
  <si>
    <t>From CB neck seam to top Artwork</t>
  </si>
  <si>
    <t>5 1/2 in</t>
  </si>
  <si>
    <t>S&amp;K416</t>
  </si>
  <si>
    <t>DÀI ÁO THÂN TRƯỚC</t>
  </si>
  <si>
    <t>DÀI ÁO THÂN SAU</t>
  </si>
  <si>
    <t>RỘNG CỔ SAU</t>
  </si>
  <si>
    <t>XUÔI VAI</t>
  </si>
  <si>
    <t>CHỒM VAI</t>
  </si>
  <si>
    <t>NGANG THÂN TRƯỚC</t>
  </si>
  <si>
    <t>NGANG THÂN SAU</t>
  </si>
  <si>
    <t>RỘNG NGỰC</t>
  </si>
  <si>
    <t>RỘNG LAI ÁO TẠI MÉP</t>
  </si>
  <si>
    <t>CAO LAI ÁO</t>
  </si>
  <si>
    <t>HẠ NÁCH</t>
  </si>
  <si>
    <t>ĐỊNH VỊ HÌNH THÊU TẠI THÂN TRƯỚC DƯỚI ĐƯỜNG  MAY GIỮA CỔ TRƯỚC</t>
  </si>
  <si>
    <t>ĐỊNH VỊ HÌNH THÊU " 24" TẠI GIỮA THÂN SAU DƯỚI ĐƯỜNG MAY GIỮA CỔ SAU</t>
  </si>
  <si>
    <t>ĐỊNH VỊ HÌNH THÊU Ở TRÊN TẠI THÂN SAU DƯỚI ĐƯỜNG MAY GIỮA CỔ SAU</t>
  </si>
  <si>
    <t>ĐỊNH VỊ HÌNH THÊU TẠI NGỰC TRÁI TỪ ĐỈNH VAI</t>
  </si>
  <si>
    <t>TỪ ĐM GIỮA CỔ SAU ĐẾN MÉP LAI</t>
  </si>
  <si>
    <t>TỪ ĐỈNH VAI ĐẾN MÉP LAI</t>
  </si>
  <si>
    <t>TỪ ĐỈNH VAI ĐẾN ĐM CỔ</t>
  </si>
  <si>
    <t>TỪ ĐM ĐẾN ĐM TẠI GIỮA CỔ SAU, TẠI ĐỈNH VAI</t>
  </si>
  <si>
    <t>ĐƯỜNG MAY ĐẾN ĐƯỜNG MAY</t>
  </si>
  <si>
    <t>DƯỚI NÁCH 1''-MÉP ĐẾN MÉP</t>
  </si>
  <si>
    <t>TẠI MÉP LAI</t>
  </si>
  <si>
    <t>MÉP ĐẾN ĐƯỜNG DIỄU</t>
  </si>
  <si>
    <t>DƯỚI ĐỈNH VAI - VUÔNG GÓC</t>
  </si>
  <si>
    <t>TỪ MÉP LAI ĐẾN CẠNH TRÊN XẺ TÀ</t>
  </si>
  <si>
    <t>TỪ GIỮA ĐƯỜNG MAY CỔ SAU ĐẾN ĐỈNH HÌNH THÊU</t>
  </si>
  <si>
    <t>ĐIỂM VAI ĐẾN ĐỈNH VAI</t>
  </si>
  <si>
    <t>WL Artwork Placement Out from CF Line</t>
  </si>
  <si>
    <t>WR Artwork Placement Out from CF Line</t>
  </si>
  <si>
    <t>Center WR Artwork w/ WL Artwork</t>
  </si>
  <si>
    <t>Herringbone Tape Width</t>
  </si>
  <si>
    <t>S&amp;K252</t>
  </si>
  <si>
    <t>bqUg4W</t>
  </si>
  <si>
    <t>S&amp;K430</t>
  </si>
  <si>
    <t>0 in</t>
  </si>
  <si>
    <t>1 1/8 in</t>
  </si>
  <si>
    <t>-3/4 in</t>
  </si>
  <si>
    <t>8 1/2 in</t>
  </si>
  <si>
    <t>12 3/8 in</t>
  </si>
  <si>
    <t>-1/4 in</t>
  </si>
  <si>
    <t>12 in</t>
  </si>
  <si>
    <t>-1/2 in</t>
  </si>
  <si>
    <t>22 in</t>
  </si>
  <si>
    <t>23 1/4 in</t>
  </si>
  <si>
    <t>13 in</t>
  </si>
  <si>
    <t>1 3/8 in</t>
  </si>
  <si>
    <t>-1/8 in</t>
  </si>
  <si>
    <t>5 3/8 in</t>
  </si>
  <si>
    <t>-1 1/2 in</t>
  </si>
  <si>
    <t>3 1/2 in</t>
  </si>
  <si>
    <t>5 1/8 in</t>
  </si>
  <si>
    <t>-3/8 in</t>
  </si>
  <si>
    <t>3 in</t>
  </si>
  <si>
    <t>-</t>
  </si>
  <si>
    <t>3/4 in</t>
  </si>
  <si>
    <t>MEASUREMENT NOTES</t>
  </si>
  <si>
    <t>REVISED SPEC</t>
  </si>
  <si>
    <t>ADJUST BY +/-</t>
  </si>
  <si>
    <t>VARIANCE</t>
  </si>
  <si>
    <t xml:space="preserve">1ST PROTO - RCVD     </t>
  </si>
  <si>
    <t xml:space="preserve"> EXPECTED M</t>
  </si>
  <si>
    <t>ĐIỊNH VỊ HÌNH THÊU TẠI NGỰC TRÁI TỪ GIỮA TRƯỚC</t>
  </si>
  <si>
    <t>ĐỊNH VỊ HÌNH THÊU TẠI NGỰC PHẢI TỪ GIỮA TRƯỚC</t>
  </si>
  <si>
    <t>RỘNG DÂY TAPE</t>
  </si>
  <si>
    <t>Increase
TĂNG</t>
  </si>
  <si>
    <t>Reduce
GIẢM</t>
  </si>
  <si>
    <t>Move Up
DỜI LÊN</t>
  </si>
  <si>
    <t>Keep As Sample
GIỮ NHƯ MẪU</t>
  </si>
  <si>
    <t>Move Closer to CF
DỜI GẦN VỚI GIỮA TRƯỚC</t>
  </si>
  <si>
    <t xml:space="preserve">FIT - RCVD     </t>
  </si>
  <si>
    <t>Shoulder Seam Forward</t>
  </si>
  <si>
    <t>Tape Width</t>
  </si>
  <si>
    <t>HPS to seam</t>
  </si>
  <si>
    <t>29 1/4 in</t>
  </si>
  <si>
    <t>5 7/8 in</t>
  </si>
  <si>
    <t>8 3/4 in</t>
  </si>
  <si>
    <t>22 1/4 in</t>
  </si>
  <si>
    <t>3 1/4 in</t>
  </si>
  <si>
    <t>5/8 in</t>
  </si>
  <si>
    <t>21 3/4 in</t>
  </si>
  <si>
    <t>11 3/4 in</t>
  </si>
  <si>
    <r>
      <rPr>
        <sz val="13"/>
        <rFont val="Arial"/>
        <family val="2"/>
      </rPr>
      <t>1st Fit - Anastasiya Zolotova</t>
    </r>
  </si>
  <si>
    <r>
      <rPr>
        <sz val="9"/>
        <color rgb="FF8595A3"/>
        <rFont val="Arial"/>
        <family val="2"/>
      </rPr>
      <t>CREATED ON JUN 20, 2024 3:39 PM</t>
    </r>
  </si>
  <si>
    <r>
      <rPr>
        <sz val="9"/>
        <color rgb="FF8595A3"/>
        <rFont val="Arial"/>
        <family val="2"/>
      </rPr>
      <t>1ST FIT: SIZE:M, ARRIVAL DATE:06-17-2024</t>
    </r>
  </si>
  <si>
    <r>
      <rPr>
        <sz val="10"/>
        <rFont val="Arial"/>
        <family val="2"/>
      </rPr>
      <t>FW24CT046 Sonny Novelty Mesh Jersey</t>
    </r>
  </si>
  <si>
    <r>
      <rPr>
        <b/>
        <sz val="10"/>
        <rFont val="Arial"/>
        <family val="2"/>
      </rPr>
      <t xml:space="preserve">FITTING DATE: </t>
    </r>
    <r>
      <rPr>
        <sz val="10"/>
        <rFont val="Arial"/>
        <family val="2"/>
      </rPr>
      <t>6/25/24</t>
    </r>
  </si>
  <si>
    <r>
      <rPr>
        <b/>
        <sz val="10"/>
        <rFont val="Arial"/>
        <family val="2"/>
      </rPr>
      <t xml:space="preserve">MODEL/ATTENDEES:  </t>
    </r>
    <r>
      <rPr>
        <sz val="10"/>
        <rFont val="Arial"/>
        <family val="2"/>
      </rPr>
      <t>Cal,Jessica,Lonz,Jeni,Megan,Anastasiya</t>
    </r>
  </si>
  <si>
    <r>
      <rPr>
        <b/>
        <sz val="10"/>
        <rFont val="Arial"/>
        <family val="2"/>
      </rPr>
      <t xml:space="preserve">STATUS: </t>
    </r>
    <r>
      <rPr>
        <sz val="10"/>
        <rFont val="Arial"/>
        <family val="2"/>
      </rPr>
      <t>1st Fit Approved to PPS</t>
    </r>
  </si>
  <si>
    <r>
      <rPr>
        <b/>
        <sz val="10"/>
        <rFont val="Arial"/>
        <family val="2"/>
      </rPr>
      <t>Fit Comments:</t>
    </r>
  </si>
  <si>
    <r>
      <rPr>
        <b/>
        <sz val="10"/>
        <rFont val="Arial"/>
        <family val="2"/>
      </rPr>
      <t>Construction/Workmanship:</t>
    </r>
  </si>
  <si>
    <r>
      <rPr>
        <b/>
        <sz val="10"/>
        <rFont val="Arial"/>
        <family val="2"/>
      </rPr>
      <t>Tolerance:</t>
    </r>
  </si>
  <si>
    <t>QUY CÁCH MAY</t>
  </si>
  <si>
    <t>A1: 1x1 POLY KNIT RIB @ NECK AND ARMHOLE</t>
  </si>
  <si>
    <t>A2: EMBROIDERED ARTWORK</t>
  </si>
  <si>
    <t>A3: EMBROIDERED ARTWORK</t>
  </si>
  <si>
    <t>A4: SPLIT @ SIDE SEAM</t>
  </si>
  <si>
    <t>A5: EMBROIDERED ARTWORK</t>
  </si>
  <si>
    <t>A6: TOP APPLIED TAPE @ FRONT AND BACK BODY - TAPE WIDTH: 1"</t>
  </si>
  <si>
    <t>A7: EMBROIDERED ARTWORK</t>
  </si>
  <si>
    <t>A8: EMBROIDERED ARTWORK</t>
  </si>
  <si>
    <t>A9: WOVEN PATCH @ CF NECK</t>
  </si>
  <si>
    <t>A1: 1/4" SPLIT NEEDLE STITCH @ NECK</t>
  </si>
  <si>
    <t>A2: 1/4" SN TS @ ARMHOLE</t>
  </si>
  <si>
    <t>A3: CLEAN SEAM FINISH @ SIDE SEAM</t>
  </si>
  <si>
    <t>A4: SN TS @ SIDE SEAM SPLIT</t>
  </si>
  <si>
    <t>A5: 0.5" 1/4" DN TS @ BOTTOM HEM</t>
  </si>
  <si>
    <t>RIB POLY 1X1 Ở CỔ VÀ NÁCH</t>
  </si>
  <si>
    <t>THÊU ARTWORK</t>
  </si>
  <si>
    <t>XẺ Ở SƯỜN</t>
  </si>
  <si>
    <t>CON PATCH Ở GIỮA CỔ</t>
  </si>
  <si>
    <t>DÂY TAPE PHÍA TRƯỚC VÀ PHÍA SAU THÂN ÁO - CHIỀU RỘNG DÂY TAPE: 1"</t>
  </si>
  <si>
    <t>ĐƯỜNG MAY KIM ĐÔI 1/4" Ở CỔ ÁO</t>
  </si>
  <si>
    <t>DIỄU 1 KIM 1/4" TẠI NÁCH</t>
  </si>
  <si>
    <t>MAY SẠCH Ở SƯỜN</t>
  </si>
  <si>
    <t>DIỄU KIM ĐƠN TẠI ĐƯỜNG XẺ SƯỜN ÁO</t>
  </si>
  <si>
    <t>DIỄU 2 KIM 0.5" 1/4" tại LAI ÁO</t>
  </si>
  <si>
    <t xml:space="preserve">1ST FIT - RCVD     </t>
  </si>
  <si>
    <t>Add - Thêm</t>
  </si>
  <si>
    <t>Reduce - Giảm</t>
  </si>
  <si>
    <t>Back to Spec - Đưa về thông số</t>
  </si>
  <si>
    <t>Move Down - Dời xuống</t>
  </si>
  <si>
    <t xml:space="preserve">
POINT OF MEASURE  </t>
  </si>
  <si>
    <t>SAMPLE: SIZE M</t>
  </si>
  <si>
    <t>CANH GIỮA HÌNH THÊU NGỰC TRÁI VỚI HÌNH THÊU NGỰC PHẢI</t>
  </si>
  <si>
    <t xml:space="preserve">TỪ ĐỈNH VAI ĐẾN ĐM </t>
  </si>
  <si>
    <t>Missing patch at CF neck seam, can we see a mock up seven onto neck trim top edge before proceeding to PPS.</t>
  </si>
  <si>
    <t>Thiếu con patch ở giữa đm cổ, chúng ta có thể xem thử mockup đính lên mép trên viền cổ trước khi tiến hành sản xuất hàng mẫu không?</t>
  </si>
  <si>
    <t>1. Add forward shoulder seam of 1/2”.</t>
  </si>
  <si>
    <t>2. Reduce back neck drop to 7/8”.</t>
  </si>
  <si>
    <t>Giảm chiều sâu cổ áo sau xuống thông số 7/8".</t>
  </si>
  <si>
    <t>3. Reduce chest to 21 3/4”.</t>
  </si>
  <si>
    <t>Giảm ngực xuống còn 21 3/4".</t>
  </si>
  <si>
    <t>4. Reduce bottom opening above side slit to 22”.</t>
  </si>
  <si>
    <t>Giảm rộng lai áo phía trên xẻ sườn 22".</t>
  </si>
  <si>
    <t>5. Reduce armhole drop to 11 3/4”.</t>
  </si>
  <si>
    <t>Giảm hạ nách xuống thông số 11 3/4".</t>
  </si>
  <si>
    <t>6. Armhole trim is gaping at underarm. Reduce chest/armhole drop however please ensure armhole trim is cut to appropriate length to avoid gaping.</t>
  </si>
  <si>
    <t>Viền khe nách bị rộng ở nách. Giảm độ rộng ngực/ khe nách nhưng hãy đảm bảo viền khe nách được cắt đúng chiều dài để tránh bị rộng.</t>
  </si>
  <si>
    <t>7. Move down “24” CB artwork to be 5 3/4” from CB neck seam.</t>
  </si>
  <si>
    <t>Di chuyển hình thêu số "24" giữa sau áo xuống cách đường may cổ sau 5 3/4".</t>
  </si>
  <si>
    <t>8. WL artwork placement from CF came in out of tolerance, please go back to spec.</t>
  </si>
  <si>
    <t>Vị trí hình thêu ngực trái từ giữa trước không đúng so với chuẩn, vui lòng điều chỉnh lại theo thông số.</t>
  </si>
  <si>
    <t>1. Please ensure bottom hem stitching is straight, wavy in certain places.</t>
  </si>
  <si>
    <t>Hãy đảm bảo các đường diễu lai áo dưới là thẳng, có chỗ cong lên xuống.</t>
  </si>
  <si>
    <t>2. Please add 3/8” bar tack to top of side vent.</t>
  </si>
  <si>
    <t>Vui lòng thêm đường đóng bọ 3/8" ở phần đầu của rãnh bên.</t>
  </si>
  <si>
    <t>1. Tolerance has been updated, please review.</t>
  </si>
  <si>
    <t>Dung sai đã được cập nhật, vui lòng xem lại.</t>
  </si>
  <si>
    <t>Thêm đường may vai trước 1/2".</t>
  </si>
  <si>
    <t xml:space="preserve">POINT OF MEASURE                                                    </t>
  </si>
  <si>
    <t xml:space="preserve">  HOW TO MEASURE                                   </t>
  </si>
  <si>
    <t xml:space="preserve">CRITICAL            </t>
  </si>
  <si>
    <t xml:space="preserve"> TYPE        </t>
  </si>
  <si>
    <t xml:space="preserve"> TOLERANCE            </t>
  </si>
  <si>
    <t>SL</t>
  </si>
  <si>
    <t>N0</t>
  </si>
  <si>
    <t>Neck Trim Height</t>
  </si>
  <si>
    <t>Armhole Trim Height</t>
  </si>
  <si>
    <t>DỊCH</t>
  </si>
  <si>
    <t>Neck Seam to trim edge (before folded)</t>
  </si>
  <si>
    <t>Edge to seam- trim width</t>
  </si>
  <si>
    <t>CAO BO NÁCH</t>
  </si>
  <si>
    <t>CẠNH TỚI ĐƯỜNG MAY</t>
  </si>
  <si>
    <t>28 1/4 in</t>
  </si>
  <si>
    <t>27 1/4 in</t>
  </si>
  <si>
    <t>6 1/4 in</t>
  </si>
  <si>
    <t>8 in</t>
  </si>
  <si>
    <t>10 1/2 in</t>
  </si>
  <si>
    <t>11 in</t>
  </si>
  <si>
    <t>19 3/4 in</t>
  </si>
  <si>
    <t>20 in</t>
  </si>
  <si>
    <t>2 3/4 in</t>
  </si>
  <si>
    <t>29 1/8 in</t>
  </si>
  <si>
    <t>28 1/8 in</t>
  </si>
  <si>
    <t>6 3/8 in</t>
  </si>
  <si>
    <t>8 1/4 in</t>
  </si>
  <si>
    <t>11 1/4 in</t>
  </si>
  <si>
    <t>20 3/4 in</t>
  </si>
  <si>
    <t>21 in</t>
  </si>
  <si>
    <t>11 3/8 in</t>
  </si>
  <si>
    <t>3 3/8 in</t>
  </si>
  <si>
    <t>5 1/4 in</t>
  </si>
  <si>
    <t>2 7/8 in</t>
  </si>
  <si>
    <t>6 1/2 in</t>
  </si>
  <si>
    <t>30 7/8 in</t>
  </si>
  <si>
    <t>29 7/8 in</t>
  </si>
  <si>
    <t>6 5/8 in</t>
  </si>
  <si>
    <t>13 1/4 in</t>
  </si>
  <si>
    <t>22 3/4 in</t>
  </si>
  <si>
    <t>12 1/8 in</t>
  </si>
  <si>
    <t>3 5/8 in</t>
  </si>
  <si>
    <t>3 1/8 in</t>
  </si>
  <si>
    <t>31 3/4 in</t>
  </si>
  <si>
    <t>30 3/4 in</t>
  </si>
  <si>
    <t>6 3/4 in</t>
  </si>
  <si>
    <t>9 in</t>
  </si>
  <si>
    <t>13 3/4 in</t>
  </si>
  <si>
    <t>14 1/4 in</t>
  </si>
  <si>
    <t>24 1/4 in</t>
  </si>
  <si>
    <t>24 1/2 in</t>
  </si>
  <si>
    <t>12 5/8 in</t>
  </si>
  <si>
    <t>3 3/4 in</t>
  </si>
  <si>
    <t>32 5/8 in</t>
  </si>
  <si>
    <t>31 5/8 in</t>
  </si>
  <si>
    <t>6 7/8 in</t>
  </si>
  <si>
    <t>14 3/4 in</t>
  </si>
  <si>
    <t>15 1/4 in</t>
  </si>
  <si>
    <t>25 3/4 in</t>
  </si>
  <si>
    <t>26 in</t>
  </si>
  <si>
    <t>13 1/8 in</t>
  </si>
  <si>
    <t>3 7/8 in</t>
  </si>
  <si>
    <t>VAI CON</t>
  </si>
  <si>
    <t>CAO CỔ</t>
  </si>
  <si>
    <t>THÔNG SỐ HÀNG SẢN XUẤT 24-AUG</t>
  </si>
  <si>
    <t>11 1/2 in</t>
  </si>
  <si>
    <t>TOL</t>
  </si>
  <si>
    <t>SS26CT014</t>
  </si>
  <si>
    <t>Raglan Shoulder Slope</t>
  </si>
  <si>
    <t>Minimum Neck Stretch</t>
  </si>
  <si>
    <t>CF Placket Length</t>
  </si>
  <si>
    <t>CF Placket Width @ Bottom Edge of Placket</t>
  </si>
  <si>
    <t>Front Saddle Seam Placement at Neck</t>
  </si>
  <si>
    <t>Back Saddle Seam Placement at Neck</t>
  </si>
  <si>
    <t>Sleeve Length from CB Neck</t>
  </si>
  <si>
    <t>Bicep Width</t>
  </si>
  <si>
    <t>Sleeve Opening Width- At Edge</t>
  </si>
  <si>
    <t>Collar Point Length</t>
  </si>
  <si>
    <t>Collar Height at CB</t>
  </si>
  <si>
    <t>Collar Length along the edge</t>
  </si>
  <si>
    <t>CB Artwork Placement below CB Neck Seam</t>
  </si>
  <si>
    <t>9 1/2" out from CB, at HPS line</t>
  </si>
  <si>
    <t>CF neck drop to bottom of placket</t>
  </si>
  <si>
    <t>HPS to saddle seam straight down</t>
  </si>
  <si>
    <t>7" dwn from HPS, Seam to seam</t>
  </si>
  <si>
    <t>7" dwn from HPS, Seam to Seam</t>
  </si>
  <si>
    <t>Straight with seam relaxed</t>
  </si>
  <si>
    <t>3-point measure from CB Neck to shoulder point to sleeve edge</t>
  </si>
  <si>
    <t>1" below armhole- edge to edge</t>
  </si>
  <si>
    <t>At edge</t>
  </si>
  <si>
    <t>Neck seam to collar point, along edge</t>
  </si>
  <si>
    <t>Neck seam to collar edge at CB</t>
  </si>
  <si>
    <t>Collar point to collar point, along the edge</t>
  </si>
  <si>
    <t>From CB Neck Seam to Top Edge of Artwork</t>
  </si>
  <si>
    <t>26 1/4 in</t>
  </si>
  <si>
    <t>2 in</t>
  </si>
  <si>
    <t>7 1/2 in</t>
  </si>
  <si>
    <t>4 in</t>
  </si>
  <si>
    <t>1 3/4 in</t>
  </si>
  <si>
    <t>2 1/4 in</t>
  </si>
  <si>
    <t>13 1/2 in</t>
  </si>
  <si>
    <t>19 1/2 in</t>
  </si>
  <si>
    <t>2 1/2 in</t>
  </si>
  <si>
    <t>15 1/2 in</t>
  </si>
  <si>
    <t>4 1/2 in</t>
  </si>
  <si>
    <t>XUÔI VAI RAGLAN</t>
  </si>
  <si>
    <t>RỘNG CỔ TỐI THIỂU</t>
  </si>
  <si>
    <t>DÀI NẸP GIỮA TRƯỚC</t>
  </si>
  <si>
    <t>DÀI TAY TỪ GIỮA CỔ SAU</t>
  </si>
  <si>
    <t>VỊ TRÍ ĐƯỜNG RAGLAN TRƯỚC TẠI CỔ</t>
  </si>
  <si>
    <t>VỊ TRÍ ĐƯỜNG RAGLAN SAU TẠI CỔ</t>
  </si>
  <si>
    <t>HẠ THẲNG TỪ ĐỈNH VAI ĐẾN RAGLA</t>
  </si>
  <si>
    <t>RỘNG BẮP TAY</t>
  </si>
  <si>
    <t>RỘNG CỬA TAY - TẠI MÉP</t>
  </si>
  <si>
    <t>TO BẢN LAI TAY</t>
  </si>
  <si>
    <t>DÀI LÁ CỔ - DG MAY CỔ TỚI ĐIỂM CỔ - DỌC THEO MÉP</t>
  </si>
  <si>
    <t>CAO CỔ TẠI GIỮA SAU  - ĐM CỔ TỚI MÉP LÁ CỔ - TẠI GIỮA</t>
  </si>
  <si>
    <t>DÀI LÁ CỔ TẠI MÉP</t>
  </si>
  <si>
    <t>TỪ ĐỈNH VAI ĐẾN MÉP</t>
  </si>
  <si>
    <t>TỪ GIỮA CỔ SAU ĐẾN MÉP</t>
  </si>
  <si>
    <t>TỪ ĐỈNH VAI ĐẾN ĐƯỜNG MAY CỔ</t>
  </si>
  <si>
    <t>ĐM ĐẾN ĐM TẠI CỔ SAU, TẠI ĐIỂM VAI</t>
  </si>
  <si>
    <t>HẠ 9 1/2'' TỪ GIỮA CỔ SAU, DỌC THEO ĐỈNH VAI</t>
  </si>
  <si>
    <t>HẠ 7'' TỪ CAO VAI, ĐO TỪ ĐƯỜNG MAY ĐẾN ĐƯỜNG MAY</t>
  </si>
  <si>
    <t>HẠ 1'' DƯỚI NGÃ TƯ NÁCH, ĐO TỪ MÉP ĐẾN MÉP</t>
  </si>
  <si>
    <t>ĐỂ ÊM ĐO THẲNG</t>
  </si>
  <si>
    <t>3 ĐIỂM - TỪ GIỮA CỔ SAU ĐẾN ĐIỂM VAI ĐẾN MÉP TAY</t>
  </si>
  <si>
    <t>HẠ TỪ CAO VAI ĐẾN ĐIỂM NGANG NGÃ TƯ NÁCH</t>
  </si>
  <si>
    <t>TẠI MÉP</t>
  </si>
  <si>
    <t>ĐM CỔ ĐẾN ĐIỂM CỔ, DỌC THEO MÉP</t>
  </si>
  <si>
    <t>ĐM TỚI MÉP LÁ CỔ - TẠI GIỮA SAU</t>
  </si>
  <si>
    <t>ĐIỂM CỔ ĐẾN ĐIỂM CỔ DỌC THEO MÉP</t>
  </si>
  <si>
    <t>GIỮA CỔ TRƯỚC HẠ ĐẾN MÉP NẸP</t>
  </si>
  <si>
    <t>TỪ ĐƯỜNG MAY GIỮA CỔ SAU ĐẾN ĐỈNH ARTWORK</t>
  </si>
  <si>
    <t>1ST PROTO - RCVD</t>
  </si>
  <si>
    <t>EXPECTED</t>
  </si>
  <si>
    <t>Sleeve Cuff Height</t>
  </si>
  <si>
    <t>CF Artwork Placement below Placket - Queens Crest</t>
  </si>
  <si>
    <t>CF Artwork Placement below CF Placket - "Leon Dore Aime"</t>
  </si>
  <si>
    <t>WL Chest Artwork Placement from HPS to Top Edge</t>
  </si>
  <si>
    <t>WL Chest Artwork Placement Out from CF Line</t>
  </si>
  <si>
    <t>WR Chest Artwork Placement from HPS to Top Edge</t>
  </si>
  <si>
    <t>WR Sleeve Artwork Placement from Hem to Bottom Edge of Artwork</t>
  </si>
  <si>
    <t>WR Sleeve Artwork Centered on Sleeve Fold</t>
  </si>
  <si>
    <t>26 7/8 in</t>
  </si>
  <si>
    <t>28 in</t>
  </si>
  <si>
    <t>Follow Revised</t>
  </si>
  <si>
    <t>Follow Reference</t>
  </si>
  <si>
    <t>Back to Spec</t>
  </si>
  <si>
    <t>7 in</t>
  </si>
  <si>
    <t>Keep As Sample</t>
  </si>
  <si>
    <t>1 1/4 in</t>
  </si>
  <si>
    <t>14 in</t>
  </si>
  <si>
    <t>-1 in</t>
  </si>
  <si>
    <t>18 1/2 in</t>
  </si>
  <si>
    <t>11 5/8 in</t>
  </si>
  <si>
    <t>16 1/2 in</t>
  </si>
  <si>
    <t>17 in</t>
  </si>
  <si>
    <t>-4 3/4 in</t>
  </si>
  <si>
    <t>Add</t>
  </si>
  <si>
    <t>RỘNG NẸP GIỮA TRƯỚC TẠI MÉP DƯỚI</t>
  </si>
  <si>
    <t>ĐỊNH VỊ HÌNH THÊU THÂN TRƯỚC DƯỚI MÉP NẸP</t>
  </si>
  <si>
    <t>ĐỊNH VỊ ARTWORK THÂN SAU DƯỚI ĐƯỜNG MAY GIỮA CỔ SAU</t>
  </si>
  <si>
    <t>ĐỊNH VỊ HÌNH IN THÂN SAU DƯỚI ĐƯỜNG MAY CỔ SAU</t>
  </si>
  <si>
    <t>ĐỊNH VỊ HÌNH IN NGỰC TRÁI DƯỚI ĐỈNH VAI ĐẾN ĐỈNH HÌNH IN</t>
  </si>
  <si>
    <t>ĐỊNH VỊ HÌNH IN NGỰC TRÁI TỪ GIỮA TRƯỚC</t>
  </si>
  <si>
    <t>ĐỊNH VỊ HÌNH IN NGỰC PHẢI DƯỚI ĐỈNH VAI ĐẾN ĐỈNH HÌNH IN</t>
  </si>
  <si>
    <t>ĐỊNH VỊ HÌNH IN NGỰC PHẢI TỪ GIỮA TRƯỚC</t>
  </si>
  <si>
    <t>ĐỊNH VỊ HÌNH IN TAY PHẢI TỪ LAI ĐẾN MÉP DƯỚI HÌNH IN</t>
  </si>
  <si>
    <t>ĐỊNH VỊ HÌNH IN TAY PHẢI GIỮA NẾP GẤP 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</si>
</sst>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Arial"/>
      <family val="2"/>
    </font>
    <font>
      <b/>
      <sz val="22"/>
      <color rgb="FF000000"/>
      <name val="Times New Roman"/>
      <family val="1"/>
    </font>
    <font>
      <b/>
      <sz val="22"/>
      <name val="Arial"/>
      <family val="2"/>
    </font>
    <font>
      <sz val="22"/>
      <color rgb="FF000000"/>
      <name val="Muli"/>
    </font>
    <font>
      <sz val="22"/>
      <color rgb="FF052937"/>
      <name val="Arial MT"/>
      <family val="2"/>
    </font>
    <font>
      <sz val="13"/>
      <name val="Arial"/>
      <family val="2"/>
    </font>
    <font>
      <sz val="9"/>
      <name val="Arial"/>
      <family val="2"/>
    </font>
    <font>
      <sz val="9"/>
      <color rgb="FF8595A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20"/>
      <color theme="1"/>
      <name val="Muli"/>
    </font>
    <font>
      <b/>
      <sz val="11"/>
      <color theme="1"/>
      <name val="Muli"/>
    </font>
    <font>
      <b/>
      <sz val="22"/>
      <color rgb="FF000000"/>
      <name val="Muli"/>
    </font>
    <font>
      <sz val="22"/>
      <color rgb="FF052937"/>
      <name val="Muli"/>
    </font>
    <font>
      <sz val="10"/>
      <color rgb="FFFF0000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1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0FFF1"/>
      </patternFill>
    </fill>
    <fill>
      <patternFill patternType="solid">
        <fgColor rgb="FFF5FAFF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 applyNumberFormat="0" applyFill="0" applyBorder="0" applyAlignment="0" applyProtection="0"/>
    <xf numFmtId="0" fontId="66" fillId="0" borderId="50" applyNumberFormat="0" applyFill="0" applyAlignment="0" applyProtection="0"/>
    <xf numFmtId="0" fontId="67" fillId="0" borderId="51" applyNumberFormat="0" applyFill="0" applyAlignment="0" applyProtection="0"/>
    <xf numFmtId="0" fontId="68" fillId="0" borderId="52" applyNumberFormat="0" applyFill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53" applyNumberFormat="0" applyAlignment="0" applyProtection="0"/>
    <xf numFmtId="0" fontId="73" fillId="20" borderId="54" applyNumberFormat="0" applyAlignment="0" applyProtection="0"/>
    <xf numFmtId="0" fontId="74" fillId="20" borderId="53" applyNumberFormat="0" applyAlignment="0" applyProtection="0"/>
    <xf numFmtId="0" fontId="75" fillId="0" borderId="55" applyNumberFormat="0" applyFill="0" applyAlignment="0" applyProtection="0"/>
    <xf numFmtId="0" fontId="76" fillId="21" borderId="56" applyNumberFormat="0" applyAlignment="0" applyProtection="0"/>
    <xf numFmtId="0" fontId="7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58" applyNumberFormat="0" applyFill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0" fillId="0" borderId="0"/>
    <xf numFmtId="0" fontId="2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82" fillId="0" borderId="0"/>
    <xf numFmtId="0" fontId="82" fillId="0" borderId="0"/>
    <xf numFmtId="0" fontId="10" fillId="0" borderId="0"/>
  </cellStyleXfs>
  <cellXfs count="412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35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9" fillId="5" borderId="14" xfId="2" applyFont="1" applyFill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39" fillId="5" borderId="14" xfId="2" applyFont="1" applyFill="1" applyBorder="1" applyAlignment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0" fontId="40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0" fontId="44" fillId="2" borderId="0" xfId="0" applyFont="1" applyFill="1" applyAlignment="1">
      <alignment vertical="center" wrapText="1"/>
    </xf>
    <xf numFmtId="0" fontId="42" fillId="12" borderId="14" xfId="2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" fontId="39" fillId="5" borderId="14" xfId="2" applyNumberFormat="1" applyFont="1" applyFill="1" applyBorder="1" applyAlignment="1">
      <alignment horizontal="center" vertical="center" wrapText="1"/>
    </xf>
    <xf numFmtId="0" fontId="39" fillId="5" borderId="14" xfId="2" applyFont="1" applyFill="1" applyBorder="1" applyAlignment="1">
      <alignment horizontal="left" vertical="center" wrapText="1"/>
    </xf>
    <xf numFmtId="0" fontId="37" fillId="2" borderId="0" xfId="0" applyFont="1" applyFill="1" applyAlignment="1">
      <alignment vertical="center"/>
    </xf>
    <xf numFmtId="12" fontId="37" fillId="0" borderId="14" xfId="0" quotePrefix="1" applyNumberFormat="1" applyFont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vertical="center" wrapText="1"/>
    </xf>
    <xf numFmtId="0" fontId="39" fillId="5" borderId="12" xfId="2" applyFont="1" applyFill="1" applyBorder="1" applyAlignment="1">
      <alignment vertical="center" wrapText="1"/>
    </xf>
    <xf numFmtId="1" fontId="39" fillId="5" borderId="14" xfId="2" applyNumberFormat="1" applyFont="1" applyFill="1" applyBorder="1" applyAlignment="1">
      <alignment vertical="center"/>
    </xf>
    <xf numFmtId="0" fontId="41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3" fillId="0" borderId="12" xfId="2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/>
    </xf>
    <xf numFmtId="0" fontId="56" fillId="3" borderId="0" xfId="0" applyFont="1" applyFill="1" applyAlignment="1">
      <alignment vertical="center"/>
    </xf>
    <xf numFmtId="0" fontId="54" fillId="4" borderId="2" xfId="0" quotePrefix="1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3" fontId="54" fillId="2" borderId="3" xfId="0" applyNumberFormat="1" applyFont="1" applyFill="1" applyBorder="1" applyAlignment="1">
      <alignment horizontal="center" vertical="center"/>
    </xf>
    <xf numFmtId="0" fontId="54" fillId="2" borderId="3" xfId="62" applyNumberFormat="1" applyFont="1" applyFill="1" applyBorder="1" applyAlignment="1">
      <alignment horizontal="center" vertical="center"/>
    </xf>
    <xf numFmtId="0" fontId="54" fillId="13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horizontal="center" vertical="center"/>
    </xf>
    <xf numFmtId="0" fontId="54" fillId="3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right" vertical="center"/>
    </xf>
    <xf numFmtId="0" fontId="54" fillId="2" borderId="0" xfId="0" applyFont="1" applyFill="1" applyAlignment="1">
      <alignment horizontal="right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2" xfId="0" applyFont="1" applyFill="1" applyBorder="1" applyAlignment="1">
      <alignment horizontal="right" vertical="center"/>
    </xf>
    <xf numFmtId="1" fontId="38" fillId="2" borderId="14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0" fontId="54" fillId="13" borderId="2" xfId="0" quotePrefix="1" applyFont="1" applyFill="1" applyBorder="1" applyAlignment="1">
      <alignment horizontal="center" vertical="center"/>
    </xf>
    <xf numFmtId="0" fontId="56" fillId="13" borderId="0" xfId="0" applyFont="1" applyFill="1" applyAlignment="1">
      <alignment vertical="center"/>
    </xf>
    <xf numFmtId="0" fontId="54" fillId="13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/>
    </xf>
    <xf numFmtId="0" fontId="54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5" fillId="3" borderId="0" xfId="0" applyFont="1" applyFill="1" applyAlignment="1">
      <alignment vertical="center"/>
    </xf>
    <xf numFmtId="2" fontId="60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2" fillId="12" borderId="42" xfId="2" applyFont="1" applyFill="1" applyBorder="1" applyAlignment="1">
      <alignment horizontal="center" vertical="center" wrapText="1"/>
    </xf>
    <xf numFmtId="1" fontId="39" fillId="0" borderId="42" xfId="2" applyNumberFormat="1" applyFont="1" applyBorder="1" applyAlignment="1">
      <alignment horizontal="center" vertical="center" wrapText="1"/>
    </xf>
    <xf numFmtId="0" fontId="39" fillId="5" borderId="42" xfId="2" applyFont="1" applyFill="1" applyBorder="1" applyAlignment="1">
      <alignment horizontal="center" vertical="center" wrapText="1"/>
    </xf>
    <xf numFmtId="0" fontId="40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vertical="center" wrapText="1"/>
    </xf>
    <xf numFmtId="1" fontId="39" fillId="5" borderId="42" xfId="2" applyNumberFormat="1" applyFont="1" applyFill="1" applyBorder="1" applyAlignment="1">
      <alignment horizontal="center" vertical="center" wrapText="1"/>
    </xf>
    <xf numFmtId="0" fontId="40" fillId="0" borderId="42" xfId="2" quotePrefix="1" applyFont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/>
    </xf>
    <xf numFmtId="0" fontId="62" fillId="3" borderId="0" xfId="0" applyFont="1" applyFill="1" applyAlignment="1">
      <alignment vertical="center"/>
    </xf>
    <xf numFmtId="0" fontId="63" fillId="5" borderId="2" xfId="0" quotePrefix="1" applyFont="1" applyFill="1" applyBorder="1" applyAlignment="1">
      <alignment horizontal="center" vertical="center"/>
    </xf>
    <xf numFmtId="0" fontId="63" fillId="5" borderId="0" xfId="0" quotePrefix="1" applyFont="1" applyFill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1" fillId="2" borderId="2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vertical="center"/>
    </xf>
    <xf numFmtId="0" fontId="63" fillId="2" borderId="3" xfId="0" applyFont="1" applyFill="1" applyBorder="1" applyAlignment="1">
      <alignment horizontal="center" vertical="center"/>
    </xf>
    <xf numFmtId="3" fontId="63" fillId="2" borderId="3" xfId="0" applyNumberFormat="1" applyFont="1" applyFill="1" applyBorder="1" applyAlignment="1">
      <alignment horizontal="center" vertical="center"/>
    </xf>
    <xf numFmtId="0" fontId="63" fillId="2" borderId="3" xfId="62" applyNumberFormat="1" applyFont="1" applyFill="1" applyBorder="1" applyAlignment="1">
      <alignment horizontal="center" vertical="center"/>
    </xf>
    <xf numFmtId="0" fontId="63" fillId="13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horizontal="center" vertical="center"/>
    </xf>
    <xf numFmtId="1" fontId="63" fillId="13" borderId="2" xfId="0" applyNumberFormat="1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3" fillId="14" borderId="0" xfId="0" applyFont="1" applyFill="1" applyAlignment="1">
      <alignment horizontal="left" vertical="center"/>
    </xf>
    <xf numFmtId="0" fontId="63" fillId="14" borderId="0" xfId="0" applyFont="1" applyFill="1" applyAlignment="1">
      <alignment horizontal="center" vertical="center"/>
    </xf>
    <xf numFmtId="1" fontId="63" fillId="14" borderId="0" xfId="0" applyNumberFormat="1" applyFont="1" applyFill="1" applyAlignment="1">
      <alignment horizontal="right" vertical="center"/>
    </xf>
    <xf numFmtId="1" fontId="63" fillId="14" borderId="0" xfId="0" applyNumberFormat="1" applyFont="1" applyFill="1" applyAlignment="1">
      <alignment horizontal="center" vertical="center"/>
    </xf>
    <xf numFmtId="165" fontId="38" fillId="2" borderId="42" xfId="0" applyNumberFormat="1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center" vertical="center"/>
    </xf>
    <xf numFmtId="165" fontId="38" fillId="2" borderId="10" xfId="0" applyNumberFormat="1" applyFont="1" applyFill="1" applyBorder="1" applyAlignment="1">
      <alignment horizontal="center" vertical="center"/>
    </xf>
    <xf numFmtId="1" fontId="38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8" fillId="47" borderId="14" xfId="0" applyFont="1" applyFill="1" applyBorder="1" applyAlignment="1">
      <alignment horizontal="center" vertical="center"/>
    </xf>
    <xf numFmtId="1" fontId="38" fillId="47" borderId="14" xfId="0" applyNumberFormat="1" applyFont="1" applyFill="1" applyBorder="1" applyAlignment="1">
      <alignment horizontal="center" vertical="center"/>
    </xf>
    <xf numFmtId="0" fontId="83" fillId="0" borderId="0" xfId="128" applyFont="1" applyAlignment="1">
      <alignment horizontal="left" vertical="center"/>
    </xf>
    <xf numFmtId="0" fontId="84" fillId="0" borderId="0" xfId="128" applyFont="1" applyAlignment="1">
      <alignment vertical="center" wrapText="1"/>
    </xf>
    <xf numFmtId="0" fontId="85" fillId="0" borderId="0" xfId="128" applyFont="1" applyAlignment="1">
      <alignment horizontal="left" vertical="center"/>
    </xf>
    <xf numFmtId="0" fontId="86" fillId="0" borderId="0" xfId="128" applyFont="1" applyAlignment="1">
      <alignment vertical="center" wrapText="1"/>
    </xf>
    <xf numFmtId="0" fontId="87" fillId="0" borderId="0" xfId="128" applyFont="1" applyAlignment="1">
      <alignment vertical="center" wrapText="1"/>
    </xf>
    <xf numFmtId="0" fontId="88" fillId="0" borderId="42" xfId="128" applyFont="1" applyBorder="1" applyAlignment="1">
      <alignment horizontal="center" vertical="center" wrapText="1"/>
    </xf>
    <xf numFmtId="0" fontId="89" fillId="0" borderId="42" xfId="128" applyFont="1" applyBorder="1" applyAlignment="1">
      <alignment horizontal="center" vertical="center" wrapText="1"/>
    </xf>
    <xf numFmtId="0" fontId="89" fillId="0" borderId="0" xfId="128" applyFont="1" applyAlignment="1">
      <alignment horizontal="center" vertical="center"/>
    </xf>
    <xf numFmtId="0" fontId="26" fillId="0" borderId="42" xfId="128" applyFont="1" applyBorder="1" applyAlignment="1">
      <alignment horizontal="left" wrapText="1"/>
    </xf>
    <xf numFmtId="0" fontId="90" fillId="0" borderId="42" xfId="129" applyFont="1" applyBorder="1" applyAlignment="1">
      <alignment wrapText="1"/>
    </xf>
    <xf numFmtId="0" fontId="26" fillId="0" borderId="42" xfId="128" applyFont="1" applyBorder="1" applyAlignment="1">
      <alignment horizontal="center" wrapText="1"/>
    </xf>
    <xf numFmtId="0" fontId="91" fillId="0" borderId="0" xfId="128" applyFont="1" applyAlignment="1">
      <alignment horizontal="left"/>
    </xf>
    <xf numFmtId="0" fontId="90" fillId="0" borderId="42" xfId="129" applyFont="1" applyBorder="1" applyAlignment="1">
      <alignment horizontal="left" vertical="center" wrapText="1"/>
    </xf>
    <xf numFmtId="0" fontId="82" fillId="0" borderId="0" xfId="128" applyAlignment="1">
      <alignment horizontal="left" vertical="top"/>
    </xf>
    <xf numFmtId="0" fontId="26" fillId="0" borderId="42" xfId="128" applyFont="1" applyBorder="1" applyAlignment="1">
      <alignment horizontal="left" vertical="center" wrapText="1"/>
    </xf>
    <xf numFmtId="0" fontId="91" fillId="0" borderId="0" xfId="128" applyFont="1" applyAlignment="1">
      <alignment horizontal="left" vertical="center"/>
    </xf>
    <xf numFmtId="0" fontId="92" fillId="0" borderId="42" xfId="128" applyFont="1" applyBorder="1" applyAlignment="1">
      <alignment horizontal="left" vertical="center" wrapText="1"/>
    </xf>
    <xf numFmtId="0" fontId="26" fillId="3" borderId="42" xfId="128" applyFont="1" applyFill="1" applyBorder="1" applyAlignment="1">
      <alignment horizontal="left" vertical="center" wrapText="1"/>
    </xf>
    <xf numFmtId="0" fontId="90" fillId="3" borderId="42" xfId="129" applyFont="1" applyFill="1" applyBorder="1" applyAlignment="1">
      <alignment horizontal="left" vertical="center" wrapText="1"/>
    </xf>
    <xf numFmtId="0" fontId="26" fillId="0" borderId="42" xfId="128" applyFont="1" applyBorder="1" applyAlignment="1">
      <alignment horizontal="center" vertical="center" wrapText="1"/>
    </xf>
    <xf numFmtId="0" fontId="26" fillId="48" borderId="42" xfId="128" applyFont="1" applyFill="1" applyBorder="1" applyAlignment="1">
      <alignment horizontal="center" vertical="center" wrapText="1"/>
    </xf>
    <xf numFmtId="12" fontId="26" fillId="0" borderId="42" xfId="128" applyNumberFormat="1" applyFont="1" applyBorder="1" applyAlignment="1">
      <alignment horizontal="center" vertical="center" wrapText="1"/>
    </xf>
    <xf numFmtId="12" fontId="82" fillId="0" borderId="0" xfId="128" applyNumberFormat="1" applyAlignment="1">
      <alignment horizontal="left" vertical="top"/>
    </xf>
    <xf numFmtId="12" fontId="26" fillId="3" borderId="42" xfId="128" applyNumberFormat="1" applyFont="1" applyFill="1" applyBorder="1" applyAlignment="1">
      <alignment horizontal="center" vertical="center" wrapText="1"/>
    </xf>
    <xf numFmtId="0" fontId="26" fillId="3" borderId="42" xfId="128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3" fillId="0" borderId="0" xfId="0" applyFont="1" applyAlignment="1">
      <alignment horizontal="left" vertical="top"/>
    </xf>
    <xf numFmtId="0" fontId="94" fillId="0" borderId="0" xfId="0" applyFont="1" applyAlignment="1">
      <alignment horizontal="left" vertical="top"/>
    </xf>
    <xf numFmtId="0" fontId="96" fillId="0" borderId="0" xfId="0" applyFont="1" applyAlignment="1">
      <alignment horizontal="left" vertical="top"/>
    </xf>
    <xf numFmtId="0" fontId="98" fillId="0" borderId="0" xfId="0" applyFont="1" applyAlignment="1">
      <alignment horizontal="left" vertical="top"/>
    </xf>
    <xf numFmtId="0" fontId="79" fillId="0" borderId="0" xfId="0" applyFont="1"/>
    <xf numFmtId="0" fontId="91" fillId="0" borderId="0" xfId="128" applyFont="1" applyAlignment="1">
      <alignment horizontal="left" vertical="top"/>
    </xf>
    <xf numFmtId="0" fontId="91" fillId="0" borderId="42" xfId="128" applyFont="1" applyBorder="1" applyAlignment="1">
      <alignment horizontal="center" vertical="center"/>
    </xf>
    <xf numFmtId="0" fontId="101" fillId="0" borderId="42" xfId="128" applyFont="1" applyBorder="1" applyAlignment="1">
      <alignment horizontal="center" vertical="center" wrapText="1"/>
    </xf>
    <xf numFmtId="0" fontId="27" fillId="0" borderId="42" xfId="129" applyFont="1" applyBorder="1" applyAlignment="1">
      <alignment horizontal="center" vertical="center" wrapText="1"/>
    </xf>
    <xf numFmtId="0" fontId="102" fillId="0" borderId="42" xfId="128" applyFont="1" applyBorder="1" applyAlignment="1">
      <alignment horizontal="center" vertical="center" wrapText="1"/>
    </xf>
    <xf numFmtId="0" fontId="27" fillId="3" borderId="42" xfId="12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03" fillId="0" borderId="0" xfId="0" applyFont="1" applyAlignment="1">
      <alignment horizontal="left" vertical="top"/>
    </xf>
    <xf numFmtId="0" fontId="77" fillId="0" borderId="0" xfId="0" applyFont="1" applyAlignment="1">
      <alignment horizontal="left" vertical="top"/>
    </xf>
    <xf numFmtId="0" fontId="77" fillId="0" borderId="0" xfId="0" applyFont="1"/>
    <xf numFmtId="0" fontId="104" fillId="0" borderId="0" xfId="128" applyFont="1" applyAlignment="1">
      <alignment horizontal="left" vertical="center"/>
    </xf>
    <xf numFmtId="0" fontId="105" fillId="0" borderId="0" xfId="128" applyFont="1" applyAlignment="1">
      <alignment horizontal="center" vertical="center"/>
    </xf>
    <xf numFmtId="0" fontId="105" fillId="0" borderId="42" xfId="128" applyFont="1" applyBorder="1" applyAlignment="1">
      <alignment horizontal="center" vertical="center"/>
    </xf>
    <xf numFmtId="0" fontId="104" fillId="0" borderId="42" xfId="128" applyFont="1" applyBorder="1" applyAlignment="1">
      <alignment horizontal="left" vertical="center" wrapText="1"/>
    </xf>
    <xf numFmtId="0" fontId="104" fillId="0" borderId="42" xfId="128" applyFont="1" applyBorder="1" applyAlignment="1">
      <alignment horizontal="center" vertical="center" wrapText="1"/>
    </xf>
    <xf numFmtId="0" fontId="104" fillId="49" borderId="42" xfId="128" applyFont="1" applyFill="1" applyBorder="1" applyAlignment="1">
      <alignment horizontal="center" vertical="center" wrapText="1"/>
    </xf>
    <xf numFmtId="0" fontId="105" fillId="0" borderId="42" xfId="128" applyFont="1" applyBorder="1" applyAlignment="1">
      <alignment horizontal="left" vertical="center" wrapText="1"/>
    </xf>
    <xf numFmtId="0" fontId="90" fillId="0" borderId="0" xfId="128" applyFont="1" applyAlignment="1">
      <alignment horizontal="left" vertical="center"/>
    </xf>
    <xf numFmtId="0" fontId="106" fillId="50" borderId="42" xfId="128" applyFont="1" applyFill="1" applyBorder="1" applyAlignment="1">
      <alignment horizontal="center" vertical="center"/>
    </xf>
    <xf numFmtId="0" fontId="106" fillId="50" borderId="42" xfId="128" applyFont="1" applyFill="1" applyBorder="1" applyAlignment="1">
      <alignment horizontal="left" vertical="center"/>
    </xf>
    <xf numFmtId="0" fontId="14" fillId="50" borderId="42" xfId="128" applyFont="1" applyFill="1" applyBorder="1" applyAlignment="1">
      <alignment horizontal="center" vertical="center"/>
    </xf>
    <xf numFmtId="0" fontId="14" fillId="50" borderId="42" xfId="128" applyFont="1" applyFill="1" applyBorder="1" applyAlignment="1">
      <alignment horizontal="left" vertical="center"/>
    </xf>
    <xf numFmtId="0" fontId="89" fillId="0" borderId="0" xfId="128" applyFont="1" applyAlignment="1">
      <alignment horizontal="left" vertical="center"/>
    </xf>
    <xf numFmtId="0" fontId="105" fillId="0" borderId="0" xfId="128" applyFont="1" applyAlignment="1">
      <alignment horizontal="left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 wrapText="1"/>
    </xf>
    <xf numFmtId="1" fontId="58" fillId="0" borderId="12" xfId="0" applyNumberFormat="1" applyFont="1" applyBorder="1" applyAlignment="1">
      <alignment horizontal="center" vertical="center" wrapText="1"/>
    </xf>
    <xf numFmtId="1" fontId="58" fillId="0" borderId="13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left" vertical="center" wrapText="1"/>
    </xf>
    <xf numFmtId="0" fontId="54" fillId="13" borderId="3" xfId="0" applyFont="1" applyFill="1" applyBorder="1" applyAlignment="1">
      <alignment horizontal="left" vertical="center" wrapText="1"/>
    </xf>
    <xf numFmtId="0" fontId="42" fillId="15" borderId="0" xfId="0" applyFont="1" applyFill="1" applyAlignment="1">
      <alignment horizontal="left"/>
    </xf>
    <xf numFmtId="0" fontId="42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26" fillId="2" borderId="15" xfId="0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46" fillId="0" borderId="39" xfId="1" applyNumberFormat="1" applyFont="1" applyBorder="1" applyAlignment="1">
      <alignment horizontal="center" vertical="center" wrapText="1"/>
    </xf>
    <xf numFmtId="1" fontId="46" fillId="0" borderId="42" xfId="1" applyNumberFormat="1" applyFont="1" applyBorder="1" applyAlignment="1">
      <alignment horizontal="center" vertical="center" wrapText="1"/>
    </xf>
    <xf numFmtId="1" fontId="46" fillId="0" borderId="35" xfId="1" applyNumberFormat="1" applyFont="1" applyBorder="1" applyAlignment="1">
      <alignment horizontal="center" vertical="center" wrapText="1"/>
    </xf>
    <xf numFmtId="1" fontId="46" fillId="0" borderId="10" xfId="1" applyNumberFormat="1" applyFont="1" applyBorder="1" applyAlignment="1">
      <alignment horizontal="center" vertical="center" wrapText="1"/>
    </xf>
    <xf numFmtId="1" fontId="49" fillId="0" borderId="39" xfId="1" applyNumberFormat="1" applyFont="1" applyBorder="1" applyAlignment="1">
      <alignment horizontal="center" vertical="center" wrapText="1"/>
    </xf>
    <xf numFmtId="1" fontId="49" fillId="0" borderId="42" xfId="1" applyNumberFormat="1" applyFont="1" applyBorder="1" applyAlignment="1">
      <alignment horizontal="center" vertical="center" wrapText="1"/>
    </xf>
    <xf numFmtId="1" fontId="49" fillId="0" borderId="35" xfId="1" applyNumberFormat="1" applyFont="1" applyBorder="1" applyAlignment="1">
      <alignment horizontal="center" vertical="center" wrapText="1"/>
    </xf>
    <xf numFmtId="1" fontId="49" fillId="0" borderId="10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1" fontId="46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left" vertical="center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1" fillId="2" borderId="13" xfId="0" quotePrefix="1" applyFont="1" applyFill="1" applyBorder="1" applyAlignment="1">
      <alignment horizontal="center" vertical="center" wrapText="1"/>
    </xf>
    <xf numFmtId="0" fontId="51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left" vertical="center" wrapText="1"/>
    </xf>
    <xf numFmtId="12" fontId="37" fillId="0" borderId="15" xfId="0" quotePrefix="1" applyNumberFormat="1" applyFont="1" applyBorder="1" applyAlignment="1">
      <alignment horizontal="center" vertical="center" wrapText="1"/>
    </xf>
    <xf numFmtId="12" fontId="37" fillId="0" borderId="12" xfId="0" quotePrefix="1" applyNumberFormat="1" applyFont="1" applyBorder="1" applyAlignment="1">
      <alignment horizontal="center" vertical="center" wrapText="1"/>
    </xf>
    <xf numFmtId="12" fontId="37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59" fillId="0" borderId="0" xfId="0" quotePrefix="1" applyFont="1" applyAlignment="1">
      <alignment horizontal="left" vertical="center" wrapText="1"/>
    </xf>
    <xf numFmtId="0" fontId="52" fillId="0" borderId="0" xfId="0" quotePrefix="1" applyFont="1" applyAlignment="1">
      <alignment horizontal="left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99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1" fontId="39" fillId="5" borderId="43" xfId="2" applyNumberFormat="1" applyFont="1" applyFill="1" applyBorder="1" applyAlignment="1">
      <alignment horizontal="center" vertical="center" wrapText="1"/>
    </xf>
    <xf numFmtId="1" fontId="39" fillId="5" borderId="40" xfId="2" applyNumberFormat="1" applyFont="1" applyFill="1" applyBorder="1" applyAlignment="1">
      <alignment horizontal="center" vertical="center" wrapText="1"/>
    </xf>
    <xf numFmtId="1" fontId="39" fillId="5" borderId="41" xfId="2" applyNumberFormat="1" applyFont="1" applyFill="1" applyBorder="1" applyAlignment="1">
      <alignment horizontal="center" vertical="center" wrapText="1"/>
    </xf>
    <xf numFmtId="0" fontId="39" fillId="5" borderId="43" xfId="2" applyFont="1" applyFill="1" applyBorder="1" applyAlignment="1">
      <alignment horizontal="center" vertical="center" wrapText="1"/>
    </xf>
    <xf numFmtId="0" fontId="39" fillId="5" borderId="40" xfId="2" applyFont="1" applyFill="1" applyBorder="1" applyAlignment="1">
      <alignment horizontal="center" vertical="center" wrapText="1"/>
    </xf>
    <xf numFmtId="0" fontId="39" fillId="5" borderId="41" xfId="2" applyFont="1" applyFill="1" applyBorder="1" applyAlignment="1">
      <alignment horizontal="center" vertical="center" wrapText="1"/>
    </xf>
    <xf numFmtId="0" fontId="41" fillId="0" borderId="15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0" fontId="41" fillId="0" borderId="12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39" fillId="5" borderId="15" xfId="2" applyFont="1" applyFill="1" applyBorder="1" applyAlignment="1">
      <alignment horizontal="center" vertical="center" wrapText="1"/>
    </xf>
    <xf numFmtId="0" fontId="39" fillId="5" borderId="13" xfId="2" applyFont="1" applyFill="1" applyBorder="1" applyAlignment="1">
      <alignment horizontal="center" vertical="center" wrapText="1"/>
    </xf>
    <xf numFmtId="1" fontId="39" fillId="0" borderId="15" xfId="2" applyNumberFormat="1" applyFont="1" applyBorder="1" applyAlignment="1">
      <alignment horizontal="center" vertical="center" wrapText="1"/>
    </xf>
    <xf numFmtId="1" fontId="39" fillId="0" borderId="40" xfId="2" applyNumberFormat="1" applyFont="1" applyBorder="1" applyAlignment="1">
      <alignment horizontal="center" vertical="center" wrapText="1"/>
    </xf>
    <xf numFmtId="1" fontId="39" fillId="0" borderId="12" xfId="2" applyNumberFormat="1" applyFont="1" applyBorder="1" applyAlignment="1">
      <alignment horizontal="center" vertical="center" wrapText="1"/>
    </xf>
    <xf numFmtId="1" fontId="39" fillId="0" borderId="13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/>
    </xf>
    <xf numFmtId="0" fontId="39" fillId="0" borderId="40" xfId="2" applyFont="1" applyBorder="1" applyAlignment="1">
      <alignment horizontal="center"/>
    </xf>
    <xf numFmtId="0" fontId="39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39" fillId="0" borderId="15" xfId="2" applyFont="1" applyBorder="1" applyAlignment="1">
      <alignment horizontal="left"/>
    </xf>
    <xf numFmtId="0" fontId="39" fillId="0" borderId="40" xfId="2" applyFont="1" applyBorder="1" applyAlignment="1">
      <alignment horizontal="left"/>
    </xf>
    <xf numFmtId="0" fontId="39" fillId="0" borderId="12" xfId="2" applyFont="1" applyBorder="1" applyAlignment="1">
      <alignment horizontal="left"/>
    </xf>
    <xf numFmtId="0" fontId="42" fillId="0" borderId="15" xfId="2" applyFont="1" applyBorder="1" applyAlignment="1">
      <alignment horizontal="center"/>
    </xf>
    <xf numFmtId="0" fontId="42" fillId="0" borderId="40" xfId="2" applyFont="1" applyBorder="1" applyAlignment="1">
      <alignment horizontal="center"/>
    </xf>
    <xf numFmtId="0" fontId="42" fillId="0" borderId="12" xfId="2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9" fillId="0" borderId="40" xfId="2" applyNumberFormat="1" applyFont="1" applyBorder="1" applyAlignment="1">
      <alignment horizontal="center"/>
    </xf>
    <xf numFmtId="1" fontId="39" fillId="0" borderId="12" xfId="2" applyNumberFormat="1" applyFont="1" applyBorder="1" applyAlignment="1">
      <alignment horizontal="center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/>
    </xf>
    <xf numFmtId="1" fontId="39" fillId="5" borderId="40" xfId="2" applyNumberFormat="1" applyFont="1" applyFill="1" applyBorder="1" applyAlignment="1">
      <alignment horizontal="center" vertical="center"/>
    </xf>
    <xf numFmtId="1" fontId="39" fillId="5" borderId="13" xfId="2" applyNumberFormat="1" applyFont="1" applyFill="1" applyBorder="1" applyAlignment="1">
      <alignment horizontal="center" vertical="center"/>
    </xf>
    <xf numFmtId="1" fontId="40" fillId="0" borderId="14" xfId="2" applyNumberFormat="1" applyFont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14" fillId="50" borderId="42" xfId="128" applyFont="1" applyFill="1" applyBorder="1" applyAlignment="1">
      <alignment horizontal="center" vertical="center" wrapText="1"/>
    </xf>
    <xf numFmtId="0" fontId="106" fillId="50" borderId="42" xfId="128" applyFont="1" applyFill="1" applyBorder="1" applyAlignment="1">
      <alignment horizontal="left" vertical="center" wrapText="1"/>
    </xf>
    <xf numFmtId="0" fontId="106" fillId="50" borderId="42" xfId="128" applyFont="1" applyFill="1" applyBorder="1" applyAlignment="1">
      <alignment horizontal="center" vertical="center" wrapText="1"/>
    </xf>
    <xf numFmtId="0" fontId="14" fillId="50" borderId="42" xfId="128" applyFont="1" applyFill="1" applyBorder="1" applyAlignment="1">
      <alignment horizontal="left" vertical="center" wrapText="1"/>
    </xf>
    <xf numFmtId="0" fontId="105" fillId="0" borderId="0" xfId="128" applyFont="1" applyAlignment="1">
      <alignment horizontal="center" vertical="center" wrapText="1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6 3" xfId="128" xr:uid="{3D63FB3F-4CAF-4F73-9D25-2A9F06D0CA32}"/>
    <cellStyle name="Normal 147" xfId="124" xr:uid="{A2C4A55C-EB03-4A6D-9A25-9CFDA519E3E0}"/>
    <cellStyle name="Normal 147 2" xfId="129" xr:uid="{F18A4F2C-6291-41F7-B9E7-D975F025BA67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3 2 2 2" xfId="130" xr:uid="{7D17959B-339D-4A0C-8F05-F270AED43248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0.emf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19.emf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.emf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58851</xdr:colOff>
      <xdr:row>5</xdr:row>
      <xdr:rowOff>140805</xdr:rowOff>
    </xdr:from>
    <xdr:to>
      <xdr:col>5</xdr:col>
      <xdr:colOff>418513</xdr:colOff>
      <xdr:row>23</xdr:row>
      <xdr:rowOff>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F4688-E194-1D0F-45DD-0E3501F74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6" t="3946" r="2886"/>
        <a:stretch/>
      </xdr:blipFill>
      <xdr:spPr>
        <a:xfrm>
          <a:off x="58851" y="1093305"/>
          <a:ext cx="3424227" cy="3308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7691</xdr:rowOff>
    </xdr:from>
    <xdr:to>
      <xdr:col>5</xdr:col>
      <xdr:colOff>504824</xdr:colOff>
      <xdr:row>49</xdr:row>
      <xdr:rowOff>181515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49C45F-2EAB-69F4-ECB5-D39F7FE33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369" r="1366"/>
        <a:stretch/>
      </xdr:blipFill>
      <xdr:spPr>
        <a:xfrm>
          <a:off x="0" y="6865691"/>
          <a:ext cx="3552824" cy="3031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179687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268" t="s">
        <v>76</v>
      </c>
      <c r="N1" s="268" t="s">
        <v>76</v>
      </c>
      <c r="O1" s="269" t="s">
        <v>77</v>
      </c>
      <c r="P1" s="269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268" t="s">
        <v>78</v>
      </c>
      <c r="N2" s="268" t="s">
        <v>78</v>
      </c>
      <c r="O2" s="270" t="s">
        <v>79</v>
      </c>
      <c r="P2" s="270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268" t="s">
        <v>80</v>
      </c>
      <c r="N3" s="268" t="s">
        <v>80</v>
      </c>
      <c r="O3" s="271" t="s">
        <v>82</v>
      </c>
      <c r="P3" s="269"/>
    </row>
    <row r="4" spans="1:16" s="2" customFormat="1" ht="33" customHeight="1" thickBot="1">
      <c r="B4" s="3" t="s">
        <v>130</v>
      </c>
      <c r="G4" s="4"/>
    </row>
    <row r="5" spans="1:16" s="2" customFormat="1" ht="58" customHeight="1">
      <c r="B5" s="5" t="s">
        <v>0</v>
      </c>
      <c r="C5" s="5"/>
      <c r="D5" s="3"/>
      <c r="F5" s="6"/>
      <c r="G5" s="254" t="s">
        <v>142</v>
      </c>
      <c r="H5" s="255"/>
      <c r="I5" s="255"/>
      <c r="J5" s="255"/>
      <c r="K5" s="255"/>
      <c r="L5" s="256"/>
    </row>
    <row r="6" spans="1:16" s="7" customFormat="1" ht="58" customHeight="1">
      <c r="B6" s="8" t="s">
        <v>43</v>
      </c>
      <c r="C6" s="8"/>
      <c r="D6" s="9" t="s">
        <v>143</v>
      </c>
      <c r="E6" s="11"/>
      <c r="F6" s="8"/>
      <c r="G6" s="257"/>
      <c r="H6" s="258"/>
      <c r="I6" s="258"/>
      <c r="J6" s="258"/>
      <c r="K6" s="258"/>
      <c r="L6" s="259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144</v>
      </c>
      <c r="E7" s="9"/>
      <c r="F7" s="8"/>
      <c r="G7" s="257"/>
      <c r="H7" s="258"/>
      <c r="I7" s="258"/>
      <c r="J7" s="258"/>
      <c r="K7" s="258"/>
      <c r="L7" s="259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263" t="s">
        <v>145</v>
      </c>
      <c r="E8" s="263"/>
      <c r="F8" s="263"/>
      <c r="G8" s="260"/>
      <c r="H8" s="261"/>
      <c r="I8" s="261"/>
      <c r="J8" s="261"/>
      <c r="K8" s="261"/>
      <c r="L8" s="262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146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147</v>
      </c>
      <c r="E10" s="18"/>
      <c r="F10" s="18"/>
      <c r="G10" s="19"/>
      <c r="H10" s="18"/>
      <c r="I10" s="20"/>
      <c r="J10" s="20" t="s">
        <v>46</v>
      </c>
      <c r="K10" s="20"/>
      <c r="L10" s="20" t="s">
        <v>148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264">
        <v>44964</v>
      </c>
      <c r="E11" s="265"/>
      <c r="F11" s="265"/>
      <c r="G11" s="22"/>
      <c r="H11" s="23"/>
      <c r="I11" s="20"/>
      <c r="J11" s="20" t="s">
        <v>4</v>
      </c>
      <c r="K11" s="20"/>
      <c r="L11" s="266" t="s">
        <v>131</v>
      </c>
      <c r="M11" s="266"/>
      <c r="N11" s="266"/>
      <c r="O11" s="266"/>
      <c r="P11" s="266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115</v>
      </c>
      <c r="M12" s="20"/>
      <c r="N12" s="26"/>
      <c r="O12" s="26"/>
      <c r="P12" s="21"/>
    </row>
    <row r="13" spans="1:16" s="12" customFormat="1" ht="28">
      <c r="B13" s="267"/>
      <c r="C13" s="267"/>
      <c r="D13" s="267"/>
      <c r="E13" s="267"/>
      <c r="F13" s="267"/>
      <c r="G13" s="25"/>
      <c r="H13" s="26"/>
      <c r="I13" s="20"/>
      <c r="J13" s="20" t="s">
        <v>6</v>
      </c>
      <c r="K13" s="20"/>
      <c r="L13" s="20" t="s">
        <v>132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86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75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>SUM(H18:H19)</f>
        <v>0</v>
      </c>
      <c r="I20" s="151">
        <f>SUM(I18:I19)</f>
        <v>0</v>
      </c>
      <c r="J20" s="151">
        <f>SUM(J18:J19)</f>
        <v>0</v>
      </c>
      <c r="K20" s="151">
        <f>SUM(K18:K19)</f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75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149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>ROUNDUP(H23*5%,0)</f>
        <v>13</v>
      </c>
      <c r="I24" s="179">
        <f>ROUNDUP(I23*5%,0)</f>
        <v>12</v>
      </c>
      <c r="J24" s="179">
        <f>ROUNDUP(J23*5%,0)</f>
        <v>5</v>
      </c>
      <c r="K24" s="179">
        <f>ROUNDUP(K23*5%,0)</f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75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280" t="s">
        <v>150</v>
      </c>
      <c r="E28" s="280"/>
      <c r="F28" s="280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280" t="str">
        <f>+D28</f>
        <v>WASHED BURGUNDY</v>
      </c>
      <c r="E29" s="280"/>
      <c r="F29" s="280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281" t="str">
        <f>+D29</f>
        <v>WASHED BURGUNDY</v>
      </c>
      <c r="E30" s="281"/>
      <c r="F30" s="281"/>
      <c r="G30" s="147">
        <f>SUM(G28:G29)</f>
        <v>0</v>
      </c>
      <c r="H30" s="147">
        <f>SUM(H28:H29)</f>
        <v>0</v>
      </c>
      <c r="I30" s="147">
        <f>SUM(I28:I29)</f>
        <v>0</v>
      </c>
      <c r="J30" s="147">
        <f>SUM(J28:J29)</f>
        <v>0</v>
      </c>
      <c r="K30" s="147">
        <f>SUM(K28:K29)</f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75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151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>SUM(H33:H34)</f>
        <v>0</v>
      </c>
      <c r="I35" s="132">
        <f>SUM(I33:I34)</f>
        <v>0</v>
      </c>
      <c r="J35" s="132">
        <f>SUM(J33:J34)</f>
        <v>0</v>
      </c>
      <c r="K35" s="132">
        <f>SUM(K33:K34)</f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75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112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124</v>
      </c>
      <c r="C42" s="187"/>
      <c r="D42" s="186"/>
      <c r="E42" s="188"/>
      <c r="F42" s="189"/>
      <c r="G42" s="189">
        <f>G20+G25+G30+G35</f>
        <v>133</v>
      </c>
      <c r="H42" s="189">
        <f>H20+H25+H30+H35</f>
        <v>268</v>
      </c>
      <c r="I42" s="189">
        <f>I20+I25+I30+I35</f>
        <v>248</v>
      </c>
      <c r="J42" s="189">
        <f>J20+J25+J30+J35</f>
        <v>105</v>
      </c>
      <c r="K42" s="189">
        <f>K20+K25+K30+K35</f>
        <v>15</v>
      </c>
      <c r="L42" s="189"/>
      <c r="M42" s="189"/>
      <c r="N42" s="189"/>
      <c r="O42" s="189"/>
      <c r="P42" s="189">
        <f>P20+P25+P30+P35</f>
        <v>769</v>
      </c>
    </row>
    <row r="43" spans="1:16" s="105" customFormat="1" ht="20.25" customHeight="1">
      <c r="B43" s="106"/>
      <c r="C43" s="107"/>
      <c r="D43" s="282" t="s">
        <v>133</v>
      </c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</row>
    <row r="44" spans="1:16" s="1" customFormat="1" ht="59.15" customHeight="1" thickBot="1">
      <c r="B44" s="75" t="s">
        <v>14</v>
      </c>
      <c r="C44" s="32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</row>
    <row r="45" spans="1:16" s="33" customFormat="1" ht="100.5" thickBot="1">
      <c r="A45" s="284" t="s">
        <v>15</v>
      </c>
      <c r="B45" s="285"/>
      <c r="C45" s="285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286" t="s">
        <v>51</v>
      </c>
      <c r="N45" s="287"/>
      <c r="O45" s="287"/>
      <c r="P45" s="288"/>
    </row>
    <row r="46" spans="1:16" s="43" customFormat="1" ht="45.75" hidden="1" customHeight="1">
      <c r="A46" s="272" t="str">
        <f>D18</f>
        <v>BLACK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</row>
    <row r="47" spans="1:16" s="139" customFormat="1" ht="120" hidden="1" customHeight="1">
      <c r="A47" s="115">
        <v>1</v>
      </c>
      <c r="B47" s="275" t="str">
        <f>$L$11</f>
        <v>100% DRY COTTON FLEECE 410GSM</v>
      </c>
      <c r="C47" s="275"/>
      <c r="D47" s="116" t="s">
        <v>116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>G47*H47</f>
        <v>0</v>
      </c>
      <c r="J47" s="142"/>
      <c r="K47" s="142"/>
      <c r="L47" s="146"/>
      <c r="M47" s="276"/>
      <c r="N47" s="277"/>
      <c r="O47" s="277"/>
      <c r="P47" s="278"/>
    </row>
    <row r="48" spans="1:16" s="139" customFormat="1" ht="89.25" hidden="1" customHeight="1">
      <c r="A48" s="144">
        <v>2</v>
      </c>
      <c r="B48" s="275" t="s">
        <v>152</v>
      </c>
      <c r="C48" s="275"/>
      <c r="D48" s="116" t="s">
        <v>153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>G48*H48</f>
        <v>0</v>
      </c>
      <c r="J48" s="142"/>
      <c r="K48" s="142"/>
      <c r="L48" s="146"/>
      <c r="M48" s="276"/>
      <c r="N48" s="277"/>
      <c r="O48" s="277"/>
      <c r="P48" s="278"/>
    </row>
    <row r="49" spans="1:16" s="139" customFormat="1" ht="129" hidden="1" customHeight="1">
      <c r="A49" s="115">
        <v>3</v>
      </c>
      <c r="B49" s="279" t="s">
        <v>129</v>
      </c>
      <c r="C49" s="279"/>
      <c r="D49" s="116" t="s">
        <v>118</v>
      </c>
      <c r="E49" s="116" t="str">
        <f>E48</f>
        <v>BLACK</v>
      </c>
      <c r="F49" s="115" t="s">
        <v>10</v>
      </c>
      <c r="G49" s="138">
        <f>$P$20</f>
        <v>0</v>
      </c>
      <c r="H49" s="145">
        <v>0.3</v>
      </c>
      <c r="I49" s="142">
        <f>G49*H49</f>
        <v>0</v>
      </c>
      <c r="J49" s="142"/>
      <c r="K49" s="142"/>
      <c r="L49" s="146"/>
      <c r="M49" s="276"/>
      <c r="N49" s="277"/>
      <c r="O49" s="277"/>
      <c r="P49" s="278"/>
    </row>
    <row r="50" spans="1:16" s="43" customFormat="1" ht="51.75" customHeight="1">
      <c r="A50" s="289" t="str">
        <f>D23</f>
        <v>GREY HEATHER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1"/>
    </row>
    <row r="51" spans="1:16" s="139" customFormat="1" ht="186.75" customHeight="1">
      <c r="A51" s="115">
        <v>1</v>
      </c>
      <c r="B51" s="275" t="str">
        <f>$L$11</f>
        <v>100% DRY COTTON FLEECE 410GSM</v>
      </c>
      <c r="C51" s="275"/>
      <c r="D51" s="116" t="s">
        <v>116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276" t="s">
        <v>180</v>
      </c>
      <c r="N51" s="277"/>
      <c r="O51" s="277"/>
      <c r="P51" s="278"/>
    </row>
    <row r="52" spans="1:16" s="139" customFormat="1" ht="186.75" customHeight="1">
      <c r="A52" s="144">
        <v>2</v>
      </c>
      <c r="B52" s="275" t="s">
        <v>152</v>
      </c>
      <c r="C52" s="275"/>
      <c r="D52" s="116" t="s">
        <v>153</v>
      </c>
      <c r="E52" s="116" t="str">
        <f>E51</f>
        <v>GREY HEATHER</v>
      </c>
      <c r="F52" s="115" t="s">
        <v>10</v>
      </c>
      <c r="G52" s="138">
        <f>$P$25</f>
        <v>769</v>
      </c>
      <c r="H52" s="143">
        <v>0.255</v>
      </c>
      <c r="I52" s="142">
        <f>G52*H52</f>
        <v>196.095</v>
      </c>
      <c r="J52" s="193">
        <f>I52*0.7%+(I52/50)*0.5+2</f>
        <v>5.333615</v>
      </c>
      <c r="K52" s="192"/>
      <c r="L52" s="146">
        <f>SUBTOTAL(9,I52:K52)</f>
        <v>201.42861500000001</v>
      </c>
      <c r="M52" s="276" t="s">
        <v>171</v>
      </c>
      <c r="N52" s="277"/>
      <c r="O52" s="277"/>
      <c r="P52" s="278"/>
    </row>
    <row r="53" spans="1:16" s="139" customFormat="1" ht="186.75" customHeight="1">
      <c r="A53" s="115">
        <v>3</v>
      </c>
      <c r="B53" s="279" t="s">
        <v>129</v>
      </c>
      <c r="C53" s="279"/>
      <c r="D53" s="116" t="s">
        <v>118</v>
      </c>
      <c r="E53" s="116" t="str">
        <f>E52</f>
        <v>GREY HEATHER</v>
      </c>
      <c r="F53" s="115" t="s">
        <v>10</v>
      </c>
      <c r="G53" s="138">
        <f>$P$25</f>
        <v>769</v>
      </c>
      <c r="H53" s="145">
        <v>1.4999999999999999E-2</v>
      </c>
      <c r="I53" s="142">
        <f>G53*H53</f>
        <v>11.535</v>
      </c>
      <c r="J53" s="193">
        <f>I53*0.7%+(I53/50)*0.5+1</f>
        <v>1.1960950000000001</v>
      </c>
      <c r="K53" s="192"/>
      <c r="L53" s="146">
        <f>SUBTOTAL(9,I53:K53)</f>
        <v>12.731095</v>
      </c>
      <c r="M53" s="276" t="s">
        <v>172</v>
      </c>
      <c r="N53" s="277"/>
      <c r="O53" s="277"/>
      <c r="P53" s="278"/>
    </row>
    <row r="54" spans="1:16" s="43" customFormat="1" ht="51.75" hidden="1" customHeight="1">
      <c r="A54" s="289" t="str">
        <f>D28</f>
        <v>WASHED BURGUNDY</v>
      </c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1"/>
    </row>
    <row r="55" spans="1:16" s="139" customFormat="1" ht="96.75" hidden="1" customHeight="1">
      <c r="A55" s="115">
        <v>1</v>
      </c>
      <c r="B55" s="275" t="str">
        <f>$L$11</f>
        <v>100% DRY COTTON FLEECE 410GSM</v>
      </c>
      <c r="C55" s="275"/>
      <c r="D55" s="116" t="s">
        <v>116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>G55*H55</f>
        <v>0</v>
      </c>
      <c r="J55" s="142"/>
      <c r="K55" s="142"/>
      <c r="L55" s="146"/>
      <c r="M55" s="276"/>
      <c r="N55" s="277"/>
      <c r="O55" s="277"/>
      <c r="P55" s="278"/>
    </row>
    <row r="56" spans="1:16" s="139" customFormat="1" ht="70.5" hidden="1" customHeight="1">
      <c r="A56" s="144">
        <v>2</v>
      </c>
      <c r="B56" s="275" t="s">
        <v>152</v>
      </c>
      <c r="C56" s="275"/>
      <c r="D56" s="116" t="s">
        <v>153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>G56*H56</f>
        <v>0</v>
      </c>
      <c r="J56" s="142"/>
      <c r="K56" s="142"/>
      <c r="L56" s="146"/>
      <c r="M56" s="276"/>
      <c r="N56" s="277"/>
      <c r="O56" s="277"/>
      <c r="P56" s="278"/>
    </row>
    <row r="57" spans="1:16" s="139" customFormat="1" ht="125.25" hidden="1" customHeight="1">
      <c r="A57" s="115">
        <v>3</v>
      </c>
      <c r="B57" s="279" t="s">
        <v>129</v>
      </c>
      <c r="C57" s="279"/>
      <c r="D57" s="116" t="s">
        <v>118</v>
      </c>
      <c r="E57" s="116" t="str">
        <f>E56</f>
        <v>WASHED BURGUNDY</v>
      </c>
      <c r="F57" s="115" t="s">
        <v>10</v>
      </c>
      <c r="G57" s="138">
        <f>$P$20</f>
        <v>0</v>
      </c>
      <c r="H57" s="145">
        <v>0.3</v>
      </c>
      <c r="I57" s="142">
        <f>G57*H57</f>
        <v>0</v>
      </c>
      <c r="J57" s="142"/>
      <c r="K57" s="142"/>
      <c r="L57" s="146"/>
      <c r="M57" s="276"/>
      <c r="N57" s="277"/>
      <c r="O57" s="277"/>
      <c r="P57" s="278"/>
    </row>
    <row r="58" spans="1:16" s="43" customFormat="1" ht="51.75" hidden="1" customHeight="1">
      <c r="A58" s="289" t="str">
        <f>D33</f>
        <v>LIME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1"/>
    </row>
    <row r="59" spans="1:16" s="139" customFormat="1" ht="96.75" hidden="1" customHeight="1">
      <c r="A59" s="115">
        <v>1</v>
      </c>
      <c r="B59" s="275" t="str">
        <f>$L$11</f>
        <v>100% DRY COTTON FLEECE 410GSM</v>
      </c>
      <c r="C59" s="275"/>
      <c r="D59" s="116" t="s">
        <v>116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>G59*H59</f>
        <v>0</v>
      </c>
      <c r="J59" s="142"/>
      <c r="K59" s="142"/>
      <c r="L59" s="146"/>
      <c r="M59" s="276"/>
      <c r="N59" s="277"/>
      <c r="O59" s="277"/>
      <c r="P59" s="278"/>
    </row>
    <row r="60" spans="1:16" s="139" customFormat="1" ht="70.5" hidden="1" customHeight="1">
      <c r="A60" s="144">
        <v>2</v>
      </c>
      <c r="B60" s="275" t="s">
        <v>152</v>
      </c>
      <c r="C60" s="275"/>
      <c r="D60" s="116" t="s">
        <v>153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>G60*H60</f>
        <v>0</v>
      </c>
      <c r="J60" s="142"/>
      <c r="K60" s="142"/>
      <c r="L60" s="146"/>
      <c r="M60" s="276"/>
      <c r="N60" s="277"/>
      <c r="O60" s="277"/>
      <c r="P60" s="278"/>
    </row>
    <row r="61" spans="1:16" s="139" customFormat="1" ht="125.25" hidden="1" customHeight="1">
      <c r="A61" s="115">
        <v>3</v>
      </c>
      <c r="B61" s="279" t="s">
        <v>129</v>
      </c>
      <c r="C61" s="279"/>
      <c r="D61" s="116" t="s">
        <v>118</v>
      </c>
      <c r="E61" s="116" t="str">
        <f>E60</f>
        <v>LIME</v>
      </c>
      <c r="F61" s="115" t="s">
        <v>10</v>
      </c>
      <c r="G61" s="138">
        <f>$P$20</f>
        <v>0</v>
      </c>
      <c r="H61" s="145">
        <v>0.3</v>
      </c>
      <c r="I61" s="142">
        <f>G61*H61</f>
        <v>0</v>
      </c>
      <c r="J61" s="142"/>
      <c r="K61" s="142"/>
      <c r="L61" s="146"/>
      <c r="M61" s="276"/>
      <c r="N61" s="277"/>
      <c r="O61" s="277"/>
      <c r="P61" s="278"/>
    </row>
    <row r="62" spans="1:16" s="43" customFormat="1" ht="21.75" customHeight="1">
      <c r="A62" s="289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1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292" t="s">
        <v>22</v>
      </c>
      <c r="B64" s="293"/>
      <c r="C64" s="293"/>
      <c r="D64" s="293"/>
      <c r="E64" s="294"/>
      <c r="F64" s="72" t="s">
        <v>47</v>
      </c>
      <c r="G64" s="72" t="s">
        <v>23</v>
      </c>
      <c r="H64" s="295" t="s">
        <v>42</v>
      </c>
      <c r="I64" s="296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297" t="s">
        <v>41</v>
      </c>
      <c r="C65" s="297"/>
      <c r="D65" s="297"/>
      <c r="E65" s="297"/>
      <c r="F65" s="82" t="str">
        <f>H65</f>
        <v>BLACK</v>
      </c>
      <c r="G65" s="112"/>
      <c r="H65" s="298" t="str">
        <f>$D$18</f>
        <v>BLACK</v>
      </c>
      <c r="I65" s="299" t="str">
        <f t="shared" ref="I65:I88" si="0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">K65*L65</f>
        <v>0</v>
      </c>
      <c r="N65" s="85"/>
      <c r="O65" s="38">
        <f t="shared" ref="O65:O88" si="2">ROUNDUP(N65+M65,0)</f>
        <v>0</v>
      </c>
      <c r="P65" s="86"/>
    </row>
    <row r="66" spans="1:16" s="12" customFormat="1" ht="84" customHeight="1">
      <c r="A66" s="81">
        <v>1</v>
      </c>
      <c r="B66" s="297" t="s">
        <v>41</v>
      </c>
      <c r="C66" s="297"/>
      <c r="D66" s="297"/>
      <c r="E66" s="297"/>
      <c r="F66" s="82" t="str">
        <f>H66</f>
        <v>GREY HEATHER</v>
      </c>
      <c r="G66" s="112" t="s">
        <v>179</v>
      </c>
      <c r="H66" s="298" t="str">
        <f>$D$23</f>
        <v>GREY HEATHER</v>
      </c>
      <c r="I66" s="299" t="str">
        <f t="shared" si="0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"/>
        <v>28.452999999999999</v>
      </c>
      <c r="N66" s="85"/>
      <c r="O66" s="38">
        <f t="shared" si="2"/>
        <v>29</v>
      </c>
      <c r="P66" s="86"/>
    </row>
    <row r="67" spans="1:16" s="12" customFormat="1" ht="57.75" hidden="1" customHeight="1">
      <c r="A67" s="81">
        <v>1</v>
      </c>
      <c r="B67" s="297" t="s">
        <v>41</v>
      </c>
      <c r="C67" s="297"/>
      <c r="D67" s="297"/>
      <c r="E67" s="297"/>
      <c r="F67" s="82" t="str">
        <f>H67</f>
        <v>WASHED BURGUNDY</v>
      </c>
      <c r="G67" s="112"/>
      <c r="H67" s="298" t="str">
        <f>$D$28</f>
        <v>WASHED BURGUNDY</v>
      </c>
      <c r="I67" s="299" t="str">
        <f t="shared" si="0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"/>
        <v>0</v>
      </c>
      <c r="N67" s="85"/>
      <c r="O67" s="38">
        <f t="shared" si="2"/>
        <v>0</v>
      </c>
      <c r="P67" s="86"/>
    </row>
    <row r="68" spans="1:16" s="12" customFormat="1" ht="57.75" hidden="1" customHeight="1">
      <c r="A68" s="81">
        <v>1</v>
      </c>
      <c r="B68" s="297" t="s">
        <v>41</v>
      </c>
      <c r="C68" s="297"/>
      <c r="D68" s="297"/>
      <c r="E68" s="297"/>
      <c r="F68" s="82" t="str">
        <f>H68</f>
        <v>LIME</v>
      </c>
      <c r="G68" s="112"/>
      <c r="H68" s="298" t="str">
        <f>$D$33</f>
        <v>LIME</v>
      </c>
      <c r="I68" s="299" t="str">
        <f t="shared" si="0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"/>
        <v>0</v>
      </c>
      <c r="N68" s="85"/>
      <c r="O68" s="38">
        <f t="shared" si="2"/>
        <v>0</v>
      </c>
      <c r="P68" s="86"/>
    </row>
    <row r="69" spans="1:16" s="12" customFormat="1" ht="57.75" hidden="1" customHeight="1">
      <c r="A69" s="81">
        <v>2</v>
      </c>
      <c r="B69" s="297" t="s">
        <v>126</v>
      </c>
      <c r="C69" s="297"/>
      <c r="D69" s="297"/>
      <c r="E69" s="297"/>
      <c r="F69" s="300" t="s">
        <v>39</v>
      </c>
      <c r="G69" s="304" t="s">
        <v>134</v>
      </c>
      <c r="H69" s="308" t="str">
        <f>$D$18</f>
        <v>BLACK</v>
      </c>
      <c r="I69" s="309" t="str">
        <f t="shared" si="0"/>
        <v>BLACK</v>
      </c>
      <c r="J69" s="83" t="s">
        <v>29</v>
      </c>
      <c r="K69" s="83">
        <f>$P$20</f>
        <v>0</v>
      </c>
      <c r="L69" s="140">
        <f>4/4500</f>
        <v>8.8888888888888893E-4</v>
      </c>
      <c r="M69" s="85">
        <f t="shared" si="1"/>
        <v>0</v>
      </c>
      <c r="N69" s="85"/>
      <c r="O69" s="38">
        <f t="shared" si="2"/>
        <v>0</v>
      </c>
      <c r="P69" s="86"/>
    </row>
    <row r="70" spans="1:16" s="12" customFormat="1" ht="84" customHeight="1">
      <c r="A70" s="81">
        <v>2</v>
      </c>
      <c r="B70" s="297" t="s">
        <v>126</v>
      </c>
      <c r="C70" s="297"/>
      <c r="D70" s="297"/>
      <c r="E70" s="297"/>
      <c r="F70" s="301" t="s">
        <v>39</v>
      </c>
      <c r="G70" s="305" t="s">
        <v>134</v>
      </c>
      <c r="H70" s="310" t="str">
        <f>$D$23</f>
        <v>GREY HEATHER</v>
      </c>
      <c r="I70" s="310" t="str">
        <f t="shared" si="0"/>
        <v>BLACK</v>
      </c>
      <c r="J70" s="83" t="s">
        <v>29</v>
      </c>
      <c r="K70" s="83">
        <f>$P$25</f>
        <v>769</v>
      </c>
      <c r="L70" s="140">
        <f>4/4500</f>
        <v>8.8888888888888893E-4</v>
      </c>
      <c r="M70" s="85">
        <f t="shared" si="1"/>
        <v>0.68355555555555558</v>
      </c>
      <c r="N70" s="85"/>
      <c r="O70" s="38">
        <f t="shared" si="2"/>
        <v>1</v>
      </c>
      <c r="P70" s="86"/>
    </row>
    <row r="71" spans="1:16" s="12" customFormat="1" ht="57.75" hidden="1" customHeight="1">
      <c r="A71" s="81">
        <v>2</v>
      </c>
      <c r="B71" s="297" t="s">
        <v>126</v>
      </c>
      <c r="C71" s="297"/>
      <c r="D71" s="297"/>
      <c r="E71" s="297"/>
      <c r="F71" s="302" t="s">
        <v>39</v>
      </c>
      <c r="G71" s="306" t="s">
        <v>134</v>
      </c>
      <c r="H71" s="311" t="str">
        <f>$D$28</f>
        <v>WASHED BURGUNDY</v>
      </c>
      <c r="I71" s="312" t="str">
        <f t="shared" si="0"/>
        <v>BLACK</v>
      </c>
      <c r="J71" s="83" t="s">
        <v>29</v>
      </c>
      <c r="K71" s="83">
        <f>$P$30</f>
        <v>0</v>
      </c>
      <c r="L71" s="140">
        <f>4/4500</f>
        <v>8.8888888888888893E-4</v>
      </c>
      <c r="M71" s="85">
        <f t="shared" si="1"/>
        <v>0</v>
      </c>
      <c r="N71" s="85"/>
      <c r="O71" s="38">
        <f t="shared" si="2"/>
        <v>0</v>
      </c>
      <c r="P71" s="86"/>
    </row>
    <row r="72" spans="1:16" s="12" customFormat="1" ht="57.75" hidden="1" customHeight="1">
      <c r="A72" s="81">
        <v>2</v>
      </c>
      <c r="B72" s="297" t="s">
        <v>126</v>
      </c>
      <c r="C72" s="297"/>
      <c r="D72" s="297"/>
      <c r="E72" s="297"/>
      <c r="F72" s="303" t="s">
        <v>39</v>
      </c>
      <c r="G72" s="307" t="s">
        <v>134</v>
      </c>
      <c r="H72" s="298" t="str">
        <f>$D$33</f>
        <v>LIME</v>
      </c>
      <c r="I72" s="299" t="str">
        <f t="shared" si="0"/>
        <v>BLACK</v>
      </c>
      <c r="J72" s="83" t="s">
        <v>29</v>
      </c>
      <c r="K72" s="83">
        <f>$P$35</f>
        <v>0</v>
      </c>
      <c r="L72" s="140">
        <f>4/4500</f>
        <v>8.8888888888888893E-4</v>
      </c>
      <c r="M72" s="85">
        <f t="shared" si="1"/>
        <v>0</v>
      </c>
      <c r="N72" s="85"/>
      <c r="O72" s="38">
        <f t="shared" si="2"/>
        <v>0</v>
      </c>
      <c r="P72" s="86"/>
    </row>
    <row r="73" spans="1:16" s="12" customFormat="1" ht="57.75" hidden="1" customHeight="1">
      <c r="A73" s="81">
        <v>3</v>
      </c>
      <c r="B73" s="313" t="s">
        <v>154</v>
      </c>
      <c r="C73" s="297"/>
      <c r="D73" s="297"/>
      <c r="E73" s="297"/>
      <c r="F73" s="300" t="s">
        <v>110</v>
      </c>
      <c r="G73" s="304" t="s">
        <v>155</v>
      </c>
      <c r="H73" s="308" t="str">
        <f>$D$18</f>
        <v>BLACK</v>
      </c>
      <c r="I73" s="309" t="str">
        <f t="shared" si="0"/>
        <v>BLACK</v>
      </c>
      <c r="J73" s="83" t="s">
        <v>30</v>
      </c>
      <c r="K73" s="83">
        <f>$P$20</f>
        <v>0</v>
      </c>
      <c r="L73" s="83">
        <v>1</v>
      </c>
      <c r="M73" s="83">
        <f t="shared" ref="M73:M84" si="3">L73*K73</f>
        <v>0</v>
      </c>
      <c r="N73" s="85"/>
      <c r="O73" s="38">
        <f t="shared" si="2"/>
        <v>0</v>
      </c>
      <c r="P73" s="86"/>
    </row>
    <row r="74" spans="1:16" s="12" customFormat="1" ht="84" customHeight="1">
      <c r="A74" s="81">
        <v>3</v>
      </c>
      <c r="B74" s="313" t="s">
        <v>154</v>
      </c>
      <c r="C74" s="297"/>
      <c r="D74" s="297"/>
      <c r="E74" s="297"/>
      <c r="F74" s="301"/>
      <c r="G74" s="305"/>
      <c r="H74" s="310" t="str">
        <f>$D$23</f>
        <v>GREY HEATHER</v>
      </c>
      <c r="I74" s="310" t="str">
        <f t="shared" si="0"/>
        <v>BLACK</v>
      </c>
      <c r="J74" s="83" t="s">
        <v>30</v>
      </c>
      <c r="K74" s="83">
        <f>$P$25</f>
        <v>769</v>
      </c>
      <c r="L74" s="83">
        <v>1</v>
      </c>
      <c r="M74" s="83">
        <f t="shared" si="3"/>
        <v>769</v>
      </c>
      <c r="N74" s="85"/>
      <c r="O74" s="38">
        <f t="shared" si="2"/>
        <v>769</v>
      </c>
      <c r="P74" s="86"/>
    </row>
    <row r="75" spans="1:16" s="12" customFormat="1" ht="57.75" hidden="1" customHeight="1">
      <c r="A75" s="81">
        <v>3</v>
      </c>
      <c r="B75" s="313" t="s">
        <v>154</v>
      </c>
      <c r="C75" s="297"/>
      <c r="D75" s="297"/>
      <c r="E75" s="297"/>
      <c r="F75" s="302"/>
      <c r="G75" s="306"/>
      <c r="H75" s="311" t="str">
        <f>$D$28</f>
        <v>WASHED BURGUNDY</v>
      </c>
      <c r="I75" s="312" t="str">
        <f t="shared" si="0"/>
        <v>BLACK</v>
      </c>
      <c r="J75" s="83" t="s">
        <v>30</v>
      </c>
      <c r="K75" s="83">
        <f>$P$30</f>
        <v>0</v>
      </c>
      <c r="L75" s="83">
        <v>1</v>
      </c>
      <c r="M75" s="83">
        <f t="shared" si="3"/>
        <v>0</v>
      </c>
      <c r="N75" s="85"/>
      <c r="O75" s="38">
        <f t="shared" si="2"/>
        <v>0</v>
      </c>
      <c r="P75" s="86"/>
    </row>
    <row r="76" spans="1:16" s="12" customFormat="1" ht="57.75" hidden="1" customHeight="1">
      <c r="A76" s="81">
        <v>3</v>
      </c>
      <c r="B76" s="313" t="s">
        <v>154</v>
      </c>
      <c r="C76" s="297"/>
      <c r="D76" s="297"/>
      <c r="E76" s="297"/>
      <c r="F76" s="303"/>
      <c r="G76" s="307"/>
      <c r="H76" s="298" t="str">
        <f>$D$33</f>
        <v>LIME</v>
      </c>
      <c r="I76" s="299" t="str">
        <f t="shared" si="0"/>
        <v>BLACK</v>
      </c>
      <c r="J76" s="83" t="s">
        <v>30</v>
      </c>
      <c r="K76" s="83">
        <f>$P$35</f>
        <v>0</v>
      </c>
      <c r="L76" s="83">
        <v>1</v>
      </c>
      <c r="M76" s="83">
        <f t="shared" si="3"/>
        <v>0</v>
      </c>
      <c r="N76" s="85"/>
      <c r="O76" s="38">
        <f t="shared" si="2"/>
        <v>0</v>
      </c>
      <c r="P76" s="86"/>
    </row>
    <row r="77" spans="1:16" s="12" customFormat="1" ht="57.75" hidden="1" customHeight="1">
      <c r="A77" s="81">
        <v>4</v>
      </c>
      <c r="B77" s="313" t="s">
        <v>88</v>
      </c>
      <c r="C77" s="297"/>
      <c r="D77" s="297"/>
      <c r="E77" s="297"/>
      <c r="F77" s="300" t="s">
        <v>110</v>
      </c>
      <c r="G77" s="304" t="s">
        <v>89</v>
      </c>
      <c r="H77" s="308" t="str">
        <f>$D$18</f>
        <v>BLACK</v>
      </c>
      <c r="I77" s="309" t="str">
        <f t="shared" si="0"/>
        <v>BLACK</v>
      </c>
      <c r="J77" s="83" t="s">
        <v>30</v>
      </c>
      <c r="K77" s="83">
        <f>$P$20</f>
        <v>0</v>
      </c>
      <c r="L77" s="83">
        <v>1</v>
      </c>
      <c r="M77" s="83">
        <f t="shared" si="3"/>
        <v>0</v>
      </c>
      <c r="N77" s="85"/>
      <c r="O77" s="38">
        <f t="shared" si="2"/>
        <v>0</v>
      </c>
      <c r="P77" s="86"/>
    </row>
    <row r="78" spans="1:16" s="12" customFormat="1" ht="84" customHeight="1">
      <c r="A78" s="81">
        <v>4</v>
      </c>
      <c r="B78" s="313" t="s">
        <v>88</v>
      </c>
      <c r="C78" s="297"/>
      <c r="D78" s="297"/>
      <c r="E78" s="297"/>
      <c r="F78" s="301"/>
      <c r="G78" s="305"/>
      <c r="H78" s="310" t="str">
        <f>$D$23</f>
        <v>GREY HEATHER</v>
      </c>
      <c r="I78" s="310" t="str">
        <f t="shared" si="0"/>
        <v>BLACK</v>
      </c>
      <c r="J78" s="83" t="s">
        <v>30</v>
      </c>
      <c r="K78" s="83">
        <f>$P$25</f>
        <v>769</v>
      </c>
      <c r="L78" s="83">
        <v>1</v>
      </c>
      <c r="M78" s="83">
        <f t="shared" si="3"/>
        <v>769</v>
      </c>
      <c r="N78" s="85"/>
      <c r="O78" s="38">
        <f t="shared" si="2"/>
        <v>769</v>
      </c>
      <c r="P78" s="86"/>
    </row>
    <row r="79" spans="1:16" s="12" customFormat="1" ht="57.75" hidden="1" customHeight="1">
      <c r="A79" s="81">
        <v>4</v>
      </c>
      <c r="B79" s="313" t="s">
        <v>88</v>
      </c>
      <c r="C79" s="297"/>
      <c r="D79" s="297"/>
      <c r="E79" s="297"/>
      <c r="F79" s="302"/>
      <c r="G79" s="306"/>
      <c r="H79" s="311" t="str">
        <f>$D$28</f>
        <v>WASHED BURGUNDY</v>
      </c>
      <c r="I79" s="312" t="str">
        <f t="shared" si="0"/>
        <v>BLACK</v>
      </c>
      <c r="J79" s="83" t="s">
        <v>30</v>
      </c>
      <c r="K79" s="83">
        <f>$P$30</f>
        <v>0</v>
      </c>
      <c r="L79" s="83">
        <v>1</v>
      </c>
      <c r="M79" s="83">
        <f t="shared" si="3"/>
        <v>0</v>
      </c>
      <c r="N79" s="85"/>
      <c r="O79" s="38">
        <f t="shared" si="2"/>
        <v>0</v>
      </c>
      <c r="P79" s="86"/>
    </row>
    <row r="80" spans="1:16" s="12" customFormat="1" ht="57.75" hidden="1" customHeight="1">
      <c r="A80" s="81">
        <v>4</v>
      </c>
      <c r="B80" s="313" t="s">
        <v>88</v>
      </c>
      <c r="C80" s="297"/>
      <c r="D80" s="297"/>
      <c r="E80" s="297"/>
      <c r="F80" s="303"/>
      <c r="G80" s="307"/>
      <c r="H80" s="298" t="str">
        <f>$D$33</f>
        <v>LIME</v>
      </c>
      <c r="I80" s="299" t="str">
        <f t="shared" si="0"/>
        <v>BLACK</v>
      </c>
      <c r="J80" s="83" t="s">
        <v>30</v>
      </c>
      <c r="K80" s="83">
        <f>$P$35</f>
        <v>0</v>
      </c>
      <c r="L80" s="83">
        <v>1</v>
      </c>
      <c r="M80" s="83">
        <f t="shared" si="3"/>
        <v>0</v>
      </c>
      <c r="N80" s="85"/>
      <c r="O80" s="38">
        <f t="shared" si="2"/>
        <v>0</v>
      </c>
      <c r="P80" s="86"/>
    </row>
    <row r="81" spans="1:16" s="12" customFormat="1" ht="57.75" hidden="1" customHeight="1">
      <c r="A81" s="81">
        <v>5</v>
      </c>
      <c r="B81" s="313" t="s">
        <v>117</v>
      </c>
      <c r="C81" s="297"/>
      <c r="D81" s="297"/>
      <c r="E81" s="297"/>
      <c r="F81" s="300" t="s">
        <v>92</v>
      </c>
      <c r="G81" s="304"/>
      <c r="H81" s="308" t="str">
        <f>$D$18</f>
        <v>BLACK</v>
      </c>
      <c r="I81" s="309" t="str">
        <f t="shared" si="0"/>
        <v>BLACK</v>
      </c>
      <c r="J81" s="83" t="s">
        <v>30</v>
      </c>
      <c r="K81" s="83">
        <f>$P$20</f>
        <v>0</v>
      </c>
      <c r="L81" s="83">
        <v>1</v>
      </c>
      <c r="M81" s="83">
        <f t="shared" si="3"/>
        <v>0</v>
      </c>
      <c r="N81" s="85"/>
      <c r="O81" s="38">
        <f t="shared" si="2"/>
        <v>0</v>
      </c>
      <c r="P81" s="86"/>
    </row>
    <row r="82" spans="1:16" s="12" customFormat="1" ht="84" customHeight="1">
      <c r="A82" s="81">
        <v>5</v>
      </c>
      <c r="B82" s="313" t="s">
        <v>117</v>
      </c>
      <c r="C82" s="297"/>
      <c r="D82" s="297"/>
      <c r="E82" s="297"/>
      <c r="F82" s="301"/>
      <c r="G82" s="305"/>
      <c r="H82" s="310" t="str">
        <f>$D$23</f>
        <v>GREY HEATHER</v>
      </c>
      <c r="I82" s="310" t="str">
        <f t="shared" si="0"/>
        <v>BLACK</v>
      </c>
      <c r="J82" s="83" t="s">
        <v>30</v>
      </c>
      <c r="K82" s="83">
        <f>$P$25</f>
        <v>769</v>
      </c>
      <c r="L82" s="83">
        <v>1</v>
      </c>
      <c r="M82" s="83">
        <f t="shared" si="3"/>
        <v>769</v>
      </c>
      <c r="N82" s="85"/>
      <c r="O82" s="38">
        <f t="shared" si="2"/>
        <v>769</v>
      </c>
      <c r="P82" s="86" t="s">
        <v>173</v>
      </c>
    </row>
    <row r="83" spans="1:16" s="12" customFormat="1" ht="57.75" hidden="1" customHeight="1">
      <c r="A83" s="81">
        <v>5</v>
      </c>
      <c r="B83" s="313" t="s">
        <v>117</v>
      </c>
      <c r="C83" s="297"/>
      <c r="D83" s="297"/>
      <c r="E83" s="297"/>
      <c r="F83" s="302"/>
      <c r="G83" s="306"/>
      <c r="H83" s="311" t="str">
        <f>$D$28</f>
        <v>WASHED BURGUNDY</v>
      </c>
      <c r="I83" s="312" t="str">
        <f t="shared" si="0"/>
        <v>BLACK</v>
      </c>
      <c r="J83" s="83" t="s">
        <v>30</v>
      </c>
      <c r="K83" s="83">
        <f>$P$30</f>
        <v>0</v>
      </c>
      <c r="L83" s="83">
        <v>1</v>
      </c>
      <c r="M83" s="83">
        <f t="shared" si="3"/>
        <v>0</v>
      </c>
      <c r="N83" s="85"/>
      <c r="O83" s="38">
        <f t="shared" si="2"/>
        <v>0</v>
      </c>
      <c r="P83" s="86"/>
    </row>
    <row r="84" spans="1:16" s="12" customFormat="1" ht="57.75" hidden="1" customHeight="1">
      <c r="A84" s="81">
        <v>5</v>
      </c>
      <c r="B84" s="313" t="s">
        <v>117</v>
      </c>
      <c r="C84" s="297"/>
      <c r="D84" s="297"/>
      <c r="E84" s="297"/>
      <c r="F84" s="303"/>
      <c r="G84" s="307"/>
      <c r="H84" s="298" t="str">
        <f>$D$33</f>
        <v>LIME</v>
      </c>
      <c r="I84" s="299" t="str">
        <f t="shared" si="0"/>
        <v>BLACK</v>
      </c>
      <c r="J84" s="83" t="s">
        <v>30</v>
      </c>
      <c r="K84" s="83">
        <f>$P$35</f>
        <v>0</v>
      </c>
      <c r="L84" s="83">
        <v>1</v>
      </c>
      <c r="M84" s="83">
        <f t="shared" si="3"/>
        <v>0</v>
      </c>
      <c r="N84" s="85"/>
      <c r="O84" s="38">
        <f t="shared" si="2"/>
        <v>0</v>
      </c>
      <c r="P84" s="86"/>
    </row>
    <row r="85" spans="1:16" s="12" customFormat="1" ht="57.75" hidden="1" customHeight="1">
      <c r="A85" s="81">
        <v>6</v>
      </c>
      <c r="B85" s="297" t="s">
        <v>90</v>
      </c>
      <c r="C85" s="297"/>
      <c r="D85" s="297"/>
      <c r="E85" s="297"/>
      <c r="F85" s="300" t="s">
        <v>111</v>
      </c>
      <c r="G85" s="304" t="s">
        <v>91</v>
      </c>
      <c r="H85" s="308" t="str">
        <f>$D$18</f>
        <v>BLACK</v>
      </c>
      <c r="I85" s="309" t="str">
        <f t="shared" si="0"/>
        <v>BLACK</v>
      </c>
      <c r="J85" s="83" t="s">
        <v>30</v>
      </c>
      <c r="K85" s="83">
        <f>$P$20</f>
        <v>0</v>
      </c>
      <c r="L85" s="83">
        <v>1</v>
      </c>
      <c r="M85" s="85">
        <f>K85*L85</f>
        <v>0</v>
      </c>
      <c r="N85" s="85"/>
      <c r="O85" s="38">
        <f t="shared" si="2"/>
        <v>0</v>
      </c>
      <c r="P85" s="86"/>
    </row>
    <row r="86" spans="1:16" s="12" customFormat="1" ht="95.25" customHeight="1">
      <c r="A86" s="81">
        <v>6</v>
      </c>
      <c r="B86" s="297" t="s">
        <v>90</v>
      </c>
      <c r="C86" s="297"/>
      <c r="D86" s="297"/>
      <c r="E86" s="297"/>
      <c r="F86" s="301"/>
      <c r="G86" s="305"/>
      <c r="H86" s="310" t="str">
        <f>$D$23</f>
        <v>GREY HEATHER</v>
      </c>
      <c r="I86" s="310" t="str">
        <f t="shared" si="0"/>
        <v>BLACK</v>
      </c>
      <c r="J86" s="83" t="s">
        <v>30</v>
      </c>
      <c r="K86" s="83">
        <f>$P$25</f>
        <v>769</v>
      </c>
      <c r="L86" s="83">
        <v>1</v>
      </c>
      <c r="M86" s="85">
        <f>K86*L86</f>
        <v>769</v>
      </c>
      <c r="N86" s="85"/>
      <c r="O86" s="38">
        <f t="shared" si="2"/>
        <v>769</v>
      </c>
      <c r="P86" s="86"/>
    </row>
    <row r="87" spans="1:16" s="12" customFormat="1" ht="28" hidden="1">
      <c r="A87" s="81">
        <v>6</v>
      </c>
      <c r="B87" s="297" t="s">
        <v>90</v>
      </c>
      <c r="C87" s="297"/>
      <c r="D87" s="297"/>
      <c r="E87" s="297"/>
      <c r="F87" s="302"/>
      <c r="G87" s="306"/>
      <c r="H87" s="311" t="str">
        <f>$D$28</f>
        <v>WASHED BURGUNDY</v>
      </c>
      <c r="I87" s="312" t="str">
        <f t="shared" si="0"/>
        <v>BLACK</v>
      </c>
      <c r="J87" s="83" t="s">
        <v>30</v>
      </c>
      <c r="K87" s="83">
        <f>$P$30</f>
        <v>0</v>
      </c>
      <c r="L87" s="83">
        <v>1</v>
      </c>
      <c r="M87" s="85">
        <f>K87*L87</f>
        <v>0</v>
      </c>
      <c r="N87" s="85"/>
      <c r="O87" s="38">
        <f t="shared" si="2"/>
        <v>0</v>
      </c>
      <c r="P87" s="86"/>
    </row>
    <row r="88" spans="1:16" s="12" customFormat="1" ht="28" hidden="1">
      <c r="A88" s="81">
        <v>6</v>
      </c>
      <c r="B88" s="297" t="s">
        <v>90</v>
      </c>
      <c r="C88" s="297"/>
      <c r="D88" s="297"/>
      <c r="E88" s="297"/>
      <c r="F88" s="303"/>
      <c r="G88" s="307"/>
      <c r="H88" s="298" t="str">
        <f>$D$33</f>
        <v>LIME</v>
      </c>
      <c r="I88" s="299" t="str">
        <f t="shared" si="0"/>
        <v>BLACK</v>
      </c>
      <c r="J88" s="83" t="s">
        <v>30</v>
      </c>
      <c r="K88" s="83">
        <f>$P$35</f>
        <v>0</v>
      </c>
      <c r="L88" s="83">
        <v>1</v>
      </c>
      <c r="M88" s="85">
        <f>K88*L88</f>
        <v>0</v>
      </c>
      <c r="N88" s="85"/>
      <c r="O88" s="38">
        <f t="shared" si="2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292" t="s">
        <v>22</v>
      </c>
      <c r="B90" s="293"/>
      <c r="C90" s="293"/>
      <c r="D90" s="293"/>
      <c r="E90" s="294"/>
      <c r="F90" s="72" t="s">
        <v>47</v>
      </c>
      <c r="G90" s="72" t="s">
        <v>23</v>
      </c>
      <c r="H90" s="295" t="s">
        <v>42</v>
      </c>
      <c r="I90" s="296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313" t="s">
        <v>135</v>
      </c>
      <c r="C91" s="297"/>
      <c r="D91" s="297"/>
      <c r="E91" s="297"/>
      <c r="F91" s="300" t="s">
        <v>92</v>
      </c>
      <c r="G91" s="304" t="s">
        <v>121</v>
      </c>
      <c r="H91" s="298" t="str">
        <f>$D$18</f>
        <v>BLACK</v>
      </c>
      <c r="I91" s="299" t="str">
        <f t="shared" ref="I91:I126" si="4">$E$47</f>
        <v>BLACK</v>
      </c>
      <c r="J91" s="83" t="s">
        <v>93</v>
      </c>
      <c r="K91" s="83">
        <f>$P$20</f>
        <v>0</v>
      </c>
      <c r="L91" s="83">
        <v>2</v>
      </c>
      <c r="M91" s="83">
        <f t="shared" ref="M91:M118" si="5">K91*L91</f>
        <v>0</v>
      </c>
      <c r="N91" s="85"/>
      <c r="O91" s="38">
        <f t="shared" ref="O91:O131" si="6">ROUNDUP(N91+M91,0)</f>
        <v>0</v>
      </c>
      <c r="P91" s="87"/>
    </row>
    <row r="92" spans="1:16" s="43" customFormat="1" ht="98.25" customHeight="1">
      <c r="A92" s="81">
        <v>1</v>
      </c>
      <c r="B92" s="313" t="s">
        <v>135</v>
      </c>
      <c r="C92" s="297"/>
      <c r="D92" s="297"/>
      <c r="E92" s="297"/>
      <c r="F92" s="302"/>
      <c r="G92" s="306"/>
      <c r="H92" s="298" t="str">
        <f>$D$23</f>
        <v>GREY HEATHER</v>
      </c>
      <c r="I92" s="299" t="str">
        <f t="shared" si="4"/>
        <v>BLACK</v>
      </c>
      <c r="J92" s="83" t="s">
        <v>93</v>
      </c>
      <c r="K92" s="83">
        <f>$P$25</f>
        <v>769</v>
      </c>
      <c r="L92" s="83">
        <v>2</v>
      </c>
      <c r="M92" s="83">
        <f t="shared" si="5"/>
        <v>1538</v>
      </c>
      <c r="N92" s="85"/>
      <c r="O92" s="38">
        <f t="shared" si="6"/>
        <v>1538</v>
      </c>
      <c r="P92" s="87" t="s">
        <v>178</v>
      </c>
    </row>
    <row r="93" spans="1:16" s="43" customFormat="1" ht="28" hidden="1">
      <c r="A93" s="81">
        <v>1</v>
      </c>
      <c r="B93" s="313" t="s">
        <v>135</v>
      </c>
      <c r="C93" s="297"/>
      <c r="D93" s="297"/>
      <c r="E93" s="297"/>
      <c r="F93" s="302"/>
      <c r="G93" s="306"/>
      <c r="H93" s="298" t="str">
        <f>$D$28</f>
        <v>WASHED BURGUNDY</v>
      </c>
      <c r="I93" s="299" t="str">
        <f t="shared" si="4"/>
        <v>BLACK</v>
      </c>
      <c r="J93" s="83" t="s">
        <v>93</v>
      </c>
      <c r="K93" s="83">
        <f>$P$30</f>
        <v>0</v>
      </c>
      <c r="L93" s="83">
        <v>2</v>
      </c>
      <c r="M93" s="83">
        <f t="shared" si="5"/>
        <v>0</v>
      </c>
      <c r="N93" s="85"/>
      <c r="O93" s="38">
        <f t="shared" si="6"/>
        <v>0</v>
      </c>
      <c r="P93" s="87"/>
    </row>
    <row r="94" spans="1:16" s="43" customFormat="1" ht="28" hidden="1">
      <c r="A94" s="81">
        <v>1</v>
      </c>
      <c r="B94" s="313" t="s">
        <v>135</v>
      </c>
      <c r="C94" s="297"/>
      <c r="D94" s="297"/>
      <c r="E94" s="297"/>
      <c r="F94" s="303"/>
      <c r="G94" s="307"/>
      <c r="H94" s="298" t="str">
        <f>$D$33</f>
        <v>LIME</v>
      </c>
      <c r="I94" s="299" t="str">
        <f t="shared" si="4"/>
        <v>BLACK</v>
      </c>
      <c r="J94" s="83" t="s">
        <v>93</v>
      </c>
      <c r="K94" s="83">
        <f>$P$35</f>
        <v>0</v>
      </c>
      <c r="L94" s="83">
        <v>2</v>
      </c>
      <c r="M94" s="83">
        <f t="shared" si="5"/>
        <v>0</v>
      </c>
      <c r="N94" s="85"/>
      <c r="O94" s="38">
        <f t="shared" si="6"/>
        <v>0</v>
      </c>
      <c r="P94" s="87"/>
    </row>
    <row r="95" spans="1:16" s="43" customFormat="1" ht="28" hidden="1">
      <c r="A95" s="81">
        <v>2</v>
      </c>
      <c r="B95" s="314" t="s">
        <v>136</v>
      </c>
      <c r="C95" s="315"/>
      <c r="D95" s="315"/>
      <c r="E95" s="316"/>
      <c r="F95" s="300" t="s">
        <v>92</v>
      </c>
      <c r="G95" s="304" t="s">
        <v>121</v>
      </c>
      <c r="H95" s="298" t="str">
        <f>$D$18</f>
        <v>BLACK</v>
      </c>
      <c r="I95" s="299" t="str">
        <f t="shared" si="4"/>
        <v>BLACK</v>
      </c>
      <c r="J95" s="83" t="s">
        <v>93</v>
      </c>
      <c r="K95" s="83">
        <f>$P$20</f>
        <v>0</v>
      </c>
      <c r="L95" s="84">
        <f>L107*2</f>
        <v>0.08</v>
      </c>
      <c r="M95" s="83">
        <f t="shared" si="5"/>
        <v>0</v>
      </c>
      <c r="N95" s="85"/>
      <c r="O95" s="38">
        <f t="shared" si="6"/>
        <v>0</v>
      </c>
      <c r="P95" s="87"/>
    </row>
    <row r="96" spans="1:16" s="43" customFormat="1" ht="98.25" customHeight="1">
      <c r="A96" s="81">
        <v>2</v>
      </c>
      <c r="B96" s="314" t="s">
        <v>136</v>
      </c>
      <c r="C96" s="315"/>
      <c r="D96" s="315"/>
      <c r="E96" s="316"/>
      <c r="F96" s="302"/>
      <c r="G96" s="306"/>
      <c r="H96" s="298" t="str">
        <f>$D$23</f>
        <v>GREY HEATHER</v>
      </c>
      <c r="I96" s="299" t="str">
        <f t="shared" si="4"/>
        <v>BLACK</v>
      </c>
      <c r="J96" s="83" t="s">
        <v>93</v>
      </c>
      <c r="K96" s="83">
        <f>$P$25</f>
        <v>769</v>
      </c>
      <c r="L96" s="84">
        <f>L108*2</f>
        <v>0.08</v>
      </c>
      <c r="M96" s="83">
        <f t="shared" si="5"/>
        <v>61.52</v>
      </c>
      <c r="N96" s="85"/>
      <c r="O96" s="38">
        <f t="shared" si="6"/>
        <v>62</v>
      </c>
      <c r="P96" s="87" t="s">
        <v>178</v>
      </c>
    </row>
    <row r="97" spans="1:16" s="43" customFormat="1" ht="28" hidden="1">
      <c r="A97" s="81">
        <v>2</v>
      </c>
      <c r="B97" s="314" t="s">
        <v>136</v>
      </c>
      <c r="C97" s="315"/>
      <c r="D97" s="315"/>
      <c r="E97" s="316"/>
      <c r="F97" s="302"/>
      <c r="G97" s="306"/>
      <c r="H97" s="298" t="str">
        <f>$D$28</f>
        <v>WASHED BURGUNDY</v>
      </c>
      <c r="I97" s="299" t="str">
        <f t="shared" si="4"/>
        <v>BLACK</v>
      </c>
      <c r="J97" s="83" t="s">
        <v>93</v>
      </c>
      <c r="K97" s="83">
        <f>$P$30</f>
        <v>0</v>
      </c>
      <c r="L97" s="84">
        <f>L109*2</f>
        <v>0.08</v>
      </c>
      <c r="M97" s="83">
        <f t="shared" si="5"/>
        <v>0</v>
      </c>
      <c r="N97" s="85"/>
      <c r="O97" s="38">
        <f t="shared" si="6"/>
        <v>0</v>
      </c>
      <c r="P97" s="87"/>
    </row>
    <row r="98" spans="1:16" s="43" customFormat="1" ht="28" hidden="1">
      <c r="A98" s="81">
        <v>2</v>
      </c>
      <c r="B98" s="314" t="s">
        <v>136</v>
      </c>
      <c r="C98" s="315"/>
      <c r="D98" s="315"/>
      <c r="E98" s="316"/>
      <c r="F98" s="303"/>
      <c r="G98" s="307"/>
      <c r="H98" s="298" t="str">
        <f>$D$33</f>
        <v>LIME</v>
      </c>
      <c r="I98" s="299" t="str">
        <f t="shared" si="4"/>
        <v>BLACK</v>
      </c>
      <c r="J98" s="83" t="s">
        <v>93</v>
      </c>
      <c r="K98" s="83">
        <f>$P$35</f>
        <v>0</v>
      </c>
      <c r="L98" s="84">
        <f>L110*2</f>
        <v>0.08</v>
      </c>
      <c r="M98" s="83">
        <f t="shared" si="5"/>
        <v>0</v>
      </c>
      <c r="N98" s="85"/>
      <c r="O98" s="38">
        <f t="shared" si="6"/>
        <v>0</v>
      </c>
      <c r="P98" s="87"/>
    </row>
    <row r="99" spans="1:16" s="43" customFormat="1" ht="28" hidden="1">
      <c r="A99" s="81">
        <v>3</v>
      </c>
      <c r="B99" s="314" t="s">
        <v>156</v>
      </c>
      <c r="C99" s="315"/>
      <c r="D99" s="315"/>
      <c r="E99" s="316"/>
      <c r="F99" s="300" t="s">
        <v>94</v>
      </c>
      <c r="G99" s="304" t="s">
        <v>177</v>
      </c>
      <c r="H99" s="298" t="str">
        <f>$D$18</f>
        <v>BLACK</v>
      </c>
      <c r="I99" s="299" t="str">
        <f t="shared" si="4"/>
        <v>BLACK</v>
      </c>
      <c r="J99" s="83" t="s">
        <v>93</v>
      </c>
      <c r="K99" s="83">
        <f>$P$20</f>
        <v>0</v>
      </c>
      <c r="L99" s="83">
        <v>1</v>
      </c>
      <c r="M99" s="83">
        <f t="shared" si="5"/>
        <v>0</v>
      </c>
      <c r="N99" s="85"/>
      <c r="O99" s="38">
        <f t="shared" si="6"/>
        <v>0</v>
      </c>
      <c r="P99" s="87"/>
    </row>
    <row r="100" spans="1:16" s="43" customFormat="1" ht="98.25" customHeight="1">
      <c r="A100" s="81">
        <v>3</v>
      </c>
      <c r="B100" s="314" t="s">
        <v>156</v>
      </c>
      <c r="C100" s="315"/>
      <c r="D100" s="315"/>
      <c r="E100" s="316"/>
      <c r="F100" s="302"/>
      <c r="G100" s="306"/>
      <c r="H100" s="298" t="str">
        <f>$D$23</f>
        <v>GREY HEATHER</v>
      </c>
      <c r="I100" s="299" t="str">
        <f t="shared" si="4"/>
        <v>BLACK</v>
      </c>
      <c r="J100" s="83" t="s">
        <v>93</v>
      </c>
      <c r="K100" s="83">
        <f>$P$25</f>
        <v>769</v>
      </c>
      <c r="L100" s="83">
        <v>1</v>
      </c>
      <c r="M100" s="83">
        <f t="shared" si="5"/>
        <v>769</v>
      </c>
      <c r="N100" s="85"/>
      <c r="O100" s="38">
        <f t="shared" si="6"/>
        <v>769</v>
      </c>
      <c r="P100" s="87"/>
    </row>
    <row r="101" spans="1:16" s="43" customFormat="1" ht="28" hidden="1">
      <c r="A101" s="81">
        <v>3</v>
      </c>
      <c r="B101" s="314" t="s">
        <v>156</v>
      </c>
      <c r="C101" s="315"/>
      <c r="D101" s="315"/>
      <c r="E101" s="316"/>
      <c r="F101" s="302"/>
      <c r="G101" s="306"/>
      <c r="H101" s="298" t="str">
        <f>$D$28</f>
        <v>WASHED BURGUNDY</v>
      </c>
      <c r="I101" s="299" t="str">
        <f t="shared" si="4"/>
        <v>BLACK</v>
      </c>
      <c r="J101" s="83" t="s">
        <v>93</v>
      </c>
      <c r="K101" s="83">
        <f>$P$30</f>
        <v>0</v>
      </c>
      <c r="L101" s="83">
        <v>1</v>
      </c>
      <c r="M101" s="83">
        <f t="shared" si="5"/>
        <v>0</v>
      </c>
      <c r="N101" s="85"/>
      <c r="O101" s="38">
        <f t="shared" si="6"/>
        <v>0</v>
      </c>
      <c r="P101" s="87"/>
    </row>
    <row r="102" spans="1:16" s="43" customFormat="1" ht="28" hidden="1">
      <c r="A102" s="81">
        <v>3</v>
      </c>
      <c r="B102" s="314" t="s">
        <v>156</v>
      </c>
      <c r="C102" s="315"/>
      <c r="D102" s="315"/>
      <c r="E102" s="316"/>
      <c r="F102" s="303"/>
      <c r="G102" s="307"/>
      <c r="H102" s="298" t="str">
        <f>$D$33</f>
        <v>LIME</v>
      </c>
      <c r="I102" s="299" t="str">
        <f t="shared" si="4"/>
        <v>BLACK</v>
      </c>
      <c r="J102" s="83" t="s">
        <v>93</v>
      </c>
      <c r="K102" s="83">
        <f>$P$35</f>
        <v>0</v>
      </c>
      <c r="L102" s="83">
        <v>1</v>
      </c>
      <c r="M102" s="83">
        <f t="shared" si="5"/>
        <v>0</v>
      </c>
      <c r="N102" s="85"/>
      <c r="O102" s="38">
        <f t="shared" si="6"/>
        <v>0</v>
      </c>
      <c r="P102" s="87"/>
    </row>
    <row r="103" spans="1:16" s="43" customFormat="1" ht="28" hidden="1">
      <c r="A103" s="81">
        <v>4</v>
      </c>
      <c r="B103" s="314" t="s">
        <v>119</v>
      </c>
      <c r="C103" s="315"/>
      <c r="D103" s="315"/>
      <c r="E103" s="316"/>
      <c r="F103" s="82" t="s">
        <v>95</v>
      </c>
      <c r="G103" s="82"/>
      <c r="H103" s="298" t="str">
        <f>$D$18</f>
        <v>BLACK</v>
      </c>
      <c r="I103" s="299" t="str">
        <f t="shared" si="4"/>
        <v>BLACK</v>
      </c>
      <c r="J103" s="83" t="s">
        <v>93</v>
      </c>
      <c r="K103" s="83">
        <f>$P$20</f>
        <v>0</v>
      </c>
      <c r="L103" s="83">
        <v>1</v>
      </c>
      <c r="M103" s="83">
        <f t="shared" si="5"/>
        <v>0</v>
      </c>
      <c r="N103" s="85"/>
      <c r="O103" s="38">
        <f t="shared" si="6"/>
        <v>0</v>
      </c>
      <c r="P103" s="87"/>
    </row>
    <row r="104" spans="1:16" s="43" customFormat="1" ht="63.75" customHeight="1">
      <c r="A104" s="81">
        <v>4</v>
      </c>
      <c r="B104" s="314" t="s">
        <v>119</v>
      </c>
      <c r="C104" s="315"/>
      <c r="D104" s="315"/>
      <c r="E104" s="316"/>
      <c r="F104" s="82" t="s">
        <v>95</v>
      </c>
      <c r="G104" s="82"/>
      <c r="H104" s="298" t="str">
        <f>$D$23</f>
        <v>GREY HEATHER</v>
      </c>
      <c r="I104" s="299" t="str">
        <f t="shared" si="4"/>
        <v>BLACK</v>
      </c>
      <c r="J104" s="83" t="s">
        <v>93</v>
      </c>
      <c r="K104" s="83">
        <f>$P$25</f>
        <v>769</v>
      </c>
      <c r="L104" s="83">
        <v>1</v>
      </c>
      <c r="M104" s="83">
        <f t="shared" si="5"/>
        <v>769</v>
      </c>
      <c r="N104" s="85"/>
      <c r="O104" s="38">
        <f t="shared" si="6"/>
        <v>769</v>
      </c>
      <c r="P104" s="87"/>
    </row>
    <row r="105" spans="1:16" s="43" customFormat="1" ht="28" hidden="1">
      <c r="A105" s="81">
        <v>4</v>
      </c>
      <c r="B105" s="314" t="s">
        <v>119</v>
      </c>
      <c r="C105" s="315"/>
      <c r="D105" s="315"/>
      <c r="E105" s="316"/>
      <c r="F105" s="82" t="s">
        <v>95</v>
      </c>
      <c r="G105" s="82"/>
      <c r="H105" s="298" t="str">
        <f>$D$28</f>
        <v>WASHED BURGUNDY</v>
      </c>
      <c r="I105" s="299" t="str">
        <f t="shared" si="4"/>
        <v>BLACK</v>
      </c>
      <c r="J105" s="83" t="s">
        <v>93</v>
      </c>
      <c r="K105" s="83">
        <f>$P$30</f>
        <v>0</v>
      </c>
      <c r="L105" s="83">
        <v>1</v>
      </c>
      <c r="M105" s="83">
        <f t="shared" si="5"/>
        <v>0</v>
      </c>
      <c r="N105" s="85"/>
      <c r="O105" s="38">
        <f t="shared" si="6"/>
        <v>0</v>
      </c>
      <c r="P105" s="87"/>
    </row>
    <row r="106" spans="1:16" s="43" customFormat="1" ht="28" hidden="1">
      <c r="A106" s="81">
        <v>4</v>
      </c>
      <c r="B106" s="314" t="s">
        <v>119</v>
      </c>
      <c r="C106" s="315"/>
      <c r="D106" s="315"/>
      <c r="E106" s="316"/>
      <c r="F106" s="82" t="s">
        <v>95</v>
      </c>
      <c r="G106" s="82"/>
      <c r="H106" s="298" t="str">
        <f>$D$33</f>
        <v>LIME</v>
      </c>
      <c r="I106" s="299" t="str">
        <f t="shared" si="4"/>
        <v>BLACK</v>
      </c>
      <c r="J106" s="83" t="s">
        <v>93</v>
      </c>
      <c r="K106" s="83">
        <f>$P$35</f>
        <v>0</v>
      </c>
      <c r="L106" s="83">
        <v>1</v>
      </c>
      <c r="M106" s="83">
        <f t="shared" si="5"/>
        <v>0</v>
      </c>
      <c r="N106" s="85"/>
      <c r="O106" s="38">
        <f t="shared" si="6"/>
        <v>0</v>
      </c>
      <c r="P106" s="87"/>
    </row>
    <row r="107" spans="1:16" s="43" customFormat="1" ht="28" hidden="1">
      <c r="A107" s="81">
        <v>5</v>
      </c>
      <c r="B107" s="313" t="s">
        <v>96</v>
      </c>
      <c r="C107" s="297"/>
      <c r="D107" s="297"/>
      <c r="E107" s="297"/>
      <c r="F107" s="82" t="s">
        <v>55</v>
      </c>
      <c r="G107" s="82"/>
      <c r="H107" s="298" t="str">
        <f>$D$18</f>
        <v>BLACK</v>
      </c>
      <c r="I107" s="299" t="str">
        <f t="shared" si="4"/>
        <v>BLACK</v>
      </c>
      <c r="J107" s="83" t="s">
        <v>93</v>
      </c>
      <c r="K107" s="83">
        <f>$P$20</f>
        <v>0</v>
      </c>
      <c r="L107" s="84">
        <f>1/25</f>
        <v>0.04</v>
      </c>
      <c r="M107" s="83">
        <f t="shared" si="5"/>
        <v>0</v>
      </c>
      <c r="N107" s="85"/>
      <c r="O107" s="38">
        <f t="shared" si="6"/>
        <v>0</v>
      </c>
      <c r="P107" s="87"/>
    </row>
    <row r="108" spans="1:16" s="43" customFormat="1" ht="63.75" customHeight="1">
      <c r="A108" s="81">
        <v>5</v>
      </c>
      <c r="B108" s="313" t="s">
        <v>96</v>
      </c>
      <c r="C108" s="297"/>
      <c r="D108" s="297"/>
      <c r="E108" s="297"/>
      <c r="F108" s="82" t="s">
        <v>55</v>
      </c>
      <c r="G108" s="82"/>
      <c r="H108" s="298" t="str">
        <f>$D$23</f>
        <v>GREY HEATHER</v>
      </c>
      <c r="I108" s="299" t="str">
        <f t="shared" si="4"/>
        <v>BLACK</v>
      </c>
      <c r="J108" s="83" t="s">
        <v>93</v>
      </c>
      <c r="K108" s="83">
        <f>$P$25</f>
        <v>769</v>
      </c>
      <c r="L108" s="84">
        <f>1/25</f>
        <v>0.04</v>
      </c>
      <c r="M108" s="83">
        <f t="shared" si="5"/>
        <v>30.76</v>
      </c>
      <c r="N108" s="85"/>
      <c r="O108" s="38">
        <f t="shared" si="6"/>
        <v>31</v>
      </c>
      <c r="P108" s="87"/>
    </row>
    <row r="109" spans="1:16" s="43" customFormat="1" ht="28" hidden="1">
      <c r="A109" s="81">
        <v>5</v>
      </c>
      <c r="B109" s="313" t="s">
        <v>96</v>
      </c>
      <c r="C109" s="297"/>
      <c r="D109" s="297"/>
      <c r="E109" s="297"/>
      <c r="F109" s="82" t="s">
        <v>55</v>
      </c>
      <c r="G109" s="82"/>
      <c r="H109" s="298" t="str">
        <f>$D$28</f>
        <v>WASHED BURGUNDY</v>
      </c>
      <c r="I109" s="299" t="str">
        <f t="shared" si="4"/>
        <v>BLACK</v>
      </c>
      <c r="J109" s="83" t="s">
        <v>93</v>
      </c>
      <c r="K109" s="83">
        <f>$P$30</f>
        <v>0</v>
      </c>
      <c r="L109" s="84">
        <f>1/25</f>
        <v>0.04</v>
      </c>
      <c r="M109" s="83">
        <f t="shared" si="5"/>
        <v>0</v>
      </c>
      <c r="N109" s="85"/>
      <c r="O109" s="38">
        <f t="shared" si="6"/>
        <v>0</v>
      </c>
      <c r="P109" s="87"/>
    </row>
    <row r="110" spans="1:16" s="43" customFormat="1" ht="28" hidden="1">
      <c r="A110" s="81">
        <v>5</v>
      </c>
      <c r="B110" s="313" t="s">
        <v>96</v>
      </c>
      <c r="C110" s="297"/>
      <c r="D110" s="297"/>
      <c r="E110" s="297"/>
      <c r="F110" s="82" t="s">
        <v>55</v>
      </c>
      <c r="G110" s="82"/>
      <c r="H110" s="298" t="str">
        <f>$D$33</f>
        <v>LIME</v>
      </c>
      <c r="I110" s="299" t="str">
        <f t="shared" si="4"/>
        <v>BLACK</v>
      </c>
      <c r="J110" s="83" t="s">
        <v>93</v>
      </c>
      <c r="K110" s="83">
        <f>$P$35</f>
        <v>0</v>
      </c>
      <c r="L110" s="84">
        <f>1/25</f>
        <v>0.04</v>
      </c>
      <c r="M110" s="83">
        <f t="shared" si="5"/>
        <v>0</v>
      </c>
      <c r="N110" s="85"/>
      <c r="O110" s="38">
        <f t="shared" si="6"/>
        <v>0</v>
      </c>
      <c r="P110" s="87"/>
    </row>
    <row r="111" spans="1:16" s="43" customFormat="1" ht="28" hidden="1">
      <c r="A111" s="81">
        <v>6</v>
      </c>
      <c r="B111" s="313" t="s">
        <v>97</v>
      </c>
      <c r="C111" s="297"/>
      <c r="D111" s="297"/>
      <c r="E111" s="297"/>
      <c r="F111" s="82" t="s">
        <v>55</v>
      </c>
      <c r="G111" s="82"/>
      <c r="H111" s="298" t="str">
        <f>$D$18</f>
        <v>BLACK</v>
      </c>
      <c r="I111" s="299" t="str">
        <f t="shared" si="4"/>
        <v>BLACK</v>
      </c>
      <c r="J111" s="83" t="s">
        <v>93</v>
      </c>
      <c r="K111" s="83">
        <f>$P$20</f>
        <v>0</v>
      </c>
      <c r="L111" s="84">
        <f>L107*2</f>
        <v>0.08</v>
      </c>
      <c r="M111" s="83">
        <f t="shared" si="5"/>
        <v>0</v>
      </c>
      <c r="N111" s="85"/>
      <c r="O111" s="38">
        <f t="shared" si="6"/>
        <v>0</v>
      </c>
      <c r="P111" s="87"/>
    </row>
    <row r="112" spans="1:16" s="43" customFormat="1" ht="63.75" customHeight="1">
      <c r="A112" s="81">
        <v>6</v>
      </c>
      <c r="B112" s="313" t="s">
        <v>97</v>
      </c>
      <c r="C112" s="297"/>
      <c r="D112" s="297"/>
      <c r="E112" s="297"/>
      <c r="F112" s="82" t="s">
        <v>55</v>
      </c>
      <c r="G112" s="82"/>
      <c r="H112" s="298" t="str">
        <f>$D$23</f>
        <v>GREY HEATHER</v>
      </c>
      <c r="I112" s="299" t="str">
        <f t="shared" si="4"/>
        <v>BLACK</v>
      </c>
      <c r="J112" s="83" t="s">
        <v>93</v>
      </c>
      <c r="K112" s="83">
        <f>$P$25</f>
        <v>769</v>
      </c>
      <c r="L112" s="84">
        <f>L108*2</f>
        <v>0.08</v>
      </c>
      <c r="M112" s="83">
        <f t="shared" si="5"/>
        <v>61.52</v>
      </c>
      <c r="N112" s="85"/>
      <c r="O112" s="38">
        <f t="shared" si="6"/>
        <v>62</v>
      </c>
      <c r="P112" s="87"/>
    </row>
    <row r="113" spans="1:16" s="43" customFormat="1" ht="28" hidden="1">
      <c r="A113" s="81">
        <v>6</v>
      </c>
      <c r="B113" s="313" t="s">
        <v>97</v>
      </c>
      <c r="C113" s="297"/>
      <c r="D113" s="297"/>
      <c r="E113" s="297"/>
      <c r="F113" s="82" t="s">
        <v>55</v>
      </c>
      <c r="G113" s="82"/>
      <c r="H113" s="298" t="str">
        <f>$D$28</f>
        <v>WASHED BURGUNDY</v>
      </c>
      <c r="I113" s="299" t="str">
        <f t="shared" si="4"/>
        <v>BLACK</v>
      </c>
      <c r="J113" s="83" t="s">
        <v>93</v>
      </c>
      <c r="K113" s="83">
        <f>$P$30</f>
        <v>0</v>
      </c>
      <c r="L113" s="84">
        <f>L109*2</f>
        <v>0.08</v>
      </c>
      <c r="M113" s="83">
        <f t="shared" si="5"/>
        <v>0</v>
      </c>
      <c r="N113" s="85"/>
      <c r="O113" s="38">
        <f t="shared" si="6"/>
        <v>0</v>
      </c>
      <c r="P113" s="87"/>
    </row>
    <row r="114" spans="1:16" s="43" customFormat="1" ht="28" hidden="1">
      <c r="A114" s="81">
        <v>6</v>
      </c>
      <c r="B114" s="313" t="s">
        <v>97</v>
      </c>
      <c r="C114" s="297"/>
      <c r="D114" s="297"/>
      <c r="E114" s="297"/>
      <c r="F114" s="82" t="s">
        <v>55</v>
      </c>
      <c r="G114" s="82"/>
      <c r="H114" s="298" t="str">
        <f>$D$33</f>
        <v>LIME</v>
      </c>
      <c r="I114" s="299" t="str">
        <f t="shared" si="4"/>
        <v>BLACK</v>
      </c>
      <c r="J114" s="83" t="s">
        <v>93</v>
      </c>
      <c r="K114" s="83">
        <f>$P$35</f>
        <v>0</v>
      </c>
      <c r="L114" s="84">
        <f>L110*2</f>
        <v>0.08</v>
      </c>
      <c r="M114" s="83">
        <f t="shared" si="5"/>
        <v>0</v>
      </c>
      <c r="N114" s="85"/>
      <c r="O114" s="38">
        <f t="shared" si="6"/>
        <v>0</v>
      </c>
      <c r="P114" s="87"/>
    </row>
    <row r="115" spans="1:16" s="43" customFormat="1" ht="28" hidden="1">
      <c r="A115" s="81">
        <v>7</v>
      </c>
      <c r="B115" s="313" t="s">
        <v>98</v>
      </c>
      <c r="C115" s="297"/>
      <c r="D115" s="297"/>
      <c r="E115" s="297"/>
      <c r="F115" s="82" t="s">
        <v>95</v>
      </c>
      <c r="G115" s="82"/>
      <c r="H115" s="298" t="str">
        <f>$D$18</f>
        <v>BLACK</v>
      </c>
      <c r="I115" s="299" t="str">
        <f t="shared" si="4"/>
        <v>BLACK</v>
      </c>
      <c r="J115" s="83" t="s">
        <v>93</v>
      </c>
      <c r="K115" s="83">
        <f>$P$20</f>
        <v>0</v>
      </c>
      <c r="L115" s="84">
        <f>L107</f>
        <v>0.04</v>
      </c>
      <c r="M115" s="83">
        <f t="shared" si="5"/>
        <v>0</v>
      </c>
      <c r="N115" s="85"/>
      <c r="O115" s="38">
        <f t="shared" si="6"/>
        <v>0</v>
      </c>
      <c r="P115" s="87"/>
    </row>
    <row r="116" spans="1:16" s="43" customFormat="1" ht="63.75" customHeight="1">
      <c r="A116" s="81">
        <v>7</v>
      </c>
      <c r="B116" s="313" t="s">
        <v>98</v>
      </c>
      <c r="C116" s="297"/>
      <c r="D116" s="297"/>
      <c r="E116" s="297"/>
      <c r="F116" s="82" t="s">
        <v>95</v>
      </c>
      <c r="G116" s="82"/>
      <c r="H116" s="298" t="str">
        <f>$D$23</f>
        <v>GREY HEATHER</v>
      </c>
      <c r="I116" s="299" t="str">
        <f t="shared" si="4"/>
        <v>BLACK</v>
      </c>
      <c r="J116" s="83" t="s">
        <v>93</v>
      </c>
      <c r="K116" s="83">
        <f>$P$25</f>
        <v>769</v>
      </c>
      <c r="L116" s="84">
        <f>L108</f>
        <v>0.04</v>
      </c>
      <c r="M116" s="83">
        <f t="shared" si="5"/>
        <v>30.76</v>
      </c>
      <c r="N116" s="85"/>
      <c r="O116" s="38">
        <f t="shared" si="6"/>
        <v>31</v>
      </c>
      <c r="P116" s="87"/>
    </row>
    <row r="117" spans="1:16" s="43" customFormat="1" ht="28" hidden="1">
      <c r="A117" s="81">
        <v>7</v>
      </c>
      <c r="B117" s="313" t="s">
        <v>98</v>
      </c>
      <c r="C117" s="297"/>
      <c r="D117" s="297"/>
      <c r="E117" s="297"/>
      <c r="F117" s="82" t="s">
        <v>95</v>
      </c>
      <c r="G117" s="82"/>
      <c r="H117" s="298" t="str">
        <f>$D$28</f>
        <v>WASHED BURGUNDY</v>
      </c>
      <c r="I117" s="299" t="str">
        <f t="shared" si="4"/>
        <v>BLACK</v>
      </c>
      <c r="J117" s="83" t="s">
        <v>93</v>
      </c>
      <c r="K117" s="83">
        <f>$P$30</f>
        <v>0</v>
      </c>
      <c r="L117" s="84">
        <f>L109</f>
        <v>0.04</v>
      </c>
      <c r="M117" s="83">
        <f t="shared" si="5"/>
        <v>0</v>
      </c>
      <c r="N117" s="85"/>
      <c r="O117" s="38">
        <f t="shared" si="6"/>
        <v>0</v>
      </c>
      <c r="P117" s="87"/>
    </row>
    <row r="118" spans="1:16" s="43" customFormat="1" ht="28" hidden="1">
      <c r="A118" s="81">
        <v>7</v>
      </c>
      <c r="B118" s="313" t="s">
        <v>98</v>
      </c>
      <c r="C118" s="297"/>
      <c r="D118" s="297"/>
      <c r="E118" s="297"/>
      <c r="F118" s="82" t="s">
        <v>95</v>
      </c>
      <c r="G118" s="82"/>
      <c r="H118" s="298" t="str">
        <f>$D$33</f>
        <v>LIME</v>
      </c>
      <c r="I118" s="299" t="str">
        <f t="shared" si="4"/>
        <v>BLACK</v>
      </c>
      <c r="J118" s="83" t="s">
        <v>93</v>
      </c>
      <c r="K118" s="83">
        <f>$P$35</f>
        <v>0</v>
      </c>
      <c r="L118" s="84">
        <f>L110</f>
        <v>0.04</v>
      </c>
      <c r="M118" s="83">
        <f t="shared" si="5"/>
        <v>0</v>
      </c>
      <c r="N118" s="85"/>
      <c r="O118" s="38">
        <f t="shared" si="6"/>
        <v>0</v>
      </c>
      <c r="P118" s="87"/>
    </row>
    <row r="119" spans="1:16" s="43" customFormat="1" ht="28" hidden="1">
      <c r="A119" s="81">
        <v>8</v>
      </c>
      <c r="B119" s="314" t="s">
        <v>99</v>
      </c>
      <c r="C119" s="315"/>
      <c r="D119" s="315"/>
      <c r="E119" s="316"/>
      <c r="F119" s="82" t="s">
        <v>38</v>
      </c>
      <c r="G119" s="82"/>
      <c r="H119" s="298" t="str">
        <f>$D$18</f>
        <v>BLACK</v>
      </c>
      <c r="I119" s="299" t="str">
        <f t="shared" si="4"/>
        <v>BLACK</v>
      </c>
      <c r="J119" s="83" t="s">
        <v>93</v>
      </c>
      <c r="K119" s="83">
        <f>$P$20</f>
        <v>0</v>
      </c>
      <c r="L119" s="83">
        <v>1</v>
      </c>
      <c r="M119" s="83">
        <f>K119*L119</f>
        <v>0</v>
      </c>
      <c r="N119" s="85"/>
      <c r="O119" s="38">
        <f t="shared" si="6"/>
        <v>0</v>
      </c>
      <c r="P119" s="87"/>
    </row>
    <row r="120" spans="1:16" s="43" customFormat="1" ht="63.75" customHeight="1">
      <c r="A120" s="81">
        <v>8</v>
      </c>
      <c r="B120" s="313" t="s">
        <v>99</v>
      </c>
      <c r="C120" s="297"/>
      <c r="D120" s="297"/>
      <c r="E120" s="297"/>
      <c r="F120" s="82" t="s">
        <v>38</v>
      </c>
      <c r="G120" s="82"/>
      <c r="H120" s="298" t="str">
        <f>$D$23</f>
        <v>GREY HEATHER</v>
      </c>
      <c r="I120" s="299" t="str">
        <f t="shared" si="4"/>
        <v>BLACK</v>
      </c>
      <c r="J120" s="83" t="s">
        <v>93</v>
      </c>
      <c r="K120" s="83">
        <f>$P$25</f>
        <v>769</v>
      </c>
      <c r="L120" s="83">
        <v>1</v>
      </c>
      <c r="M120" s="83">
        <f t="shared" ref="M120:M131" si="7">K120*L120</f>
        <v>769</v>
      </c>
      <c r="N120" s="85"/>
      <c r="O120" s="38">
        <f t="shared" si="6"/>
        <v>769</v>
      </c>
      <c r="P120" s="87"/>
    </row>
    <row r="121" spans="1:16" s="43" customFormat="1" ht="28" hidden="1">
      <c r="A121" s="81">
        <v>8</v>
      </c>
      <c r="B121" s="313" t="s">
        <v>99</v>
      </c>
      <c r="C121" s="297"/>
      <c r="D121" s="297"/>
      <c r="E121" s="297"/>
      <c r="F121" s="82" t="s">
        <v>38</v>
      </c>
      <c r="G121" s="82"/>
      <c r="H121" s="298" t="str">
        <f>$D$28</f>
        <v>WASHED BURGUNDY</v>
      </c>
      <c r="I121" s="299" t="str">
        <f t="shared" si="4"/>
        <v>BLACK</v>
      </c>
      <c r="J121" s="83" t="s">
        <v>93</v>
      </c>
      <c r="K121" s="83">
        <f>$P$30</f>
        <v>0</v>
      </c>
      <c r="L121" s="83">
        <v>1</v>
      </c>
      <c r="M121" s="83">
        <f t="shared" si="7"/>
        <v>0</v>
      </c>
      <c r="N121" s="85"/>
      <c r="O121" s="38">
        <f t="shared" si="6"/>
        <v>0</v>
      </c>
      <c r="P121" s="87"/>
    </row>
    <row r="122" spans="1:16" s="43" customFormat="1" ht="28" hidden="1">
      <c r="A122" s="81">
        <v>8</v>
      </c>
      <c r="B122" s="313" t="s">
        <v>99</v>
      </c>
      <c r="C122" s="297"/>
      <c r="D122" s="297"/>
      <c r="E122" s="297"/>
      <c r="F122" s="82" t="s">
        <v>38</v>
      </c>
      <c r="G122" s="82"/>
      <c r="H122" s="298" t="str">
        <f>$D$33</f>
        <v>LIME</v>
      </c>
      <c r="I122" s="299" t="str">
        <f t="shared" si="4"/>
        <v>BLACK</v>
      </c>
      <c r="J122" s="83" t="s">
        <v>93</v>
      </c>
      <c r="K122" s="83">
        <f>$P$35</f>
        <v>0</v>
      </c>
      <c r="L122" s="83">
        <v>1</v>
      </c>
      <c r="M122" s="83">
        <f t="shared" si="7"/>
        <v>0</v>
      </c>
      <c r="N122" s="85"/>
      <c r="O122" s="38">
        <f t="shared" si="6"/>
        <v>0</v>
      </c>
      <c r="P122" s="87"/>
    </row>
    <row r="123" spans="1:16" s="43" customFormat="1" ht="28" hidden="1">
      <c r="A123" s="81">
        <v>9</v>
      </c>
      <c r="B123" s="313" t="s">
        <v>100</v>
      </c>
      <c r="C123" s="297"/>
      <c r="D123" s="297"/>
      <c r="E123" s="297"/>
      <c r="F123" s="82" t="s">
        <v>95</v>
      </c>
      <c r="G123" s="82"/>
      <c r="H123" s="298" t="str">
        <f>$D$18</f>
        <v>BLACK</v>
      </c>
      <c r="I123" s="299" t="str">
        <f t="shared" si="4"/>
        <v>BLACK</v>
      </c>
      <c r="J123" s="83" t="s">
        <v>93</v>
      </c>
      <c r="K123" s="83">
        <f>$P$20</f>
        <v>0</v>
      </c>
      <c r="L123" s="83">
        <v>1.1000000000000001</v>
      </c>
      <c r="M123" s="83">
        <f t="shared" si="7"/>
        <v>0</v>
      </c>
      <c r="N123" s="85"/>
      <c r="O123" s="38">
        <f t="shared" si="6"/>
        <v>0</v>
      </c>
      <c r="P123" s="87"/>
    </row>
    <row r="124" spans="1:16" s="43" customFormat="1" ht="63.75" customHeight="1">
      <c r="A124" s="81">
        <v>9</v>
      </c>
      <c r="B124" s="314" t="s">
        <v>100</v>
      </c>
      <c r="C124" s="315"/>
      <c r="D124" s="315"/>
      <c r="E124" s="316"/>
      <c r="F124" s="82" t="s">
        <v>95</v>
      </c>
      <c r="G124" s="82"/>
      <c r="H124" s="298" t="str">
        <f>$D$23</f>
        <v>GREY HEATHER</v>
      </c>
      <c r="I124" s="299" t="str">
        <f t="shared" si="4"/>
        <v>BLACK</v>
      </c>
      <c r="J124" s="83" t="s">
        <v>93</v>
      </c>
      <c r="K124" s="83">
        <f>$P$25</f>
        <v>769</v>
      </c>
      <c r="L124" s="83">
        <v>1.1000000000000001</v>
      </c>
      <c r="M124" s="83">
        <f t="shared" si="7"/>
        <v>845.90000000000009</v>
      </c>
      <c r="N124" s="85"/>
      <c r="O124" s="38">
        <f t="shared" si="6"/>
        <v>846</v>
      </c>
      <c r="P124" s="87"/>
    </row>
    <row r="125" spans="1:16" s="43" customFormat="1" ht="28" hidden="1">
      <c r="A125" s="81">
        <v>9</v>
      </c>
      <c r="B125" s="314" t="s">
        <v>100</v>
      </c>
      <c r="C125" s="315"/>
      <c r="D125" s="315"/>
      <c r="E125" s="316"/>
      <c r="F125" s="82" t="s">
        <v>95</v>
      </c>
      <c r="G125" s="82"/>
      <c r="H125" s="298" t="str">
        <f>$D$28</f>
        <v>WASHED BURGUNDY</v>
      </c>
      <c r="I125" s="299" t="str">
        <f t="shared" si="4"/>
        <v>BLACK</v>
      </c>
      <c r="J125" s="83" t="s">
        <v>93</v>
      </c>
      <c r="K125" s="83">
        <f>$P$30</f>
        <v>0</v>
      </c>
      <c r="L125" s="83">
        <v>1.1000000000000001</v>
      </c>
      <c r="M125" s="83">
        <f t="shared" si="7"/>
        <v>0</v>
      </c>
      <c r="N125" s="85"/>
      <c r="O125" s="38">
        <f t="shared" si="6"/>
        <v>0</v>
      </c>
      <c r="P125" s="87"/>
    </row>
    <row r="126" spans="1:16" s="43" customFormat="1" ht="28" hidden="1">
      <c r="A126" s="81">
        <v>9</v>
      </c>
      <c r="B126" s="314" t="s">
        <v>100</v>
      </c>
      <c r="C126" s="315"/>
      <c r="D126" s="315"/>
      <c r="E126" s="316"/>
      <c r="F126" s="82" t="s">
        <v>95</v>
      </c>
      <c r="G126" s="82"/>
      <c r="H126" s="298" t="str">
        <f>$D$33</f>
        <v>LIME</v>
      </c>
      <c r="I126" s="299" t="str">
        <f t="shared" si="4"/>
        <v>BLACK</v>
      </c>
      <c r="J126" s="83" t="s">
        <v>93</v>
      </c>
      <c r="K126" s="83">
        <f>$P$35</f>
        <v>0</v>
      </c>
      <c r="L126" s="83">
        <v>1.1000000000000001</v>
      </c>
      <c r="M126" s="83">
        <f t="shared" si="7"/>
        <v>0</v>
      </c>
      <c r="N126" s="85"/>
      <c r="O126" s="38">
        <f t="shared" si="6"/>
        <v>0</v>
      </c>
      <c r="P126" s="87"/>
    </row>
    <row r="127" spans="1:16" s="43" customFormat="1" ht="46.5" customHeight="1">
      <c r="A127" s="81">
        <v>10</v>
      </c>
      <c r="B127" s="313" t="s">
        <v>113</v>
      </c>
      <c r="C127" s="297"/>
      <c r="D127" s="297"/>
      <c r="E127" s="297"/>
      <c r="F127" s="317" t="s">
        <v>114</v>
      </c>
      <c r="G127" s="82"/>
      <c r="H127" s="318" t="s">
        <v>137</v>
      </c>
      <c r="I127" s="299"/>
      <c r="J127" s="83" t="s">
        <v>93</v>
      </c>
      <c r="K127" s="83">
        <v>9</v>
      </c>
      <c r="L127" s="84">
        <f>$L$107*2</f>
        <v>0.08</v>
      </c>
      <c r="M127" s="83">
        <f t="shared" si="7"/>
        <v>0.72</v>
      </c>
      <c r="N127" s="85"/>
      <c r="O127" s="38">
        <f t="shared" si="6"/>
        <v>1</v>
      </c>
      <c r="P127" s="87"/>
    </row>
    <row r="128" spans="1:16" s="43" customFormat="1" ht="46.5" customHeight="1">
      <c r="A128" s="81">
        <v>10</v>
      </c>
      <c r="B128" s="313" t="s">
        <v>113</v>
      </c>
      <c r="C128" s="297"/>
      <c r="D128" s="297"/>
      <c r="E128" s="297"/>
      <c r="F128" s="317"/>
      <c r="G128" s="82"/>
      <c r="H128" s="318" t="s">
        <v>138</v>
      </c>
      <c r="I128" s="299"/>
      <c r="J128" s="83" t="s">
        <v>93</v>
      </c>
      <c r="K128" s="83">
        <v>24</v>
      </c>
      <c r="L128" s="84">
        <f>$L$107*2</f>
        <v>0.08</v>
      </c>
      <c r="M128" s="83">
        <f t="shared" si="7"/>
        <v>1.92</v>
      </c>
      <c r="N128" s="85"/>
      <c r="O128" s="38">
        <f t="shared" si="6"/>
        <v>2</v>
      </c>
      <c r="P128" s="87"/>
    </row>
    <row r="129" spans="1:16" s="43" customFormat="1" ht="46.5" customHeight="1">
      <c r="A129" s="81">
        <v>10</v>
      </c>
      <c r="B129" s="313" t="s">
        <v>113</v>
      </c>
      <c r="C129" s="297"/>
      <c r="D129" s="297"/>
      <c r="E129" s="297"/>
      <c r="F129" s="317"/>
      <c r="G129" s="82"/>
      <c r="H129" s="318" t="s">
        <v>139</v>
      </c>
      <c r="I129" s="299"/>
      <c r="J129" s="83" t="s">
        <v>93</v>
      </c>
      <c r="K129" s="83">
        <v>12</v>
      </c>
      <c r="L129" s="84">
        <f>$L$107*2</f>
        <v>0.08</v>
      </c>
      <c r="M129" s="83">
        <f t="shared" si="7"/>
        <v>0.96</v>
      </c>
      <c r="N129" s="85"/>
      <c r="O129" s="38">
        <f t="shared" si="6"/>
        <v>1</v>
      </c>
      <c r="P129" s="87"/>
    </row>
    <row r="130" spans="1:16" s="43" customFormat="1" ht="46.5" customHeight="1">
      <c r="A130" s="81">
        <v>10</v>
      </c>
      <c r="B130" s="313" t="s">
        <v>113</v>
      </c>
      <c r="C130" s="297"/>
      <c r="D130" s="297"/>
      <c r="E130" s="297"/>
      <c r="F130" s="317"/>
      <c r="G130" s="82"/>
      <c r="H130" s="318">
        <v>41</v>
      </c>
      <c r="I130" s="299"/>
      <c r="J130" s="83" t="s">
        <v>93</v>
      </c>
      <c r="K130" s="83">
        <v>30</v>
      </c>
      <c r="L130" s="84">
        <f>$L$107*2</f>
        <v>0.08</v>
      </c>
      <c r="M130" s="83">
        <f t="shared" si="7"/>
        <v>2.4</v>
      </c>
      <c r="N130" s="85"/>
      <c r="O130" s="38">
        <f t="shared" si="6"/>
        <v>3</v>
      </c>
      <c r="P130" s="87"/>
    </row>
    <row r="131" spans="1:16" s="43" customFormat="1" ht="46.5" customHeight="1">
      <c r="A131" s="81">
        <v>10</v>
      </c>
      <c r="B131" s="313" t="s">
        <v>113</v>
      </c>
      <c r="C131" s="297"/>
      <c r="D131" s="297"/>
      <c r="E131" s="297"/>
      <c r="F131" s="317"/>
      <c r="G131" s="82"/>
      <c r="H131" s="298">
        <v>42</v>
      </c>
      <c r="I131" s="299"/>
      <c r="J131" s="83" t="s">
        <v>93</v>
      </c>
      <c r="K131" s="83">
        <v>67</v>
      </c>
      <c r="L131" s="84">
        <f>$L$107*2</f>
        <v>0.08</v>
      </c>
      <c r="M131" s="83">
        <f t="shared" si="7"/>
        <v>5.36</v>
      </c>
      <c r="N131" s="85"/>
      <c r="O131" s="38">
        <f t="shared" si="6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319" t="s">
        <v>31</v>
      </c>
      <c r="K133" s="319"/>
      <c r="L133" s="319"/>
      <c r="M133" s="319"/>
      <c r="N133" s="42"/>
      <c r="O133" s="42"/>
      <c r="P133" s="43"/>
    </row>
    <row r="134" spans="1:16" s="88" customFormat="1" ht="34.5" customHeight="1">
      <c r="A134" s="88">
        <v>1</v>
      </c>
      <c r="B134" s="90" t="s">
        <v>83</v>
      </c>
      <c r="C134" s="99" t="s">
        <v>157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320" t="s">
        <v>49</v>
      </c>
      <c r="C135" s="321"/>
      <c r="D135" s="321"/>
      <c r="E135" s="321"/>
      <c r="F135" s="321"/>
      <c r="G135" s="321"/>
      <c r="H135" s="321"/>
      <c r="I135" s="322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101</v>
      </c>
      <c r="D136" s="323" t="s">
        <v>102</v>
      </c>
      <c r="E136" s="323"/>
      <c r="F136" s="323" t="s">
        <v>54</v>
      </c>
      <c r="G136" s="323"/>
      <c r="H136" s="323"/>
      <c r="I136" s="323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>$D$18</f>
        <v>BLACK</v>
      </c>
      <c r="C137" s="324" t="s">
        <v>125</v>
      </c>
      <c r="D137" s="326" t="s">
        <v>127</v>
      </c>
      <c r="E137" s="327"/>
      <c r="F137" s="328" t="s">
        <v>140</v>
      </c>
      <c r="G137" s="328"/>
      <c r="H137" s="328"/>
      <c r="I137" s="328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>$D$23</f>
        <v>GREY HEATHER</v>
      </c>
      <c r="C138" s="325"/>
      <c r="D138" s="329" t="s">
        <v>128</v>
      </c>
      <c r="E138" s="330"/>
      <c r="F138" s="328" t="s">
        <v>141</v>
      </c>
      <c r="G138" s="328"/>
      <c r="H138" s="328"/>
      <c r="I138" s="328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320"/>
      <c r="C140" s="321"/>
      <c r="D140" s="337"/>
      <c r="E140" s="337"/>
      <c r="F140" s="337"/>
      <c r="G140" s="337"/>
      <c r="H140" s="337"/>
      <c r="I140" s="338"/>
      <c r="J140" s="44"/>
      <c r="K140" s="44"/>
    </row>
    <row r="141" spans="1:16" s="12" customFormat="1" ht="28" hidden="1">
      <c r="A141" s="88"/>
      <c r="B141" s="314"/>
      <c r="C141" s="316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339" t="s">
        <v>122</v>
      </c>
      <c r="C142" s="339"/>
      <c r="D142" s="100"/>
      <c r="E142" s="100">
        <v>2.2000000000000002</v>
      </c>
      <c r="F142" s="340">
        <v>3</v>
      </c>
      <c r="G142" s="341"/>
      <c r="H142" s="341"/>
      <c r="I142" s="342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84</v>
      </c>
      <c r="C144" s="343" t="s">
        <v>158</v>
      </c>
      <c r="D144" s="343"/>
      <c r="E144" s="343"/>
      <c r="F144" s="343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320" t="s">
        <v>49</v>
      </c>
      <c r="C145" s="321"/>
      <c r="D145" s="321"/>
      <c r="E145" s="321"/>
      <c r="F145" s="321"/>
      <c r="G145" s="321"/>
      <c r="H145" s="321"/>
      <c r="I145" s="322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160</v>
      </c>
      <c r="D146" s="156" t="s">
        <v>161</v>
      </c>
      <c r="E146" s="331" t="s">
        <v>69</v>
      </c>
      <c r="F146" s="332"/>
      <c r="G146" s="332"/>
      <c r="H146" s="332"/>
      <c r="I146" s="333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162</v>
      </c>
      <c r="D147" s="158" t="s">
        <v>163</v>
      </c>
      <c r="E147" s="334" t="s">
        <v>164</v>
      </c>
      <c r="F147" s="335"/>
      <c r="G147" s="335"/>
      <c r="H147" s="335"/>
      <c r="I147" s="336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162</v>
      </c>
      <c r="D148" s="158" t="s">
        <v>163</v>
      </c>
      <c r="E148" s="334" t="s">
        <v>174</v>
      </c>
      <c r="F148" s="335"/>
      <c r="G148" s="335"/>
      <c r="H148" s="335"/>
      <c r="I148" s="336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162</v>
      </c>
      <c r="D149" s="158" t="s">
        <v>163</v>
      </c>
      <c r="E149" s="334" t="s">
        <v>164</v>
      </c>
      <c r="F149" s="335"/>
      <c r="G149" s="335"/>
      <c r="H149" s="335"/>
      <c r="I149" s="336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162</v>
      </c>
      <c r="D150" s="158" t="s">
        <v>163</v>
      </c>
      <c r="E150" s="334" t="s">
        <v>164</v>
      </c>
      <c r="F150" s="335"/>
      <c r="G150" s="335"/>
      <c r="H150" s="335"/>
      <c r="I150" s="336"/>
      <c r="J150" s="44"/>
      <c r="K150" s="44"/>
      <c r="L150" s="44"/>
      <c r="M150" s="44"/>
      <c r="N150" s="44"/>
    </row>
    <row r="151" spans="1:16" s="12" customFormat="1" ht="28">
      <c r="A151" s="88"/>
      <c r="B151" s="320" t="s">
        <v>70</v>
      </c>
      <c r="C151" s="321"/>
      <c r="D151" s="337"/>
      <c r="E151" s="337"/>
      <c r="F151" s="337"/>
      <c r="G151" s="337"/>
      <c r="H151" s="337"/>
      <c r="I151" s="338"/>
      <c r="J151" s="44"/>
      <c r="K151" s="44"/>
    </row>
    <row r="152" spans="1:16" s="12" customFormat="1" ht="56.25" customHeight="1">
      <c r="A152" s="88"/>
      <c r="B152" s="314"/>
      <c r="C152" s="316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356" t="s">
        <v>165</v>
      </c>
      <c r="C153" s="357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358" t="s">
        <v>166</v>
      </c>
      <c r="C154" s="359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85</v>
      </c>
      <c r="C156" s="15" t="s">
        <v>159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360" t="s">
        <v>71</v>
      </c>
      <c r="D157" s="361"/>
      <c r="E157" s="361"/>
      <c r="F157" s="361"/>
      <c r="G157" s="361"/>
      <c r="H157" s="361"/>
      <c r="I157" s="362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>$D$18</f>
        <v>BLACK</v>
      </c>
      <c r="C158" s="329" t="s">
        <v>167</v>
      </c>
      <c r="D158" s="344"/>
      <c r="E158" s="344"/>
      <c r="F158" s="344"/>
      <c r="G158" s="344"/>
      <c r="H158" s="344"/>
      <c r="I158" s="330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>$D$23</f>
        <v>GREY HEATHER</v>
      </c>
      <c r="C159" s="329" t="s">
        <v>168</v>
      </c>
      <c r="D159" s="344"/>
      <c r="E159" s="344"/>
      <c r="F159" s="344"/>
      <c r="G159" s="344"/>
      <c r="H159" s="344"/>
      <c r="I159" s="330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123</v>
      </c>
      <c r="C160" s="345" t="s">
        <v>167</v>
      </c>
      <c r="D160" s="346"/>
      <c r="E160" s="346"/>
      <c r="F160" s="346"/>
      <c r="G160" s="346"/>
      <c r="H160" s="346"/>
      <c r="I160" s="347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87</v>
      </c>
      <c r="C161" s="348"/>
      <c r="D161" s="349"/>
      <c r="E161" s="349"/>
      <c r="F161" s="349"/>
      <c r="G161" s="349"/>
      <c r="H161" s="349"/>
      <c r="I161" s="350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112</v>
      </c>
      <c r="C162" s="351"/>
      <c r="D162" s="352"/>
      <c r="E162" s="352"/>
      <c r="F162" s="352"/>
      <c r="G162" s="352"/>
      <c r="H162" s="352"/>
      <c r="I162" s="353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319" t="s">
        <v>81</v>
      </c>
      <c r="C164" s="319"/>
      <c r="D164" s="319"/>
      <c r="E164" s="319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>H42</f>
        <v>268</v>
      </c>
      <c r="E169" s="38">
        <f>I42</f>
        <v>248</v>
      </c>
      <c r="F169" s="38">
        <f>J42</f>
        <v>105</v>
      </c>
      <c r="G169" s="38">
        <f>K42</f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354"/>
      <c r="B170" s="355"/>
      <c r="C170" s="355"/>
      <c r="D170" s="355"/>
      <c r="E170" s="355"/>
      <c r="F170" s="355"/>
      <c r="G170" s="355"/>
      <c r="H170" s="355"/>
      <c r="I170" s="355"/>
      <c r="J170" s="355"/>
      <c r="K170" s="355"/>
      <c r="L170" s="355"/>
      <c r="M170" s="355"/>
      <c r="N170" s="355"/>
      <c r="O170" s="355"/>
      <c r="P170" s="355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179687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972C-8CA7-4EB9-AA0A-4A7AB051319F}">
  <sheetPr>
    <pageSetUpPr fitToPage="1"/>
  </sheetPr>
  <dimension ref="A1:N29"/>
  <sheetViews>
    <sheetView view="pageBreakPreview" topLeftCell="A25" zoomScale="86" zoomScaleNormal="100" zoomScaleSheetLayoutView="86" workbookViewId="0">
      <selection activeCell="E5" sqref="E5"/>
    </sheetView>
  </sheetViews>
  <sheetFormatPr defaultColWidth="8.81640625" defaultRowHeight="14"/>
  <cols>
    <col min="1" max="1" width="8.81640625" style="241"/>
    <col min="2" max="2" width="36.453125" style="241" customWidth="1"/>
    <col min="3" max="3" width="33" style="241" customWidth="1"/>
    <col min="4" max="4" width="23" style="241" customWidth="1"/>
    <col min="5" max="5" width="30.453125" style="241" customWidth="1"/>
    <col min="6" max="7" width="10.453125" style="241" customWidth="1"/>
    <col min="8" max="8" width="10.453125" style="253" customWidth="1"/>
    <col min="9" max="14" width="10.453125" style="241" customWidth="1"/>
    <col min="15" max="16384" width="8.81640625" style="241"/>
  </cols>
  <sheetData>
    <row r="1" spans="1:14" s="206" customFormat="1" ht="49.4" customHeight="1">
      <c r="B1" s="247" t="s">
        <v>205</v>
      </c>
      <c r="C1" s="247"/>
      <c r="E1" s="206" t="s">
        <v>474</v>
      </c>
      <c r="H1" s="252"/>
    </row>
    <row r="2" spans="1:14">
      <c r="B2" s="240"/>
      <c r="C2" s="240"/>
    </row>
    <row r="3" spans="1:14" ht="24" customHeight="1">
      <c r="A3" s="250" t="s">
        <v>416</v>
      </c>
      <c r="B3" s="249" t="s">
        <v>410</v>
      </c>
      <c r="C3" s="248" t="s">
        <v>419</v>
      </c>
      <c r="D3" s="251" t="s">
        <v>411</v>
      </c>
      <c r="E3" s="248" t="s">
        <v>419</v>
      </c>
      <c r="F3" s="251" t="s">
        <v>412</v>
      </c>
      <c r="G3" s="250" t="s">
        <v>413</v>
      </c>
      <c r="H3" s="251" t="s">
        <v>414</v>
      </c>
      <c r="I3" s="250" t="s">
        <v>181</v>
      </c>
      <c r="J3" s="250" t="s">
        <v>60</v>
      </c>
      <c r="K3" s="250" t="s">
        <v>10</v>
      </c>
      <c r="L3" s="250" t="s">
        <v>57</v>
      </c>
      <c r="M3" s="250" t="s">
        <v>415</v>
      </c>
      <c r="N3" s="250" t="s">
        <v>59</v>
      </c>
    </row>
    <row r="4" spans="1:14" ht="32.15" customHeight="1">
      <c r="A4" s="242">
        <v>1</v>
      </c>
      <c r="B4" s="243" t="s">
        <v>206</v>
      </c>
      <c r="C4" s="243" t="s">
        <v>261</v>
      </c>
      <c r="D4" s="243" t="s">
        <v>224</v>
      </c>
      <c r="E4" s="244" t="s">
        <v>277</v>
      </c>
      <c r="F4" s="244" t="s">
        <v>190</v>
      </c>
      <c r="G4" s="244" t="s">
        <v>191</v>
      </c>
      <c r="H4" s="243" t="s">
        <v>195</v>
      </c>
      <c r="I4" s="244" t="s">
        <v>424</v>
      </c>
      <c r="J4" s="244" t="s">
        <v>433</v>
      </c>
      <c r="K4" s="245" t="s">
        <v>225</v>
      </c>
      <c r="L4" s="244" t="s">
        <v>445</v>
      </c>
      <c r="M4" s="244" t="s">
        <v>453</v>
      </c>
      <c r="N4" s="244" t="s">
        <v>463</v>
      </c>
    </row>
    <row r="5" spans="1:14" ht="32.15" customHeight="1">
      <c r="A5" s="242">
        <v>2</v>
      </c>
      <c r="B5" s="243" t="s">
        <v>207</v>
      </c>
      <c r="C5" s="243" t="s">
        <v>262</v>
      </c>
      <c r="D5" s="243" t="s">
        <v>227</v>
      </c>
      <c r="E5" s="244" t="s">
        <v>276</v>
      </c>
      <c r="F5" s="244" t="s">
        <v>190</v>
      </c>
      <c r="G5" s="244" t="s">
        <v>191</v>
      </c>
      <c r="H5" s="243" t="s">
        <v>195</v>
      </c>
      <c r="I5" s="244" t="s">
        <v>425</v>
      </c>
      <c r="J5" s="244" t="s">
        <v>434</v>
      </c>
      <c r="K5" s="245" t="s">
        <v>228</v>
      </c>
      <c r="L5" s="244" t="s">
        <v>446</v>
      </c>
      <c r="M5" s="244" t="s">
        <v>454</v>
      </c>
      <c r="N5" s="244" t="s">
        <v>464</v>
      </c>
    </row>
    <row r="6" spans="1:14" ht="32.15" customHeight="1">
      <c r="A6" s="242">
        <v>3</v>
      </c>
      <c r="B6" s="243" t="s">
        <v>331</v>
      </c>
      <c r="C6" s="243" t="s">
        <v>265</v>
      </c>
      <c r="D6" s="243" t="s">
        <v>333</v>
      </c>
      <c r="E6" s="244" t="s">
        <v>278</v>
      </c>
      <c r="F6" s="244" t="s">
        <v>192</v>
      </c>
      <c r="G6" s="244" t="s">
        <v>191</v>
      </c>
      <c r="H6" s="243" t="s">
        <v>193</v>
      </c>
      <c r="I6" s="244" t="s">
        <v>199</v>
      </c>
      <c r="J6" s="244" t="s">
        <v>199</v>
      </c>
      <c r="K6" s="245" t="s">
        <v>199</v>
      </c>
      <c r="L6" s="244" t="s">
        <v>199</v>
      </c>
      <c r="M6" s="244" t="s">
        <v>199</v>
      </c>
      <c r="N6" s="244" t="s">
        <v>199</v>
      </c>
    </row>
    <row r="7" spans="1:14" ht="32.15" customHeight="1">
      <c r="A7" s="242">
        <v>4</v>
      </c>
      <c r="B7" s="243" t="s">
        <v>211</v>
      </c>
      <c r="C7" s="243" t="s">
        <v>264</v>
      </c>
      <c r="D7" s="243" t="s">
        <v>237</v>
      </c>
      <c r="E7" s="244" t="s">
        <v>280</v>
      </c>
      <c r="F7" s="244" t="s">
        <v>192</v>
      </c>
      <c r="G7" s="244" t="s">
        <v>191</v>
      </c>
      <c r="H7" s="243" t="s">
        <v>195</v>
      </c>
      <c r="I7" s="244" t="s">
        <v>199</v>
      </c>
      <c r="J7" s="244" t="s">
        <v>199</v>
      </c>
      <c r="K7" s="245" t="s">
        <v>199</v>
      </c>
      <c r="L7" s="244" t="s">
        <v>199</v>
      </c>
      <c r="M7" s="244" t="s">
        <v>199</v>
      </c>
      <c r="N7" s="244" t="s">
        <v>199</v>
      </c>
    </row>
    <row r="8" spans="1:14" ht="32.15" customHeight="1">
      <c r="A8" s="242">
        <v>5</v>
      </c>
      <c r="B8" s="243" t="s">
        <v>208</v>
      </c>
      <c r="C8" s="243" t="s">
        <v>72</v>
      </c>
      <c r="D8" s="243" t="s">
        <v>230</v>
      </c>
      <c r="E8" s="244" t="s">
        <v>278</v>
      </c>
      <c r="F8" s="244" t="s">
        <v>192</v>
      </c>
      <c r="G8" s="244" t="s">
        <v>191</v>
      </c>
      <c r="H8" s="243" t="s">
        <v>195</v>
      </c>
      <c r="I8" s="244" t="s">
        <v>426</v>
      </c>
      <c r="J8" s="244" t="s">
        <v>435</v>
      </c>
      <c r="K8" s="245" t="s">
        <v>444</v>
      </c>
      <c r="L8" s="244" t="s">
        <v>447</v>
      </c>
      <c r="M8" s="244" t="s">
        <v>455</v>
      </c>
      <c r="N8" s="244" t="s">
        <v>465</v>
      </c>
    </row>
    <row r="9" spans="1:14" ht="32.15" customHeight="1">
      <c r="A9" s="242">
        <v>6</v>
      </c>
      <c r="B9" s="243" t="s">
        <v>209</v>
      </c>
      <c r="C9" s="243" t="s">
        <v>73</v>
      </c>
      <c r="D9" s="243" t="s">
        <v>230</v>
      </c>
      <c r="E9" s="244" t="s">
        <v>278</v>
      </c>
      <c r="F9" s="244" t="s">
        <v>192</v>
      </c>
      <c r="G9" s="244" t="s">
        <v>191</v>
      </c>
      <c r="H9" s="243" t="s">
        <v>193</v>
      </c>
      <c r="I9" s="244" t="s">
        <v>251</v>
      </c>
      <c r="J9" s="244" t="s">
        <v>251</v>
      </c>
      <c r="K9" s="245" t="s">
        <v>251</v>
      </c>
      <c r="L9" s="244" t="s">
        <v>251</v>
      </c>
      <c r="M9" s="244" t="s">
        <v>251</v>
      </c>
      <c r="N9" s="244" t="s">
        <v>251</v>
      </c>
    </row>
    <row r="10" spans="1:14" ht="32.15" customHeight="1">
      <c r="A10" s="242">
        <v>7</v>
      </c>
      <c r="B10" s="243" t="s">
        <v>210</v>
      </c>
      <c r="C10" s="243" t="s">
        <v>263</v>
      </c>
      <c r="D10" s="243" t="s">
        <v>234</v>
      </c>
      <c r="E10" s="244" t="s">
        <v>287</v>
      </c>
      <c r="F10" s="244" t="s">
        <v>192</v>
      </c>
      <c r="G10" s="244" t="s">
        <v>191</v>
      </c>
      <c r="H10" s="243" t="s">
        <v>195</v>
      </c>
      <c r="I10" s="244" t="s">
        <v>427</v>
      </c>
      <c r="J10" s="244" t="s">
        <v>436</v>
      </c>
      <c r="K10" s="245" t="s">
        <v>298</v>
      </c>
      <c r="L10" s="244" t="s">
        <v>336</v>
      </c>
      <c r="M10" s="244" t="s">
        <v>456</v>
      </c>
      <c r="N10" s="244" t="s">
        <v>235</v>
      </c>
    </row>
    <row r="11" spans="1:14" ht="32.15" customHeight="1">
      <c r="A11" s="242">
        <v>8</v>
      </c>
      <c r="B11" s="243" t="s">
        <v>417</v>
      </c>
      <c r="C11" s="243" t="s">
        <v>473</v>
      </c>
      <c r="D11" s="246" t="s">
        <v>420</v>
      </c>
      <c r="E11" s="244" t="e">
        <v>#N/A</v>
      </c>
      <c r="F11" s="244" t="s">
        <v>192</v>
      </c>
      <c r="G11" s="244" t="s">
        <v>191</v>
      </c>
      <c r="H11" s="243" t="s">
        <v>193</v>
      </c>
      <c r="I11" s="244" t="s">
        <v>315</v>
      </c>
      <c r="J11" s="244" t="s">
        <v>315</v>
      </c>
      <c r="K11" s="245" t="s">
        <v>315</v>
      </c>
      <c r="L11" s="244" t="s">
        <v>315</v>
      </c>
      <c r="M11" s="244" t="s">
        <v>315</v>
      </c>
      <c r="N11" s="244" t="s">
        <v>315</v>
      </c>
    </row>
    <row r="12" spans="1:14" ht="32.15" customHeight="1">
      <c r="A12" s="242">
        <v>9</v>
      </c>
      <c r="B12" s="243" t="s">
        <v>212</v>
      </c>
      <c r="C12" s="243" t="s">
        <v>74</v>
      </c>
      <c r="D12" s="243" t="s">
        <v>239</v>
      </c>
      <c r="E12" s="244" t="s">
        <v>280</v>
      </c>
      <c r="F12" s="244" t="s">
        <v>192</v>
      </c>
      <c r="G12" s="244" t="s">
        <v>203</v>
      </c>
      <c r="H12" s="243" t="s">
        <v>196</v>
      </c>
      <c r="I12" s="244" t="s">
        <v>428</v>
      </c>
      <c r="J12" s="244" t="s">
        <v>437</v>
      </c>
      <c r="K12" s="245" t="s">
        <v>301</v>
      </c>
      <c r="L12" s="244" t="s">
        <v>243</v>
      </c>
      <c r="M12" s="244" t="s">
        <v>457</v>
      </c>
      <c r="N12" s="244" t="s">
        <v>466</v>
      </c>
    </row>
    <row r="13" spans="1:14" ht="32.15" customHeight="1">
      <c r="A13" s="242">
        <v>10</v>
      </c>
      <c r="B13" s="243" t="s">
        <v>213</v>
      </c>
      <c r="C13" s="243" t="s">
        <v>266</v>
      </c>
      <c r="D13" s="243" t="s">
        <v>239</v>
      </c>
      <c r="E13" s="244" t="s">
        <v>280</v>
      </c>
      <c r="F13" s="244" t="s">
        <v>190</v>
      </c>
      <c r="G13" s="244" t="s">
        <v>191</v>
      </c>
      <c r="H13" s="243" t="s">
        <v>195</v>
      </c>
      <c r="I13" s="244" t="s">
        <v>428</v>
      </c>
      <c r="J13" s="244" t="s">
        <v>437</v>
      </c>
      <c r="K13" s="245" t="s">
        <v>301</v>
      </c>
      <c r="L13" s="244" t="s">
        <v>243</v>
      </c>
      <c r="M13" s="244" t="s">
        <v>457</v>
      </c>
      <c r="N13" s="244" t="s">
        <v>466</v>
      </c>
    </row>
    <row r="14" spans="1:14" ht="32.15" customHeight="1">
      <c r="A14" s="242">
        <v>11</v>
      </c>
      <c r="B14" s="243" t="s">
        <v>214</v>
      </c>
      <c r="C14" s="243" t="s">
        <v>267</v>
      </c>
      <c r="D14" s="243" t="s">
        <v>239</v>
      </c>
      <c r="E14" s="244" t="s">
        <v>280</v>
      </c>
      <c r="F14" s="244" t="s">
        <v>192</v>
      </c>
      <c r="G14" s="244" t="s">
        <v>191</v>
      </c>
      <c r="H14" s="243" t="s">
        <v>195</v>
      </c>
      <c r="I14" s="244" t="s">
        <v>429</v>
      </c>
      <c r="J14" s="244" t="s">
        <v>341</v>
      </c>
      <c r="K14" s="245" t="s">
        <v>254</v>
      </c>
      <c r="L14" s="244" t="s">
        <v>448</v>
      </c>
      <c r="M14" s="244" t="s">
        <v>458</v>
      </c>
      <c r="N14" s="244" t="s">
        <v>467</v>
      </c>
    </row>
    <row r="15" spans="1:14" ht="32.15" customHeight="1">
      <c r="A15" s="242">
        <v>12</v>
      </c>
      <c r="B15" s="243" t="s">
        <v>215</v>
      </c>
      <c r="C15" s="243" t="s">
        <v>268</v>
      </c>
      <c r="D15" s="243" t="s">
        <v>245</v>
      </c>
      <c r="E15" s="244" t="s">
        <v>282</v>
      </c>
      <c r="F15" s="244" t="s">
        <v>190</v>
      </c>
      <c r="G15" s="244" t="s">
        <v>203</v>
      </c>
      <c r="H15" s="243" t="s">
        <v>195</v>
      </c>
      <c r="I15" s="244" t="s">
        <v>430</v>
      </c>
      <c r="J15" s="244" t="s">
        <v>438</v>
      </c>
      <c r="K15" s="245" t="s">
        <v>340</v>
      </c>
      <c r="L15" s="244" t="s">
        <v>449</v>
      </c>
      <c r="M15" s="244" t="s">
        <v>459</v>
      </c>
      <c r="N15" s="244" t="s">
        <v>468</v>
      </c>
    </row>
    <row r="16" spans="1:14" ht="32.15" customHeight="1">
      <c r="A16" s="242">
        <v>13</v>
      </c>
      <c r="B16" s="243" t="s">
        <v>216</v>
      </c>
      <c r="C16" s="243" t="s">
        <v>269</v>
      </c>
      <c r="D16" s="243" t="s">
        <v>248</v>
      </c>
      <c r="E16" s="244" t="s">
        <v>283</v>
      </c>
      <c r="F16" s="244" t="s">
        <v>190</v>
      </c>
      <c r="G16" s="244" t="s">
        <v>203</v>
      </c>
      <c r="H16" s="243" t="s">
        <v>195</v>
      </c>
      <c r="I16" s="244" t="s">
        <v>431</v>
      </c>
      <c r="J16" s="244" t="s">
        <v>439</v>
      </c>
      <c r="K16" s="245" t="s">
        <v>303</v>
      </c>
      <c r="L16" s="244" t="s">
        <v>198</v>
      </c>
      <c r="M16" s="244" t="s">
        <v>460</v>
      </c>
      <c r="N16" s="244" t="s">
        <v>469</v>
      </c>
    </row>
    <row r="17" spans="1:14" ht="32.15" customHeight="1">
      <c r="A17" s="242">
        <v>14</v>
      </c>
      <c r="B17" s="243" t="s">
        <v>217</v>
      </c>
      <c r="C17" s="243" t="s">
        <v>270</v>
      </c>
      <c r="D17" s="243" t="s">
        <v>250</v>
      </c>
      <c r="E17" s="244" t="s">
        <v>284</v>
      </c>
      <c r="F17" s="244" t="s">
        <v>192</v>
      </c>
      <c r="G17" s="244" t="s">
        <v>191</v>
      </c>
      <c r="H17" s="243" t="s">
        <v>193</v>
      </c>
      <c r="I17" s="244" t="s">
        <v>251</v>
      </c>
      <c r="J17" s="244" t="s">
        <v>251</v>
      </c>
      <c r="K17" s="245" t="s">
        <v>251</v>
      </c>
      <c r="L17" s="244" t="s">
        <v>251</v>
      </c>
      <c r="M17" s="244" t="s">
        <v>251</v>
      </c>
      <c r="N17" s="244" t="s">
        <v>251</v>
      </c>
    </row>
    <row r="18" spans="1:14" ht="32.15" customHeight="1">
      <c r="A18" s="242">
        <v>15</v>
      </c>
      <c r="B18" s="243" t="s">
        <v>218</v>
      </c>
      <c r="C18" s="243" t="s">
        <v>271</v>
      </c>
      <c r="D18" s="243" t="s">
        <v>253</v>
      </c>
      <c r="E18" s="244" t="s">
        <v>285</v>
      </c>
      <c r="F18" s="244" t="s">
        <v>192</v>
      </c>
      <c r="G18" s="244" t="s">
        <v>191</v>
      </c>
      <c r="H18" s="243" t="s">
        <v>195</v>
      </c>
      <c r="I18" s="244" t="s">
        <v>429</v>
      </c>
      <c r="J18" s="244" t="s">
        <v>440</v>
      </c>
      <c r="K18" s="245" t="s">
        <v>341</v>
      </c>
      <c r="L18" s="244" t="s">
        <v>450</v>
      </c>
      <c r="M18" s="244" t="s">
        <v>461</v>
      </c>
      <c r="N18" s="244" t="s">
        <v>470</v>
      </c>
    </row>
    <row r="19" spans="1:14" ht="32.15" customHeight="1">
      <c r="A19" s="242">
        <v>16</v>
      </c>
      <c r="B19" s="243" t="s">
        <v>200</v>
      </c>
      <c r="C19" s="243" t="s">
        <v>204</v>
      </c>
      <c r="D19" s="243" t="s">
        <v>202</v>
      </c>
      <c r="E19" s="244">
        <v>0</v>
      </c>
      <c r="F19" s="244" t="s">
        <v>192</v>
      </c>
      <c r="G19" s="244" t="s">
        <v>191</v>
      </c>
      <c r="H19" s="243" t="s">
        <v>193</v>
      </c>
      <c r="I19" s="244" t="s">
        <v>182</v>
      </c>
      <c r="J19" s="244" t="s">
        <v>182</v>
      </c>
      <c r="K19" s="245" t="s">
        <v>182</v>
      </c>
      <c r="L19" s="244" t="s">
        <v>182</v>
      </c>
      <c r="M19" s="244" t="s">
        <v>182</v>
      </c>
      <c r="N19" s="244" t="s">
        <v>182</v>
      </c>
    </row>
    <row r="20" spans="1:14" ht="32.15" customHeight="1">
      <c r="A20" s="242">
        <v>17</v>
      </c>
      <c r="B20" s="243" t="s">
        <v>332</v>
      </c>
      <c r="C20" s="243" t="s">
        <v>324</v>
      </c>
      <c r="D20" s="243"/>
      <c r="E20" s="244"/>
      <c r="F20" s="244" t="s">
        <v>192</v>
      </c>
      <c r="G20" s="244" t="s">
        <v>191</v>
      </c>
      <c r="H20" s="243" t="s">
        <v>193</v>
      </c>
      <c r="I20" s="244" t="s">
        <v>315</v>
      </c>
      <c r="J20" s="244" t="s">
        <v>315</v>
      </c>
      <c r="K20" s="245" t="s">
        <v>315</v>
      </c>
      <c r="L20" s="244" t="s">
        <v>315</v>
      </c>
      <c r="M20" s="244" t="s">
        <v>315</v>
      </c>
      <c r="N20" s="244" t="s">
        <v>315</v>
      </c>
    </row>
    <row r="21" spans="1:14" ht="32.15" customHeight="1">
      <c r="A21" s="242">
        <v>18</v>
      </c>
      <c r="B21" s="243" t="s">
        <v>418</v>
      </c>
      <c r="C21" s="243" t="s">
        <v>422</v>
      </c>
      <c r="D21" s="243" t="s">
        <v>421</v>
      </c>
      <c r="E21" s="244" t="s">
        <v>423</v>
      </c>
      <c r="F21" s="244" t="s">
        <v>192</v>
      </c>
      <c r="G21" s="244" t="s">
        <v>191</v>
      </c>
      <c r="H21" s="243" t="s">
        <v>193</v>
      </c>
      <c r="I21" s="244" t="s">
        <v>315</v>
      </c>
      <c r="J21" s="244" t="s">
        <v>315</v>
      </c>
      <c r="K21" s="245" t="s">
        <v>315</v>
      </c>
      <c r="L21" s="244" t="s">
        <v>315</v>
      </c>
      <c r="M21" s="244" t="s">
        <v>315</v>
      </c>
      <c r="N21" s="244" t="s">
        <v>315</v>
      </c>
    </row>
    <row r="22" spans="1:14" ht="54.65" customHeight="1">
      <c r="A22" s="242">
        <v>19</v>
      </c>
      <c r="B22" s="243" t="s">
        <v>219</v>
      </c>
      <c r="C22" s="243" t="s">
        <v>272</v>
      </c>
      <c r="D22" s="243"/>
      <c r="E22" s="244"/>
      <c r="F22" s="244" t="s">
        <v>192</v>
      </c>
      <c r="G22" s="244" t="s">
        <v>191</v>
      </c>
      <c r="H22" s="243" t="s">
        <v>193</v>
      </c>
      <c r="I22" s="244" t="s">
        <v>338</v>
      </c>
      <c r="J22" s="244" t="s">
        <v>441</v>
      </c>
      <c r="K22" s="245" t="s">
        <v>310</v>
      </c>
      <c r="L22" s="244" t="s">
        <v>451</v>
      </c>
      <c r="M22" s="244" t="s">
        <v>462</v>
      </c>
      <c r="N22" s="244" t="s">
        <v>471</v>
      </c>
    </row>
    <row r="23" spans="1:14" ht="50.5" customHeight="1">
      <c r="A23" s="242">
        <v>20</v>
      </c>
      <c r="B23" s="243" t="s">
        <v>222</v>
      </c>
      <c r="C23" s="243" t="s">
        <v>275</v>
      </c>
      <c r="D23" s="243"/>
      <c r="E23" s="244"/>
      <c r="F23" s="244" t="s">
        <v>190</v>
      </c>
      <c r="G23" s="244" t="s">
        <v>191</v>
      </c>
      <c r="H23" s="243" t="s">
        <v>193</v>
      </c>
      <c r="I23" s="244" t="s">
        <v>256</v>
      </c>
      <c r="J23" s="244" t="s">
        <v>442</v>
      </c>
      <c r="K23" s="245" t="s">
        <v>259</v>
      </c>
      <c r="L23" s="244" t="s">
        <v>231</v>
      </c>
      <c r="M23" s="244" t="s">
        <v>197</v>
      </c>
      <c r="N23" s="244" t="s">
        <v>426</v>
      </c>
    </row>
    <row r="24" spans="1:14" ht="50.5" customHeight="1">
      <c r="A24" s="242">
        <v>21</v>
      </c>
      <c r="B24" s="243" t="s">
        <v>288</v>
      </c>
      <c r="C24" s="243" t="s">
        <v>322</v>
      </c>
      <c r="D24" s="243"/>
      <c r="E24" s="244"/>
      <c r="F24" s="244" t="s">
        <v>192</v>
      </c>
      <c r="G24" s="244" t="s">
        <v>191</v>
      </c>
      <c r="H24" s="243" t="s">
        <v>193</v>
      </c>
      <c r="I24" s="244" t="s">
        <v>432</v>
      </c>
      <c r="J24" s="244" t="s">
        <v>443</v>
      </c>
      <c r="K24" s="245" t="s">
        <v>313</v>
      </c>
      <c r="L24" s="244" t="s">
        <v>452</v>
      </c>
      <c r="M24" s="244" t="s">
        <v>338</v>
      </c>
      <c r="N24" s="244" t="s">
        <v>441</v>
      </c>
    </row>
    <row r="25" spans="1:14" ht="50.5" customHeight="1">
      <c r="A25" s="242">
        <v>22</v>
      </c>
      <c r="B25" s="243" t="s">
        <v>289</v>
      </c>
      <c r="C25" s="243" t="s">
        <v>323</v>
      </c>
      <c r="D25" s="243"/>
      <c r="E25" s="244"/>
      <c r="F25" s="244" t="s">
        <v>192</v>
      </c>
      <c r="G25" s="244" t="s">
        <v>191</v>
      </c>
      <c r="H25" s="243" t="s">
        <v>193</v>
      </c>
      <c r="I25" s="244" t="s">
        <v>432</v>
      </c>
      <c r="J25" s="244" t="s">
        <v>443</v>
      </c>
      <c r="K25" s="245" t="s">
        <v>313</v>
      </c>
      <c r="L25" s="244" t="s">
        <v>452</v>
      </c>
      <c r="M25" s="244" t="s">
        <v>338</v>
      </c>
      <c r="N25" s="244" t="s">
        <v>441</v>
      </c>
    </row>
    <row r="26" spans="1:14" ht="50.5" customHeight="1">
      <c r="A26" s="242">
        <v>23</v>
      </c>
      <c r="B26" s="243" t="s">
        <v>290</v>
      </c>
      <c r="C26" s="243" t="s">
        <v>384</v>
      </c>
      <c r="D26" s="243"/>
      <c r="E26" s="244"/>
      <c r="F26" s="244" t="s">
        <v>190</v>
      </c>
      <c r="G26" s="244" t="s">
        <v>191</v>
      </c>
      <c r="H26" s="243" t="s">
        <v>295</v>
      </c>
      <c r="I26" s="244" t="s">
        <v>295</v>
      </c>
      <c r="J26" s="244" t="s">
        <v>295</v>
      </c>
      <c r="K26" s="245" t="s">
        <v>295</v>
      </c>
      <c r="L26" s="244" t="s">
        <v>295</v>
      </c>
      <c r="M26" s="244" t="s">
        <v>295</v>
      </c>
      <c r="N26" s="244" t="s">
        <v>295</v>
      </c>
    </row>
    <row r="27" spans="1:14" ht="50.5" customHeight="1">
      <c r="A27" s="242">
        <v>24</v>
      </c>
      <c r="B27" s="243" t="s">
        <v>220</v>
      </c>
      <c r="C27" s="243" t="s">
        <v>273</v>
      </c>
      <c r="D27" s="243" t="s">
        <v>258</v>
      </c>
      <c r="E27" s="244" t="s">
        <v>286</v>
      </c>
      <c r="F27" s="244" t="s">
        <v>192</v>
      </c>
      <c r="G27" s="244" t="s">
        <v>191</v>
      </c>
      <c r="H27" s="243" t="s">
        <v>193</v>
      </c>
      <c r="I27" s="244" t="s">
        <v>259</v>
      </c>
      <c r="J27" s="244" t="s">
        <v>259</v>
      </c>
      <c r="K27" s="245" t="s">
        <v>259</v>
      </c>
      <c r="L27" s="244" t="s">
        <v>259</v>
      </c>
      <c r="M27" s="244" t="s">
        <v>259</v>
      </c>
      <c r="N27" s="244" t="s">
        <v>259</v>
      </c>
    </row>
    <row r="28" spans="1:14" ht="50.5" customHeight="1">
      <c r="A28" s="242">
        <v>25</v>
      </c>
      <c r="B28" s="243" t="s">
        <v>221</v>
      </c>
      <c r="C28" s="243" t="s">
        <v>274</v>
      </c>
      <c r="D28" s="243" t="s">
        <v>258</v>
      </c>
      <c r="E28" s="244" t="s">
        <v>286</v>
      </c>
      <c r="F28" s="244" t="s">
        <v>192</v>
      </c>
      <c r="G28" s="244" t="s">
        <v>191</v>
      </c>
      <c r="H28" s="243" t="s">
        <v>193</v>
      </c>
      <c r="I28" s="244" t="s">
        <v>194</v>
      </c>
      <c r="J28" s="244" t="s">
        <v>194</v>
      </c>
      <c r="K28" s="245" t="s">
        <v>194</v>
      </c>
      <c r="L28" s="244" t="s">
        <v>194</v>
      </c>
      <c r="M28" s="244" t="s">
        <v>194</v>
      </c>
      <c r="N28" s="244" t="s">
        <v>194</v>
      </c>
    </row>
    <row r="29" spans="1:14" ht="32.15" customHeight="1">
      <c r="A29" s="242"/>
      <c r="B29" s="243"/>
      <c r="C29" s="243"/>
      <c r="D29" s="243"/>
      <c r="E29" s="244"/>
      <c r="F29" s="244"/>
      <c r="G29" s="244"/>
      <c r="H29" s="243"/>
      <c r="I29" s="244"/>
      <c r="J29" s="244"/>
      <c r="K29" s="245"/>
      <c r="L29" s="244"/>
      <c r="M29" s="244"/>
      <c r="N29" s="244"/>
    </row>
  </sheetData>
  <pageMargins left="0.25" right="0.25" top="0.75" bottom="0.75" header="0.3" footer="0.3"/>
  <pageSetup paperSize="9" scale="63" fitToHeight="0" orientation="landscape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2AE1-FE01-4F45-A507-FC2D290B834F}">
  <sheetPr>
    <pageSetUpPr fitToPage="1"/>
  </sheetPr>
  <dimension ref="A1:N34"/>
  <sheetViews>
    <sheetView tabSelected="1" view="pageBreakPreview" topLeftCell="A7" zoomScale="70" zoomScaleNormal="100" zoomScaleSheetLayoutView="70" workbookViewId="0">
      <selection activeCell="E31" sqref="E31"/>
    </sheetView>
  </sheetViews>
  <sheetFormatPr defaultColWidth="8.81640625" defaultRowHeight="14"/>
  <cols>
    <col min="1" max="1" width="6.7265625" style="241" customWidth="1"/>
    <col min="2" max="2" width="36.453125" style="241" customWidth="1"/>
    <col min="3" max="3" width="33" style="241" customWidth="1"/>
    <col min="4" max="4" width="23" style="241" customWidth="1"/>
    <col min="5" max="5" width="30.453125" style="253" customWidth="1"/>
    <col min="6" max="7" width="10.453125" style="241" customWidth="1"/>
    <col min="8" max="8" width="10.453125" style="253" customWidth="1"/>
    <col min="9" max="13" width="10.453125" style="241" customWidth="1"/>
    <col min="14" max="14" width="22.1796875" style="241" customWidth="1"/>
    <col min="15" max="16384" width="8.81640625" style="241"/>
  </cols>
  <sheetData>
    <row r="1" spans="1:14" s="206" customFormat="1" ht="49.4" customHeight="1">
      <c r="B1" s="247" t="s">
        <v>477</v>
      </c>
      <c r="C1" s="247"/>
      <c r="H1" s="252"/>
    </row>
    <row r="2" spans="1:14" s="411" customFormat="1" ht="49.5" customHeight="1">
      <c r="A2" s="407" t="s">
        <v>416</v>
      </c>
      <c r="B2" s="408" t="s">
        <v>410</v>
      </c>
      <c r="C2" s="409" t="s">
        <v>419</v>
      </c>
      <c r="D2" s="410" t="s">
        <v>411</v>
      </c>
      <c r="E2" s="409" t="s">
        <v>419</v>
      </c>
      <c r="F2" s="410" t="s">
        <v>412</v>
      </c>
      <c r="G2" s="407" t="s">
        <v>413</v>
      </c>
      <c r="H2" s="407" t="s">
        <v>476</v>
      </c>
      <c r="I2" s="407" t="s">
        <v>545</v>
      </c>
      <c r="J2" s="407" t="s">
        <v>544</v>
      </c>
      <c r="K2" s="407" t="s">
        <v>319</v>
      </c>
      <c r="L2" s="407" t="s">
        <v>318</v>
      </c>
      <c r="M2" s="407" t="s">
        <v>317</v>
      </c>
      <c r="N2" s="407" t="s">
        <v>316</v>
      </c>
    </row>
    <row r="3" spans="1:14" ht="32.15" customHeight="1">
      <c r="A3" s="242">
        <v>1</v>
      </c>
      <c r="B3" s="243" t="s">
        <v>206</v>
      </c>
      <c r="C3" s="243" t="s">
        <v>261</v>
      </c>
      <c r="D3" s="243" t="s">
        <v>224</v>
      </c>
      <c r="E3" s="243" t="s">
        <v>528</v>
      </c>
      <c r="F3" s="244" t="s">
        <v>190</v>
      </c>
      <c r="G3" s="244" t="s">
        <v>191</v>
      </c>
      <c r="H3" s="243" t="s">
        <v>199</v>
      </c>
      <c r="I3" s="244" t="s">
        <v>425</v>
      </c>
      <c r="J3" s="244" t="s">
        <v>554</v>
      </c>
      <c r="K3" s="245" t="s">
        <v>312</v>
      </c>
      <c r="L3" s="244" t="s">
        <v>315</v>
      </c>
      <c r="M3" s="244" t="s">
        <v>555</v>
      </c>
      <c r="N3" s="244" t="s">
        <v>556</v>
      </c>
    </row>
    <row r="4" spans="1:14" ht="32.15" customHeight="1">
      <c r="A4" s="242">
        <v>2</v>
      </c>
      <c r="B4" s="243" t="s">
        <v>207</v>
      </c>
      <c r="C4" s="243" t="s">
        <v>262</v>
      </c>
      <c r="D4" s="243" t="s">
        <v>227</v>
      </c>
      <c r="E4" s="243" t="s">
        <v>529</v>
      </c>
      <c r="F4" s="244" t="s">
        <v>190</v>
      </c>
      <c r="G4" s="244" t="s">
        <v>191</v>
      </c>
      <c r="H4" s="243" t="s">
        <v>199</v>
      </c>
      <c r="I4" s="244" t="s">
        <v>504</v>
      </c>
      <c r="J4" s="244" t="s">
        <v>504</v>
      </c>
      <c r="K4" s="245" t="s">
        <v>295</v>
      </c>
      <c r="L4" s="244" t="s">
        <v>194</v>
      </c>
      <c r="M4" s="244" t="s">
        <v>425</v>
      </c>
      <c r="N4" s="244" t="s">
        <v>556</v>
      </c>
    </row>
    <row r="5" spans="1:14" ht="32.15" customHeight="1">
      <c r="A5" s="242">
        <v>3</v>
      </c>
      <c r="B5" s="243" t="s">
        <v>478</v>
      </c>
      <c r="C5" s="243" t="s">
        <v>515</v>
      </c>
      <c r="D5" s="243" t="s">
        <v>491</v>
      </c>
      <c r="E5" s="243" t="s">
        <v>532</v>
      </c>
      <c r="F5" s="244" t="s">
        <v>192</v>
      </c>
      <c r="G5" s="244" t="s">
        <v>191</v>
      </c>
      <c r="H5" s="243" t="s">
        <v>193</v>
      </c>
      <c r="I5" s="244" t="s">
        <v>505</v>
      </c>
      <c r="J5" s="244" t="s">
        <v>505</v>
      </c>
      <c r="K5" s="245" t="s">
        <v>295</v>
      </c>
      <c r="L5" s="244" t="s">
        <v>199</v>
      </c>
      <c r="M5" s="244" t="s">
        <v>512</v>
      </c>
      <c r="N5" s="244" t="s">
        <v>557</v>
      </c>
    </row>
    <row r="6" spans="1:14" ht="32.15" customHeight="1">
      <c r="A6" s="242">
        <v>4</v>
      </c>
      <c r="B6" s="243" t="s">
        <v>208</v>
      </c>
      <c r="C6" s="243" t="s">
        <v>72</v>
      </c>
      <c r="D6" s="243" t="s">
        <v>230</v>
      </c>
      <c r="E6" s="243" t="s">
        <v>530</v>
      </c>
      <c r="F6" s="244" t="s">
        <v>192</v>
      </c>
      <c r="G6" s="244" t="s">
        <v>191</v>
      </c>
      <c r="H6" s="243" t="s">
        <v>193</v>
      </c>
      <c r="I6" s="244" t="s">
        <v>444</v>
      </c>
      <c r="J6" s="244" t="s">
        <v>197</v>
      </c>
      <c r="K6" s="245" t="s">
        <v>302</v>
      </c>
      <c r="L6" s="244" t="s">
        <v>295</v>
      </c>
      <c r="M6" s="244" t="s">
        <v>444</v>
      </c>
      <c r="N6" s="244" t="s">
        <v>558</v>
      </c>
    </row>
    <row r="7" spans="1:14" ht="32.15" customHeight="1">
      <c r="A7" s="242">
        <v>5</v>
      </c>
      <c r="B7" s="243" t="s">
        <v>209</v>
      </c>
      <c r="C7" s="243" t="s">
        <v>73</v>
      </c>
      <c r="D7" s="243" t="s">
        <v>230</v>
      </c>
      <c r="E7" s="243" t="s">
        <v>530</v>
      </c>
      <c r="F7" s="244" t="s">
        <v>192</v>
      </c>
      <c r="G7" s="244" t="s">
        <v>191</v>
      </c>
      <c r="H7" s="243" t="s">
        <v>193</v>
      </c>
      <c r="I7" s="244" t="s">
        <v>315</v>
      </c>
      <c r="J7" s="244" t="s">
        <v>315</v>
      </c>
      <c r="K7" s="245" t="s">
        <v>295</v>
      </c>
      <c r="L7" s="244" t="s">
        <v>295</v>
      </c>
      <c r="M7" s="244" t="s">
        <v>315</v>
      </c>
      <c r="N7" s="244"/>
    </row>
    <row r="8" spans="1:14" ht="32.15" customHeight="1">
      <c r="A8" s="242">
        <v>6</v>
      </c>
      <c r="B8" s="243" t="s">
        <v>210</v>
      </c>
      <c r="C8" s="243" t="s">
        <v>263</v>
      </c>
      <c r="D8" s="243" t="s">
        <v>234</v>
      </c>
      <c r="E8" s="243" t="s">
        <v>531</v>
      </c>
      <c r="F8" s="244" t="s">
        <v>192</v>
      </c>
      <c r="G8" s="244" t="s">
        <v>191</v>
      </c>
      <c r="H8" s="243" t="s">
        <v>195</v>
      </c>
      <c r="I8" s="244" t="s">
        <v>506</v>
      </c>
      <c r="J8" s="244" t="s">
        <v>506</v>
      </c>
      <c r="K8" s="245" t="s">
        <v>295</v>
      </c>
      <c r="L8" s="244" t="s">
        <v>302</v>
      </c>
      <c r="M8" s="244" t="s">
        <v>559</v>
      </c>
      <c r="N8" s="244" t="s">
        <v>556</v>
      </c>
    </row>
    <row r="9" spans="1:14" ht="32.15" customHeight="1">
      <c r="A9" s="242">
        <v>7</v>
      </c>
      <c r="B9" s="243" t="s">
        <v>479</v>
      </c>
      <c r="C9" s="243" t="s">
        <v>516</v>
      </c>
      <c r="D9" s="243"/>
      <c r="E9" s="243"/>
      <c r="F9" s="244" t="s">
        <v>190</v>
      </c>
      <c r="G9" s="244" t="s">
        <v>203</v>
      </c>
      <c r="H9" s="243" t="s">
        <v>295</v>
      </c>
      <c r="I9" s="244" t="s">
        <v>475</v>
      </c>
      <c r="J9" s="244" t="s">
        <v>475</v>
      </c>
      <c r="K9" s="245" t="s">
        <v>295</v>
      </c>
      <c r="L9" s="244" t="s">
        <v>295</v>
      </c>
      <c r="M9" s="244" t="s">
        <v>475</v>
      </c>
      <c r="N9" s="244"/>
    </row>
    <row r="10" spans="1:14" ht="32.15" customHeight="1">
      <c r="A10" s="242">
        <v>8</v>
      </c>
      <c r="B10" s="243" t="s">
        <v>480</v>
      </c>
      <c r="C10" s="243" t="s">
        <v>517</v>
      </c>
      <c r="D10" s="246" t="s">
        <v>492</v>
      </c>
      <c r="E10" s="243" t="s">
        <v>542</v>
      </c>
      <c r="F10" s="244" t="s">
        <v>190</v>
      </c>
      <c r="G10" s="244" t="s">
        <v>191</v>
      </c>
      <c r="H10" s="243" t="s">
        <v>193</v>
      </c>
      <c r="I10" s="244" t="s">
        <v>507</v>
      </c>
      <c r="J10" s="244" t="s">
        <v>338</v>
      </c>
      <c r="K10" s="245" t="s">
        <v>297</v>
      </c>
      <c r="L10" s="244" t="s">
        <v>297</v>
      </c>
      <c r="M10" s="244" t="s">
        <v>338</v>
      </c>
      <c r="N10" s="244" t="s">
        <v>560</v>
      </c>
    </row>
    <row r="11" spans="1:14" ht="32.15" customHeight="1">
      <c r="A11" s="242">
        <v>9</v>
      </c>
      <c r="B11" s="243" t="s">
        <v>481</v>
      </c>
      <c r="C11" s="243" t="s">
        <v>570</v>
      </c>
      <c r="D11" s="243"/>
      <c r="E11" s="243"/>
      <c r="F11" s="244" t="s">
        <v>192</v>
      </c>
      <c r="G11" s="244" t="s">
        <v>191</v>
      </c>
      <c r="H11" s="243" t="s">
        <v>193</v>
      </c>
      <c r="I11" s="244" t="s">
        <v>508</v>
      </c>
      <c r="J11" s="244" t="s">
        <v>508</v>
      </c>
      <c r="K11" s="245" t="s">
        <v>295</v>
      </c>
      <c r="L11" s="244" t="s">
        <v>295</v>
      </c>
      <c r="M11" s="244" t="s">
        <v>508</v>
      </c>
      <c r="N11" s="244"/>
    </row>
    <row r="12" spans="1:14" ht="32.15" customHeight="1">
      <c r="A12" s="242">
        <v>10</v>
      </c>
      <c r="B12" s="243" t="s">
        <v>482</v>
      </c>
      <c r="C12" s="243" t="s">
        <v>519</v>
      </c>
      <c r="D12" s="243" t="s">
        <v>493</v>
      </c>
      <c r="E12" s="243" t="s">
        <v>521</v>
      </c>
      <c r="F12" s="244" t="s">
        <v>192</v>
      </c>
      <c r="G12" s="244" t="s">
        <v>191</v>
      </c>
      <c r="H12" s="243" t="s">
        <v>193</v>
      </c>
      <c r="I12" s="244" t="s">
        <v>509</v>
      </c>
      <c r="J12" s="244" t="s">
        <v>505</v>
      </c>
      <c r="K12" s="245" t="s">
        <v>300</v>
      </c>
      <c r="L12" s="244" t="s">
        <v>561</v>
      </c>
      <c r="M12" s="244" t="s">
        <v>310</v>
      </c>
      <c r="N12" s="244" t="s">
        <v>556</v>
      </c>
    </row>
    <row r="13" spans="1:14" ht="32.15" customHeight="1">
      <c r="A13" s="242">
        <v>11</v>
      </c>
      <c r="B13" s="243" t="s">
        <v>483</v>
      </c>
      <c r="C13" s="243" t="s">
        <v>520</v>
      </c>
      <c r="D13" s="243" t="s">
        <v>493</v>
      </c>
      <c r="E13" s="243" t="s">
        <v>521</v>
      </c>
      <c r="F13" s="244" t="s">
        <v>192</v>
      </c>
      <c r="G13" s="244" t="s">
        <v>191</v>
      </c>
      <c r="H13" s="243" t="s">
        <v>193</v>
      </c>
      <c r="I13" s="244" t="s">
        <v>505</v>
      </c>
      <c r="J13" s="244" t="s">
        <v>509</v>
      </c>
      <c r="K13" s="245" t="s">
        <v>195</v>
      </c>
      <c r="L13" s="244" t="s">
        <v>195</v>
      </c>
      <c r="M13" s="244" t="s">
        <v>509</v>
      </c>
      <c r="N13" s="244" t="s">
        <v>556</v>
      </c>
    </row>
    <row r="14" spans="1:14" ht="46.5" customHeight="1">
      <c r="A14" s="242">
        <v>12</v>
      </c>
      <c r="B14" s="243" t="s">
        <v>213</v>
      </c>
      <c r="C14" s="243" t="s">
        <v>266</v>
      </c>
      <c r="D14" s="243" t="s">
        <v>494</v>
      </c>
      <c r="E14" s="243" t="s">
        <v>533</v>
      </c>
      <c r="F14" s="244" t="s">
        <v>192</v>
      </c>
      <c r="G14" s="244" t="s">
        <v>203</v>
      </c>
      <c r="H14" s="243" t="s">
        <v>195</v>
      </c>
      <c r="I14" s="244" t="s">
        <v>510</v>
      </c>
      <c r="J14" s="244" t="s">
        <v>562</v>
      </c>
      <c r="K14" s="245" t="s">
        <v>199</v>
      </c>
      <c r="L14" s="244" t="s">
        <v>563</v>
      </c>
      <c r="M14" s="244" t="s">
        <v>254</v>
      </c>
      <c r="N14" s="244" t="s">
        <v>556</v>
      </c>
    </row>
    <row r="15" spans="1:14" ht="46.5" customHeight="1">
      <c r="A15" s="242">
        <v>13</v>
      </c>
      <c r="B15" s="243" t="s">
        <v>214</v>
      </c>
      <c r="C15" s="243" t="s">
        <v>267</v>
      </c>
      <c r="D15" s="243" t="s">
        <v>495</v>
      </c>
      <c r="E15" s="243" t="s">
        <v>533</v>
      </c>
      <c r="F15" s="244" t="s">
        <v>192</v>
      </c>
      <c r="G15" s="244" t="s">
        <v>203</v>
      </c>
      <c r="H15" s="243" t="s">
        <v>195</v>
      </c>
      <c r="I15" s="244" t="s">
        <v>466</v>
      </c>
      <c r="J15" s="244" t="s">
        <v>458</v>
      </c>
      <c r="K15" s="245" t="s">
        <v>302</v>
      </c>
      <c r="L15" s="244" t="s">
        <v>297</v>
      </c>
      <c r="M15" s="244" t="s">
        <v>562</v>
      </c>
      <c r="N15" s="244" t="s">
        <v>556</v>
      </c>
    </row>
    <row r="16" spans="1:14" ht="32.15" customHeight="1">
      <c r="A16" s="242">
        <v>14</v>
      </c>
      <c r="B16" s="243" t="s">
        <v>215</v>
      </c>
      <c r="C16" s="243" t="s">
        <v>268</v>
      </c>
      <c r="D16" s="243" t="s">
        <v>245</v>
      </c>
      <c r="E16" s="243" t="s">
        <v>534</v>
      </c>
      <c r="F16" s="244" t="s">
        <v>190</v>
      </c>
      <c r="G16" s="244" t="s">
        <v>203</v>
      </c>
      <c r="H16" s="243" t="s">
        <v>195</v>
      </c>
      <c r="I16" s="244" t="s">
        <v>246</v>
      </c>
      <c r="J16" s="244" t="s">
        <v>246</v>
      </c>
      <c r="K16" s="245" t="s">
        <v>295</v>
      </c>
      <c r="L16" s="244" t="s">
        <v>295</v>
      </c>
      <c r="M16" s="244" t="s">
        <v>246</v>
      </c>
      <c r="N16" s="244" t="s">
        <v>556</v>
      </c>
    </row>
    <row r="17" spans="1:14" ht="32.15" customHeight="1">
      <c r="A17" s="242">
        <v>15</v>
      </c>
      <c r="B17" s="243" t="s">
        <v>216</v>
      </c>
      <c r="C17" s="243" t="s">
        <v>269</v>
      </c>
      <c r="D17" s="243" t="s">
        <v>496</v>
      </c>
      <c r="E17" s="243" t="s">
        <v>535</v>
      </c>
      <c r="F17" s="244" t="s">
        <v>190</v>
      </c>
      <c r="G17" s="244" t="s">
        <v>203</v>
      </c>
      <c r="H17" s="243" t="s">
        <v>195</v>
      </c>
      <c r="I17" s="244" t="s">
        <v>303</v>
      </c>
      <c r="J17" s="244" t="s">
        <v>340</v>
      </c>
      <c r="K17" s="245" t="s">
        <v>300</v>
      </c>
      <c r="L17" s="244" t="s">
        <v>199</v>
      </c>
      <c r="M17" s="244" t="s">
        <v>246</v>
      </c>
      <c r="N17" s="244" t="s">
        <v>556</v>
      </c>
    </row>
    <row r="18" spans="1:14" ht="49.5" customHeight="1">
      <c r="A18" s="242">
        <v>16</v>
      </c>
      <c r="B18" s="243" t="s">
        <v>484</v>
      </c>
      <c r="C18" s="243" t="s">
        <v>518</v>
      </c>
      <c r="D18" s="243" t="s">
        <v>497</v>
      </c>
      <c r="E18" s="243" t="s">
        <v>536</v>
      </c>
      <c r="F18" s="244" t="s">
        <v>190</v>
      </c>
      <c r="G18" s="244" t="s">
        <v>191</v>
      </c>
      <c r="H18" s="243" t="s">
        <v>196</v>
      </c>
      <c r="I18" s="244" t="s">
        <v>511</v>
      </c>
      <c r="J18" s="244" t="s">
        <v>431</v>
      </c>
      <c r="K18" s="245" t="s">
        <v>199</v>
      </c>
      <c r="L18" s="244" t="s">
        <v>563</v>
      </c>
      <c r="M18" s="244" t="s">
        <v>564</v>
      </c>
      <c r="N18" s="244" t="s">
        <v>556</v>
      </c>
    </row>
    <row r="19" spans="1:14" ht="32.15" customHeight="1">
      <c r="A19" s="242">
        <v>17</v>
      </c>
      <c r="B19" s="243" t="s">
        <v>218</v>
      </c>
      <c r="C19" s="243" t="s">
        <v>271</v>
      </c>
      <c r="D19" s="243" t="s">
        <v>253</v>
      </c>
      <c r="E19" s="243" t="s">
        <v>537</v>
      </c>
      <c r="F19" s="244" t="s">
        <v>192</v>
      </c>
      <c r="G19" s="244" t="s">
        <v>191</v>
      </c>
      <c r="H19" s="243" t="s">
        <v>195</v>
      </c>
      <c r="I19" s="244" t="s">
        <v>341</v>
      </c>
      <c r="J19" s="244" t="s">
        <v>565</v>
      </c>
      <c r="K19" s="245" t="s">
        <v>307</v>
      </c>
      <c r="L19" s="244" t="s">
        <v>295</v>
      </c>
      <c r="M19" s="244" t="s">
        <v>341</v>
      </c>
      <c r="N19" s="244"/>
    </row>
    <row r="20" spans="1:14" ht="42.75" customHeight="1">
      <c r="A20" s="242">
        <v>18</v>
      </c>
      <c r="B20" s="243" t="s">
        <v>485</v>
      </c>
      <c r="C20" s="243" t="s">
        <v>522</v>
      </c>
      <c r="D20" s="243" t="s">
        <v>498</v>
      </c>
      <c r="E20" s="243" t="s">
        <v>534</v>
      </c>
      <c r="F20" s="244" t="s">
        <v>192</v>
      </c>
      <c r="G20" s="244" t="s">
        <v>203</v>
      </c>
      <c r="H20" s="243" t="s">
        <v>195</v>
      </c>
      <c r="I20" s="244" t="s">
        <v>456</v>
      </c>
      <c r="J20" s="244" t="s">
        <v>456</v>
      </c>
      <c r="K20" s="245" t="s">
        <v>295</v>
      </c>
      <c r="L20" s="244" t="s">
        <v>300</v>
      </c>
      <c r="M20" s="244" t="s">
        <v>336</v>
      </c>
      <c r="N20" s="244" t="s">
        <v>556</v>
      </c>
    </row>
    <row r="21" spans="1:14" ht="54.65" customHeight="1">
      <c r="A21" s="242">
        <v>19</v>
      </c>
      <c r="B21" s="243" t="s">
        <v>486</v>
      </c>
      <c r="C21" s="243" t="s">
        <v>523</v>
      </c>
      <c r="D21" s="243" t="s">
        <v>499</v>
      </c>
      <c r="E21" s="243" t="s">
        <v>538</v>
      </c>
      <c r="F21" s="244" t="s">
        <v>192</v>
      </c>
      <c r="G21" s="244" t="s">
        <v>203</v>
      </c>
      <c r="H21" s="243" t="s">
        <v>195</v>
      </c>
      <c r="I21" s="244" t="s">
        <v>444</v>
      </c>
      <c r="J21" s="244" t="s">
        <v>447</v>
      </c>
      <c r="K21" s="245" t="s">
        <v>193</v>
      </c>
      <c r="L21" s="244" t="s">
        <v>199</v>
      </c>
      <c r="M21" s="244" t="s">
        <v>559</v>
      </c>
      <c r="N21" s="244" t="s">
        <v>556</v>
      </c>
    </row>
    <row r="22" spans="1:14" ht="50.5" customHeight="1">
      <c r="A22" s="242">
        <v>20</v>
      </c>
      <c r="B22" s="243" t="s">
        <v>546</v>
      </c>
      <c r="C22" s="243" t="s">
        <v>524</v>
      </c>
      <c r="D22" s="243"/>
      <c r="E22" s="243"/>
      <c r="F22" s="244" t="s">
        <v>192</v>
      </c>
      <c r="G22" s="244" t="s">
        <v>191</v>
      </c>
      <c r="H22" s="243" t="s">
        <v>193</v>
      </c>
      <c r="I22" s="244" t="s">
        <v>315</v>
      </c>
      <c r="J22" s="244" t="s">
        <v>251</v>
      </c>
      <c r="K22" s="245" t="s">
        <v>193</v>
      </c>
      <c r="L22" s="244" t="s">
        <v>193</v>
      </c>
      <c r="M22" s="244" t="s">
        <v>251</v>
      </c>
      <c r="N22" s="244" t="s">
        <v>556</v>
      </c>
    </row>
    <row r="23" spans="1:14" ht="50.5" customHeight="1">
      <c r="A23" s="242">
        <v>21</v>
      </c>
      <c r="B23" s="243" t="s">
        <v>487</v>
      </c>
      <c r="C23" s="243" t="s">
        <v>525</v>
      </c>
      <c r="D23" s="243" t="s">
        <v>500</v>
      </c>
      <c r="E23" s="243" t="s">
        <v>539</v>
      </c>
      <c r="F23" s="244" t="s">
        <v>192</v>
      </c>
      <c r="G23" s="244" t="s">
        <v>191</v>
      </c>
      <c r="H23" s="243" t="s">
        <v>193</v>
      </c>
      <c r="I23" s="244" t="s">
        <v>512</v>
      </c>
      <c r="J23" s="244" t="s">
        <v>432</v>
      </c>
      <c r="K23" s="245" t="s">
        <v>195</v>
      </c>
      <c r="L23" s="244" t="s">
        <v>295</v>
      </c>
      <c r="M23" s="244" t="s">
        <v>512</v>
      </c>
      <c r="N23" s="244" t="s">
        <v>556</v>
      </c>
    </row>
    <row r="24" spans="1:14" ht="50.5" customHeight="1">
      <c r="A24" s="242">
        <v>22</v>
      </c>
      <c r="B24" s="243" t="s">
        <v>488</v>
      </c>
      <c r="C24" s="243" t="s">
        <v>526</v>
      </c>
      <c r="D24" s="243" t="s">
        <v>501</v>
      </c>
      <c r="E24" s="243" t="s">
        <v>540</v>
      </c>
      <c r="F24" s="244" t="s">
        <v>192</v>
      </c>
      <c r="G24" s="244" t="s">
        <v>191</v>
      </c>
      <c r="H24" s="243" t="s">
        <v>193</v>
      </c>
      <c r="I24" s="244" t="s">
        <v>310</v>
      </c>
      <c r="J24" s="244" t="s">
        <v>451</v>
      </c>
      <c r="K24" s="245" t="s">
        <v>193</v>
      </c>
      <c r="L24" s="244" t="s">
        <v>563</v>
      </c>
      <c r="M24" s="244" t="s">
        <v>512</v>
      </c>
      <c r="N24" s="244" t="s">
        <v>556</v>
      </c>
    </row>
    <row r="25" spans="1:14" ht="50.5" customHeight="1">
      <c r="A25" s="242">
        <v>23</v>
      </c>
      <c r="B25" s="243" t="s">
        <v>489</v>
      </c>
      <c r="C25" s="243" t="s">
        <v>527</v>
      </c>
      <c r="D25" s="243" t="s">
        <v>502</v>
      </c>
      <c r="E25" s="243" t="s">
        <v>541</v>
      </c>
      <c r="F25" s="244" t="s">
        <v>192</v>
      </c>
      <c r="G25" s="244" t="s">
        <v>191</v>
      </c>
      <c r="H25" s="243" t="s">
        <v>196</v>
      </c>
      <c r="I25" s="244" t="s">
        <v>513</v>
      </c>
      <c r="J25" s="244" t="s">
        <v>566</v>
      </c>
      <c r="K25" s="245" t="s">
        <v>194</v>
      </c>
      <c r="L25" s="244" t="s">
        <v>182</v>
      </c>
      <c r="M25" s="244" t="s">
        <v>567</v>
      </c>
      <c r="N25" s="244" t="s">
        <v>556</v>
      </c>
    </row>
    <row r="26" spans="1:14" ht="50.5" customHeight="1">
      <c r="A26" s="242">
        <v>24</v>
      </c>
      <c r="B26" s="243" t="s">
        <v>547</v>
      </c>
      <c r="C26" s="243" t="s">
        <v>571</v>
      </c>
      <c r="D26" s="243"/>
      <c r="E26" s="243"/>
      <c r="F26" s="244" t="s">
        <v>192</v>
      </c>
      <c r="G26" s="244" t="s">
        <v>191</v>
      </c>
      <c r="H26" s="243" t="s">
        <v>193</v>
      </c>
      <c r="I26" s="244" t="s">
        <v>259</v>
      </c>
      <c r="J26" s="244" t="s">
        <v>295</v>
      </c>
      <c r="K26" s="245" t="s">
        <v>295</v>
      </c>
      <c r="L26" s="244" t="s">
        <v>568</v>
      </c>
      <c r="M26" s="244" t="s">
        <v>315</v>
      </c>
      <c r="N26" s="244" t="s">
        <v>569</v>
      </c>
    </row>
    <row r="27" spans="1:14" ht="50.5" customHeight="1">
      <c r="A27" s="242">
        <v>25</v>
      </c>
      <c r="B27" s="243" t="s">
        <v>548</v>
      </c>
      <c r="C27" s="243" t="s">
        <v>572</v>
      </c>
      <c r="D27" s="243"/>
      <c r="E27" s="243"/>
      <c r="F27" s="244" t="s">
        <v>192</v>
      </c>
      <c r="G27" s="244" t="s">
        <v>191</v>
      </c>
      <c r="H27" s="243" t="s">
        <v>193</v>
      </c>
      <c r="I27" s="244" t="s">
        <v>295</v>
      </c>
      <c r="J27" s="244" t="s">
        <v>295</v>
      </c>
      <c r="K27" s="245" t="s">
        <v>295</v>
      </c>
      <c r="L27" s="244" t="s">
        <v>256</v>
      </c>
      <c r="M27" s="244" t="s">
        <v>256</v>
      </c>
      <c r="N27" s="244" t="s">
        <v>569</v>
      </c>
    </row>
    <row r="28" spans="1:14" ht="50.5" customHeight="1">
      <c r="A28" s="242">
        <v>26</v>
      </c>
      <c r="B28" s="243" t="s">
        <v>490</v>
      </c>
      <c r="C28" s="243" t="s">
        <v>573</v>
      </c>
      <c r="D28" s="243" t="s">
        <v>503</v>
      </c>
      <c r="E28" s="243" t="s">
        <v>543</v>
      </c>
      <c r="F28" s="244" t="s">
        <v>192</v>
      </c>
      <c r="G28" s="244" t="s">
        <v>191</v>
      </c>
      <c r="H28" s="243" t="s">
        <v>193</v>
      </c>
      <c r="I28" s="244" t="s">
        <v>514</v>
      </c>
      <c r="J28" s="244" t="s">
        <v>295</v>
      </c>
      <c r="K28" s="245" t="s">
        <v>295</v>
      </c>
      <c r="L28" s="244" t="s">
        <v>295</v>
      </c>
      <c r="M28" s="244" t="s">
        <v>514</v>
      </c>
      <c r="N28" s="244" t="s">
        <v>569</v>
      </c>
    </row>
    <row r="29" spans="1:14" ht="50.5" customHeight="1">
      <c r="A29" s="242">
        <v>27</v>
      </c>
      <c r="B29" s="243" t="s">
        <v>549</v>
      </c>
      <c r="C29" s="243" t="s">
        <v>574</v>
      </c>
      <c r="D29" s="243"/>
      <c r="E29" s="243"/>
      <c r="F29" s="244" t="s">
        <v>190</v>
      </c>
      <c r="G29" s="244" t="s">
        <v>191</v>
      </c>
      <c r="H29" s="243" t="s">
        <v>193</v>
      </c>
      <c r="I29" s="244" t="s">
        <v>295</v>
      </c>
      <c r="J29" s="244" t="s">
        <v>295</v>
      </c>
      <c r="K29" s="245" t="s">
        <v>295</v>
      </c>
      <c r="L29" s="244" t="s">
        <v>455</v>
      </c>
      <c r="M29" s="244" t="s">
        <v>455</v>
      </c>
      <c r="N29" s="244" t="s">
        <v>569</v>
      </c>
    </row>
    <row r="30" spans="1:14" ht="50.5" customHeight="1">
      <c r="A30" s="242">
        <v>28</v>
      </c>
      <c r="B30" s="243" t="s">
        <v>550</v>
      </c>
      <c r="C30" s="243" t="s">
        <v>575</v>
      </c>
      <c r="D30" s="243"/>
      <c r="E30" s="243"/>
      <c r="F30" s="244" t="s">
        <v>192</v>
      </c>
      <c r="G30" s="244" t="s">
        <v>191</v>
      </c>
      <c r="H30" s="243" t="s">
        <v>193</v>
      </c>
      <c r="I30" s="244" t="s">
        <v>295</v>
      </c>
      <c r="J30" s="244" t="s">
        <v>295</v>
      </c>
      <c r="K30" s="245" t="s">
        <v>295</v>
      </c>
      <c r="L30" s="244" t="s">
        <v>509</v>
      </c>
      <c r="M30" s="244" t="s">
        <v>509</v>
      </c>
      <c r="N30" s="244" t="s">
        <v>569</v>
      </c>
    </row>
    <row r="31" spans="1:14" ht="50.5" customHeight="1">
      <c r="A31" s="242">
        <v>29</v>
      </c>
      <c r="B31" s="243" t="s">
        <v>551</v>
      </c>
      <c r="C31" s="243" t="s">
        <v>576</v>
      </c>
      <c r="D31" s="243"/>
      <c r="E31" s="243"/>
      <c r="F31" s="244" t="s">
        <v>192</v>
      </c>
      <c r="G31" s="244" t="s">
        <v>191</v>
      </c>
      <c r="H31" s="243" t="s">
        <v>193</v>
      </c>
      <c r="I31" s="244" t="s">
        <v>295</v>
      </c>
      <c r="J31" s="244" t="s">
        <v>295</v>
      </c>
      <c r="K31" s="245" t="s">
        <v>295</v>
      </c>
      <c r="L31" s="244" t="s">
        <v>455</v>
      </c>
      <c r="M31" s="244" t="s">
        <v>455</v>
      </c>
      <c r="N31" s="244" t="s">
        <v>569</v>
      </c>
    </row>
    <row r="32" spans="1:14" ht="50.5" customHeight="1">
      <c r="A32" s="242">
        <v>30</v>
      </c>
      <c r="B32" s="243" t="s">
        <v>551</v>
      </c>
      <c r="C32" s="243" t="s">
        <v>577</v>
      </c>
      <c r="D32" s="243"/>
      <c r="E32" s="243"/>
      <c r="F32" s="244" t="s">
        <v>192</v>
      </c>
      <c r="G32" s="244" t="s">
        <v>191</v>
      </c>
      <c r="H32" s="243" t="s">
        <v>193</v>
      </c>
      <c r="I32" s="244" t="s">
        <v>295</v>
      </c>
      <c r="J32" s="244" t="s">
        <v>295</v>
      </c>
      <c r="K32" s="245" t="s">
        <v>295</v>
      </c>
      <c r="L32" s="244" t="s">
        <v>505</v>
      </c>
      <c r="M32" s="244" t="s">
        <v>505</v>
      </c>
      <c r="N32" s="244" t="s">
        <v>569</v>
      </c>
    </row>
    <row r="33" spans="1:14" ht="50.5" customHeight="1">
      <c r="A33" s="242">
        <v>31</v>
      </c>
      <c r="B33" s="243" t="s">
        <v>552</v>
      </c>
      <c r="C33" s="243" t="s">
        <v>578</v>
      </c>
      <c r="D33" s="243"/>
      <c r="E33" s="243"/>
      <c r="F33" s="244" t="s">
        <v>192</v>
      </c>
      <c r="G33" s="244" t="s">
        <v>191</v>
      </c>
      <c r="H33" s="243" t="s">
        <v>193</v>
      </c>
      <c r="I33" s="244" t="s">
        <v>295</v>
      </c>
      <c r="J33" s="244" t="s">
        <v>295</v>
      </c>
      <c r="K33" s="245" t="s">
        <v>295</v>
      </c>
      <c r="L33" s="244" t="s">
        <v>505</v>
      </c>
      <c r="M33" s="244" t="s">
        <v>505</v>
      </c>
      <c r="N33" s="244" t="s">
        <v>569</v>
      </c>
    </row>
    <row r="34" spans="1:14" ht="50.5" customHeight="1">
      <c r="A34" s="242">
        <v>32</v>
      </c>
      <c r="B34" s="243" t="s">
        <v>553</v>
      </c>
      <c r="C34" s="243" t="s">
        <v>579</v>
      </c>
      <c r="D34" s="243"/>
      <c r="E34" s="243"/>
      <c r="F34" s="244" t="s">
        <v>190</v>
      </c>
      <c r="G34" s="244" t="s">
        <v>191</v>
      </c>
      <c r="H34" s="243" t="s">
        <v>193</v>
      </c>
      <c r="I34" s="244" t="s">
        <v>295</v>
      </c>
      <c r="J34" s="244" t="s">
        <v>295</v>
      </c>
      <c r="K34" s="245" t="s">
        <v>295</v>
      </c>
      <c r="L34" s="244" t="s">
        <v>295</v>
      </c>
      <c r="M34" s="244" t="s">
        <v>295</v>
      </c>
      <c r="N34" s="244" t="s">
        <v>569</v>
      </c>
    </row>
  </sheetData>
  <pageMargins left="0.25" right="0.25" top="0.75" bottom="0.75" header="0.3" footer="0.3"/>
  <pageSetup paperSize="9" scale="61" fitToHeight="0" orientation="landscape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3BDC-6E16-405A-B37D-D9608D8B80EE}">
  <dimension ref="A1:N44"/>
  <sheetViews>
    <sheetView topLeftCell="A4" zoomScale="55" zoomScaleNormal="55" workbookViewId="0">
      <selection activeCell="I18" sqref="I18"/>
    </sheetView>
  </sheetViews>
  <sheetFormatPr defaultRowHeight="14.5"/>
  <sheetData>
    <row r="1" spans="1:14">
      <c r="A1" s="363" t="s">
        <v>352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14">
      <c r="A3" s="364" t="s">
        <v>205</v>
      </c>
      <c r="B3" s="364"/>
      <c r="C3" s="364"/>
    </row>
    <row r="4" spans="1:14">
      <c r="A4" s="364"/>
      <c r="B4" s="364"/>
      <c r="C4" s="364"/>
    </row>
    <row r="6" spans="1:14">
      <c r="G6" t="s">
        <v>353</v>
      </c>
    </row>
    <row r="7" spans="1:14" s="229" customFormat="1">
      <c r="G7" s="229" t="s">
        <v>367</v>
      </c>
    </row>
    <row r="8" spans="1:14">
      <c r="G8" t="s">
        <v>354</v>
      </c>
    </row>
    <row r="9" spans="1:14" s="229" customFormat="1">
      <c r="G9" s="229" t="s">
        <v>368</v>
      </c>
    </row>
    <row r="10" spans="1:14">
      <c r="G10" t="s">
        <v>355</v>
      </c>
    </row>
    <row r="11" spans="1:14" s="229" customFormat="1">
      <c r="G11" s="229" t="s">
        <v>368</v>
      </c>
    </row>
    <row r="12" spans="1:14">
      <c r="G12" t="s">
        <v>356</v>
      </c>
    </row>
    <row r="13" spans="1:14" s="229" customFormat="1">
      <c r="G13" s="229" t="s">
        <v>369</v>
      </c>
    </row>
    <row r="14" spans="1:14" ht="15.75" customHeight="1">
      <c r="G14" t="s">
        <v>357</v>
      </c>
    </row>
    <row r="15" spans="1:14" s="229" customFormat="1" ht="15.75" customHeight="1">
      <c r="G15" s="229" t="s">
        <v>368</v>
      </c>
    </row>
    <row r="16" spans="1:14">
      <c r="G16" t="s">
        <v>358</v>
      </c>
    </row>
    <row r="17" spans="7:7" s="229" customFormat="1">
      <c r="G17" s="229" t="s">
        <v>371</v>
      </c>
    </row>
    <row r="18" spans="7:7">
      <c r="G18" t="s">
        <v>359</v>
      </c>
    </row>
    <row r="19" spans="7:7" s="229" customFormat="1">
      <c r="G19" s="229" t="s">
        <v>368</v>
      </c>
    </row>
    <row r="20" spans="7:7">
      <c r="G20" t="s">
        <v>360</v>
      </c>
    </row>
    <row r="21" spans="7:7" s="229" customFormat="1">
      <c r="G21" s="229" t="s">
        <v>368</v>
      </c>
    </row>
    <row r="22" spans="7:7">
      <c r="G22" t="s">
        <v>361</v>
      </c>
    </row>
    <row r="23" spans="7:7" s="229" customFormat="1">
      <c r="G23" s="229" t="s">
        <v>370</v>
      </c>
    </row>
    <row r="31" spans="7:7" ht="15.75" customHeight="1"/>
    <row r="35" spans="7:7">
      <c r="G35" t="s">
        <v>362</v>
      </c>
    </row>
    <row r="36" spans="7:7" s="229" customFormat="1">
      <c r="G36" s="229" t="s">
        <v>372</v>
      </c>
    </row>
    <row r="37" spans="7:7">
      <c r="G37" t="s">
        <v>363</v>
      </c>
    </row>
    <row r="38" spans="7:7" s="229" customFormat="1">
      <c r="G38" s="229" t="s">
        <v>373</v>
      </c>
    </row>
    <row r="39" spans="7:7">
      <c r="G39" t="s">
        <v>364</v>
      </c>
    </row>
    <row r="40" spans="7:7" s="229" customFormat="1">
      <c r="G40" s="229" t="s">
        <v>374</v>
      </c>
    </row>
    <row r="41" spans="7:7">
      <c r="G41" t="s">
        <v>365</v>
      </c>
    </row>
    <row r="42" spans="7:7" s="229" customFormat="1">
      <c r="G42" s="229" t="s">
        <v>375</v>
      </c>
    </row>
    <row r="43" spans="7:7">
      <c r="G43" t="s">
        <v>366</v>
      </c>
    </row>
    <row r="44" spans="7:7" s="229" customFormat="1">
      <c r="G44" s="229" t="s">
        <v>376</v>
      </c>
    </row>
  </sheetData>
  <mergeCells count="2">
    <mergeCell ref="A1:N2"/>
    <mergeCell ref="A3:C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C7DA-4E88-489D-9662-7C9A2B61191D}">
  <sheetPr>
    <pageSetUpPr fitToPage="1"/>
  </sheetPr>
  <dimension ref="A1:N24"/>
  <sheetViews>
    <sheetView view="pageBreakPreview" topLeftCell="A19" zoomScale="40" zoomScaleNormal="85" zoomScaleSheetLayoutView="40" workbookViewId="0">
      <selection activeCell="A24" sqref="A24:XFD24"/>
    </sheetView>
  </sheetViews>
  <sheetFormatPr defaultColWidth="8.81640625" defaultRowHeight="13"/>
  <cols>
    <col min="1" max="1" width="56.1796875" style="212" customWidth="1"/>
    <col min="2" max="2" width="50.1796875" style="212" customWidth="1"/>
    <col min="3" max="3" width="19" style="212" customWidth="1"/>
    <col min="4" max="4" width="48.54296875" style="212" customWidth="1"/>
    <col min="5" max="5" width="52.81640625" style="212" customWidth="1"/>
    <col min="6" max="6" width="18.1796875" style="212" customWidth="1"/>
    <col min="7" max="7" width="12.1796875" style="212" customWidth="1"/>
    <col min="8" max="8" width="21.453125" style="212" customWidth="1"/>
    <col min="9" max="9" width="18.81640625" style="212" customWidth="1"/>
    <col min="10" max="10" width="30.453125" style="212" customWidth="1"/>
    <col min="11" max="12" width="20.453125" style="212" customWidth="1"/>
    <col min="13" max="13" width="30.453125" style="212" customWidth="1"/>
    <col min="14" max="14" width="42" style="212" customWidth="1"/>
    <col min="15" max="16384" width="8.81640625" style="212"/>
  </cols>
  <sheetData>
    <row r="1" spans="1:14" s="201" customFormat="1" ht="61.5">
      <c r="A1" s="199" t="e">
        <f>#REF!</f>
        <v>#REF!</v>
      </c>
      <c r="B1" s="200"/>
      <c r="D1" s="199" t="s">
        <v>183</v>
      </c>
      <c r="E1" s="202"/>
      <c r="F1" s="202"/>
      <c r="G1" s="202"/>
      <c r="H1" s="202"/>
      <c r="I1" s="203"/>
      <c r="J1" s="202"/>
      <c r="K1" s="202"/>
      <c r="L1" s="202"/>
      <c r="M1" s="202"/>
      <c r="N1" s="202"/>
    </row>
    <row r="2" spans="1:14" s="206" customFormat="1" ht="82.5">
      <c r="A2" s="204" t="s">
        <v>184</v>
      </c>
      <c r="B2" s="205"/>
      <c r="C2" s="205" t="s">
        <v>185</v>
      </c>
      <c r="D2" s="205" t="s">
        <v>186</v>
      </c>
      <c r="E2" s="205"/>
      <c r="F2" s="205" t="s">
        <v>187</v>
      </c>
      <c r="G2" s="205" t="s">
        <v>188</v>
      </c>
      <c r="H2" s="205" t="s">
        <v>189</v>
      </c>
      <c r="I2" s="205" t="s">
        <v>321</v>
      </c>
      <c r="J2" s="205" t="s">
        <v>320</v>
      </c>
      <c r="K2" s="205" t="s">
        <v>319</v>
      </c>
      <c r="L2" s="205" t="s">
        <v>318</v>
      </c>
      <c r="M2" s="205" t="s">
        <v>317</v>
      </c>
      <c r="N2" s="205" t="s">
        <v>316</v>
      </c>
    </row>
    <row r="3" spans="1:14" s="214" customFormat="1" ht="56">
      <c r="A3" s="213" t="s">
        <v>206</v>
      </c>
      <c r="B3" s="211" t="s">
        <v>261</v>
      </c>
      <c r="C3" s="213" t="s">
        <v>223</v>
      </c>
      <c r="D3" s="213" t="s">
        <v>224</v>
      </c>
      <c r="E3" s="211" t="s">
        <v>277</v>
      </c>
      <c r="F3" s="213" t="s">
        <v>190</v>
      </c>
      <c r="G3" s="218" t="s">
        <v>191</v>
      </c>
      <c r="H3" s="218" t="s">
        <v>199</v>
      </c>
      <c r="I3" s="219" t="s">
        <v>225</v>
      </c>
      <c r="J3" s="218" t="s">
        <v>225</v>
      </c>
      <c r="K3" s="218" t="s">
        <v>295</v>
      </c>
      <c r="L3" s="218" t="s">
        <v>295</v>
      </c>
      <c r="M3" s="218" t="s">
        <v>225</v>
      </c>
      <c r="N3" s="218"/>
    </row>
    <row r="4" spans="1:14" s="214" customFormat="1" ht="56">
      <c r="A4" s="213" t="s">
        <v>207</v>
      </c>
      <c r="B4" s="211" t="s">
        <v>262</v>
      </c>
      <c r="C4" s="213" t="s">
        <v>226</v>
      </c>
      <c r="D4" s="213" t="s">
        <v>227</v>
      </c>
      <c r="E4" s="211" t="s">
        <v>276</v>
      </c>
      <c r="F4" s="213" t="s">
        <v>190</v>
      </c>
      <c r="G4" s="218" t="s">
        <v>191</v>
      </c>
      <c r="H4" s="218" t="s">
        <v>199</v>
      </c>
      <c r="I4" s="219" t="s">
        <v>228</v>
      </c>
      <c r="J4" s="218" t="s">
        <v>228</v>
      </c>
      <c r="K4" s="218" t="s">
        <v>295</v>
      </c>
      <c r="L4" s="218" t="s">
        <v>295</v>
      </c>
      <c r="M4" s="218" t="s">
        <v>228</v>
      </c>
      <c r="N4" s="218"/>
    </row>
    <row r="5" spans="1:14" s="214" customFormat="1" ht="55">
      <c r="A5" s="213" t="s">
        <v>208</v>
      </c>
      <c r="B5" s="211" t="s">
        <v>72</v>
      </c>
      <c r="C5" s="213" t="s">
        <v>229</v>
      </c>
      <c r="D5" s="213" t="s">
        <v>230</v>
      </c>
      <c r="E5" s="211" t="s">
        <v>278</v>
      </c>
      <c r="F5" s="213" t="s">
        <v>192</v>
      </c>
      <c r="G5" s="218" t="s">
        <v>191</v>
      </c>
      <c r="H5" s="218" t="s">
        <v>195</v>
      </c>
      <c r="I5" s="219" t="s">
        <v>231</v>
      </c>
      <c r="J5" s="218" t="s">
        <v>231</v>
      </c>
      <c r="K5" s="218" t="s">
        <v>295</v>
      </c>
      <c r="L5" s="218" t="s">
        <v>195</v>
      </c>
      <c r="M5" s="218" t="s">
        <v>197</v>
      </c>
      <c r="N5" s="218" t="s">
        <v>325</v>
      </c>
    </row>
    <row r="6" spans="1:14" s="214" customFormat="1" ht="69" customHeight="1">
      <c r="A6" s="213" t="s">
        <v>209</v>
      </c>
      <c r="B6" s="211" t="s">
        <v>73</v>
      </c>
      <c r="C6" s="213" t="s">
        <v>232</v>
      </c>
      <c r="D6" s="213" t="s">
        <v>230</v>
      </c>
      <c r="E6" s="211" t="s">
        <v>278</v>
      </c>
      <c r="F6" s="213" t="s">
        <v>192</v>
      </c>
      <c r="G6" s="218" t="s">
        <v>191</v>
      </c>
      <c r="H6" s="218" t="s">
        <v>193</v>
      </c>
      <c r="I6" s="219" t="s">
        <v>194</v>
      </c>
      <c r="J6" s="218" t="s">
        <v>296</v>
      </c>
      <c r="K6" s="218" t="s">
        <v>193</v>
      </c>
      <c r="L6" s="218" t="s">
        <v>295</v>
      </c>
      <c r="M6" s="218" t="s">
        <v>194</v>
      </c>
      <c r="N6" s="218"/>
    </row>
    <row r="7" spans="1:14" s="214" customFormat="1" ht="69" customHeight="1">
      <c r="A7" s="213" t="s">
        <v>210</v>
      </c>
      <c r="B7" s="211" t="s">
        <v>263</v>
      </c>
      <c r="C7" s="213" t="s">
        <v>233</v>
      </c>
      <c r="D7" s="215" t="s">
        <v>234</v>
      </c>
      <c r="E7" s="211" t="s">
        <v>279</v>
      </c>
      <c r="F7" s="213" t="s">
        <v>192</v>
      </c>
      <c r="G7" s="218" t="s">
        <v>191</v>
      </c>
      <c r="H7" s="218" t="s">
        <v>195</v>
      </c>
      <c r="I7" s="219" t="s">
        <v>235</v>
      </c>
      <c r="J7" s="218" t="s">
        <v>235</v>
      </c>
      <c r="K7" s="218" t="s">
        <v>295</v>
      </c>
      <c r="L7" s="218" t="s">
        <v>297</v>
      </c>
      <c r="M7" s="218" t="s">
        <v>298</v>
      </c>
      <c r="N7" s="218" t="s">
        <v>326</v>
      </c>
    </row>
    <row r="8" spans="1:14" s="214" customFormat="1" ht="111.65" customHeight="1">
      <c r="A8" s="213" t="s">
        <v>211</v>
      </c>
      <c r="B8" s="211" t="s">
        <v>264</v>
      </c>
      <c r="C8" s="213" t="s">
        <v>236</v>
      </c>
      <c r="D8" s="213" t="s">
        <v>237</v>
      </c>
      <c r="E8" s="211" t="s">
        <v>287</v>
      </c>
      <c r="F8" s="213" t="s">
        <v>192</v>
      </c>
      <c r="G8" s="218" t="s">
        <v>191</v>
      </c>
      <c r="H8" s="218" t="s">
        <v>195</v>
      </c>
      <c r="I8" s="219" t="s">
        <v>199</v>
      </c>
      <c r="J8" s="218" t="s">
        <v>199</v>
      </c>
      <c r="K8" s="218" t="s">
        <v>295</v>
      </c>
      <c r="L8" s="218" t="s">
        <v>295</v>
      </c>
      <c r="M8" s="218" t="s">
        <v>199</v>
      </c>
      <c r="N8" s="218"/>
    </row>
    <row r="9" spans="1:14" s="214" customFormat="1" ht="94.5" customHeight="1">
      <c r="A9" s="213" t="s">
        <v>212</v>
      </c>
      <c r="B9" s="211" t="s">
        <v>265</v>
      </c>
      <c r="C9" s="213" t="s">
        <v>238</v>
      </c>
      <c r="D9" s="213" t="s">
        <v>239</v>
      </c>
      <c r="E9" s="211" t="s">
        <v>280</v>
      </c>
      <c r="F9" s="213" t="s">
        <v>192</v>
      </c>
      <c r="G9" s="218" t="s">
        <v>203</v>
      </c>
      <c r="H9" s="218" t="s">
        <v>196</v>
      </c>
      <c r="I9" s="219" t="s">
        <v>240</v>
      </c>
      <c r="J9" s="218" t="s">
        <v>299</v>
      </c>
      <c r="K9" s="218" t="s">
        <v>193</v>
      </c>
      <c r="L9" s="218" t="s">
        <v>300</v>
      </c>
      <c r="M9" s="218" t="s">
        <v>301</v>
      </c>
      <c r="N9" s="218" t="s">
        <v>326</v>
      </c>
    </row>
    <row r="10" spans="1:14" s="214" customFormat="1" ht="56">
      <c r="A10" s="213" t="s">
        <v>213</v>
      </c>
      <c r="B10" s="211" t="s">
        <v>266</v>
      </c>
      <c r="C10" s="213" t="s">
        <v>241</v>
      </c>
      <c r="D10" s="213" t="s">
        <v>239</v>
      </c>
      <c r="E10" s="211" t="s">
        <v>280</v>
      </c>
      <c r="F10" s="213" t="s">
        <v>190</v>
      </c>
      <c r="G10" s="218" t="s">
        <v>191</v>
      </c>
      <c r="H10" s="218" t="s">
        <v>195</v>
      </c>
      <c r="I10" s="219" t="s">
        <v>240</v>
      </c>
      <c r="J10" s="218" t="s">
        <v>299</v>
      </c>
      <c r="K10" s="218" t="s">
        <v>193</v>
      </c>
      <c r="L10" s="218" t="s">
        <v>300</v>
      </c>
      <c r="M10" s="218" t="s">
        <v>301</v>
      </c>
      <c r="N10" s="218" t="s">
        <v>326</v>
      </c>
    </row>
    <row r="11" spans="1:14" s="214" customFormat="1" ht="66.75" customHeight="1">
      <c r="A11" s="213" t="s">
        <v>214</v>
      </c>
      <c r="B11" s="211" t="s">
        <v>267</v>
      </c>
      <c r="C11" s="213" t="s">
        <v>242</v>
      </c>
      <c r="D11" s="213" t="s">
        <v>239</v>
      </c>
      <c r="E11" s="211" t="s">
        <v>280</v>
      </c>
      <c r="F11" s="213" t="s">
        <v>192</v>
      </c>
      <c r="G11" s="218" t="s">
        <v>191</v>
      </c>
      <c r="H11" s="218" t="s">
        <v>195</v>
      </c>
      <c r="I11" s="219" t="s">
        <v>243</v>
      </c>
      <c r="J11" s="218" t="s">
        <v>240</v>
      </c>
      <c r="K11" s="218" t="s">
        <v>302</v>
      </c>
      <c r="L11" s="218" t="s">
        <v>300</v>
      </c>
      <c r="M11" s="218" t="s">
        <v>254</v>
      </c>
      <c r="N11" s="218" t="s">
        <v>326</v>
      </c>
    </row>
    <row r="12" spans="1:14" s="214" customFormat="1" ht="66.75" customHeight="1">
      <c r="A12" s="213" t="s">
        <v>215</v>
      </c>
      <c r="B12" s="211" t="s">
        <v>268</v>
      </c>
      <c r="C12" s="213" t="s">
        <v>244</v>
      </c>
      <c r="D12" s="213" t="s">
        <v>245</v>
      </c>
      <c r="E12" s="211" t="s">
        <v>281</v>
      </c>
      <c r="F12" s="213" t="s">
        <v>190</v>
      </c>
      <c r="G12" s="218" t="s">
        <v>203</v>
      </c>
      <c r="H12" s="218" t="s">
        <v>199</v>
      </c>
      <c r="I12" s="219" t="s">
        <v>246</v>
      </c>
      <c r="J12" s="218" t="s">
        <v>246</v>
      </c>
      <c r="K12" s="218" t="s">
        <v>295</v>
      </c>
      <c r="L12" s="218" t="s">
        <v>302</v>
      </c>
      <c r="M12" s="218" t="s">
        <v>303</v>
      </c>
      <c r="N12" s="218" t="s">
        <v>326</v>
      </c>
    </row>
    <row r="13" spans="1:14" s="214" customFormat="1" ht="55">
      <c r="A13" s="213" t="s">
        <v>216</v>
      </c>
      <c r="B13" s="211" t="s">
        <v>269</v>
      </c>
      <c r="C13" s="213" t="s">
        <v>247</v>
      </c>
      <c r="D13" s="213" t="s">
        <v>248</v>
      </c>
      <c r="E13" s="211" t="s">
        <v>282</v>
      </c>
      <c r="F13" s="213" t="s">
        <v>190</v>
      </c>
      <c r="G13" s="218" t="s">
        <v>203</v>
      </c>
      <c r="H13" s="218" t="s">
        <v>199</v>
      </c>
      <c r="I13" s="219" t="s">
        <v>198</v>
      </c>
      <c r="J13" s="218" t="s">
        <v>304</v>
      </c>
      <c r="K13" s="218" t="s">
        <v>195</v>
      </c>
      <c r="L13" s="218" t="s">
        <v>302</v>
      </c>
      <c r="M13" s="218" t="s">
        <v>246</v>
      </c>
      <c r="N13" s="218" t="s">
        <v>326</v>
      </c>
    </row>
    <row r="14" spans="1:14" s="214" customFormat="1" ht="55">
      <c r="A14" s="213" t="s">
        <v>217</v>
      </c>
      <c r="B14" s="211" t="s">
        <v>270</v>
      </c>
      <c r="C14" s="213" t="s">
        <v>249</v>
      </c>
      <c r="D14" s="213" t="s">
        <v>250</v>
      </c>
      <c r="E14" s="211" t="s">
        <v>283</v>
      </c>
      <c r="F14" s="213" t="s">
        <v>192</v>
      </c>
      <c r="G14" s="218" t="s">
        <v>191</v>
      </c>
      <c r="H14" s="218" t="s">
        <v>193</v>
      </c>
      <c r="I14" s="219" t="s">
        <v>251</v>
      </c>
      <c r="J14" s="218" t="s">
        <v>251</v>
      </c>
      <c r="K14" s="218" t="s">
        <v>295</v>
      </c>
      <c r="L14" s="218" t="s">
        <v>295</v>
      </c>
      <c r="M14" s="218" t="s">
        <v>251</v>
      </c>
      <c r="N14" s="218"/>
    </row>
    <row r="15" spans="1:14" s="214" customFormat="1" ht="56">
      <c r="A15" s="213" t="s">
        <v>218</v>
      </c>
      <c r="B15" s="211" t="s">
        <v>271</v>
      </c>
      <c r="C15" s="213" t="s">
        <v>252</v>
      </c>
      <c r="D15" s="213" t="s">
        <v>253</v>
      </c>
      <c r="E15" s="211" t="s">
        <v>284</v>
      </c>
      <c r="F15" s="213" t="s">
        <v>192</v>
      </c>
      <c r="G15" s="218" t="s">
        <v>191</v>
      </c>
      <c r="H15" s="218" t="s">
        <v>195</v>
      </c>
      <c r="I15" s="219" t="s">
        <v>254</v>
      </c>
      <c r="J15" s="218" t="s">
        <v>305</v>
      </c>
      <c r="K15" s="218" t="s">
        <v>199</v>
      </c>
      <c r="L15" s="218" t="s">
        <v>302</v>
      </c>
      <c r="M15" s="218" t="s">
        <v>301</v>
      </c>
      <c r="N15" s="218" t="s">
        <v>326</v>
      </c>
    </row>
    <row r="16" spans="1:14" s="214" customFormat="1" ht="56">
      <c r="A16" s="213" t="s">
        <v>200</v>
      </c>
      <c r="B16" s="211" t="s">
        <v>204</v>
      </c>
      <c r="C16" s="213" t="s">
        <v>201</v>
      </c>
      <c r="D16" s="213" t="s">
        <v>202</v>
      </c>
      <c r="E16" s="211" t="s">
        <v>285</v>
      </c>
      <c r="F16" s="213" t="s">
        <v>192</v>
      </c>
      <c r="G16" s="218" t="s">
        <v>191</v>
      </c>
      <c r="H16" s="218" t="s">
        <v>193</v>
      </c>
      <c r="I16" s="219" t="s">
        <v>182</v>
      </c>
      <c r="J16" s="218" t="s">
        <v>306</v>
      </c>
      <c r="K16" s="218" t="s">
        <v>307</v>
      </c>
      <c r="L16" s="218" t="s">
        <v>295</v>
      </c>
      <c r="M16" s="218" t="s">
        <v>182</v>
      </c>
      <c r="N16" s="218"/>
    </row>
    <row r="17" spans="1:14" s="214" customFormat="1" ht="112">
      <c r="A17" s="216" t="s">
        <v>219</v>
      </c>
      <c r="B17" s="217" t="s">
        <v>272</v>
      </c>
      <c r="C17" s="213" t="s">
        <v>255</v>
      </c>
      <c r="D17" s="213"/>
      <c r="E17" s="211"/>
      <c r="F17" s="213" t="s">
        <v>192</v>
      </c>
      <c r="G17" s="218" t="s">
        <v>191</v>
      </c>
      <c r="H17" s="218" t="s">
        <v>193</v>
      </c>
      <c r="I17" s="219" t="s">
        <v>256</v>
      </c>
      <c r="J17" s="218" t="s">
        <v>308</v>
      </c>
      <c r="K17" s="218" t="s">
        <v>196</v>
      </c>
      <c r="L17" s="218" t="s">
        <v>309</v>
      </c>
      <c r="M17" s="218" t="s">
        <v>310</v>
      </c>
      <c r="N17" s="218" t="s">
        <v>327</v>
      </c>
    </row>
    <row r="18" spans="1:14" s="214" customFormat="1" ht="112">
      <c r="A18" s="216" t="s">
        <v>220</v>
      </c>
      <c r="B18" s="217" t="s">
        <v>273</v>
      </c>
      <c r="C18" s="213" t="s">
        <v>257</v>
      </c>
      <c r="D18" s="213" t="s">
        <v>258</v>
      </c>
      <c r="E18" s="211" t="s">
        <v>286</v>
      </c>
      <c r="F18" s="213" t="s">
        <v>192</v>
      </c>
      <c r="G18" s="218" t="s">
        <v>191</v>
      </c>
      <c r="H18" s="218" t="s">
        <v>193</v>
      </c>
      <c r="I18" s="219" t="s">
        <v>259</v>
      </c>
      <c r="J18" s="218" t="s">
        <v>311</v>
      </c>
      <c r="K18" s="218" t="s">
        <v>312</v>
      </c>
      <c r="L18" s="218" t="s">
        <v>312</v>
      </c>
      <c r="M18" s="218" t="s">
        <v>311</v>
      </c>
      <c r="N18" s="218" t="s">
        <v>328</v>
      </c>
    </row>
    <row r="19" spans="1:14" s="214" customFormat="1" ht="112">
      <c r="A19" s="213" t="s">
        <v>221</v>
      </c>
      <c r="B19" s="211" t="s">
        <v>274</v>
      </c>
      <c r="C19" s="213" t="s">
        <v>257</v>
      </c>
      <c r="D19" s="213" t="s">
        <v>258</v>
      </c>
      <c r="E19" s="211" t="s">
        <v>286</v>
      </c>
      <c r="F19" s="213" t="s">
        <v>192</v>
      </c>
      <c r="G19" s="218" t="s">
        <v>191</v>
      </c>
      <c r="H19" s="218" t="s">
        <v>193</v>
      </c>
      <c r="I19" s="219" t="s">
        <v>194</v>
      </c>
      <c r="J19" s="218" t="s">
        <v>251</v>
      </c>
      <c r="K19" s="218" t="s">
        <v>307</v>
      </c>
      <c r="L19" s="218" t="s">
        <v>295</v>
      </c>
      <c r="M19" s="218" t="s">
        <v>194</v>
      </c>
      <c r="N19" s="218"/>
    </row>
    <row r="20" spans="1:14" s="214" customFormat="1" ht="81" customHeight="1">
      <c r="A20" s="213" t="s">
        <v>222</v>
      </c>
      <c r="B20" s="211" t="s">
        <v>275</v>
      </c>
      <c r="C20" s="213" t="s">
        <v>260</v>
      </c>
      <c r="D20" s="213"/>
      <c r="E20" s="211"/>
      <c r="F20" s="213" t="s">
        <v>190</v>
      </c>
      <c r="G20" s="218" t="s">
        <v>191</v>
      </c>
      <c r="H20" s="218" t="s">
        <v>193</v>
      </c>
      <c r="I20" s="219" t="s">
        <v>259</v>
      </c>
      <c r="J20" s="218" t="s">
        <v>259</v>
      </c>
      <c r="K20" s="218" t="s">
        <v>295</v>
      </c>
      <c r="L20" s="218" t="s">
        <v>295</v>
      </c>
      <c r="M20" s="218" t="s">
        <v>259</v>
      </c>
      <c r="N20" s="218"/>
    </row>
    <row r="21" spans="1:14" s="214" customFormat="1" ht="113.25" customHeight="1">
      <c r="A21" s="213" t="s">
        <v>288</v>
      </c>
      <c r="B21" s="211" t="s">
        <v>322</v>
      </c>
      <c r="C21" s="213" t="s">
        <v>292</v>
      </c>
      <c r="D21" s="213"/>
      <c r="E21" s="211"/>
      <c r="F21" s="213" t="s">
        <v>192</v>
      </c>
      <c r="G21" s="218" t="s">
        <v>191</v>
      </c>
      <c r="H21" s="218" t="s">
        <v>193</v>
      </c>
      <c r="I21" s="219" t="s">
        <v>295</v>
      </c>
      <c r="J21" s="218" t="s">
        <v>310</v>
      </c>
      <c r="K21" s="218" t="s">
        <v>310</v>
      </c>
      <c r="L21" s="218" t="s">
        <v>313</v>
      </c>
      <c r="M21" s="218" t="s">
        <v>313</v>
      </c>
      <c r="N21" s="218" t="s">
        <v>329</v>
      </c>
    </row>
    <row r="22" spans="1:14" s="210" customFormat="1" ht="113.25" customHeight="1">
      <c r="A22" s="207" t="s">
        <v>289</v>
      </c>
      <c r="B22" s="208" t="s">
        <v>323</v>
      </c>
      <c r="C22" s="207" t="s">
        <v>292</v>
      </c>
      <c r="D22" s="207"/>
      <c r="E22" s="208"/>
      <c r="F22" s="209" t="s">
        <v>192</v>
      </c>
      <c r="G22" s="218" t="s">
        <v>191</v>
      </c>
      <c r="H22" s="218" t="s">
        <v>193</v>
      </c>
      <c r="I22" s="219" t="s">
        <v>295</v>
      </c>
      <c r="J22" s="218" t="s">
        <v>310</v>
      </c>
      <c r="K22" s="218" t="s">
        <v>310</v>
      </c>
      <c r="L22" s="218" t="s">
        <v>313</v>
      </c>
      <c r="M22" s="218" t="s">
        <v>313</v>
      </c>
      <c r="N22" s="218" t="s">
        <v>329</v>
      </c>
    </row>
    <row r="23" spans="1:14" s="210" customFormat="1" ht="55.5">
      <c r="A23" s="207" t="s">
        <v>290</v>
      </c>
      <c r="B23" s="208"/>
      <c r="C23" s="207" t="s">
        <v>293</v>
      </c>
      <c r="D23" s="207"/>
      <c r="E23" s="208"/>
      <c r="F23" s="209" t="s">
        <v>190</v>
      </c>
      <c r="G23" s="218" t="s">
        <v>191</v>
      </c>
      <c r="H23" s="218" t="s">
        <v>295</v>
      </c>
      <c r="I23" s="219" t="s">
        <v>314</v>
      </c>
      <c r="J23" s="218" t="s">
        <v>314</v>
      </c>
      <c r="K23" s="218"/>
      <c r="L23" s="218" t="s">
        <v>314</v>
      </c>
      <c r="M23" s="218" t="s">
        <v>314</v>
      </c>
      <c r="N23" s="218"/>
    </row>
    <row r="24" spans="1:14" s="210" customFormat="1" ht="55">
      <c r="A24" s="207" t="s">
        <v>291</v>
      </c>
      <c r="B24" s="208" t="s">
        <v>324</v>
      </c>
      <c r="C24" s="207" t="s">
        <v>294</v>
      </c>
      <c r="D24" s="207"/>
      <c r="E24" s="208"/>
      <c r="F24" s="209" t="s">
        <v>192</v>
      </c>
      <c r="G24" s="218" t="s">
        <v>191</v>
      </c>
      <c r="H24" s="218" t="s">
        <v>193</v>
      </c>
      <c r="I24" s="219" t="s">
        <v>295</v>
      </c>
      <c r="J24" s="218" t="s">
        <v>315</v>
      </c>
      <c r="K24" s="218" t="s">
        <v>315</v>
      </c>
      <c r="L24" s="218" t="s">
        <v>315</v>
      </c>
      <c r="M24" s="218" t="s">
        <v>315</v>
      </c>
      <c r="N24" s="218" t="s">
        <v>328</v>
      </c>
    </row>
  </sheetData>
  <pageMargins left="0.25" right="0.25" top="0.75" bottom="0.75" header="0.3" footer="0.3"/>
  <pageSetup paperSize="9" scale="3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E2E4-65C2-4E2E-A911-0B421BB78FCF}">
  <sheetPr>
    <pageSetUpPr fitToPage="1"/>
  </sheetPr>
  <dimension ref="A1:O24"/>
  <sheetViews>
    <sheetView view="pageBreakPreview" topLeftCell="A18" zoomScale="40" zoomScaleNormal="85" zoomScaleSheetLayoutView="40" workbookViewId="0">
      <selection activeCell="E22" sqref="E22"/>
    </sheetView>
  </sheetViews>
  <sheetFormatPr defaultColWidth="8.81640625" defaultRowHeight="13"/>
  <cols>
    <col min="1" max="1" width="56.1796875" style="212" customWidth="1"/>
    <col min="2" max="2" width="50.1796875" style="212" customWidth="1"/>
    <col min="3" max="3" width="19" style="212" customWidth="1"/>
    <col min="4" max="4" width="48.54296875" style="212" customWidth="1"/>
    <col min="5" max="5" width="52.81640625" style="212" customWidth="1"/>
    <col min="6" max="6" width="18.1796875" style="212" customWidth="1"/>
    <col min="7" max="7" width="12.1796875" style="212" customWidth="1"/>
    <col min="8" max="8" width="21.453125" style="212" customWidth="1"/>
    <col min="9" max="9" width="18.81640625" style="212" customWidth="1"/>
    <col min="10" max="10" width="30.453125" style="221" customWidth="1"/>
    <col min="11" max="12" width="20.453125" style="221" customWidth="1"/>
    <col min="13" max="13" width="21.81640625" style="221" customWidth="1"/>
    <col min="14" max="14" width="42" style="212" customWidth="1"/>
    <col min="15" max="16384" width="8.81640625" style="212"/>
  </cols>
  <sheetData>
    <row r="1" spans="1:15" s="201" customFormat="1" ht="61.5">
      <c r="A1" s="199" t="e">
        <f>#REF!</f>
        <v>#REF!</v>
      </c>
      <c r="B1" s="200"/>
      <c r="D1" s="199"/>
      <c r="E1" s="202"/>
      <c r="F1" s="202"/>
      <c r="G1" s="202"/>
      <c r="H1" s="202"/>
      <c r="I1" s="203"/>
      <c r="J1" s="202"/>
      <c r="K1" s="202"/>
      <c r="L1" s="202"/>
      <c r="M1" s="202"/>
      <c r="N1" s="202"/>
    </row>
    <row r="2" spans="1:15" s="206" customFormat="1" ht="82.5">
      <c r="A2" s="204" t="s">
        <v>184</v>
      </c>
      <c r="B2" s="205"/>
      <c r="C2" s="205" t="s">
        <v>185</v>
      </c>
      <c r="D2" s="205" t="s">
        <v>186</v>
      </c>
      <c r="E2" s="205"/>
      <c r="F2" s="205" t="s">
        <v>187</v>
      </c>
      <c r="G2" s="205" t="s">
        <v>188</v>
      </c>
      <c r="H2" s="205" t="s">
        <v>189</v>
      </c>
      <c r="I2" s="205" t="s">
        <v>321</v>
      </c>
      <c r="J2" s="205" t="s">
        <v>330</v>
      </c>
      <c r="K2" s="205" t="s">
        <v>319</v>
      </c>
      <c r="L2" s="205" t="s">
        <v>318</v>
      </c>
      <c r="M2" s="205" t="s">
        <v>317</v>
      </c>
      <c r="N2" s="205" t="s">
        <v>316</v>
      </c>
    </row>
    <row r="3" spans="1:15" s="214" customFormat="1" ht="56">
      <c r="A3" s="213" t="s">
        <v>206</v>
      </c>
      <c r="B3" s="211" t="s">
        <v>261</v>
      </c>
      <c r="C3" s="213" t="s">
        <v>223</v>
      </c>
      <c r="D3" s="213" t="s">
        <v>224</v>
      </c>
      <c r="E3" s="211" t="s">
        <v>277</v>
      </c>
      <c r="F3" s="213" t="s">
        <v>190</v>
      </c>
      <c r="G3" s="218" t="s">
        <v>191</v>
      </c>
      <c r="H3" s="218" t="s">
        <v>199</v>
      </c>
      <c r="I3" s="223" t="s">
        <v>225</v>
      </c>
      <c r="J3" s="220">
        <f>K3+O3</f>
        <v>30</v>
      </c>
      <c r="K3" s="220">
        <v>0</v>
      </c>
      <c r="L3" s="220"/>
      <c r="M3" s="220"/>
      <c r="N3" s="218"/>
      <c r="O3" s="214" t="str">
        <f>LEFT(I3,LEN(I3)-3)</f>
        <v>30</v>
      </c>
    </row>
    <row r="4" spans="1:15" s="214" customFormat="1" ht="56">
      <c r="A4" s="213" t="s">
        <v>207</v>
      </c>
      <c r="B4" s="211" t="s">
        <v>262</v>
      </c>
      <c r="C4" s="213" t="s">
        <v>226</v>
      </c>
      <c r="D4" s="213" t="s">
        <v>227</v>
      </c>
      <c r="E4" s="211" t="s">
        <v>276</v>
      </c>
      <c r="F4" s="213" t="s">
        <v>190</v>
      </c>
      <c r="G4" s="218" t="s">
        <v>191</v>
      </c>
      <c r="H4" s="218" t="s">
        <v>199</v>
      </c>
      <c r="I4" s="223" t="s">
        <v>228</v>
      </c>
      <c r="J4" s="220">
        <f t="shared" ref="J4:J22" si="0">K4+O4</f>
        <v>29.25</v>
      </c>
      <c r="K4" s="220">
        <v>0.25</v>
      </c>
      <c r="L4" s="220"/>
      <c r="M4" s="220"/>
      <c r="N4" s="218"/>
      <c r="O4" s="214" t="str">
        <f t="shared" ref="O4:O24" si="1">LEFT(I4,LEN(I4)-3)</f>
        <v>29</v>
      </c>
    </row>
    <row r="5" spans="1:15" s="214" customFormat="1" ht="28">
      <c r="A5" s="213" t="s">
        <v>208</v>
      </c>
      <c r="B5" s="211" t="s">
        <v>72</v>
      </c>
      <c r="C5" s="213" t="s">
        <v>229</v>
      </c>
      <c r="D5" s="213" t="s">
        <v>230</v>
      </c>
      <c r="E5" s="211" t="s">
        <v>278</v>
      </c>
      <c r="F5" s="213" t="s">
        <v>192</v>
      </c>
      <c r="G5" s="218" t="s">
        <v>191</v>
      </c>
      <c r="H5" s="218" t="s">
        <v>195</v>
      </c>
      <c r="I5" s="223" t="s">
        <v>197</v>
      </c>
      <c r="J5" s="220">
        <f t="shared" si="0"/>
        <v>6</v>
      </c>
      <c r="K5" s="220">
        <v>0</v>
      </c>
      <c r="L5" s="220"/>
      <c r="M5" s="220"/>
      <c r="N5" s="218"/>
      <c r="O5" s="214" t="str">
        <f t="shared" si="1"/>
        <v>6</v>
      </c>
    </row>
    <row r="6" spans="1:15" s="214" customFormat="1" ht="69" customHeight="1">
      <c r="A6" s="213" t="s">
        <v>209</v>
      </c>
      <c r="B6" s="211" t="s">
        <v>73</v>
      </c>
      <c r="C6" s="213" t="s">
        <v>232</v>
      </c>
      <c r="D6" s="213" t="s">
        <v>230</v>
      </c>
      <c r="E6" s="211" t="s">
        <v>278</v>
      </c>
      <c r="F6" s="213" t="s">
        <v>192</v>
      </c>
      <c r="G6" s="218" t="s">
        <v>191</v>
      </c>
      <c r="H6" s="218" t="s">
        <v>193</v>
      </c>
      <c r="I6" s="223" t="s">
        <v>194</v>
      </c>
      <c r="J6" s="220">
        <f t="shared" si="0"/>
        <v>0.875</v>
      </c>
      <c r="K6" s="222">
        <v>-0.125</v>
      </c>
      <c r="L6" s="220"/>
      <c r="M6" s="220"/>
      <c r="N6" s="218"/>
      <c r="O6" s="214" t="str">
        <f t="shared" si="1"/>
        <v>1</v>
      </c>
    </row>
    <row r="7" spans="1:15" s="214" customFormat="1" ht="69" customHeight="1">
      <c r="A7" s="213" t="s">
        <v>210</v>
      </c>
      <c r="B7" s="211" t="s">
        <v>263</v>
      </c>
      <c r="C7" s="213" t="s">
        <v>233</v>
      </c>
      <c r="D7" s="215" t="s">
        <v>234</v>
      </c>
      <c r="E7" s="211" t="s">
        <v>279</v>
      </c>
      <c r="F7" s="213" t="s">
        <v>192</v>
      </c>
      <c r="G7" s="218" t="s">
        <v>191</v>
      </c>
      <c r="H7" s="218" t="s">
        <v>195</v>
      </c>
      <c r="I7" s="223" t="s">
        <v>298</v>
      </c>
      <c r="J7" s="220">
        <f t="shared" si="0"/>
        <v>8.75</v>
      </c>
      <c r="K7" s="222">
        <v>0.25</v>
      </c>
      <c r="L7" s="220"/>
      <c r="M7" s="220"/>
      <c r="N7" s="218"/>
      <c r="O7" s="214" t="str">
        <f t="shared" si="1"/>
        <v>8 1/2</v>
      </c>
    </row>
    <row r="8" spans="1:15" s="214" customFormat="1" ht="111.65" customHeight="1">
      <c r="A8" s="213" t="s">
        <v>211</v>
      </c>
      <c r="B8" s="211" t="s">
        <v>264</v>
      </c>
      <c r="C8" s="213" t="s">
        <v>236</v>
      </c>
      <c r="D8" s="213" t="s">
        <v>237</v>
      </c>
      <c r="E8" s="211" t="s">
        <v>287</v>
      </c>
      <c r="F8" s="213" t="s">
        <v>192</v>
      </c>
      <c r="G8" s="218" t="s">
        <v>191</v>
      </c>
      <c r="H8" s="218" t="s">
        <v>195</v>
      </c>
      <c r="I8" s="223" t="s">
        <v>199</v>
      </c>
      <c r="J8" s="220">
        <v>0.625</v>
      </c>
      <c r="K8" s="220">
        <v>0.125</v>
      </c>
      <c r="L8" s="220"/>
      <c r="M8" s="220"/>
      <c r="N8" s="218"/>
      <c r="O8" s="214" t="str">
        <f t="shared" si="1"/>
        <v>1/2</v>
      </c>
    </row>
    <row r="9" spans="1:15" s="214" customFormat="1" ht="94.5" customHeight="1">
      <c r="A9" s="213" t="s">
        <v>212</v>
      </c>
      <c r="B9" s="211" t="s">
        <v>265</v>
      </c>
      <c r="C9" s="213" t="s">
        <v>238</v>
      </c>
      <c r="D9" s="213" t="s">
        <v>239</v>
      </c>
      <c r="E9" s="211" t="s">
        <v>280</v>
      </c>
      <c r="F9" s="213" t="s">
        <v>192</v>
      </c>
      <c r="G9" s="218" t="s">
        <v>203</v>
      </c>
      <c r="H9" s="218" t="s">
        <v>196</v>
      </c>
      <c r="I9" s="223" t="s">
        <v>301</v>
      </c>
      <c r="J9" s="220">
        <f t="shared" si="0"/>
        <v>12.25</v>
      </c>
      <c r="K9" s="220">
        <v>0.25</v>
      </c>
      <c r="L9" s="220"/>
      <c r="M9" s="220"/>
      <c r="N9" s="218"/>
      <c r="O9" s="214" t="str">
        <f t="shared" si="1"/>
        <v>12</v>
      </c>
    </row>
    <row r="10" spans="1:15" s="214" customFormat="1" ht="56">
      <c r="A10" s="213" t="s">
        <v>213</v>
      </c>
      <c r="B10" s="211" t="s">
        <v>266</v>
      </c>
      <c r="C10" s="213" t="s">
        <v>241</v>
      </c>
      <c r="D10" s="213" t="s">
        <v>239</v>
      </c>
      <c r="E10" s="211" t="s">
        <v>280</v>
      </c>
      <c r="F10" s="213" t="s">
        <v>190</v>
      </c>
      <c r="G10" s="218" t="s">
        <v>191</v>
      </c>
      <c r="H10" s="218" t="s">
        <v>195</v>
      </c>
      <c r="I10" s="223" t="s">
        <v>301</v>
      </c>
      <c r="J10" s="220">
        <f t="shared" si="0"/>
        <v>12.25</v>
      </c>
      <c r="K10" s="220">
        <v>0.25</v>
      </c>
      <c r="L10" s="220"/>
      <c r="M10" s="220"/>
      <c r="N10" s="218"/>
      <c r="O10" s="214" t="str">
        <f t="shared" si="1"/>
        <v>12</v>
      </c>
    </row>
    <row r="11" spans="1:15" s="214" customFormat="1" ht="66.75" customHeight="1">
      <c r="A11" s="213" t="s">
        <v>214</v>
      </c>
      <c r="B11" s="211" t="s">
        <v>267</v>
      </c>
      <c r="C11" s="213" t="s">
        <v>242</v>
      </c>
      <c r="D11" s="213" t="s">
        <v>239</v>
      </c>
      <c r="E11" s="211" t="s">
        <v>280</v>
      </c>
      <c r="F11" s="213" t="s">
        <v>192</v>
      </c>
      <c r="G11" s="218" t="s">
        <v>191</v>
      </c>
      <c r="H11" s="218" t="s">
        <v>195</v>
      </c>
      <c r="I11" s="223" t="s">
        <v>254</v>
      </c>
      <c r="J11" s="220">
        <f t="shared" si="0"/>
        <v>12.75</v>
      </c>
      <c r="K11" s="220">
        <v>0.25</v>
      </c>
      <c r="L11" s="220"/>
      <c r="M11" s="220"/>
      <c r="N11" s="218"/>
      <c r="O11" s="214" t="str">
        <f t="shared" si="1"/>
        <v>12 1/2</v>
      </c>
    </row>
    <row r="12" spans="1:15" s="214" customFormat="1" ht="66.75" customHeight="1">
      <c r="A12" s="213" t="s">
        <v>215</v>
      </c>
      <c r="B12" s="211" t="s">
        <v>268</v>
      </c>
      <c r="C12" s="213" t="s">
        <v>244</v>
      </c>
      <c r="D12" s="213" t="s">
        <v>245</v>
      </c>
      <c r="E12" s="211" t="s">
        <v>281</v>
      </c>
      <c r="F12" s="213" t="s">
        <v>190</v>
      </c>
      <c r="G12" s="218" t="s">
        <v>203</v>
      </c>
      <c r="H12" s="218" t="s">
        <v>199</v>
      </c>
      <c r="I12" s="223" t="s">
        <v>303</v>
      </c>
      <c r="J12" s="220">
        <f t="shared" si="0"/>
        <v>22</v>
      </c>
      <c r="K12" s="220">
        <v>0</v>
      </c>
      <c r="L12" s="220"/>
      <c r="M12" s="220"/>
      <c r="N12" s="218"/>
      <c r="O12" s="214" t="str">
        <f t="shared" si="1"/>
        <v>22</v>
      </c>
    </row>
    <row r="13" spans="1:15" s="214" customFormat="1" ht="55">
      <c r="A13" s="213" t="s">
        <v>216</v>
      </c>
      <c r="B13" s="211" t="s">
        <v>269</v>
      </c>
      <c r="C13" s="213" t="s">
        <v>247</v>
      </c>
      <c r="D13" s="213" t="s">
        <v>248</v>
      </c>
      <c r="E13" s="211" t="s">
        <v>282</v>
      </c>
      <c r="F13" s="213" t="s">
        <v>190</v>
      </c>
      <c r="G13" s="218" t="s">
        <v>203</v>
      </c>
      <c r="H13" s="218" t="s">
        <v>199</v>
      </c>
      <c r="I13" s="223" t="s">
        <v>246</v>
      </c>
      <c r="J13" s="220">
        <f t="shared" si="0"/>
        <v>22.5</v>
      </c>
      <c r="K13" s="220">
        <v>0</v>
      </c>
      <c r="L13" s="220"/>
      <c r="M13" s="220"/>
      <c r="N13" s="218"/>
      <c r="O13" s="214" t="str">
        <f t="shared" si="1"/>
        <v>22 1/2</v>
      </c>
    </row>
    <row r="14" spans="1:15" s="214" customFormat="1" ht="55">
      <c r="A14" s="213" t="s">
        <v>217</v>
      </c>
      <c r="B14" s="211" t="s">
        <v>270</v>
      </c>
      <c r="C14" s="213" t="s">
        <v>249</v>
      </c>
      <c r="D14" s="213" t="s">
        <v>250</v>
      </c>
      <c r="E14" s="211" t="s">
        <v>283</v>
      </c>
      <c r="F14" s="213" t="s">
        <v>192</v>
      </c>
      <c r="G14" s="218" t="s">
        <v>191</v>
      </c>
      <c r="H14" s="218" t="s">
        <v>193</v>
      </c>
      <c r="I14" s="223" t="s">
        <v>251</v>
      </c>
      <c r="J14" s="220">
        <v>0.875</v>
      </c>
      <c r="K14" s="220">
        <v>0</v>
      </c>
      <c r="L14" s="220"/>
      <c r="M14" s="220"/>
      <c r="N14" s="218"/>
      <c r="O14" s="214" t="str">
        <f t="shared" si="1"/>
        <v>7/8</v>
      </c>
    </row>
    <row r="15" spans="1:15" s="214" customFormat="1" ht="56">
      <c r="A15" s="213" t="s">
        <v>218</v>
      </c>
      <c r="B15" s="211" t="s">
        <v>271</v>
      </c>
      <c r="C15" s="213" t="s">
        <v>252</v>
      </c>
      <c r="D15" s="213" t="s">
        <v>253</v>
      </c>
      <c r="E15" s="211" t="s">
        <v>284</v>
      </c>
      <c r="F15" s="213" t="s">
        <v>192</v>
      </c>
      <c r="G15" s="218" t="s">
        <v>191</v>
      </c>
      <c r="H15" s="218" t="s">
        <v>195</v>
      </c>
      <c r="I15" s="223" t="s">
        <v>301</v>
      </c>
      <c r="J15" s="220">
        <f t="shared" si="0"/>
        <v>12</v>
      </c>
      <c r="K15" s="220">
        <v>0</v>
      </c>
      <c r="L15" s="220"/>
      <c r="M15" s="220"/>
      <c r="N15" s="218"/>
      <c r="O15" s="214" t="str">
        <f t="shared" si="1"/>
        <v>12</v>
      </c>
    </row>
    <row r="16" spans="1:15" s="214" customFormat="1" ht="56">
      <c r="A16" s="213" t="s">
        <v>200</v>
      </c>
      <c r="B16" s="211" t="s">
        <v>204</v>
      </c>
      <c r="C16" s="213" t="s">
        <v>201</v>
      </c>
      <c r="D16" s="213" t="s">
        <v>202</v>
      </c>
      <c r="E16" s="211" t="s">
        <v>285</v>
      </c>
      <c r="F16" s="213" t="s">
        <v>192</v>
      </c>
      <c r="G16" s="218" t="s">
        <v>191</v>
      </c>
      <c r="H16" s="218" t="s">
        <v>193</v>
      </c>
      <c r="I16" s="223" t="s">
        <v>182</v>
      </c>
      <c r="J16" s="220">
        <f t="shared" si="0"/>
        <v>1.5</v>
      </c>
      <c r="K16" s="220">
        <v>0</v>
      </c>
      <c r="L16" s="220"/>
      <c r="M16" s="220"/>
      <c r="N16" s="218"/>
      <c r="O16" s="214" t="str">
        <f t="shared" si="1"/>
        <v>1 1/2</v>
      </c>
    </row>
    <row r="17" spans="1:15" s="214" customFormat="1" ht="112">
      <c r="A17" s="216" t="s">
        <v>219</v>
      </c>
      <c r="B17" s="217" t="s">
        <v>272</v>
      </c>
      <c r="C17" s="213" t="s">
        <v>255</v>
      </c>
      <c r="D17" s="213"/>
      <c r="E17" s="211"/>
      <c r="F17" s="213" t="s">
        <v>192</v>
      </c>
      <c r="G17" s="218" t="s">
        <v>191</v>
      </c>
      <c r="H17" s="218" t="s">
        <v>193</v>
      </c>
      <c r="I17" s="223" t="s">
        <v>310</v>
      </c>
      <c r="J17" s="220">
        <f t="shared" si="0"/>
        <v>3.625</v>
      </c>
      <c r="K17" s="220">
        <v>0.125</v>
      </c>
      <c r="L17" s="220"/>
      <c r="M17" s="220"/>
      <c r="N17" s="218"/>
      <c r="O17" s="214" t="str">
        <f t="shared" si="1"/>
        <v>3 1/2</v>
      </c>
    </row>
    <row r="18" spans="1:15" s="214" customFormat="1" ht="112">
      <c r="A18" s="216" t="s">
        <v>220</v>
      </c>
      <c r="B18" s="217" t="s">
        <v>273</v>
      </c>
      <c r="C18" s="213" t="s">
        <v>257</v>
      </c>
      <c r="D18" s="213" t="s">
        <v>258</v>
      </c>
      <c r="E18" s="211" t="s">
        <v>286</v>
      </c>
      <c r="F18" s="213" t="s">
        <v>192</v>
      </c>
      <c r="G18" s="218" t="s">
        <v>191</v>
      </c>
      <c r="H18" s="218" t="s">
        <v>193</v>
      </c>
      <c r="I18" s="223" t="s">
        <v>311</v>
      </c>
      <c r="J18" s="220">
        <f t="shared" si="0"/>
        <v>5</v>
      </c>
      <c r="K18" s="220">
        <v>-0.125</v>
      </c>
      <c r="L18" s="220"/>
      <c r="M18" s="220"/>
      <c r="N18" s="218"/>
      <c r="O18" s="214" t="str">
        <f t="shared" si="1"/>
        <v>5 1/8</v>
      </c>
    </row>
    <row r="19" spans="1:15" s="214" customFormat="1" ht="112">
      <c r="A19" s="213" t="s">
        <v>221</v>
      </c>
      <c r="B19" s="211" t="s">
        <v>274</v>
      </c>
      <c r="C19" s="213" t="s">
        <v>257</v>
      </c>
      <c r="D19" s="213" t="s">
        <v>258</v>
      </c>
      <c r="E19" s="211" t="s">
        <v>286</v>
      </c>
      <c r="F19" s="213" t="s">
        <v>192</v>
      </c>
      <c r="G19" s="218" t="s">
        <v>191</v>
      </c>
      <c r="H19" s="218" t="s">
        <v>193</v>
      </c>
      <c r="I19" s="223" t="s">
        <v>194</v>
      </c>
      <c r="J19" s="220">
        <f t="shared" si="0"/>
        <v>0.875</v>
      </c>
      <c r="K19" s="220">
        <v>-0.125</v>
      </c>
      <c r="L19" s="220"/>
      <c r="M19" s="220"/>
      <c r="N19" s="218"/>
      <c r="O19" s="214" t="str">
        <f t="shared" si="1"/>
        <v>1</v>
      </c>
    </row>
    <row r="20" spans="1:15" s="214" customFormat="1" ht="81" customHeight="1">
      <c r="A20" s="213" t="s">
        <v>222</v>
      </c>
      <c r="B20" s="211" t="s">
        <v>275</v>
      </c>
      <c r="C20" s="213" t="s">
        <v>260</v>
      </c>
      <c r="D20" s="213"/>
      <c r="E20" s="211"/>
      <c r="F20" s="213" t="s">
        <v>190</v>
      </c>
      <c r="G20" s="218" t="s">
        <v>191</v>
      </c>
      <c r="H20" s="218" t="s">
        <v>193</v>
      </c>
      <c r="I20" s="223" t="s">
        <v>259</v>
      </c>
      <c r="J20" s="220">
        <f t="shared" si="0"/>
        <v>5.375</v>
      </c>
      <c r="K20" s="222">
        <v>-0.125</v>
      </c>
      <c r="L20" s="220"/>
      <c r="M20" s="220"/>
      <c r="N20" s="218"/>
      <c r="O20" s="214" t="str">
        <f t="shared" si="1"/>
        <v>5 1/2</v>
      </c>
    </row>
    <row r="21" spans="1:15" s="214" customFormat="1" ht="113.25" customHeight="1">
      <c r="A21" s="213" t="s">
        <v>288</v>
      </c>
      <c r="B21" s="211" t="s">
        <v>322</v>
      </c>
      <c r="C21" s="213" t="s">
        <v>292</v>
      </c>
      <c r="D21" s="213"/>
      <c r="E21" s="211"/>
      <c r="F21" s="213" t="s">
        <v>192</v>
      </c>
      <c r="G21" s="218" t="s">
        <v>191</v>
      </c>
      <c r="H21" s="218" t="s">
        <v>193</v>
      </c>
      <c r="I21" s="223" t="s">
        <v>313</v>
      </c>
      <c r="J21" s="220">
        <f t="shared" si="0"/>
        <v>2.75</v>
      </c>
      <c r="K21" s="220">
        <v>-0.25</v>
      </c>
      <c r="L21" s="220"/>
      <c r="M21" s="220"/>
      <c r="N21" s="218"/>
      <c r="O21" s="214" t="str">
        <f t="shared" si="1"/>
        <v>3</v>
      </c>
    </row>
    <row r="22" spans="1:15" s="210" customFormat="1" ht="113.25" customHeight="1">
      <c r="A22" s="207" t="s">
        <v>289</v>
      </c>
      <c r="B22" s="208" t="s">
        <v>323</v>
      </c>
      <c r="C22" s="207" t="s">
        <v>292</v>
      </c>
      <c r="D22" s="207"/>
      <c r="E22" s="208"/>
      <c r="F22" s="209" t="s">
        <v>192</v>
      </c>
      <c r="G22" s="218" t="s">
        <v>191</v>
      </c>
      <c r="H22" s="218" t="s">
        <v>193</v>
      </c>
      <c r="I22" s="223" t="s">
        <v>313</v>
      </c>
      <c r="J22" s="220">
        <f t="shared" si="0"/>
        <v>3</v>
      </c>
      <c r="K22" s="220">
        <v>0</v>
      </c>
      <c r="L22" s="220"/>
      <c r="M22" s="220"/>
      <c r="N22" s="218"/>
      <c r="O22" s="214" t="str">
        <f t="shared" si="1"/>
        <v>3</v>
      </c>
    </row>
    <row r="23" spans="1:15" s="210" customFormat="1" ht="88.5" customHeight="1">
      <c r="A23" s="207" t="s">
        <v>290</v>
      </c>
      <c r="B23" s="208" t="s">
        <v>384</v>
      </c>
      <c r="C23" s="207" t="s">
        <v>293</v>
      </c>
      <c r="D23" s="207"/>
      <c r="E23" s="208"/>
      <c r="F23" s="209" t="s">
        <v>190</v>
      </c>
      <c r="G23" s="218" t="s">
        <v>191</v>
      </c>
      <c r="H23" s="218" t="s">
        <v>295</v>
      </c>
      <c r="I23" s="223" t="s">
        <v>314</v>
      </c>
      <c r="J23" s="220">
        <v>0</v>
      </c>
      <c r="K23" s="220">
        <v>0</v>
      </c>
      <c r="L23" s="220"/>
      <c r="M23" s="220"/>
      <c r="N23" s="218"/>
      <c r="O23" s="214" t="e">
        <f t="shared" si="1"/>
        <v>#VALUE!</v>
      </c>
    </row>
    <row r="24" spans="1:15" s="210" customFormat="1" ht="28">
      <c r="A24" s="207" t="s">
        <v>291</v>
      </c>
      <c r="B24" s="208" t="s">
        <v>324</v>
      </c>
      <c r="C24" s="207" t="s">
        <v>294</v>
      </c>
      <c r="D24" s="207"/>
      <c r="E24" s="208"/>
      <c r="F24" s="209" t="s">
        <v>192</v>
      </c>
      <c r="G24" s="218" t="s">
        <v>191</v>
      </c>
      <c r="H24" s="218" t="s">
        <v>193</v>
      </c>
      <c r="I24" s="223" t="s">
        <v>315</v>
      </c>
      <c r="J24" s="220">
        <v>0.75</v>
      </c>
      <c r="K24" s="220">
        <v>0</v>
      </c>
      <c r="L24" s="220"/>
      <c r="M24" s="220"/>
      <c r="N24" s="218"/>
      <c r="O24" s="214" t="str">
        <f t="shared" si="1"/>
        <v>3/4</v>
      </c>
    </row>
  </sheetData>
  <pageMargins left="0.25" right="0.25" top="0.75" bottom="0.75" header="0.3" footer="0.3"/>
  <pageSetup paperSize="9"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F051-11E2-4729-83E9-F07E039A43D1}">
  <sheetPr>
    <pageSetUpPr fitToPage="1"/>
  </sheetPr>
  <dimension ref="A1:P26"/>
  <sheetViews>
    <sheetView view="pageBreakPreview" topLeftCell="A19" zoomScale="40" zoomScaleNormal="85" zoomScaleSheetLayoutView="40" workbookViewId="0">
      <selection activeCell="D19" sqref="D19"/>
    </sheetView>
  </sheetViews>
  <sheetFormatPr defaultColWidth="8.81640625" defaultRowHeight="13"/>
  <cols>
    <col min="1" max="1" width="56.1796875" style="212" customWidth="1"/>
    <col min="2" max="2" width="50.1796875" style="212" hidden="1" customWidth="1"/>
    <col min="3" max="3" width="58.1796875" style="212" customWidth="1"/>
    <col min="4" max="4" width="48.54296875" style="212" customWidth="1"/>
    <col min="5" max="5" width="52.81640625" style="212" hidden="1" customWidth="1"/>
    <col min="6" max="6" width="57.81640625" style="212" customWidth="1"/>
    <col min="7" max="7" width="23.54296875" style="212" customWidth="1"/>
    <col min="8" max="8" width="23.1796875" style="212" customWidth="1"/>
    <col min="9" max="10" width="28" style="212" customWidth="1"/>
    <col min="11" max="14" width="28" style="221" customWidth="1"/>
    <col min="15" max="15" width="42" style="212" customWidth="1"/>
    <col min="16" max="16384" width="8.81640625" style="212"/>
  </cols>
  <sheetData>
    <row r="1" spans="1:16" s="201" customFormat="1" ht="84" customHeight="1">
      <c r="A1" s="199" t="e">
        <f>#REF!</f>
        <v>#REF!</v>
      </c>
      <c r="B1" s="200"/>
      <c r="C1" s="200"/>
      <c r="D1" s="199"/>
      <c r="E1" s="202"/>
      <c r="F1" s="202"/>
      <c r="G1" s="202"/>
      <c r="H1" s="202"/>
      <c r="I1" s="202"/>
      <c r="J1" s="203"/>
      <c r="K1" s="202"/>
      <c r="L1" s="202"/>
      <c r="M1" s="202"/>
      <c r="N1" s="202"/>
      <c r="O1" s="202"/>
    </row>
    <row r="2" spans="1:16" s="201" customFormat="1" ht="76.5" customHeight="1">
      <c r="A2" s="199" t="s">
        <v>383</v>
      </c>
      <c r="B2" s="200"/>
      <c r="C2" s="200"/>
      <c r="D2" s="199"/>
      <c r="E2" s="202"/>
      <c r="F2" s="202"/>
      <c r="G2" s="202"/>
      <c r="H2" s="202"/>
      <c r="I2" s="202"/>
      <c r="J2" s="203"/>
      <c r="K2" s="202"/>
      <c r="L2" s="202"/>
      <c r="M2" s="202"/>
      <c r="N2" s="202"/>
      <c r="O2" s="202"/>
    </row>
    <row r="3" spans="1:16" s="206" customFormat="1" ht="56">
      <c r="A3" s="232" t="s">
        <v>382</v>
      </c>
      <c r="B3" s="232"/>
      <c r="C3" s="232"/>
      <c r="D3" s="232" t="s">
        <v>186</v>
      </c>
      <c r="E3" s="232"/>
      <c r="F3" s="232"/>
      <c r="G3" s="232" t="s">
        <v>187</v>
      </c>
      <c r="H3" s="232" t="s">
        <v>188</v>
      </c>
      <c r="I3" s="232" t="s">
        <v>189</v>
      </c>
      <c r="J3" s="232" t="s">
        <v>321</v>
      </c>
      <c r="K3" s="232" t="s">
        <v>377</v>
      </c>
      <c r="L3" s="232" t="s">
        <v>319</v>
      </c>
      <c r="M3" s="232" t="s">
        <v>318</v>
      </c>
      <c r="N3" s="232" t="s">
        <v>317</v>
      </c>
      <c r="O3" s="232" t="s">
        <v>316</v>
      </c>
    </row>
    <row r="4" spans="1:16" s="214" customFormat="1" ht="56">
      <c r="A4" s="218" t="s">
        <v>206</v>
      </c>
      <c r="B4" s="233"/>
      <c r="C4" s="233" t="s">
        <v>261</v>
      </c>
      <c r="D4" s="218" t="s">
        <v>224</v>
      </c>
      <c r="E4" s="233" t="s">
        <v>277</v>
      </c>
      <c r="F4" s="233" t="s">
        <v>277</v>
      </c>
      <c r="G4" s="218" t="s">
        <v>190</v>
      </c>
      <c r="H4" s="218" t="s">
        <v>191</v>
      </c>
      <c r="I4" s="218" t="s">
        <v>199</v>
      </c>
      <c r="J4" s="223" t="s">
        <v>225</v>
      </c>
      <c r="K4" s="218" t="s">
        <v>225</v>
      </c>
      <c r="L4" s="218" t="s">
        <v>295</v>
      </c>
      <c r="M4" s="218" t="s">
        <v>295</v>
      </c>
      <c r="N4" s="218" t="s">
        <v>225</v>
      </c>
      <c r="O4" s="218"/>
      <c r="P4" s="214" t="str">
        <f>LEFT(J4,LEN(J4)-3)</f>
        <v>30</v>
      </c>
    </row>
    <row r="5" spans="1:16" s="214" customFormat="1" ht="56">
      <c r="A5" s="218" t="s">
        <v>207</v>
      </c>
      <c r="B5" s="233"/>
      <c r="C5" s="233" t="s">
        <v>262</v>
      </c>
      <c r="D5" s="218" t="s">
        <v>227</v>
      </c>
      <c r="E5" s="233" t="s">
        <v>276</v>
      </c>
      <c r="F5" s="233" t="s">
        <v>276</v>
      </c>
      <c r="G5" s="218" t="s">
        <v>190</v>
      </c>
      <c r="H5" s="218" t="s">
        <v>191</v>
      </c>
      <c r="I5" s="218" t="s">
        <v>199</v>
      </c>
      <c r="J5" s="223" t="s">
        <v>228</v>
      </c>
      <c r="K5" s="218" t="s">
        <v>334</v>
      </c>
      <c r="L5" s="218" t="s">
        <v>195</v>
      </c>
      <c r="M5" s="218" t="s">
        <v>295</v>
      </c>
      <c r="N5" s="218" t="s">
        <v>228</v>
      </c>
      <c r="O5" s="218"/>
      <c r="P5" s="214" t="str">
        <f t="shared" ref="P5:P25" si="0">LEFT(J5,LEN(J5)-3)</f>
        <v>29</v>
      </c>
    </row>
    <row r="6" spans="1:16" s="214" customFormat="1" ht="28">
      <c r="A6" s="218" t="s">
        <v>331</v>
      </c>
      <c r="B6" s="233"/>
      <c r="C6" s="233" t="s">
        <v>472</v>
      </c>
      <c r="D6" s="218" t="s">
        <v>333</v>
      </c>
      <c r="E6" s="233" t="s">
        <v>278</v>
      </c>
      <c r="F6" s="233" t="s">
        <v>385</v>
      </c>
      <c r="G6" s="218" t="b">
        <v>0</v>
      </c>
      <c r="H6" s="218" t="s">
        <v>191</v>
      </c>
      <c r="I6" s="218" t="s">
        <v>193</v>
      </c>
      <c r="J6" s="223" t="s">
        <v>295</v>
      </c>
      <c r="K6" s="218" t="s">
        <v>295</v>
      </c>
      <c r="L6" s="218" t="s">
        <v>295</v>
      </c>
      <c r="M6" s="218" t="s">
        <v>199</v>
      </c>
      <c r="N6" s="218" t="s">
        <v>199</v>
      </c>
      <c r="O6" s="218" t="s">
        <v>378</v>
      </c>
      <c r="P6" s="214" t="str">
        <f t="shared" si="0"/>
        <v>0</v>
      </c>
    </row>
    <row r="7" spans="1:16" s="214" customFormat="1" ht="69" customHeight="1">
      <c r="A7" s="218" t="s">
        <v>208</v>
      </c>
      <c r="B7" s="233"/>
      <c r="C7" s="233" t="s">
        <v>72</v>
      </c>
      <c r="D7" s="218" t="s">
        <v>230</v>
      </c>
      <c r="E7" s="233" t="s">
        <v>278</v>
      </c>
      <c r="F7" s="233" t="s">
        <v>278</v>
      </c>
      <c r="G7" s="218" t="s">
        <v>192</v>
      </c>
      <c r="H7" s="218" t="s">
        <v>191</v>
      </c>
      <c r="I7" s="218" t="s">
        <v>195</v>
      </c>
      <c r="J7" s="223" t="s">
        <v>197</v>
      </c>
      <c r="K7" s="218" t="s">
        <v>335</v>
      </c>
      <c r="L7" s="223" t="s">
        <v>307</v>
      </c>
      <c r="M7" s="218" t="s">
        <v>295</v>
      </c>
      <c r="N7" s="218" t="s">
        <v>197</v>
      </c>
      <c r="O7" s="218"/>
      <c r="P7" s="214" t="str">
        <f t="shared" si="0"/>
        <v>6</v>
      </c>
    </row>
    <row r="8" spans="1:16" s="214" customFormat="1" ht="69" customHeight="1">
      <c r="A8" s="218" t="s">
        <v>209</v>
      </c>
      <c r="B8" s="233"/>
      <c r="C8" s="233" t="s">
        <v>73</v>
      </c>
      <c r="D8" s="234" t="s">
        <v>230</v>
      </c>
      <c r="E8" s="233" t="s">
        <v>279</v>
      </c>
      <c r="F8" s="233" t="s">
        <v>278</v>
      </c>
      <c r="G8" s="218" t="s">
        <v>192</v>
      </c>
      <c r="H8" s="218" t="s">
        <v>191</v>
      </c>
      <c r="I8" s="218" t="s">
        <v>193</v>
      </c>
      <c r="J8" s="223" t="s">
        <v>194</v>
      </c>
      <c r="K8" s="218" t="s">
        <v>194</v>
      </c>
      <c r="L8" s="223" t="s">
        <v>295</v>
      </c>
      <c r="M8" s="218" t="s">
        <v>307</v>
      </c>
      <c r="N8" s="218" t="s">
        <v>251</v>
      </c>
      <c r="O8" s="218" t="s">
        <v>379</v>
      </c>
      <c r="P8" s="214" t="str">
        <f t="shared" si="0"/>
        <v>1</v>
      </c>
    </row>
    <row r="9" spans="1:16" s="214" customFormat="1" ht="111.65" customHeight="1">
      <c r="A9" s="218" t="s">
        <v>210</v>
      </c>
      <c r="B9" s="233"/>
      <c r="C9" s="233" t="s">
        <v>263</v>
      </c>
      <c r="D9" s="218" t="s">
        <v>234</v>
      </c>
      <c r="E9" s="233" t="s">
        <v>287</v>
      </c>
      <c r="F9" s="233" t="s">
        <v>279</v>
      </c>
      <c r="G9" s="218" t="s">
        <v>192</v>
      </c>
      <c r="H9" s="218" t="s">
        <v>191</v>
      </c>
      <c r="I9" s="218" t="s">
        <v>195</v>
      </c>
      <c r="J9" s="223" t="s">
        <v>298</v>
      </c>
      <c r="K9" s="218" t="s">
        <v>336</v>
      </c>
      <c r="L9" s="218" t="s">
        <v>195</v>
      </c>
      <c r="M9" s="218" t="s">
        <v>295</v>
      </c>
      <c r="N9" s="218" t="s">
        <v>298</v>
      </c>
      <c r="O9" s="218"/>
      <c r="P9" s="214" t="str">
        <f t="shared" si="0"/>
        <v>8 1/2</v>
      </c>
    </row>
    <row r="10" spans="1:16" s="214" customFormat="1" ht="94.5" customHeight="1">
      <c r="A10" s="218" t="s">
        <v>211</v>
      </c>
      <c r="B10" s="233"/>
      <c r="C10" s="233" t="s">
        <v>264</v>
      </c>
      <c r="D10" s="218" t="s">
        <v>237</v>
      </c>
      <c r="E10" s="233" t="s">
        <v>280</v>
      </c>
      <c r="F10" s="233" t="s">
        <v>287</v>
      </c>
      <c r="G10" s="218" t="s">
        <v>192</v>
      </c>
      <c r="H10" s="218" t="s">
        <v>191</v>
      </c>
      <c r="I10" s="218" t="s">
        <v>195</v>
      </c>
      <c r="J10" s="223" t="s">
        <v>199</v>
      </c>
      <c r="K10" s="218" t="s">
        <v>199</v>
      </c>
      <c r="L10" s="218" t="s">
        <v>295</v>
      </c>
      <c r="M10" s="218" t="s">
        <v>295</v>
      </c>
      <c r="N10" s="218" t="s">
        <v>199</v>
      </c>
      <c r="O10" s="218"/>
      <c r="P10" s="214" t="str">
        <f t="shared" si="0"/>
        <v>1/2</v>
      </c>
    </row>
    <row r="11" spans="1:16" s="214" customFormat="1" ht="56">
      <c r="A11" s="218" t="s">
        <v>212</v>
      </c>
      <c r="B11" s="233"/>
      <c r="C11" s="233" t="s">
        <v>265</v>
      </c>
      <c r="D11" s="218" t="s">
        <v>239</v>
      </c>
      <c r="E11" s="233" t="s">
        <v>280</v>
      </c>
      <c r="F11" s="233" t="s">
        <v>280</v>
      </c>
      <c r="G11" s="218" t="s">
        <v>192</v>
      </c>
      <c r="H11" s="218" t="s">
        <v>203</v>
      </c>
      <c r="I11" s="218" t="s">
        <v>196</v>
      </c>
      <c r="J11" s="223" t="s">
        <v>301</v>
      </c>
      <c r="K11" s="218" t="s">
        <v>240</v>
      </c>
      <c r="L11" s="218" t="s">
        <v>195</v>
      </c>
      <c r="M11" s="218" t="s">
        <v>295</v>
      </c>
      <c r="N11" s="218" t="s">
        <v>301</v>
      </c>
      <c r="O11" s="218"/>
      <c r="P11" s="214" t="str">
        <f t="shared" si="0"/>
        <v>12</v>
      </c>
    </row>
    <row r="12" spans="1:16" s="214" customFormat="1" ht="66.75" customHeight="1">
      <c r="A12" s="218" t="s">
        <v>213</v>
      </c>
      <c r="B12" s="233"/>
      <c r="C12" s="233" t="s">
        <v>266</v>
      </c>
      <c r="D12" s="218" t="s">
        <v>239</v>
      </c>
      <c r="E12" s="233" t="s">
        <v>280</v>
      </c>
      <c r="F12" s="233" t="s">
        <v>280</v>
      </c>
      <c r="G12" s="218" t="s">
        <v>190</v>
      </c>
      <c r="H12" s="218" t="s">
        <v>191</v>
      </c>
      <c r="I12" s="218" t="s">
        <v>195</v>
      </c>
      <c r="J12" s="223" t="s">
        <v>301</v>
      </c>
      <c r="K12" s="218" t="s">
        <v>301</v>
      </c>
      <c r="L12" s="218" t="s">
        <v>295</v>
      </c>
      <c r="M12" s="218" t="s">
        <v>295</v>
      </c>
      <c r="N12" s="218" t="s">
        <v>301</v>
      </c>
      <c r="O12" s="218"/>
      <c r="P12" s="214" t="str">
        <f t="shared" si="0"/>
        <v>12</v>
      </c>
    </row>
    <row r="13" spans="1:16" s="214" customFormat="1" ht="66.75" customHeight="1">
      <c r="A13" s="218" t="s">
        <v>214</v>
      </c>
      <c r="B13" s="233"/>
      <c r="C13" s="233" t="s">
        <v>267</v>
      </c>
      <c r="D13" s="218" t="s">
        <v>239</v>
      </c>
      <c r="E13" s="233" t="s">
        <v>281</v>
      </c>
      <c r="F13" s="233" t="s">
        <v>280</v>
      </c>
      <c r="G13" s="218" t="s">
        <v>192</v>
      </c>
      <c r="H13" s="218" t="s">
        <v>191</v>
      </c>
      <c r="I13" s="218" t="s">
        <v>195</v>
      </c>
      <c r="J13" s="223" t="s">
        <v>254</v>
      </c>
      <c r="K13" s="218" t="s">
        <v>243</v>
      </c>
      <c r="L13" s="218" t="s">
        <v>195</v>
      </c>
      <c r="M13" s="218" t="s">
        <v>295</v>
      </c>
      <c r="N13" s="218" t="s">
        <v>254</v>
      </c>
      <c r="O13" s="218"/>
      <c r="P13" s="214" t="str">
        <f t="shared" si="0"/>
        <v>12 1/2</v>
      </c>
    </row>
    <row r="14" spans="1:16" s="214" customFormat="1" ht="56">
      <c r="A14" s="218" t="s">
        <v>215</v>
      </c>
      <c r="B14" s="233"/>
      <c r="C14" s="233" t="s">
        <v>268</v>
      </c>
      <c r="D14" s="218" t="s">
        <v>245</v>
      </c>
      <c r="E14" s="233" t="s">
        <v>282</v>
      </c>
      <c r="F14" s="233" t="s">
        <v>281</v>
      </c>
      <c r="G14" s="218" t="s">
        <v>190</v>
      </c>
      <c r="H14" s="218" t="s">
        <v>203</v>
      </c>
      <c r="I14" s="218" t="s">
        <v>199</v>
      </c>
      <c r="J14" s="223" t="s">
        <v>303</v>
      </c>
      <c r="K14" s="218" t="s">
        <v>303</v>
      </c>
      <c r="L14" s="218" t="s">
        <v>295</v>
      </c>
      <c r="M14" s="218" t="s">
        <v>300</v>
      </c>
      <c r="N14" s="218" t="s">
        <v>340</v>
      </c>
      <c r="O14" s="218" t="s">
        <v>379</v>
      </c>
      <c r="P14" s="214" t="str">
        <f t="shared" si="0"/>
        <v>22</v>
      </c>
    </row>
    <row r="15" spans="1:16" s="214" customFormat="1" ht="55">
      <c r="A15" s="218" t="s">
        <v>216</v>
      </c>
      <c r="B15" s="233"/>
      <c r="C15" s="233" t="s">
        <v>269</v>
      </c>
      <c r="D15" s="218" t="s">
        <v>248</v>
      </c>
      <c r="E15" s="233" t="s">
        <v>283</v>
      </c>
      <c r="F15" s="233" t="s">
        <v>282</v>
      </c>
      <c r="G15" s="218" t="s">
        <v>190</v>
      </c>
      <c r="H15" s="218" t="s">
        <v>203</v>
      </c>
      <c r="I15" s="218" t="s">
        <v>199</v>
      </c>
      <c r="J15" s="223" t="s">
        <v>246</v>
      </c>
      <c r="K15" s="218" t="s">
        <v>337</v>
      </c>
      <c r="L15" s="218" t="s">
        <v>300</v>
      </c>
      <c r="M15" s="218" t="s">
        <v>302</v>
      </c>
      <c r="N15" s="218" t="s">
        <v>303</v>
      </c>
      <c r="O15" s="218" t="s">
        <v>379</v>
      </c>
      <c r="P15" s="214" t="str">
        <f t="shared" si="0"/>
        <v>22 1/2</v>
      </c>
    </row>
    <row r="16" spans="1:16" s="214" customFormat="1" ht="87" customHeight="1">
      <c r="A16" s="218" t="s">
        <v>217</v>
      </c>
      <c r="B16" s="233"/>
      <c r="C16" s="233" t="s">
        <v>270</v>
      </c>
      <c r="D16" s="218" t="s">
        <v>250</v>
      </c>
      <c r="E16" s="233" t="s">
        <v>284</v>
      </c>
      <c r="F16" s="233" t="s">
        <v>283</v>
      </c>
      <c r="G16" s="218" t="s">
        <v>192</v>
      </c>
      <c r="H16" s="218" t="s">
        <v>191</v>
      </c>
      <c r="I16" s="218" t="s">
        <v>193</v>
      </c>
      <c r="J16" s="223" t="s">
        <v>251</v>
      </c>
      <c r="K16" s="218" t="s">
        <v>194</v>
      </c>
      <c r="L16" s="218" t="s">
        <v>193</v>
      </c>
      <c r="M16" s="218" t="s">
        <v>295</v>
      </c>
      <c r="N16" s="218" t="s">
        <v>251</v>
      </c>
      <c r="O16" s="218"/>
      <c r="P16" s="214" t="str">
        <f t="shared" si="0"/>
        <v>7/8</v>
      </c>
    </row>
    <row r="17" spans="1:16" s="214" customFormat="1" ht="77.25" customHeight="1">
      <c r="A17" s="218" t="s">
        <v>218</v>
      </c>
      <c r="B17" s="233"/>
      <c r="C17" s="233" t="s">
        <v>271</v>
      </c>
      <c r="D17" s="218" t="s">
        <v>253</v>
      </c>
      <c r="E17" s="233" t="s">
        <v>285</v>
      </c>
      <c r="F17" s="233" t="s">
        <v>284</v>
      </c>
      <c r="G17" s="218" t="s">
        <v>192</v>
      </c>
      <c r="H17" s="218" t="s">
        <v>191</v>
      </c>
      <c r="I17" s="218" t="s">
        <v>195</v>
      </c>
      <c r="J17" s="223" t="s">
        <v>301</v>
      </c>
      <c r="K17" s="218" t="s">
        <v>301</v>
      </c>
      <c r="L17" s="218" t="s">
        <v>295</v>
      </c>
      <c r="M17" s="218" t="s">
        <v>300</v>
      </c>
      <c r="N17" s="218" t="s">
        <v>341</v>
      </c>
      <c r="O17" s="218" t="s">
        <v>379</v>
      </c>
      <c r="P17" s="214" t="str">
        <f t="shared" si="0"/>
        <v>12</v>
      </c>
    </row>
    <row r="18" spans="1:16" s="214" customFormat="1" ht="77.25" customHeight="1">
      <c r="A18" s="223" t="s">
        <v>200</v>
      </c>
      <c r="B18" s="235"/>
      <c r="C18" s="233" t="s">
        <v>204</v>
      </c>
      <c r="D18" s="218" t="s">
        <v>202</v>
      </c>
      <c r="E18" s="233"/>
      <c r="F18" s="233" t="s">
        <v>285</v>
      </c>
      <c r="G18" s="218" t="s">
        <v>192</v>
      </c>
      <c r="H18" s="218" t="s">
        <v>191</v>
      </c>
      <c r="I18" s="218" t="s">
        <v>193</v>
      </c>
      <c r="J18" s="223" t="s">
        <v>182</v>
      </c>
      <c r="K18" s="218" t="s">
        <v>182</v>
      </c>
      <c r="L18" s="218" t="s">
        <v>295</v>
      </c>
      <c r="M18" s="218" t="s">
        <v>295</v>
      </c>
      <c r="N18" s="218" t="s">
        <v>182</v>
      </c>
      <c r="O18" s="218"/>
      <c r="P18" s="214" t="str">
        <f t="shared" si="0"/>
        <v>1 1/2</v>
      </c>
    </row>
    <row r="19" spans="1:16" s="214" customFormat="1" ht="143.25" customHeight="1">
      <c r="A19" s="223" t="s">
        <v>219</v>
      </c>
      <c r="B19" s="235"/>
      <c r="C19" s="235" t="s">
        <v>272</v>
      </c>
      <c r="D19" s="218"/>
      <c r="E19" s="233" t="s">
        <v>286</v>
      </c>
      <c r="F19" s="233"/>
      <c r="G19" s="218" t="s">
        <v>192</v>
      </c>
      <c r="H19" s="218" t="s">
        <v>191</v>
      </c>
      <c r="I19" s="218" t="s">
        <v>193</v>
      </c>
      <c r="J19" s="223" t="s">
        <v>310</v>
      </c>
      <c r="K19" s="218" t="s">
        <v>310</v>
      </c>
      <c r="L19" s="218" t="s">
        <v>295</v>
      </c>
      <c r="M19" s="218" t="s">
        <v>295</v>
      </c>
      <c r="N19" s="218" t="s">
        <v>310</v>
      </c>
      <c r="O19" s="218"/>
      <c r="P19" s="214" t="str">
        <f t="shared" si="0"/>
        <v>3 1/2</v>
      </c>
    </row>
    <row r="20" spans="1:16" s="214" customFormat="1" ht="143.25" customHeight="1">
      <c r="A20" s="218" t="s">
        <v>220</v>
      </c>
      <c r="B20" s="233"/>
      <c r="C20" s="235" t="s">
        <v>273</v>
      </c>
      <c r="D20" s="218" t="s">
        <v>258</v>
      </c>
      <c r="E20" s="233" t="s">
        <v>286</v>
      </c>
      <c r="F20" s="233" t="s">
        <v>286</v>
      </c>
      <c r="G20" s="218" t="s">
        <v>192</v>
      </c>
      <c r="H20" s="218" t="s">
        <v>191</v>
      </c>
      <c r="I20" s="218" t="s">
        <v>193</v>
      </c>
      <c r="J20" s="223" t="s">
        <v>311</v>
      </c>
      <c r="K20" s="218" t="s">
        <v>256</v>
      </c>
      <c r="L20" s="218" t="s">
        <v>307</v>
      </c>
      <c r="M20" s="218" t="s">
        <v>339</v>
      </c>
      <c r="N20" s="218" t="s">
        <v>231</v>
      </c>
      <c r="O20" s="218" t="s">
        <v>381</v>
      </c>
      <c r="P20" s="214" t="str">
        <f t="shared" si="0"/>
        <v>5 1/8</v>
      </c>
    </row>
    <row r="21" spans="1:16" s="214" customFormat="1" ht="143.25" customHeight="1">
      <c r="A21" s="218" t="s">
        <v>221</v>
      </c>
      <c r="B21" s="233"/>
      <c r="C21" s="233" t="s">
        <v>274</v>
      </c>
      <c r="D21" s="218" t="s">
        <v>258</v>
      </c>
      <c r="E21" s="233"/>
      <c r="F21" s="233" t="s">
        <v>286</v>
      </c>
      <c r="G21" s="218" t="s">
        <v>192</v>
      </c>
      <c r="H21" s="218" t="s">
        <v>191</v>
      </c>
      <c r="I21" s="218" t="s">
        <v>193</v>
      </c>
      <c r="J21" s="223" t="s">
        <v>194</v>
      </c>
      <c r="K21" s="218" t="s">
        <v>251</v>
      </c>
      <c r="L21" s="223" t="s">
        <v>307</v>
      </c>
      <c r="M21" s="218" t="s">
        <v>295</v>
      </c>
      <c r="N21" s="218" t="s">
        <v>194</v>
      </c>
      <c r="O21" s="218"/>
      <c r="P21" s="214" t="str">
        <f t="shared" si="0"/>
        <v>1</v>
      </c>
    </row>
    <row r="22" spans="1:16" s="214" customFormat="1" ht="113.25" customHeight="1">
      <c r="A22" s="218" t="s">
        <v>222</v>
      </c>
      <c r="B22" s="233"/>
      <c r="C22" s="233" t="s">
        <v>275</v>
      </c>
      <c r="D22" s="218"/>
      <c r="E22" s="233"/>
      <c r="F22" s="233"/>
      <c r="G22" s="218" t="s">
        <v>190</v>
      </c>
      <c r="H22" s="218" t="s">
        <v>191</v>
      </c>
      <c r="I22" s="218" t="s">
        <v>193</v>
      </c>
      <c r="J22" s="223" t="s">
        <v>259</v>
      </c>
      <c r="K22" s="218" t="s">
        <v>308</v>
      </c>
      <c r="L22" s="218" t="s">
        <v>307</v>
      </c>
      <c r="M22" s="218" t="s">
        <v>295</v>
      </c>
      <c r="N22" s="218" t="s">
        <v>259</v>
      </c>
      <c r="O22" s="218"/>
      <c r="P22" s="214" t="str">
        <f t="shared" si="0"/>
        <v>5 1/2</v>
      </c>
    </row>
    <row r="23" spans="1:16" s="210" customFormat="1" ht="113.25" customHeight="1">
      <c r="A23" s="218" t="s">
        <v>288</v>
      </c>
      <c r="B23" s="233"/>
      <c r="C23" s="233" t="s">
        <v>322</v>
      </c>
      <c r="D23" s="218"/>
      <c r="E23" s="233"/>
      <c r="F23" s="233"/>
      <c r="G23" s="218" t="s">
        <v>192</v>
      </c>
      <c r="H23" s="218" t="s">
        <v>191</v>
      </c>
      <c r="I23" s="218" t="s">
        <v>193</v>
      </c>
      <c r="J23" s="223" t="s">
        <v>313</v>
      </c>
      <c r="K23" s="218" t="s">
        <v>338</v>
      </c>
      <c r="L23" s="218" t="s">
        <v>195</v>
      </c>
      <c r="M23" s="218" t="s">
        <v>295</v>
      </c>
      <c r="N23" s="218" t="s">
        <v>313</v>
      </c>
      <c r="O23" s="218" t="s">
        <v>380</v>
      </c>
      <c r="P23" s="214" t="str">
        <f t="shared" si="0"/>
        <v>3</v>
      </c>
    </row>
    <row r="24" spans="1:16" s="210" customFormat="1" ht="117" customHeight="1">
      <c r="A24" s="218" t="s">
        <v>289</v>
      </c>
      <c r="B24" s="233"/>
      <c r="C24" s="233" t="s">
        <v>323</v>
      </c>
      <c r="D24" s="218"/>
      <c r="E24" s="233"/>
      <c r="F24" s="233"/>
      <c r="G24" s="218" t="s">
        <v>192</v>
      </c>
      <c r="H24" s="218" t="s">
        <v>191</v>
      </c>
      <c r="I24" s="218" t="s">
        <v>193</v>
      </c>
      <c r="J24" s="223" t="s">
        <v>313</v>
      </c>
      <c r="K24" s="218" t="s">
        <v>313</v>
      </c>
      <c r="L24" s="218" t="s">
        <v>295</v>
      </c>
      <c r="M24" s="218" t="s">
        <v>295</v>
      </c>
      <c r="N24" s="218" t="s">
        <v>313</v>
      </c>
      <c r="O24" s="218"/>
      <c r="P24" s="214" t="str">
        <f t="shared" si="0"/>
        <v>3</v>
      </c>
    </row>
    <row r="25" spans="1:16" s="210" customFormat="1" ht="118.5" customHeight="1">
      <c r="A25" s="218" t="s">
        <v>290</v>
      </c>
      <c r="B25" s="233"/>
      <c r="C25" s="233" t="s">
        <v>384</v>
      </c>
      <c r="D25" s="218"/>
      <c r="E25" s="233"/>
      <c r="F25" s="233"/>
      <c r="G25" s="218" t="s">
        <v>190</v>
      </c>
      <c r="H25" s="218" t="s">
        <v>191</v>
      </c>
      <c r="I25" s="218" t="s">
        <v>295</v>
      </c>
      <c r="J25" s="223" t="s">
        <v>295</v>
      </c>
      <c r="K25" s="218" t="s">
        <v>295</v>
      </c>
      <c r="L25" s="218" t="s">
        <v>295</v>
      </c>
      <c r="M25" s="218" t="s">
        <v>295</v>
      </c>
      <c r="N25" s="218" t="s">
        <v>295</v>
      </c>
      <c r="O25" s="218"/>
      <c r="P25" s="214" t="str">
        <f t="shared" si="0"/>
        <v>0</v>
      </c>
    </row>
    <row r="26" spans="1:16" s="230" customFormat="1" ht="63.75" customHeight="1">
      <c r="A26" s="231" t="s">
        <v>332</v>
      </c>
      <c r="B26" s="231"/>
      <c r="C26" s="233" t="s">
        <v>324</v>
      </c>
      <c r="D26" s="231"/>
      <c r="E26" s="231"/>
      <c r="F26" s="231"/>
      <c r="G26" s="231" t="s">
        <v>192</v>
      </c>
      <c r="H26" s="231" t="s">
        <v>191</v>
      </c>
      <c r="I26" s="231" t="s">
        <v>193</v>
      </c>
      <c r="J26" s="231" t="s">
        <v>315</v>
      </c>
      <c r="K26" s="231" t="s">
        <v>315</v>
      </c>
      <c r="L26" s="231" t="s">
        <v>295</v>
      </c>
      <c r="M26" s="231" t="s">
        <v>295</v>
      </c>
      <c r="N26" s="231" t="s">
        <v>315</v>
      </c>
      <c r="O26" s="231"/>
    </row>
  </sheetData>
  <autoFilter ref="A3:P26" xr:uid="{DF5CF051-11E2-4729-83E9-F07E039A43D1}"/>
  <pageMargins left="0.25" right="0.25" top="0.75" bottom="0.75" header="0.3" footer="0.3"/>
  <pageSetup paperSize="9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A3C0-2468-4018-A49E-BEEFA815E0DA}">
  <dimension ref="A1:L34"/>
  <sheetViews>
    <sheetView topLeftCell="A16" workbookViewId="0">
      <selection activeCell="N26" sqref="N26"/>
    </sheetView>
  </sheetViews>
  <sheetFormatPr defaultRowHeight="14.5"/>
  <sheetData>
    <row r="1" spans="1:12" ht="16.5">
      <c r="A1" s="225" t="s">
        <v>342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12.75" customHeight="1">
      <c r="A2" s="226" t="s">
        <v>343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>
      <c r="A3" s="226" t="s">
        <v>344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>
      <c r="A4" s="227" t="s">
        <v>345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>
      <c r="A5" s="224" t="s">
        <v>346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>
      <c r="A6" s="224" t="s">
        <v>347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>
      <c r="A7" s="224" t="s">
        <v>348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</row>
    <row r="8" spans="1:12">
      <c r="A8" s="236" t="s">
        <v>386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</row>
    <row r="9" spans="1:12" s="239" customFormat="1">
      <c r="A9" s="237" t="s">
        <v>387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</row>
    <row r="10" spans="1:12">
      <c r="A10" s="228" t="s">
        <v>349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</row>
    <row r="11" spans="1:12">
      <c r="A11" s="236" t="s">
        <v>388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</row>
    <row r="12" spans="1:12" s="239" customFormat="1">
      <c r="A12" s="237" t="s">
        <v>409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</row>
    <row r="13" spans="1:12">
      <c r="A13" s="236" t="s">
        <v>389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2" s="239" customFormat="1">
      <c r="A14" s="237" t="s">
        <v>390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</row>
    <row r="15" spans="1:12">
      <c r="A15" s="236" t="s">
        <v>391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</row>
    <row r="16" spans="1:12" s="239" customFormat="1">
      <c r="A16" s="237" t="s">
        <v>392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</row>
    <row r="17" spans="1:12">
      <c r="A17" s="236" t="s">
        <v>393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1:12" s="239" customFormat="1">
      <c r="A18" s="237" t="s">
        <v>394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</row>
    <row r="19" spans="1:12">
      <c r="A19" s="236" t="s">
        <v>395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0" spans="1:12" s="239" customFormat="1">
      <c r="A20" s="237" t="s">
        <v>396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</row>
    <row r="21" spans="1:12">
      <c r="A21" s="236" t="s">
        <v>397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</row>
    <row r="22" spans="1:12" s="239" customFormat="1">
      <c r="A22" s="237" t="s">
        <v>398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</row>
    <row r="23" spans="1:12">
      <c r="A23" s="236" t="s">
        <v>399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</row>
    <row r="24" spans="1:12" s="239" customFormat="1">
      <c r="A24" s="237" t="s">
        <v>400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12">
      <c r="A25" s="236" t="s">
        <v>401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</row>
    <row r="26" spans="1:12" s="239" customFormat="1">
      <c r="A26" s="237" t="s">
        <v>402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</row>
    <row r="27" spans="1:12">
      <c r="A27" s="228" t="s">
        <v>350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</row>
    <row r="28" spans="1:12">
      <c r="A28" s="236" t="s">
        <v>403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</row>
    <row r="29" spans="1:12" s="239" customFormat="1">
      <c r="A29" s="237" t="s">
        <v>404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>
      <c r="A30" s="236" t="s">
        <v>405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</row>
    <row r="31" spans="1:12" s="239" customFormat="1" ht="13.5" customHeight="1">
      <c r="A31" s="237" t="s">
        <v>406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</row>
    <row r="32" spans="1:12" ht="12" customHeight="1">
      <c r="A32" s="228" t="s">
        <v>351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</row>
    <row r="33" spans="1:12" ht="12" customHeight="1">
      <c r="A33" s="236" t="s">
        <v>407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</row>
    <row r="34" spans="1:12" s="239" customFormat="1">
      <c r="A34" s="237" t="s">
        <v>408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1796875" style="68" hidden="1" customWidth="1"/>
    <col min="3" max="3" width="206" style="68" customWidth="1"/>
    <col min="4" max="4" width="70.81640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e">
        <f>#REF!</f>
        <v>#REF!</v>
      </c>
      <c r="B2" s="57" t="e">
        <f>#REF!</f>
        <v>#REF!</v>
      </c>
      <c r="C2" s="57" t="s">
        <v>143</v>
      </c>
      <c r="D2" s="57"/>
      <c r="E2" s="57"/>
    </row>
    <row r="3" spans="1:12" s="58" customFormat="1" ht="37.5" customHeight="1">
      <c r="A3" s="59" t="e">
        <f>#REF!</f>
        <v>#REF!</v>
      </c>
      <c r="B3" s="59" t="e">
        <f>#REF!</f>
        <v>#REF!</v>
      </c>
      <c r="C3" s="59" t="s">
        <v>144</v>
      </c>
      <c r="D3" s="59"/>
      <c r="E3" s="59"/>
    </row>
    <row r="4" spans="1:12" s="58" customFormat="1" ht="37.5" customHeight="1">
      <c r="A4" s="59" t="e">
        <f>#REF!</f>
        <v>#REF!</v>
      </c>
      <c r="B4" s="59" t="e">
        <f>#REF!</f>
        <v>#REF!</v>
      </c>
      <c r="C4" s="59" t="s">
        <v>145</v>
      </c>
      <c r="D4" s="59"/>
      <c r="E4" s="59"/>
    </row>
    <row r="5" spans="1:12" s="58" customFormat="1" ht="76" customHeight="1">
      <c r="A5" s="60"/>
      <c r="B5" s="79" t="e">
        <f>#REF!</f>
        <v>#REF!</v>
      </c>
      <c r="C5" s="159" t="e">
        <f>#REF!</f>
        <v>#REF!</v>
      </c>
      <c r="D5" s="79" t="e">
        <f>#REF!</f>
        <v>#REF!</v>
      </c>
      <c r="E5" s="79" t="e">
        <f>#REF!</f>
        <v>#REF!</v>
      </c>
    </row>
    <row r="6" spans="1:12" s="62" customFormat="1" ht="69.75" customHeight="1">
      <c r="A6" s="61" t="s">
        <v>32</v>
      </c>
      <c r="B6" s="161" t="e">
        <f>#REF!</f>
        <v>#REF!</v>
      </c>
      <c r="C6" s="161" t="e">
        <f>#REF!</f>
        <v>#REF!</v>
      </c>
      <c r="D6" s="161" t="e">
        <f>#REF!</f>
        <v>#REF!</v>
      </c>
      <c r="E6" s="161" t="e">
        <f>#REF!</f>
        <v>#REF!</v>
      </c>
    </row>
    <row r="7" spans="1:12" s="62" customFormat="1" ht="75" customHeight="1">
      <c r="A7" s="63" t="s">
        <v>33</v>
      </c>
      <c r="B7" s="368" t="e">
        <f>#REF!</f>
        <v>#REF!</v>
      </c>
      <c r="C7" s="369"/>
      <c r="D7" s="369"/>
      <c r="E7" s="370"/>
    </row>
    <row r="8" spans="1:12" s="62" customFormat="1" ht="409.6" customHeight="1">
      <c r="A8" s="64" t="e">
        <f>#REF!</f>
        <v>#REF!</v>
      </c>
      <c r="B8" s="371"/>
      <c r="C8" s="372"/>
      <c r="D8" s="373"/>
      <c r="E8" s="374"/>
      <c r="L8" s="65"/>
    </row>
    <row r="9" spans="1:12" s="62" customFormat="1" ht="94.5" customHeight="1">
      <c r="A9" s="61" t="e">
        <f>#REF!</f>
        <v>#REF!</v>
      </c>
      <c r="B9" s="161" t="e">
        <f>#REF!</f>
        <v>#REF!</v>
      </c>
      <c r="C9" s="161" t="e">
        <f>#REF!</f>
        <v>#REF!</v>
      </c>
      <c r="D9" s="161" t="e">
        <f>#REF!</f>
        <v>#REF!</v>
      </c>
      <c r="E9" s="161" t="e">
        <f>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#REF!</f>
        <v>#REF!</v>
      </c>
      <c r="B11" s="161" t="e">
        <f>#REF!</f>
        <v>#REF!</v>
      </c>
      <c r="C11" s="161" t="e">
        <f>#REF!</f>
        <v>#REF!</v>
      </c>
      <c r="D11" s="161" t="e">
        <f>#REF!</f>
        <v>#REF!</v>
      </c>
      <c r="E11" s="61" t="e">
        <f>#REF!</f>
        <v>#REF!</v>
      </c>
    </row>
    <row r="12" spans="1:12" s="62" customFormat="1" ht="409.6" customHeight="1">
      <c r="A12" s="64" t="e">
        <f>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#REF!</f>
        <v>#REF!</v>
      </c>
      <c r="B13" s="375" t="e">
        <f>#REF!</f>
        <v>#REF!</v>
      </c>
      <c r="C13" s="369"/>
      <c r="D13" s="376"/>
      <c r="E13" s="61" t="e">
        <f>#REF!</f>
        <v>#REF!</v>
      </c>
    </row>
    <row r="14" spans="1:12" s="62" customFormat="1" ht="409.6" hidden="1" customHeight="1">
      <c r="A14" s="64" t="e">
        <f>#REF!</f>
        <v>#REF!</v>
      </c>
      <c r="B14" s="371"/>
      <c r="C14" s="372"/>
      <c r="D14" s="373"/>
      <c r="E14" s="104"/>
      <c r="L14" s="65"/>
    </row>
    <row r="15" spans="1:12" s="62" customFormat="1" ht="74.25" customHeight="1">
      <c r="A15" s="61" t="s">
        <v>52</v>
      </c>
      <c r="B15" s="165" t="e">
        <f>#REF!</f>
        <v>#REF!</v>
      </c>
      <c r="C15" s="165" t="e">
        <f>#REF!</f>
        <v>#REF!</v>
      </c>
      <c r="D15" s="165" t="e">
        <f>#REF!</f>
        <v>#REF!</v>
      </c>
      <c r="E15" s="97" t="e">
        <f>#REF!</f>
        <v>#REF!</v>
      </c>
    </row>
    <row r="16" spans="1:12" s="62" customFormat="1" ht="115.5" customHeight="1">
      <c r="A16" s="64" t="s">
        <v>41</v>
      </c>
      <c r="B16" s="160" t="e">
        <f>#REF!</f>
        <v>#REF!</v>
      </c>
      <c r="C16" s="160" t="e">
        <f>#REF!</f>
        <v>#REF!</v>
      </c>
      <c r="D16" s="160" t="e">
        <f>#REF!</f>
        <v>#REF!</v>
      </c>
      <c r="E16" s="160" t="e">
        <f>#REF!</f>
        <v>#REF!</v>
      </c>
    </row>
    <row r="17" spans="1:5" s="62" customFormat="1" ht="115.5" customHeight="1">
      <c r="A17" s="64" t="e">
        <f>#REF!</f>
        <v>#REF!</v>
      </c>
      <c r="B17" s="377" t="e">
        <f>#REF!</f>
        <v>#REF!</v>
      </c>
      <c r="C17" s="378"/>
      <c r="D17" s="379"/>
      <c r="E17" s="380"/>
    </row>
    <row r="18" spans="1:5" s="62" customFormat="1" ht="90" customHeight="1">
      <c r="A18" s="61" t="e">
        <f>#REF!</f>
        <v>#REF!</v>
      </c>
      <c r="B18" s="365" t="e">
        <f>#REF!</f>
        <v>#REF!</v>
      </c>
      <c r="C18" s="366"/>
      <c r="D18" s="366"/>
      <c r="E18" s="367"/>
    </row>
    <row r="19" spans="1:5" s="62" customFormat="1" ht="409.6" customHeight="1">
      <c r="A19" s="166" t="s">
        <v>169</v>
      </c>
      <c r="B19" s="383"/>
      <c r="C19" s="384"/>
      <c r="D19" s="385"/>
      <c r="E19" s="385"/>
    </row>
    <row r="20" spans="1:5" s="62" customFormat="1" ht="79.5" customHeight="1">
      <c r="A20" s="61" t="e">
        <f>#REF!</f>
        <v>#REF!</v>
      </c>
      <c r="B20" s="365" t="e">
        <f>#REF!</f>
        <v>#REF!</v>
      </c>
      <c r="C20" s="366"/>
      <c r="D20" s="366"/>
      <c r="E20" s="367"/>
    </row>
    <row r="21" spans="1:5" s="62" customFormat="1" ht="346.5" customHeight="1">
      <c r="A21" s="64" t="s">
        <v>120</v>
      </c>
      <c r="B21" s="386"/>
      <c r="C21" s="387"/>
      <c r="D21" s="388"/>
      <c r="E21" s="389"/>
    </row>
    <row r="22" spans="1:5" s="62" customFormat="1" ht="35">
      <c r="A22" s="61" t="e">
        <f>#REF!</f>
        <v>#REF!</v>
      </c>
      <c r="B22" s="381" t="e">
        <f>#REF!</f>
        <v>#REF!</v>
      </c>
      <c r="C22" s="366"/>
      <c r="D22" s="382"/>
      <c r="E22" s="101"/>
    </row>
    <row r="23" spans="1:5" s="62" customFormat="1" ht="299.25" customHeight="1">
      <c r="A23" s="66" t="s">
        <v>103</v>
      </c>
      <c r="B23" s="390"/>
      <c r="C23" s="391"/>
      <c r="D23" s="392"/>
      <c r="E23" s="392"/>
    </row>
    <row r="24" spans="1:5" s="62" customFormat="1" ht="101.5" customHeight="1">
      <c r="A24" s="61" t="e">
        <f>#REF!</f>
        <v>#REF!</v>
      </c>
      <c r="B24" s="381" t="e">
        <f>#REF!</f>
        <v>#REF!</v>
      </c>
      <c r="C24" s="366"/>
      <c r="D24" s="382"/>
      <c r="E24" s="101"/>
    </row>
    <row r="25" spans="1:5" s="62" customFormat="1" ht="362.25" customHeight="1">
      <c r="A25" s="66" t="s">
        <v>175</v>
      </c>
      <c r="B25" s="393" t="s">
        <v>176</v>
      </c>
      <c r="C25" s="394"/>
      <c r="D25" s="395"/>
      <c r="E25" s="113"/>
    </row>
    <row r="26" spans="1:5" s="62" customFormat="1" ht="109.5" customHeight="1">
      <c r="A26" s="61" t="s">
        <v>104</v>
      </c>
      <c r="B26" s="381" t="e">
        <f>#REF!</f>
        <v>#REF!</v>
      </c>
      <c r="C26" s="366"/>
      <c r="D26" s="382"/>
      <c r="E26" s="102"/>
    </row>
    <row r="27" spans="1:5" s="62" customFormat="1" ht="282" customHeight="1">
      <c r="A27" s="66" t="s">
        <v>105</v>
      </c>
      <c r="B27" s="396" t="s">
        <v>170</v>
      </c>
      <c r="C27" s="397"/>
      <c r="D27" s="398"/>
      <c r="E27" s="398"/>
    </row>
    <row r="28" spans="1:5" s="62" customFormat="1" ht="93.65" customHeight="1">
      <c r="A28" s="61" t="e">
        <f>#REF!</f>
        <v>#REF!</v>
      </c>
      <c r="B28" s="381" t="e">
        <f>#REF!</f>
        <v>#REF!</v>
      </c>
      <c r="C28" s="366"/>
      <c r="D28" s="382"/>
      <c r="E28" s="102"/>
    </row>
    <row r="29" spans="1:5" s="62" customFormat="1" ht="273" customHeight="1">
      <c r="A29" s="64" t="s">
        <v>106</v>
      </c>
      <c r="B29" s="399"/>
      <c r="C29" s="400"/>
      <c r="D29" s="401"/>
      <c r="E29" s="401"/>
    </row>
    <row r="30" spans="1:5" s="62" customFormat="1" ht="95.25" customHeight="1">
      <c r="A30" s="61" t="e">
        <f>#REF!</f>
        <v>#REF!</v>
      </c>
      <c r="B30" s="381" t="e">
        <f>#REF!</f>
        <v>#REF!</v>
      </c>
      <c r="C30" s="366"/>
      <c r="D30" s="382"/>
      <c r="E30" s="102"/>
    </row>
    <row r="31" spans="1:5" s="62" customFormat="1" ht="324.75" customHeight="1">
      <c r="A31" s="64"/>
      <c r="B31" s="399"/>
      <c r="C31" s="400"/>
      <c r="D31" s="401"/>
      <c r="E31" s="401"/>
    </row>
    <row r="32" spans="1:5" s="62" customFormat="1" ht="119.5" customHeight="1">
      <c r="A32" s="61" t="s">
        <v>108</v>
      </c>
      <c r="B32" s="381" t="e">
        <f>#REF!</f>
        <v>#REF!</v>
      </c>
      <c r="C32" s="366"/>
      <c r="D32" s="382"/>
      <c r="E32" s="102"/>
    </row>
    <row r="33" spans="1:9" s="62" customFormat="1" ht="287.25" customHeight="1">
      <c r="A33" s="64" t="s">
        <v>109</v>
      </c>
      <c r="B33" s="399"/>
      <c r="C33" s="400"/>
      <c r="D33" s="401"/>
      <c r="E33" s="401"/>
    </row>
    <row r="34" spans="1:9" s="62" customFormat="1" ht="71.5" customHeight="1">
      <c r="A34" s="61" t="s">
        <v>99</v>
      </c>
      <c r="B34" s="381" t="s">
        <v>38</v>
      </c>
      <c r="C34" s="366"/>
      <c r="D34" s="382"/>
      <c r="E34" s="102"/>
    </row>
    <row r="35" spans="1:9" s="62" customFormat="1" ht="87" customHeight="1">
      <c r="A35" s="64" t="s">
        <v>107</v>
      </c>
      <c r="B35" s="399"/>
      <c r="C35" s="400"/>
      <c r="D35" s="401"/>
      <c r="E35" s="401"/>
    </row>
    <row r="36" spans="1:9" s="62" customFormat="1" ht="63.65" customHeight="1">
      <c r="A36" s="61" t="s">
        <v>100</v>
      </c>
      <c r="B36" s="381" t="s">
        <v>95</v>
      </c>
      <c r="C36" s="366"/>
      <c r="D36" s="382"/>
      <c r="E36" s="102"/>
    </row>
    <row r="37" spans="1:9" s="62" customFormat="1" ht="97.5" customHeight="1">
      <c r="A37" s="64" t="s">
        <v>107</v>
      </c>
      <c r="B37" s="399"/>
      <c r="C37" s="400"/>
      <c r="D37" s="401"/>
      <c r="E37" s="401"/>
    </row>
    <row r="38" spans="1:9" s="62" customFormat="1" ht="97.5" customHeight="1">
      <c r="A38" s="98" t="e">
        <f>#REF!</f>
        <v>#REF!</v>
      </c>
      <c r="B38" s="402" t="e">
        <f>#REF!</f>
        <v>#REF!</v>
      </c>
      <c r="C38" s="403"/>
      <c r="D38" s="404"/>
      <c r="E38" s="103"/>
    </row>
    <row r="39" spans="1:9" s="62" customFormat="1" ht="221.5" customHeight="1">
      <c r="A39" s="64"/>
      <c r="B39" s="405"/>
      <c r="C39" s="406"/>
      <c r="D39" s="405"/>
      <c r="E39" s="405"/>
    </row>
    <row r="43" spans="1:9">
      <c r="I43" s="6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61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A89362-D777-4904-9FE3-F31156939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82024-FABE-421B-B3F7-32BF682D5F3A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D14F4370-402C-460A-9F4C-0FF145B404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GREY</vt:lpstr>
      <vt:lpstr>SPEC BULK</vt:lpstr>
      <vt:lpstr>SPEC PROTO</vt:lpstr>
      <vt:lpstr>QUY CACH MAY</vt:lpstr>
      <vt:lpstr>SPEC</vt:lpstr>
      <vt:lpstr>SPEC SEND 13.6</vt:lpstr>
      <vt:lpstr>SPEC PPS</vt:lpstr>
      <vt:lpstr>COMMENT</vt:lpstr>
      <vt:lpstr>2. TRIM CARD (GREY)</vt:lpstr>
      <vt:lpstr>3. ĐỊNH VỊ HÌNH IN.THÊU</vt:lpstr>
      <vt:lpstr>'2. TRIM CARD (GREY)'!Print_Area</vt:lpstr>
      <vt:lpstr>GREY!Print_Area</vt:lpstr>
      <vt:lpstr>SPEC!Print_Area</vt:lpstr>
      <vt:lpstr>'SPEC BULK'!Print_Area</vt:lpstr>
      <vt:lpstr>'SPEC PPS'!Print_Area</vt:lpstr>
      <vt:lpstr>'SPEC PROTO'!Print_Area</vt:lpstr>
      <vt:lpstr>'SPEC SEND 13.6'!Print_Area</vt:lpstr>
      <vt:lpstr>'2. TRIM CARD (GREY)'!Print_Titles</vt:lpstr>
      <vt:lpstr>GREY!Print_Titles</vt:lpstr>
      <vt:lpstr>SPEC!Print_Titles</vt:lpstr>
      <vt:lpstr>'SPEC BULK'!Print_Titles</vt:lpstr>
      <vt:lpstr>'SPEC PPS'!Print_Titles</vt:lpstr>
      <vt:lpstr>'SPEC PROTO'!Print_Titles</vt:lpstr>
      <vt:lpstr>'SPEC SEND 13.6'!Print_Titles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Thuy Nguyen Thi Thu</cp:lastModifiedBy>
  <cp:lastPrinted>2025-07-25T04:02:41Z</cp:lastPrinted>
  <dcterms:created xsi:type="dcterms:W3CDTF">2016-05-06T01:47:29Z</dcterms:created>
  <dcterms:modified xsi:type="dcterms:W3CDTF">2025-07-25T04:02:44Z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