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421" documentId="8_{D802D247-2652-4FB0-ABB9-51B0866CBCCC}" xr6:coauthVersionLast="47" xr6:coauthVersionMax="47" xr10:uidLastSave="{C12971C7-2C47-418B-A900-A1DE250D5B2B}"/>
  <bookViews>
    <workbookView xWindow="-108" yWindow="-108" windowWidth="23256" windowHeight="12456" xr2:uid="{00000000-000D-0000-FFFF-FFFF00000000}"/>
  </bookViews>
  <sheets>
    <sheet name="MER.QT-1.BM2" sheetId="1" r:id="rId1"/>
    <sheet name="DETAIL" sheetId="3" r:id="rId2"/>
    <sheet name="LAYOUT" sheetId="2" r:id="rId3"/>
    <sheet name="NOTED" sheetId="4" r:id="rId4"/>
  </sheets>
  <definedNames>
    <definedName name="_Fill" localSheetId="2" hidden="1">#REF!</definedName>
    <definedName name="_Fill" hidden="1">#REF!</definedName>
    <definedName name="_xlnm._FilterDatabase" localSheetId="1" hidden="1">DETAIL!$B$2:$M$171</definedName>
    <definedName name="_xlnm._FilterDatabase" localSheetId="0" hidden="1">'MER.QT-1.BM2'!$A$11:$N$17</definedName>
    <definedName name="COLOR">#REF!</definedName>
    <definedName name="_xlnm.Print_Area" localSheetId="0">'MER.QT-1.BM2'!$A$1:$N$24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M12" i="1" s="1"/>
  <c r="J1" i="3" l="1"/>
  <c r="H1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K166" i="3" s="1"/>
  <c r="I167" i="3"/>
  <c r="K167" i="3" s="1"/>
  <c r="I168" i="3"/>
  <c r="K168" i="3" s="1"/>
  <c r="I169" i="3"/>
  <c r="K169" i="3" s="1"/>
  <c r="I170" i="3"/>
  <c r="K170" i="3" s="1"/>
  <c r="I171" i="3"/>
  <c r="K171" i="3" s="1"/>
  <c r="N166" i="3"/>
  <c r="L166" i="3" s="1"/>
  <c r="N167" i="3"/>
  <c r="L167" i="3" s="1"/>
  <c r="N168" i="3"/>
  <c r="L168" i="3" s="1"/>
  <c r="N169" i="3"/>
  <c r="L169" i="3" s="1"/>
  <c r="N170" i="3"/>
  <c r="L170" i="3" s="1"/>
  <c r="N171" i="3"/>
  <c r="L171" i="3" s="1"/>
  <c r="N154" i="3" l="1"/>
  <c r="L154" i="3" s="1"/>
  <c r="N155" i="3"/>
  <c r="L155" i="3" s="1"/>
  <c r="N156" i="3"/>
  <c r="L156" i="3" s="1"/>
  <c r="N157" i="3"/>
  <c r="L157" i="3" s="1"/>
  <c r="N158" i="3"/>
  <c r="L158" i="3" s="1"/>
  <c r="N159" i="3"/>
  <c r="L159" i="3" s="1"/>
  <c r="N160" i="3"/>
  <c r="L160" i="3" s="1"/>
  <c r="N161" i="3"/>
  <c r="L161" i="3" s="1"/>
  <c r="N162" i="3"/>
  <c r="L162" i="3" s="1"/>
  <c r="N163" i="3"/>
  <c r="L163" i="3" s="1"/>
  <c r="N164" i="3"/>
  <c r="L164" i="3" s="1"/>
  <c r="N165" i="3"/>
  <c r="L165" i="3" s="1"/>
  <c r="K154" i="3"/>
  <c r="K155" i="3"/>
  <c r="K156" i="3"/>
  <c r="K157" i="3"/>
  <c r="K158" i="3"/>
  <c r="K159" i="3"/>
  <c r="K160" i="3"/>
  <c r="K161" i="3"/>
  <c r="K162" i="3"/>
  <c r="K163" i="3"/>
  <c r="K164" i="3"/>
  <c r="K165" i="3"/>
  <c r="N24" i="3" l="1"/>
  <c r="L24" i="3" s="1"/>
  <c r="N25" i="3"/>
  <c r="L25" i="3" s="1"/>
  <c r="N26" i="3"/>
  <c r="N27" i="3"/>
  <c r="L27" i="3" s="1"/>
  <c r="N28" i="3"/>
  <c r="L28" i="3" s="1"/>
  <c r="N29" i="3"/>
  <c r="N30" i="3"/>
  <c r="L30" i="3" s="1"/>
  <c r="N31" i="3"/>
  <c r="L31" i="3" s="1"/>
  <c r="N32" i="3"/>
  <c r="L32" i="3" s="1"/>
  <c r="N33" i="3"/>
  <c r="L33" i="3" s="1"/>
  <c r="N34" i="3"/>
  <c r="L34" i="3" s="1"/>
  <c r="N35" i="3"/>
  <c r="L35" i="3" s="1"/>
  <c r="N36" i="3"/>
  <c r="L36" i="3" s="1"/>
  <c r="N37" i="3"/>
  <c r="L37" i="3" s="1"/>
  <c r="N38" i="3"/>
  <c r="L38" i="3" s="1"/>
  <c r="N39" i="3"/>
  <c r="L39" i="3" s="1"/>
  <c r="N40" i="3"/>
  <c r="L40" i="3" s="1"/>
  <c r="N41" i="3"/>
  <c r="L41" i="3" s="1"/>
  <c r="N42" i="3"/>
  <c r="L42" i="3" s="1"/>
  <c r="N43" i="3"/>
  <c r="L43" i="3" s="1"/>
  <c r="N44" i="3"/>
  <c r="L44" i="3" s="1"/>
  <c r="N45" i="3"/>
  <c r="L45" i="3" s="1"/>
  <c r="N46" i="3"/>
  <c r="L46" i="3" s="1"/>
  <c r="N47" i="3"/>
  <c r="L47" i="3" s="1"/>
  <c r="N48" i="3"/>
  <c r="L48" i="3" s="1"/>
  <c r="N49" i="3"/>
  <c r="L49" i="3" s="1"/>
  <c r="N50" i="3"/>
  <c r="L50" i="3" s="1"/>
  <c r="N51" i="3"/>
  <c r="L51" i="3" s="1"/>
  <c r="N52" i="3"/>
  <c r="L52" i="3" s="1"/>
  <c r="N53" i="3"/>
  <c r="L53" i="3" s="1"/>
  <c r="N54" i="3"/>
  <c r="L54" i="3" s="1"/>
  <c r="N55" i="3"/>
  <c r="L55" i="3" s="1"/>
  <c r="N56" i="3"/>
  <c r="L56" i="3" s="1"/>
  <c r="N57" i="3"/>
  <c r="L57" i="3" s="1"/>
  <c r="N58" i="3"/>
  <c r="L58" i="3" s="1"/>
  <c r="N59" i="3"/>
  <c r="L59" i="3" s="1"/>
  <c r="N60" i="3"/>
  <c r="L60" i="3" s="1"/>
  <c r="N61" i="3"/>
  <c r="L61" i="3" s="1"/>
  <c r="N62" i="3"/>
  <c r="L62" i="3" s="1"/>
  <c r="N63" i="3"/>
  <c r="L63" i="3" s="1"/>
  <c r="N64" i="3"/>
  <c r="L64" i="3" s="1"/>
  <c r="N65" i="3"/>
  <c r="L65" i="3" s="1"/>
  <c r="N66" i="3"/>
  <c r="L66" i="3" s="1"/>
  <c r="N67" i="3"/>
  <c r="L67" i="3" s="1"/>
  <c r="N68" i="3"/>
  <c r="L68" i="3" s="1"/>
  <c r="N69" i="3"/>
  <c r="L69" i="3" s="1"/>
  <c r="N70" i="3"/>
  <c r="L70" i="3" s="1"/>
  <c r="N71" i="3"/>
  <c r="L71" i="3" s="1"/>
  <c r="N72" i="3"/>
  <c r="L72" i="3" s="1"/>
  <c r="N73" i="3"/>
  <c r="L73" i="3" s="1"/>
  <c r="N74" i="3"/>
  <c r="L74" i="3" s="1"/>
  <c r="N75" i="3"/>
  <c r="L75" i="3" s="1"/>
  <c r="N76" i="3"/>
  <c r="L76" i="3" s="1"/>
  <c r="N77" i="3"/>
  <c r="L77" i="3" s="1"/>
  <c r="N78" i="3"/>
  <c r="L78" i="3" s="1"/>
  <c r="N79" i="3"/>
  <c r="L79" i="3" s="1"/>
  <c r="N80" i="3"/>
  <c r="L80" i="3" s="1"/>
  <c r="N81" i="3"/>
  <c r="L81" i="3" s="1"/>
  <c r="N82" i="3"/>
  <c r="L82" i="3" s="1"/>
  <c r="N83" i="3"/>
  <c r="L83" i="3" s="1"/>
  <c r="N84" i="3"/>
  <c r="N85" i="3"/>
  <c r="L85" i="3" s="1"/>
  <c r="N86" i="3"/>
  <c r="L86" i="3" s="1"/>
  <c r="N87" i="3"/>
  <c r="L87" i="3" s="1"/>
  <c r="N88" i="3"/>
  <c r="L88" i="3" s="1"/>
  <c r="N89" i="3"/>
  <c r="L89" i="3" s="1"/>
  <c r="N90" i="3"/>
  <c r="L90" i="3" s="1"/>
  <c r="N91" i="3"/>
  <c r="L91" i="3" s="1"/>
  <c r="N92" i="3"/>
  <c r="L92" i="3" s="1"/>
  <c r="N93" i="3"/>
  <c r="L93" i="3" s="1"/>
  <c r="N94" i="3"/>
  <c r="L94" i="3" s="1"/>
  <c r="N95" i="3"/>
  <c r="L95" i="3" s="1"/>
  <c r="N96" i="3"/>
  <c r="L96" i="3" s="1"/>
  <c r="N97" i="3"/>
  <c r="L97" i="3" s="1"/>
  <c r="N98" i="3"/>
  <c r="L98" i="3" s="1"/>
  <c r="N99" i="3"/>
  <c r="L99" i="3" s="1"/>
  <c r="N100" i="3"/>
  <c r="L100" i="3" s="1"/>
  <c r="N101" i="3"/>
  <c r="L101" i="3" s="1"/>
  <c r="N102" i="3"/>
  <c r="L102" i="3" s="1"/>
  <c r="N103" i="3"/>
  <c r="L103" i="3" s="1"/>
  <c r="N104" i="3"/>
  <c r="L104" i="3" s="1"/>
  <c r="N105" i="3"/>
  <c r="L105" i="3" s="1"/>
  <c r="N106" i="3"/>
  <c r="L106" i="3" s="1"/>
  <c r="N107" i="3"/>
  <c r="L107" i="3" s="1"/>
  <c r="N108" i="3"/>
  <c r="L108" i="3" s="1"/>
  <c r="N109" i="3"/>
  <c r="L109" i="3" s="1"/>
  <c r="N110" i="3"/>
  <c r="L110" i="3" s="1"/>
  <c r="N111" i="3"/>
  <c r="L111" i="3" s="1"/>
  <c r="N112" i="3"/>
  <c r="L112" i="3" s="1"/>
  <c r="N113" i="3"/>
  <c r="L113" i="3" s="1"/>
  <c r="N114" i="3"/>
  <c r="L114" i="3" s="1"/>
  <c r="N115" i="3"/>
  <c r="L115" i="3" s="1"/>
  <c r="N116" i="3"/>
  <c r="L116" i="3" s="1"/>
  <c r="N117" i="3"/>
  <c r="L117" i="3" s="1"/>
  <c r="N118" i="3"/>
  <c r="L118" i="3" s="1"/>
  <c r="N119" i="3"/>
  <c r="L119" i="3" s="1"/>
  <c r="N120" i="3"/>
  <c r="L120" i="3" s="1"/>
  <c r="N121" i="3"/>
  <c r="L121" i="3" s="1"/>
  <c r="N122" i="3"/>
  <c r="L122" i="3" s="1"/>
  <c r="N123" i="3"/>
  <c r="L123" i="3" s="1"/>
  <c r="N124" i="3"/>
  <c r="L124" i="3" s="1"/>
  <c r="N125" i="3"/>
  <c r="L125" i="3" s="1"/>
  <c r="N126" i="3"/>
  <c r="L126" i="3" s="1"/>
  <c r="N127" i="3"/>
  <c r="L127" i="3" s="1"/>
  <c r="N128" i="3"/>
  <c r="L128" i="3" s="1"/>
  <c r="N129" i="3"/>
  <c r="L129" i="3" s="1"/>
  <c r="N130" i="3"/>
  <c r="L130" i="3" s="1"/>
  <c r="N131" i="3"/>
  <c r="L131" i="3" s="1"/>
  <c r="N132" i="3"/>
  <c r="L132" i="3" s="1"/>
  <c r="N133" i="3"/>
  <c r="L133" i="3" s="1"/>
  <c r="N134" i="3"/>
  <c r="L134" i="3" s="1"/>
  <c r="N135" i="3"/>
  <c r="L135" i="3" s="1"/>
  <c r="N136" i="3"/>
  <c r="L136" i="3" s="1"/>
  <c r="N137" i="3"/>
  <c r="L137" i="3" s="1"/>
  <c r="N138" i="3"/>
  <c r="L138" i="3" s="1"/>
  <c r="N139" i="3"/>
  <c r="L139" i="3" s="1"/>
  <c r="N140" i="3"/>
  <c r="L140" i="3" s="1"/>
  <c r="N141" i="3"/>
  <c r="L141" i="3" s="1"/>
  <c r="N142" i="3"/>
  <c r="L142" i="3" s="1"/>
  <c r="N143" i="3"/>
  <c r="L143" i="3" s="1"/>
  <c r="N144" i="3"/>
  <c r="L144" i="3" s="1"/>
  <c r="N145" i="3"/>
  <c r="L145" i="3" s="1"/>
  <c r="N146" i="3"/>
  <c r="L146" i="3" s="1"/>
  <c r="N147" i="3"/>
  <c r="L147" i="3" s="1"/>
  <c r="N148" i="3"/>
  <c r="L148" i="3" s="1"/>
  <c r="N149" i="3"/>
  <c r="L149" i="3" s="1"/>
  <c r="N150" i="3"/>
  <c r="L150" i="3" s="1"/>
  <c r="N151" i="3"/>
  <c r="L151" i="3" s="1"/>
  <c r="N152" i="3"/>
  <c r="L152" i="3" s="1"/>
  <c r="N153" i="3"/>
  <c r="L153" i="3" s="1"/>
  <c r="L26" i="3"/>
  <c r="L29" i="3"/>
  <c r="L84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N23" i="3" l="1"/>
  <c r="L23" i="3" s="1"/>
  <c r="N22" i="3"/>
  <c r="L22" i="3" s="1"/>
  <c r="N21" i="3"/>
  <c r="L21" i="3" s="1"/>
  <c r="N20" i="3"/>
  <c r="L20" i="3" s="1"/>
  <c r="N19" i="3"/>
  <c r="L19" i="3" s="1"/>
  <c r="N18" i="3"/>
  <c r="L18" i="3" s="1"/>
  <c r="N17" i="3"/>
  <c r="L17" i="3" s="1"/>
  <c r="N16" i="3"/>
  <c r="L16" i="3" s="1"/>
  <c r="N15" i="3"/>
  <c r="L15" i="3" s="1"/>
  <c r="N14" i="3"/>
  <c r="L14" i="3" s="1"/>
  <c r="N13" i="3"/>
  <c r="L13" i="3" s="1"/>
  <c r="N12" i="3"/>
  <c r="L12" i="3" s="1"/>
  <c r="N11" i="3"/>
  <c r="L11" i="3" s="1"/>
  <c r="N10" i="3"/>
  <c r="L10" i="3" s="1"/>
  <c r="N9" i="3"/>
  <c r="L9" i="3" s="1"/>
  <c r="N8" i="3"/>
  <c r="L8" i="3" s="1"/>
  <c r="N7" i="3"/>
  <c r="L7" i="3" s="1"/>
  <c r="N6" i="3"/>
  <c r="L6" i="3" s="1"/>
  <c r="N5" i="3"/>
  <c r="L5" i="3" s="1"/>
  <c r="N4" i="3"/>
  <c r="L4" i="3" s="1"/>
  <c r="N3" i="3"/>
  <c r="L3" i="3" s="1"/>
  <c r="K4" i="3"/>
  <c r="K5" i="3"/>
  <c r="K6" i="3"/>
  <c r="K7" i="3"/>
  <c r="K8" i="3"/>
  <c r="K9" i="3"/>
  <c r="K10" i="3"/>
  <c r="K11" i="3"/>
  <c r="K12" i="3"/>
  <c r="K14" i="3"/>
  <c r="K15" i="3"/>
  <c r="K16" i="3"/>
  <c r="K17" i="3"/>
  <c r="K18" i="3"/>
  <c r="K19" i="3"/>
  <c r="K20" i="3"/>
  <c r="K21" i="3"/>
  <c r="K22" i="3"/>
  <c r="K23" i="3"/>
  <c r="I3" i="3"/>
  <c r="I1" i="3" s="1"/>
  <c r="K3" i="3" l="1"/>
  <c r="K13" i="3"/>
  <c r="K1" i="3" l="1"/>
  <c r="K16" i="1"/>
  <c r="H7" i="1" l="1"/>
  <c r="I17" i="1" l="1"/>
  <c r="K15" i="1"/>
  <c r="K14" i="1"/>
  <c r="M14" i="1" s="1"/>
  <c r="M15" i="1" l="1"/>
  <c r="K13" i="1"/>
  <c r="M13" i="1" l="1"/>
  <c r="K17" i="1" l="1"/>
  <c r="M16" i="1"/>
  <c r="M1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<sst xmlns="http://schemas.openxmlformats.org/spreadsheetml/2006/main" count="1273" uniqueCount="129">
  <si>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</si>
  <si>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</si>
  <si>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</si>
  <si>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</si>
  <si>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</si>
  <si>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</si>
  <si>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</si>
  <si>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</si>
  <si>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</si>
  <si>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</si>
  <si>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</si>
  <si>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</si>
  <si>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</si>
  <si>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</si>
  <si>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</si>
  <si>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</si>
  <si>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</si>
  <si>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</si>
  <si>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</si>
  <si>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</si>
  <si>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</si>
  <si>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</si>
  <si>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</si>
  <si>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</si>
  <si>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</si>
  <si>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</si>
  <si>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</si>
  <si>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</si>
  <si>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</si>
  <si>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</si>
  <si>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</si>
  <si>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</si>
  <si>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</si>
  <si>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</si>
  <si>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TBC</t>
  </si>
  <si>
    <t>PCS</t>
  </si>
  <si>
    <t>ALL STYLE</t>
  </si>
  <si>
    <t>COLOR ADDRESS STICKER</t>
  </si>
  <si>
    <t>4'' X 6''</t>
  </si>
  <si>
    <t>RED</t>
  </si>
  <si>
    <t>WHITE</t>
  </si>
  <si>
    <t>GREEN</t>
  </si>
  <si>
    <t>PUR.QT-2.BM1</t>
  </si>
  <si>
    <t>1</t>
  </si>
  <si>
    <t>NY RETAIL</t>
  </si>
  <si>
    <t>US BERGEN</t>
  </si>
  <si>
    <t>UK WH</t>
  </si>
  <si>
    <t>EU WH</t>
  </si>
  <si>
    <t>SAME AS STUSSY</t>
  </si>
  <si>
    <t>UK RETAIL</t>
  </si>
  <si>
    <t>UK ELANDERS</t>
  </si>
  <si>
    <t>EU
 BERGEN</t>
  </si>
  <si>
    <t>PURPLE</t>
  </si>
  <si>
    <t>EU BERGEN</t>
  </si>
  <si>
    <t>ALD</t>
  </si>
  <si>
    <t>TUYEN</t>
  </si>
  <si>
    <t>PO Num</t>
  </si>
  <si>
    <t>STYLE</t>
  </si>
  <si>
    <t>STYLE NAME</t>
  </si>
  <si>
    <t>DISC.</t>
  </si>
  <si>
    <t>COLOUR</t>
  </si>
  <si>
    <t>TOTAL</t>
  </si>
  <si>
    <t>Bergen Logistics
299 Thomas E Dunn Memorial Highway
Rutherford, NJ 07070
United States
201-854-1512 x 207</t>
  </si>
  <si>
    <t>ADDRESS</t>
  </si>
  <si>
    <t>SHIP TO</t>
  </si>
  <si>
    <t>PCS/CARTON</t>
  </si>
  <si>
    <t>STICKER QTY</t>
  </si>
  <si>
    <t>SH TRIMS</t>
  </si>
  <si>
    <t>EU Bergen Logistics
De Amert 445
Veghel, 5462GH
Netherlands
+31 06 42 82 79 41</t>
  </si>
  <si>
    <t>% TOTAL</t>
  </si>
  <si>
    <t>UK Elanders
Tyne Tunnel Trading Estate
Unit L6
North Shields, NE29 7UT
United Kingdom</t>
  </si>
  <si>
    <t>UK WAREHOUSE</t>
  </si>
  <si>
    <t>DROP</t>
  </si>
  <si>
    <t>CA Bergen Logistics
16012 Arthur St
Cerritos, CA 90703
US</t>
  </si>
  <si>
    <t>CA BERGEN</t>
  </si>
  <si>
    <t>CA
BERGEN</t>
  </si>
  <si>
    <t>Aime Leon Dore
ATTN: Andrew Silva
(860) 706 7513
224 Mulberry street, New York, NY 10012</t>
  </si>
  <si>
    <t>Aime Leon Dore LTD
30 Broadwick Street (Livonia Street Loading Bay)
London, United Kingdom
W1F 8JB
Oscar Clements
+447802612652
VAT: GB398516544</t>
  </si>
  <si>
    <t>Destination Address</t>
  </si>
  <si>
    <t>Description</t>
  </si>
  <si>
    <t>NOSCH001</t>
  </si>
  <si>
    <t>NOSCS001</t>
  </si>
  <si>
    <t>JET BLACK</t>
  </si>
  <si>
    <t>PRISTINE</t>
  </si>
  <si>
    <t>EVENING BLUE</t>
  </si>
  <si>
    <t>BOTANICALGREEN</t>
  </si>
  <si>
    <t xml:space="preserve">SS26-NOS , WOMEN, CAFÉ 
</t>
  </si>
  <si>
    <t>A15  SS26   G2871</t>
  </si>
  <si>
    <t>Unisphere Hoodie</t>
  </si>
  <si>
    <t>NOSCH002</t>
  </si>
  <si>
    <t>Micro Logo Hoodie</t>
  </si>
  <si>
    <t>SILVER MIX</t>
  </si>
  <si>
    <t>NOSCT006</t>
  </si>
  <si>
    <t>T-Shirt 3-Pack</t>
  </si>
  <si>
    <t>BLACK</t>
  </si>
  <si>
    <t>NOSCT007</t>
  </si>
  <si>
    <t>Multi-Color T-Shirt 3-Pack</t>
  </si>
  <si>
    <t>NAVY</t>
  </si>
  <si>
    <t>HEATHERGREY</t>
  </si>
  <si>
    <t>SS26CT090</t>
  </si>
  <si>
    <t>Neutral</t>
  </si>
  <si>
    <t>NOSCT008</t>
  </si>
  <si>
    <t>Tank Top 3-Pack</t>
  </si>
  <si>
    <t>NOSCP001</t>
  </si>
  <si>
    <t>UnisphereSweatpants</t>
  </si>
  <si>
    <t>NOSCP002</t>
  </si>
  <si>
    <t>Micro LogoSweatpants</t>
  </si>
  <si>
    <t>Unisphere CrewneckSweatshirt</t>
  </si>
  <si>
    <t>NOSCS003</t>
  </si>
  <si>
    <t>Tonal LogoCrewneck Sweatshirt</t>
  </si>
  <si>
    <t>OATMEAL</t>
  </si>
  <si>
    <t>NOSCS002</t>
  </si>
  <si>
    <t>Micro LogoCrewneck Sweatshirt</t>
  </si>
  <si>
    <t>NOS</t>
  </si>
  <si>
    <t>WOMEN</t>
  </si>
  <si>
    <t>SS26CT074</t>
  </si>
  <si>
    <t>Women's Rib Script Tank</t>
  </si>
  <si>
    <t>BRIGHT WHITE</t>
  </si>
  <si>
    <t>NAVY BLAZER</t>
  </si>
  <si>
    <t>CA25CS000</t>
  </si>
  <si>
    <t>Café Leon DoreCrewneck Sweatshirt</t>
  </si>
  <si>
    <t>CA25CT000</t>
  </si>
  <si>
    <t>Café Leon DoreLogo Tee</t>
  </si>
  <si>
    <t xml:space="preserve">CAFÉ </t>
  </si>
  <si>
    <t>pants</t>
  </si>
  <si>
    <t>hoodi</t>
  </si>
  <si>
    <t>crewneck</t>
  </si>
  <si>
    <t>tee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</si>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</sst>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??_);_(@_)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  <font>
      <b/>
      <sz val="55"/>
      <color theme="1"/>
      <name val="Muli Black"/>
    </font>
    <font>
      <b/>
      <sz val="72"/>
      <color theme="1"/>
      <name val="Muli Black"/>
    </font>
    <font>
      <b/>
      <sz val="48"/>
      <color theme="1"/>
      <name val="Muli Black"/>
    </font>
    <font>
      <sz val="14"/>
      <name val="Muli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6F0A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121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16" fontId="7" fillId="0" borderId="1" xfId="0" quotePrefix="1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4" borderId="2" xfId="6" applyFont="1" applyFill="1" applyBorder="1" applyAlignment="1">
      <alignment horizontal="left" vertical="center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4" fontId="5" fillId="4" borderId="8" xfId="6" quotePrefix="1" applyNumberFormat="1" applyFont="1" applyFill="1" applyBorder="1" applyAlignment="1">
      <alignment horizontal="center" vertical="center"/>
    </xf>
    <xf numFmtId="15" fontId="8" fillId="4" borderId="1" xfId="6" quotePrefix="1" applyNumberFormat="1" applyFont="1" applyFill="1" applyBorder="1" applyAlignment="1">
      <alignment horizontal="center" vertical="center"/>
    </xf>
    <xf numFmtId="15" fontId="5" fillId="4" borderId="1" xfId="6" applyNumberFormat="1" applyFont="1" applyFill="1" applyBorder="1" applyAlignment="1">
      <alignment horizontal="center" vertical="center"/>
    </xf>
    <xf numFmtId="0" fontId="8" fillId="4" borderId="3" xfId="6" applyFont="1" applyFill="1" applyBorder="1" applyAlignment="1">
      <alignment horizontal="left" vertical="center"/>
    </xf>
    <xf numFmtId="0" fontId="10" fillId="4" borderId="2" xfId="8" applyFont="1" applyFill="1" applyBorder="1" applyAlignment="1" applyProtection="1">
      <alignment vertical="top"/>
    </xf>
    <xf numFmtId="0" fontId="5" fillId="0" borderId="1" xfId="0" applyFont="1" applyBorder="1" applyAlignment="1">
      <alignment horizontal="center" vertical="center"/>
    </xf>
    <xf numFmtId="0" fontId="8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5" fontId="5" fillId="4" borderId="0" xfId="6" applyNumberFormat="1" applyFont="1" applyFill="1" applyAlignment="1">
      <alignment horizontal="center" vertical="center"/>
    </xf>
    <xf numFmtId="0" fontId="5" fillId="4" borderId="1" xfId="6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8" fillId="6" borderId="1" xfId="6" applyFont="1" applyFill="1" applyBorder="1" applyAlignment="1">
      <alignment horizontal="center" vertical="center"/>
    </xf>
    <xf numFmtId="0" fontId="8" fillId="6" borderId="1" xfId="6" applyFont="1" applyFill="1" applyBorder="1" applyAlignment="1">
      <alignment horizontal="center" vertical="center" wrapText="1"/>
    </xf>
    <xf numFmtId="0" fontId="8" fillId="7" borderId="1" xfId="6" applyFont="1" applyFill="1" applyBorder="1" applyAlignment="1">
      <alignment horizontal="center" vertical="center" wrapText="1"/>
    </xf>
    <xf numFmtId="164" fontId="8" fillId="6" borderId="1" xfId="6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vertical="center" wrapText="1"/>
    </xf>
    <xf numFmtId="3" fontId="5" fillId="0" borderId="1" xfId="3" applyNumberFormat="1" applyFont="1" applyBorder="1" applyAlignment="1">
      <alignment vertical="center"/>
    </xf>
    <xf numFmtId="164" fontId="5" fillId="3" borderId="1" xfId="9" applyNumberFormat="1" applyFont="1" applyFill="1" applyBorder="1" applyAlignment="1">
      <alignment horizontal="center" vertical="center"/>
    </xf>
    <xf numFmtId="164" fontId="5" fillId="3" borderId="1" xfId="9" applyNumberFormat="1" applyFont="1" applyFill="1" applyBorder="1" applyAlignment="1">
      <alignment horizontal="center" vertical="center" wrapText="1"/>
    </xf>
    <xf numFmtId="167" fontId="12" fillId="3" borderId="1" xfId="5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164" fontId="5" fillId="4" borderId="0" xfId="2" applyNumberFormat="1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4" fontId="5" fillId="3" borderId="0" xfId="4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5" fillId="0" borderId="1" xfId="7" quotePrefix="1" applyFont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11" borderId="0" xfId="0" applyFill="1"/>
    <xf numFmtId="0" fontId="0" fillId="13" borderId="0" xfId="0" applyFill="1"/>
    <xf numFmtId="1" fontId="5" fillId="0" borderId="1" xfId="3" applyNumberFormat="1" applyFont="1" applyBorder="1" applyAlignment="1">
      <alignment vertical="center" wrapText="1"/>
    </xf>
    <xf numFmtId="0" fontId="0" fillId="0" borderId="1" xfId="0" applyBorder="1"/>
    <xf numFmtId="0" fontId="0" fillId="14" borderId="1" xfId="0" applyFill="1" applyBorder="1"/>
    <xf numFmtId="3" fontId="8" fillId="0" borderId="1" xfId="3" applyNumberFormat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3" fontId="8" fillId="5" borderId="12" xfId="2" applyNumberFormat="1" applyFont="1" applyFill="1" applyBorder="1" applyAlignment="1">
      <alignment horizontal="center" vertical="center" wrapText="1"/>
    </xf>
    <xf numFmtId="3" fontId="8" fillId="0" borderId="12" xfId="2" applyNumberFormat="1" applyFont="1" applyBorder="1" applyAlignment="1">
      <alignment horizontal="center" vertical="center" wrapText="1"/>
    </xf>
    <xf numFmtId="168" fontId="8" fillId="5" borderId="12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8" fillId="0" borderId="1" xfId="2" quotePrefix="1" applyFont="1" applyBorder="1" applyAlignment="1">
      <alignment horizontal="center" vertical="center" wrapText="1"/>
    </xf>
    <xf numFmtId="0" fontId="0" fillId="15" borderId="1" xfId="0" applyFill="1" applyBorder="1"/>
    <xf numFmtId="0" fontId="0" fillId="1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1" xfId="0" applyBorder="1"/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8" fillId="4" borderId="4" xfId="6" applyFont="1" applyFill="1" applyBorder="1" applyAlignment="1">
      <alignment horizontal="left" vertical="center"/>
    </xf>
    <xf numFmtId="0" fontId="8" fillId="4" borderId="5" xfId="6" applyFont="1" applyFill="1" applyBorder="1" applyAlignment="1">
      <alignment horizontal="left" vertical="center"/>
    </xf>
    <xf numFmtId="164" fontId="13" fillId="4" borderId="0" xfId="2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top"/>
    </xf>
    <xf numFmtId="165" fontId="5" fillId="4" borderId="4" xfId="6" applyNumberFormat="1" applyFont="1" applyFill="1" applyBorder="1" applyAlignment="1">
      <alignment horizontal="center" vertical="center"/>
    </xf>
    <xf numFmtId="165" fontId="5" fillId="4" borderId="5" xfId="6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3" fillId="0" borderId="0" xfId="2" applyFont="1" applyAlignment="1">
      <alignment horizontal="center" vertical="center" wrapText="1"/>
    </xf>
    <xf numFmtId="16" fontId="5" fillId="4" borderId="4" xfId="6" applyNumberFormat="1" applyFont="1" applyFill="1" applyBorder="1" applyAlignment="1">
      <alignment horizontal="center" vertical="center"/>
    </xf>
    <xf numFmtId="16" fontId="5" fillId="4" borderId="5" xfId="6" applyNumberFormat="1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9" fillId="12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 34" xfId="11" xr:uid="{893DCAE9-9D01-47EE-823E-1E10749CCCE7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C6F0A4"/>
      <color rgb="FFFF9900"/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10" zoomScale="55" zoomScaleNormal="55" zoomScaleSheetLayoutView="55" zoomScalePageLayoutView="70" workbookViewId="0">
      <selection activeCell="J13" sqref="J13"/>
    </sheetView>
  </sheetViews>
  <sheetFormatPr defaultColWidth="9.33203125" defaultRowHeight="27"/>
  <cols>
    <col min="1" max="1" width="18" style="5" customWidth="1"/>
    <col min="2" max="2" width="12.44140625" style="5" customWidth="1"/>
    <col min="3" max="3" width="15.6640625" style="5" customWidth="1"/>
    <col min="4" max="4" width="17.6640625" style="5" customWidth="1"/>
    <col min="5" max="5" width="22.6640625" style="5" customWidth="1"/>
    <col min="6" max="6" width="27.6640625" style="5" customWidth="1"/>
    <col min="7" max="7" width="19.109375" style="5" customWidth="1"/>
    <col min="8" max="8" width="11.5546875" style="5" customWidth="1"/>
    <col min="9" max="9" width="17.88671875" style="5" customWidth="1"/>
    <col min="10" max="10" width="15.33203125" style="5" customWidth="1"/>
    <col min="11" max="11" width="13.44140625" style="5" customWidth="1"/>
    <col min="12" max="12" width="29.33203125" style="5" customWidth="1"/>
    <col min="13" max="13" width="31.33203125" style="5" customWidth="1"/>
    <col min="14" max="14" width="33.44140625" style="5" customWidth="1"/>
    <col min="15" max="16384" width="9.33203125" style="5"/>
  </cols>
  <sheetData>
    <row r="1" spans="1:15" ht="25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42</v>
      </c>
    </row>
    <row r="2" spans="1:15" ht="2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5" ht="19.9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43</v>
      </c>
    </row>
    <row r="4" spans="1:15" ht="25.2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10"/>
    </row>
    <row r="5" spans="1:15">
      <c r="A5" s="11" t="s">
        <v>5</v>
      </c>
      <c r="B5" s="81" t="s">
        <v>67</v>
      </c>
      <c r="C5" s="81"/>
      <c r="D5" s="81"/>
      <c r="E5" s="12"/>
      <c r="F5" s="84" t="s">
        <v>6</v>
      </c>
      <c r="G5" s="85"/>
      <c r="H5" s="79" t="s">
        <v>54</v>
      </c>
      <c r="I5" s="80"/>
      <c r="J5" s="13"/>
      <c r="K5" s="13"/>
      <c r="L5" s="14"/>
      <c r="M5" s="15" t="s">
        <v>7</v>
      </c>
      <c r="N5" s="16">
        <v>45882</v>
      </c>
    </row>
    <row r="6" spans="1:15" ht="66" customHeight="1">
      <c r="A6" s="17" t="s">
        <v>8</v>
      </c>
      <c r="B6" s="88"/>
      <c r="C6" s="88"/>
      <c r="D6" s="88"/>
      <c r="E6" s="12"/>
      <c r="F6" s="84" t="s">
        <v>9</v>
      </c>
      <c r="G6" s="85"/>
      <c r="H6" s="82" t="s">
        <v>86</v>
      </c>
      <c r="I6" s="83"/>
      <c r="J6" s="13"/>
      <c r="K6" s="13"/>
      <c r="L6" s="14"/>
      <c r="M6" s="15" t="s">
        <v>10</v>
      </c>
      <c r="N6" s="59"/>
    </row>
    <row r="7" spans="1:15" ht="21.75" customHeight="1">
      <c r="A7" s="17" t="s">
        <v>11</v>
      </c>
      <c r="B7" s="89"/>
      <c r="C7" s="89"/>
      <c r="D7" s="18"/>
      <c r="E7" s="12"/>
      <c r="F7" s="84" t="s">
        <v>12</v>
      </c>
      <c r="G7" s="85"/>
      <c r="H7" s="94">
        <f>N5+7</f>
        <v>45889</v>
      </c>
      <c r="I7" s="95"/>
      <c r="J7" s="13"/>
      <c r="K7" s="13"/>
      <c r="L7" s="14"/>
      <c r="M7" s="15" t="s">
        <v>13</v>
      </c>
      <c r="N7" s="19" t="s">
        <v>87</v>
      </c>
    </row>
    <row r="8" spans="1:15" ht="21.75" customHeight="1">
      <c r="A8" s="20" t="s">
        <v>14</v>
      </c>
      <c r="B8" s="92"/>
      <c r="C8" s="92"/>
      <c r="D8" s="21"/>
      <c r="E8" s="12"/>
      <c r="F8" s="84" t="s">
        <v>15</v>
      </c>
      <c r="G8" s="85"/>
      <c r="H8" s="90" t="s">
        <v>34</v>
      </c>
      <c r="I8" s="91"/>
      <c r="J8" s="22"/>
      <c r="K8" s="22"/>
      <c r="L8" s="14"/>
      <c r="M8" s="15" t="s">
        <v>16</v>
      </c>
      <c r="N8" s="23" t="s">
        <v>55</v>
      </c>
    </row>
    <row r="9" spans="1:15" ht="5.7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10"/>
    </row>
    <row r="10" spans="1:15" ht="108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15" ht="111.6" customHeight="1">
      <c r="A12" s="29" t="s">
        <v>36</v>
      </c>
      <c r="B12" s="30"/>
      <c r="C12" s="68" t="s">
        <v>37</v>
      </c>
      <c r="D12" s="30" t="s">
        <v>38</v>
      </c>
      <c r="E12" s="29" t="s">
        <v>48</v>
      </c>
      <c r="F12" s="73" t="s">
        <v>74</v>
      </c>
      <c r="G12" s="31" t="s">
        <v>39</v>
      </c>
      <c r="H12" s="31" t="s">
        <v>35</v>
      </c>
      <c r="I12" s="32">
        <v>44</v>
      </c>
      <c r="J12" s="32">
        <v>44</v>
      </c>
      <c r="K12" s="67">
        <f>I12-J12</f>
        <v>0</v>
      </c>
      <c r="L12" s="33">
        <v>1000</v>
      </c>
      <c r="M12" s="34">
        <f t="shared" ref="M12" si="0">K12*L12</f>
        <v>0</v>
      </c>
      <c r="N12" s="35" t="e" vm="1">
        <v>#VALUE!</v>
      </c>
      <c r="O12" s="5" t="s">
        <v>128</v>
      </c>
    </row>
    <row r="13" spans="1:15" ht="111.6" customHeight="1">
      <c r="A13" s="29" t="s">
        <v>36</v>
      </c>
      <c r="B13" s="30"/>
      <c r="C13" s="68" t="s">
        <v>37</v>
      </c>
      <c r="D13" s="30" t="s">
        <v>38</v>
      </c>
      <c r="E13" s="29" t="s">
        <v>48</v>
      </c>
      <c r="F13" s="73" t="s">
        <v>45</v>
      </c>
      <c r="G13" s="31" t="s">
        <v>41</v>
      </c>
      <c r="H13" s="31" t="s">
        <v>35</v>
      </c>
      <c r="I13" s="32">
        <v>300</v>
      </c>
      <c r="J13" s="32"/>
      <c r="K13" s="67">
        <f>I13-J13</f>
        <v>300</v>
      </c>
      <c r="L13" s="33">
        <v>1000</v>
      </c>
      <c r="M13" s="34">
        <f t="shared" ref="M13:M16" si="1">K13*L13</f>
        <v>300000</v>
      </c>
      <c r="N13" s="35" t="e" vm="2">
        <v>#VALUE!</v>
      </c>
    </row>
    <row r="14" spans="1:15" ht="111.6" hidden="1" customHeight="1">
      <c r="A14" s="29" t="s">
        <v>36</v>
      </c>
      <c r="B14" s="30"/>
      <c r="C14" s="68" t="s">
        <v>37</v>
      </c>
      <c r="D14" s="30" t="s">
        <v>38</v>
      </c>
      <c r="E14" s="29" t="s">
        <v>48</v>
      </c>
      <c r="F14" s="73" t="s">
        <v>74</v>
      </c>
      <c r="G14" s="31" t="s">
        <v>39</v>
      </c>
      <c r="H14" s="31" t="s">
        <v>35</v>
      </c>
      <c r="I14" s="32"/>
      <c r="J14" s="32"/>
      <c r="K14" s="67">
        <f>I14-J14</f>
        <v>0</v>
      </c>
      <c r="L14" s="33">
        <v>1000</v>
      </c>
      <c r="M14" s="34">
        <f t="shared" si="1"/>
        <v>0</v>
      </c>
      <c r="N14" s="35" t="e" vm="1">
        <v>#VALUE!</v>
      </c>
    </row>
    <row r="15" spans="1:15" ht="111.6" customHeight="1">
      <c r="A15" s="29" t="s">
        <v>36</v>
      </c>
      <c r="B15" s="30"/>
      <c r="C15" s="68" t="s">
        <v>37</v>
      </c>
      <c r="D15" s="30" t="s">
        <v>38</v>
      </c>
      <c r="E15" s="29" t="s">
        <v>48</v>
      </c>
      <c r="F15" s="73" t="s">
        <v>53</v>
      </c>
      <c r="G15" s="64" t="s">
        <v>52</v>
      </c>
      <c r="H15" s="31" t="s">
        <v>35</v>
      </c>
      <c r="I15" s="32">
        <v>100</v>
      </c>
      <c r="J15" s="32"/>
      <c r="K15" s="67">
        <f>I15-J15</f>
        <v>100</v>
      </c>
      <c r="L15" s="33">
        <v>1000</v>
      </c>
      <c r="M15" s="34">
        <f t="shared" si="1"/>
        <v>100000</v>
      </c>
      <c r="N15" s="35" t="e" vm="3">
        <v>#VALUE!</v>
      </c>
    </row>
    <row r="16" spans="1:15" ht="111.6" customHeight="1">
      <c r="A16" s="29" t="s">
        <v>36</v>
      </c>
      <c r="B16" s="30"/>
      <c r="C16" s="68" t="s">
        <v>37</v>
      </c>
      <c r="D16" s="30" t="s">
        <v>38</v>
      </c>
      <c r="E16" s="29" t="s">
        <v>48</v>
      </c>
      <c r="F16" s="73" t="s">
        <v>71</v>
      </c>
      <c r="G16" s="31" t="s">
        <v>40</v>
      </c>
      <c r="H16" s="31" t="s">
        <v>35</v>
      </c>
      <c r="I16" s="32">
        <v>100</v>
      </c>
      <c r="J16" s="32"/>
      <c r="K16" s="67">
        <f>I16-J16</f>
        <v>100</v>
      </c>
      <c r="L16" s="33">
        <v>1000</v>
      </c>
      <c r="M16" s="34">
        <f t="shared" si="1"/>
        <v>100000</v>
      </c>
      <c r="N16" s="35" t="e" vm="4">
        <v>#VALUE!</v>
      </c>
    </row>
    <row r="17" spans="1:14" ht="27" customHeight="1">
      <c r="A17" s="36"/>
      <c r="B17" s="36"/>
      <c r="C17" s="36"/>
      <c r="D17" s="36"/>
      <c r="E17" s="36"/>
      <c r="F17" s="36"/>
      <c r="G17" s="37"/>
      <c r="H17" s="37" t="s">
        <v>30</v>
      </c>
      <c r="I17" s="69">
        <f>SUM(I12:I16)</f>
        <v>544</v>
      </c>
      <c r="J17" s="70"/>
      <c r="K17" s="69">
        <f>SUM(K12:K16)</f>
        <v>500</v>
      </c>
      <c r="L17" s="38"/>
      <c r="M17" s="71">
        <f>SUM(M12:M16)</f>
        <v>500000</v>
      </c>
      <c r="N17" s="39"/>
    </row>
    <row r="18" spans="1:14" s="44" customFormat="1" ht="21.75" customHeight="1">
      <c r="A18" s="40"/>
      <c r="B18" s="40"/>
      <c r="C18" s="41"/>
      <c r="D18" s="41"/>
      <c r="E18" s="41"/>
      <c r="F18" s="41"/>
      <c r="G18" s="42"/>
      <c r="H18" s="42"/>
      <c r="I18" s="42"/>
      <c r="J18" s="42"/>
      <c r="K18" s="42"/>
      <c r="L18" s="43"/>
      <c r="M18" s="43"/>
      <c r="N18" s="42"/>
    </row>
    <row r="19" spans="1:14" ht="21.75" customHeight="1">
      <c r="A19" s="93" t="s">
        <v>31</v>
      </c>
      <c r="B19" s="93"/>
      <c r="C19" s="45"/>
      <c r="D19" s="46"/>
      <c r="E19" s="87" t="s">
        <v>32</v>
      </c>
      <c r="F19" s="87"/>
      <c r="G19" s="87"/>
      <c r="H19" s="47"/>
      <c r="I19" s="48"/>
      <c r="J19" s="48"/>
      <c r="K19" s="48"/>
      <c r="L19" s="86" t="s">
        <v>33</v>
      </c>
      <c r="M19" s="86"/>
      <c r="N19" s="39"/>
    </row>
    <row r="20" spans="1:14" ht="21.75" customHeight="1">
      <c r="A20" s="49"/>
      <c r="B20" s="50"/>
      <c r="C20" s="49"/>
      <c r="D20" s="49"/>
      <c r="E20" s="49"/>
      <c r="F20" s="49"/>
      <c r="G20" s="49"/>
      <c r="H20" s="51"/>
      <c r="I20" s="51"/>
      <c r="J20" s="51"/>
    </row>
    <row r="21" spans="1:14" ht="21.75" customHeight="1">
      <c r="A21" s="49"/>
      <c r="B21" s="50"/>
      <c r="C21" s="49"/>
      <c r="D21" s="49"/>
      <c r="E21" s="49"/>
      <c r="F21" s="49"/>
      <c r="G21" s="49"/>
      <c r="H21" s="51"/>
      <c r="I21" s="51"/>
      <c r="J21" s="51"/>
    </row>
    <row r="22" spans="1:14" ht="21.75" customHeight="1">
      <c r="A22" s="52"/>
      <c r="B22" s="53"/>
      <c r="C22" s="49"/>
      <c r="D22" s="49"/>
      <c r="E22" s="49"/>
      <c r="F22" s="49"/>
      <c r="G22" s="54"/>
      <c r="H22" s="54"/>
      <c r="I22" s="49"/>
      <c r="J22" s="51"/>
    </row>
    <row r="23" spans="1:14" ht="21.75" customHeight="1">
      <c r="A23" s="51"/>
      <c r="B23" s="55"/>
      <c r="C23" s="56"/>
      <c r="D23" s="51"/>
      <c r="E23" s="57"/>
      <c r="F23" s="57"/>
      <c r="G23" s="51"/>
      <c r="H23" s="58"/>
      <c r="I23" s="58"/>
      <c r="J23" s="51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25" customHeight="1"/>
    <row r="62" ht="23.25" customHeight="1"/>
    <row r="63" ht="23.25" customHeight="1"/>
    <row r="64" ht="23.25" customHeight="1"/>
  </sheetData>
  <autoFilter ref="A11:N17" xr:uid="{00000000-0001-0000-0000-000000000000}"/>
  <mergeCells count="15">
    <mergeCell ref="H5:I5"/>
    <mergeCell ref="B5:D5"/>
    <mergeCell ref="H6:I6"/>
    <mergeCell ref="F5:G5"/>
    <mergeCell ref="L19:M19"/>
    <mergeCell ref="E19:G19"/>
    <mergeCell ref="B6:D6"/>
    <mergeCell ref="B7:C7"/>
    <mergeCell ref="H8:I8"/>
    <mergeCell ref="B8:C8"/>
    <mergeCell ref="F6:G6"/>
    <mergeCell ref="F7:G7"/>
    <mergeCell ref="F8:G8"/>
    <mergeCell ref="A19:B19"/>
    <mergeCell ref="H7:I7"/>
  </mergeCells>
  <printOptions horizontalCentered="1"/>
  <pageMargins left="0.25" right="0.25" top="1.0416666666666667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CF1B-0353-41F9-BC28-FE73671DA24B}">
  <dimension ref="A1:N171"/>
  <sheetViews>
    <sheetView workbookViewId="0">
      <selection activeCell="E17" sqref="E17"/>
    </sheetView>
  </sheetViews>
  <sheetFormatPr defaultRowHeight="14.4"/>
  <cols>
    <col min="3" max="4" width="18.21875" customWidth="1"/>
    <col min="5" max="5" width="25.44140625" customWidth="1"/>
    <col min="8" max="9" width="14.6640625" customWidth="1"/>
    <col min="10" max="10" width="10.88671875" customWidth="1"/>
    <col min="11" max="11" width="8.109375" customWidth="1"/>
    <col min="12" max="12" width="14.6640625" customWidth="1"/>
    <col min="13" max="13" width="51.33203125" customWidth="1"/>
  </cols>
  <sheetData>
    <row r="1" spans="1:14">
      <c r="H1">
        <f>SUBTOTAL(9,H3:H1123)</f>
        <v>9925</v>
      </c>
      <c r="I1">
        <f t="shared" ref="I1:K1" si="0">SUBTOTAL(9,I3:I1123)</f>
        <v>11909</v>
      </c>
      <c r="J1">
        <f t="shared" si="0"/>
        <v>5448</v>
      </c>
      <c r="K1">
        <f t="shared" si="0"/>
        <v>362</v>
      </c>
    </row>
    <row r="2" spans="1:14" ht="25.2" customHeight="1">
      <c r="A2" s="66" t="s">
        <v>72</v>
      </c>
      <c r="B2" s="66" t="s">
        <v>56</v>
      </c>
      <c r="C2" s="66" t="s">
        <v>57</v>
      </c>
      <c r="D2" s="66" t="s">
        <v>57</v>
      </c>
      <c r="E2" s="66" t="s">
        <v>58</v>
      </c>
      <c r="F2" s="66" t="s">
        <v>59</v>
      </c>
      <c r="G2" s="66" t="s">
        <v>60</v>
      </c>
      <c r="H2" s="66" t="s">
        <v>61</v>
      </c>
      <c r="I2" s="66" t="s">
        <v>69</v>
      </c>
      <c r="J2" s="66" t="s">
        <v>65</v>
      </c>
      <c r="K2" s="66" t="s">
        <v>66</v>
      </c>
      <c r="L2" s="66" t="s">
        <v>64</v>
      </c>
      <c r="M2" s="66" t="s">
        <v>63</v>
      </c>
    </row>
    <row r="3" spans="1:14">
      <c r="A3" s="65" t="s">
        <v>113</v>
      </c>
      <c r="B3" s="65">
        <v>11454</v>
      </c>
      <c r="C3" s="65" t="s">
        <v>80</v>
      </c>
      <c r="D3" s="65" t="s">
        <v>88</v>
      </c>
      <c r="E3" s="65" t="s">
        <v>82</v>
      </c>
      <c r="F3" s="65" t="s">
        <v>125</v>
      </c>
      <c r="G3" s="65" t="s">
        <v>82</v>
      </c>
      <c r="H3" s="65">
        <v>73</v>
      </c>
      <c r="I3" s="65">
        <f>ROUND(H3*1.2,0)</f>
        <v>88</v>
      </c>
      <c r="J3" s="65">
        <v>12</v>
      </c>
      <c r="K3" s="65">
        <f>ROUND(I3/J3,0)</f>
        <v>7</v>
      </c>
      <c r="L3" t="str">
        <f t="shared" ref="L3:L66" si="1">N3</f>
        <v>US BERGEN</v>
      </c>
      <c r="M3" s="65" t="s">
        <v>62</v>
      </c>
      <c r="N3" t="str">
        <f>VLOOKUP(M3,NOTED!$D$2:$E$7,2,0)</f>
        <v>US BERGEN</v>
      </c>
    </row>
    <row r="4" spans="1:14">
      <c r="A4" s="65" t="s">
        <v>113</v>
      </c>
      <c r="B4" s="65">
        <v>11454</v>
      </c>
      <c r="C4" s="65" t="s">
        <v>80</v>
      </c>
      <c r="D4" s="65" t="s">
        <v>88</v>
      </c>
      <c r="E4" s="65" t="s">
        <v>83</v>
      </c>
      <c r="F4" s="65" t="s">
        <v>125</v>
      </c>
      <c r="G4" s="65" t="s">
        <v>83</v>
      </c>
      <c r="H4" s="65">
        <v>128</v>
      </c>
      <c r="I4" s="65">
        <f t="shared" ref="I4:I67" si="2">ROUND(H4*1.2,0)</f>
        <v>154</v>
      </c>
      <c r="J4" s="65">
        <v>12</v>
      </c>
      <c r="K4" s="65">
        <f t="shared" ref="K4:K23" si="3">ROUND(I4/J4,0)</f>
        <v>13</v>
      </c>
      <c r="L4" t="str">
        <f t="shared" si="1"/>
        <v>US BERGEN</v>
      </c>
      <c r="M4" s="65" t="s">
        <v>62</v>
      </c>
      <c r="N4" t="str">
        <f>VLOOKUP(M4,NOTED!$D$2:$E$7,2,0)</f>
        <v>US BERGEN</v>
      </c>
    </row>
    <row r="5" spans="1:14">
      <c r="A5" s="65" t="s">
        <v>113</v>
      </c>
      <c r="B5" s="65">
        <v>11454</v>
      </c>
      <c r="C5" s="65" t="s">
        <v>80</v>
      </c>
      <c r="D5" s="65" t="s">
        <v>88</v>
      </c>
      <c r="E5" s="65" t="s">
        <v>85</v>
      </c>
      <c r="F5" s="65" t="s">
        <v>125</v>
      </c>
      <c r="G5" s="65" t="s">
        <v>85</v>
      </c>
      <c r="H5" s="65">
        <v>29</v>
      </c>
      <c r="I5" s="65">
        <f t="shared" si="2"/>
        <v>35</v>
      </c>
      <c r="J5" s="65">
        <v>12</v>
      </c>
      <c r="K5" s="65">
        <f t="shared" si="3"/>
        <v>3</v>
      </c>
      <c r="L5" t="str">
        <f t="shared" si="1"/>
        <v>US BERGEN</v>
      </c>
      <c r="M5" s="65" t="s">
        <v>62</v>
      </c>
      <c r="N5" t="str">
        <f>VLOOKUP(M5,NOTED!$D$2:$E$7,2,0)</f>
        <v>US BERGEN</v>
      </c>
    </row>
    <row r="6" spans="1:14">
      <c r="A6" s="65" t="s">
        <v>113</v>
      </c>
      <c r="B6" s="65">
        <v>11454</v>
      </c>
      <c r="C6" s="65" t="s">
        <v>80</v>
      </c>
      <c r="D6" s="65" t="s">
        <v>88</v>
      </c>
      <c r="E6" s="65" t="s">
        <v>84</v>
      </c>
      <c r="F6" s="65" t="s">
        <v>125</v>
      </c>
      <c r="G6" s="65" t="s">
        <v>84</v>
      </c>
      <c r="H6" s="65">
        <v>24</v>
      </c>
      <c r="I6" s="65">
        <f t="shared" si="2"/>
        <v>29</v>
      </c>
      <c r="J6" s="65">
        <v>12</v>
      </c>
      <c r="K6" s="65">
        <f t="shared" si="3"/>
        <v>2</v>
      </c>
      <c r="L6" t="str">
        <f t="shared" si="1"/>
        <v>US BERGEN</v>
      </c>
      <c r="M6" s="65" t="s">
        <v>62</v>
      </c>
      <c r="N6" t="str">
        <f>VLOOKUP(M6,NOTED!$D$2:$E$7,2,0)</f>
        <v>US BERGEN</v>
      </c>
    </row>
    <row r="7" spans="1:14">
      <c r="A7" s="65" t="s">
        <v>113</v>
      </c>
      <c r="B7" s="65">
        <v>11454</v>
      </c>
      <c r="C7" s="65" t="s">
        <v>89</v>
      </c>
      <c r="D7" s="65" t="s">
        <v>90</v>
      </c>
      <c r="E7" s="65" t="s">
        <v>82</v>
      </c>
      <c r="F7" s="65" t="s">
        <v>125</v>
      </c>
      <c r="G7" s="65" t="s">
        <v>82</v>
      </c>
      <c r="H7" s="65">
        <v>30</v>
      </c>
      <c r="I7" s="65">
        <f t="shared" si="2"/>
        <v>36</v>
      </c>
      <c r="J7" s="65">
        <v>12</v>
      </c>
      <c r="K7" s="65">
        <f t="shared" si="3"/>
        <v>3</v>
      </c>
      <c r="L7" t="str">
        <f t="shared" si="1"/>
        <v>US BERGEN</v>
      </c>
      <c r="M7" s="65" t="s">
        <v>62</v>
      </c>
      <c r="N7" t="str">
        <f>VLOOKUP(M7,NOTED!$D$2:$E$7,2,0)</f>
        <v>US BERGEN</v>
      </c>
    </row>
    <row r="8" spans="1:14">
      <c r="A8" s="65" t="s">
        <v>113</v>
      </c>
      <c r="B8" s="65">
        <v>11454</v>
      </c>
      <c r="C8" s="65" t="s">
        <v>89</v>
      </c>
      <c r="D8" s="65" t="s">
        <v>90</v>
      </c>
      <c r="E8" s="65" t="s">
        <v>91</v>
      </c>
      <c r="F8" s="65" t="s">
        <v>125</v>
      </c>
      <c r="G8" s="65" t="s">
        <v>91</v>
      </c>
      <c r="H8" s="65">
        <v>27</v>
      </c>
      <c r="I8" s="65">
        <f t="shared" si="2"/>
        <v>32</v>
      </c>
      <c r="J8" s="65">
        <v>12</v>
      </c>
      <c r="K8" s="65">
        <f t="shared" si="3"/>
        <v>3</v>
      </c>
      <c r="L8" t="str">
        <f t="shared" si="1"/>
        <v>US BERGEN</v>
      </c>
      <c r="M8" s="65" t="s">
        <v>62</v>
      </c>
      <c r="N8" t="str">
        <f>VLOOKUP(M8,NOTED!$D$2:$E$7,2,0)</f>
        <v>US BERGEN</v>
      </c>
    </row>
    <row r="9" spans="1:14">
      <c r="A9" s="65" t="s">
        <v>113</v>
      </c>
      <c r="B9" s="65">
        <v>11454</v>
      </c>
      <c r="C9" s="65" t="s">
        <v>92</v>
      </c>
      <c r="D9" s="65" t="s">
        <v>93</v>
      </c>
      <c r="E9" s="65" t="s">
        <v>94</v>
      </c>
      <c r="F9" s="65" t="s">
        <v>127</v>
      </c>
      <c r="G9" s="65" t="s">
        <v>94</v>
      </c>
      <c r="H9" s="65">
        <v>94</v>
      </c>
      <c r="I9" s="65">
        <f t="shared" si="2"/>
        <v>113</v>
      </c>
      <c r="J9" s="65">
        <v>50</v>
      </c>
      <c r="K9" s="65">
        <f t="shared" si="3"/>
        <v>2</v>
      </c>
      <c r="L9" t="str">
        <f t="shared" si="1"/>
        <v>US BERGEN</v>
      </c>
      <c r="M9" s="65" t="s">
        <v>62</v>
      </c>
      <c r="N9" t="str">
        <f>VLOOKUP(M9,NOTED!$D$2:$E$7,2,0)</f>
        <v>US BERGEN</v>
      </c>
    </row>
    <row r="10" spans="1:14">
      <c r="A10" s="65" t="s">
        <v>113</v>
      </c>
      <c r="B10" s="65">
        <v>11454</v>
      </c>
      <c r="C10" s="65" t="s">
        <v>92</v>
      </c>
      <c r="D10" s="65" t="s">
        <v>93</v>
      </c>
      <c r="E10" s="65" t="s">
        <v>94</v>
      </c>
      <c r="F10" s="65" t="s">
        <v>127</v>
      </c>
      <c r="G10" s="65" t="s">
        <v>94</v>
      </c>
      <c r="H10" s="65">
        <v>94</v>
      </c>
      <c r="I10" s="65">
        <f t="shared" si="2"/>
        <v>113</v>
      </c>
      <c r="J10" s="65">
        <v>50</v>
      </c>
      <c r="K10" s="65">
        <f t="shared" si="3"/>
        <v>2</v>
      </c>
      <c r="L10" t="str">
        <f t="shared" si="1"/>
        <v>US BERGEN</v>
      </c>
      <c r="M10" s="65" t="s">
        <v>62</v>
      </c>
      <c r="N10" t="str">
        <f>VLOOKUP(M10,NOTED!$D$2:$E$7,2,0)</f>
        <v>US BERGEN</v>
      </c>
    </row>
    <row r="11" spans="1:14">
      <c r="A11" s="65" t="s">
        <v>113</v>
      </c>
      <c r="B11" s="65">
        <v>11454</v>
      </c>
      <c r="C11" s="65" t="s">
        <v>92</v>
      </c>
      <c r="D11" s="65" t="s">
        <v>93</v>
      </c>
      <c r="E11" s="65" t="s">
        <v>94</v>
      </c>
      <c r="F11" s="65" t="s">
        <v>127</v>
      </c>
      <c r="G11" s="65" t="s">
        <v>94</v>
      </c>
      <c r="H11" s="65">
        <v>94</v>
      </c>
      <c r="I11" s="65">
        <f t="shared" si="2"/>
        <v>113</v>
      </c>
      <c r="J11" s="65">
        <v>50</v>
      </c>
      <c r="K11" s="65">
        <f t="shared" si="3"/>
        <v>2</v>
      </c>
      <c r="L11" t="str">
        <f t="shared" si="1"/>
        <v>US BERGEN</v>
      </c>
      <c r="M11" s="65" t="s">
        <v>62</v>
      </c>
      <c r="N11" t="str">
        <f>VLOOKUP(M11,NOTED!$D$2:$E$7,2,0)</f>
        <v>US BERGEN</v>
      </c>
    </row>
    <row r="12" spans="1:14">
      <c r="A12" s="65" t="s">
        <v>113</v>
      </c>
      <c r="B12" s="65">
        <v>11454</v>
      </c>
      <c r="C12" s="65" t="s">
        <v>92</v>
      </c>
      <c r="D12" s="65" t="s">
        <v>93</v>
      </c>
      <c r="E12" s="65" t="s">
        <v>40</v>
      </c>
      <c r="F12" s="65" t="s">
        <v>127</v>
      </c>
      <c r="G12" s="65" t="s">
        <v>40</v>
      </c>
      <c r="H12" s="65">
        <v>575</v>
      </c>
      <c r="I12" s="65">
        <f t="shared" si="2"/>
        <v>690</v>
      </c>
      <c r="J12" s="65">
        <v>50</v>
      </c>
      <c r="K12" s="65">
        <f t="shared" si="3"/>
        <v>14</v>
      </c>
      <c r="L12" t="str">
        <f t="shared" si="1"/>
        <v>US BERGEN</v>
      </c>
      <c r="M12" s="65" t="s">
        <v>62</v>
      </c>
      <c r="N12" t="str">
        <f>VLOOKUP(M12,NOTED!$D$2:$E$7,2,0)</f>
        <v>US BERGEN</v>
      </c>
    </row>
    <row r="13" spans="1:14">
      <c r="A13" s="65" t="s">
        <v>113</v>
      </c>
      <c r="B13" s="65">
        <v>11454</v>
      </c>
      <c r="C13" s="65" t="s">
        <v>92</v>
      </c>
      <c r="D13" s="65" t="s">
        <v>93</v>
      </c>
      <c r="E13" s="65" t="s">
        <v>40</v>
      </c>
      <c r="F13" s="65" t="s">
        <v>127</v>
      </c>
      <c r="G13" s="65" t="s">
        <v>40</v>
      </c>
      <c r="H13" s="65">
        <v>575</v>
      </c>
      <c r="I13" s="65">
        <f t="shared" si="2"/>
        <v>690</v>
      </c>
      <c r="J13" s="65">
        <v>50</v>
      </c>
      <c r="K13" s="65">
        <f t="shared" si="3"/>
        <v>14</v>
      </c>
      <c r="L13" t="str">
        <f t="shared" si="1"/>
        <v>US BERGEN</v>
      </c>
      <c r="M13" s="65" t="s">
        <v>62</v>
      </c>
      <c r="N13" t="str">
        <f>VLOOKUP(M13,NOTED!$D$2:$E$7,2,0)</f>
        <v>US BERGEN</v>
      </c>
    </row>
    <row r="14" spans="1:14">
      <c r="A14" s="65" t="s">
        <v>113</v>
      </c>
      <c r="B14" s="65">
        <v>11454</v>
      </c>
      <c r="C14" s="65" t="s">
        <v>92</v>
      </c>
      <c r="D14" s="65" t="s">
        <v>93</v>
      </c>
      <c r="E14" s="65" t="s">
        <v>40</v>
      </c>
      <c r="F14" s="65" t="s">
        <v>127</v>
      </c>
      <c r="G14" s="65" t="s">
        <v>40</v>
      </c>
      <c r="H14" s="65">
        <v>575</v>
      </c>
      <c r="I14" s="65">
        <f t="shared" si="2"/>
        <v>690</v>
      </c>
      <c r="J14" s="65">
        <v>50</v>
      </c>
      <c r="K14" s="65">
        <f t="shared" si="3"/>
        <v>14</v>
      </c>
      <c r="L14" t="str">
        <f t="shared" si="1"/>
        <v>US BERGEN</v>
      </c>
      <c r="M14" s="65" t="s">
        <v>62</v>
      </c>
      <c r="N14" t="str">
        <f>VLOOKUP(M14,NOTED!$D$2:$E$7,2,0)</f>
        <v>US BERGEN</v>
      </c>
    </row>
    <row r="15" spans="1:14">
      <c r="A15" s="65" t="s">
        <v>113</v>
      </c>
      <c r="B15" s="65">
        <v>11454</v>
      </c>
      <c r="C15" s="65" t="s">
        <v>95</v>
      </c>
      <c r="D15" s="65" t="s">
        <v>96</v>
      </c>
      <c r="E15" s="65" t="s">
        <v>94</v>
      </c>
      <c r="F15" s="65" t="s">
        <v>127</v>
      </c>
      <c r="G15" s="65" t="s">
        <v>94</v>
      </c>
      <c r="H15" s="65">
        <v>145</v>
      </c>
      <c r="I15" s="65">
        <f t="shared" si="2"/>
        <v>174</v>
      </c>
      <c r="J15" s="65">
        <v>50</v>
      </c>
      <c r="K15" s="65">
        <f t="shared" si="3"/>
        <v>3</v>
      </c>
      <c r="L15" t="str">
        <f t="shared" si="1"/>
        <v>US BERGEN</v>
      </c>
      <c r="M15" s="65" t="s">
        <v>62</v>
      </c>
      <c r="N15" t="str">
        <f>VLOOKUP(M15,NOTED!$D$2:$E$7,2,0)</f>
        <v>US BERGEN</v>
      </c>
    </row>
    <row r="16" spans="1:14">
      <c r="A16" s="65" t="s">
        <v>113</v>
      </c>
      <c r="B16" s="65">
        <v>11454</v>
      </c>
      <c r="C16" s="65" t="s">
        <v>95</v>
      </c>
      <c r="D16" s="65" t="s">
        <v>96</v>
      </c>
      <c r="E16" s="65" t="s">
        <v>97</v>
      </c>
      <c r="F16" s="65" t="s">
        <v>127</v>
      </c>
      <c r="G16" s="65" t="s">
        <v>97</v>
      </c>
      <c r="H16" s="65">
        <v>145</v>
      </c>
      <c r="I16" s="65">
        <f t="shared" si="2"/>
        <v>174</v>
      </c>
      <c r="J16" s="65">
        <v>50</v>
      </c>
      <c r="K16" s="65">
        <f t="shared" si="3"/>
        <v>3</v>
      </c>
      <c r="L16" t="str">
        <f t="shared" si="1"/>
        <v>US BERGEN</v>
      </c>
      <c r="M16" s="65" t="s">
        <v>62</v>
      </c>
      <c r="N16" t="str">
        <f>VLOOKUP(M16,NOTED!$D$2:$E$7,2,0)</f>
        <v>US BERGEN</v>
      </c>
    </row>
    <row r="17" spans="1:14">
      <c r="A17" s="65" t="s">
        <v>113</v>
      </c>
      <c r="B17" s="65">
        <v>11454</v>
      </c>
      <c r="C17" s="65" t="s">
        <v>95</v>
      </c>
      <c r="D17" s="65" t="s">
        <v>96</v>
      </c>
      <c r="E17" s="65" t="s">
        <v>98</v>
      </c>
      <c r="F17" s="65" t="s">
        <v>127</v>
      </c>
      <c r="G17" s="65" t="s">
        <v>98</v>
      </c>
      <c r="H17" s="65">
        <v>145</v>
      </c>
      <c r="I17" s="65">
        <f t="shared" si="2"/>
        <v>174</v>
      </c>
      <c r="J17" s="65">
        <v>50</v>
      </c>
      <c r="K17" s="65">
        <f t="shared" si="3"/>
        <v>3</v>
      </c>
      <c r="L17" t="str">
        <f t="shared" si="1"/>
        <v>US BERGEN</v>
      </c>
      <c r="M17" s="65" t="s">
        <v>62</v>
      </c>
      <c r="N17" t="str">
        <f>VLOOKUP(M17,NOTED!$D$2:$E$7,2,0)</f>
        <v>US BERGEN</v>
      </c>
    </row>
    <row r="18" spans="1:14">
      <c r="A18" s="65" t="s">
        <v>113</v>
      </c>
      <c r="B18" s="65">
        <v>11454</v>
      </c>
      <c r="C18" s="65" t="s">
        <v>99</v>
      </c>
      <c r="D18" s="65" t="s">
        <v>96</v>
      </c>
      <c r="E18" s="65" t="s">
        <v>100</v>
      </c>
      <c r="F18" s="65" t="s">
        <v>127</v>
      </c>
      <c r="G18" s="65" t="s">
        <v>100</v>
      </c>
      <c r="H18" s="65">
        <v>507</v>
      </c>
      <c r="I18" s="65">
        <f t="shared" si="2"/>
        <v>608</v>
      </c>
      <c r="J18" s="65">
        <v>50</v>
      </c>
      <c r="K18" s="65">
        <f t="shared" si="3"/>
        <v>12</v>
      </c>
      <c r="L18" t="str">
        <f t="shared" si="1"/>
        <v>US BERGEN</v>
      </c>
      <c r="M18" s="65" t="s">
        <v>62</v>
      </c>
      <c r="N18" t="str">
        <f>VLOOKUP(M18,NOTED!$D$2:$E$7,2,0)</f>
        <v>US BERGEN</v>
      </c>
    </row>
    <row r="19" spans="1:14">
      <c r="A19" s="65" t="s">
        <v>113</v>
      </c>
      <c r="B19" s="65">
        <v>11454</v>
      </c>
      <c r="C19" s="65" t="s">
        <v>99</v>
      </c>
      <c r="D19" s="65" t="s">
        <v>96</v>
      </c>
      <c r="E19" s="65" t="s">
        <v>100</v>
      </c>
      <c r="F19" s="65" t="s">
        <v>127</v>
      </c>
      <c r="G19" s="65" t="s">
        <v>100</v>
      </c>
      <c r="H19" s="65">
        <v>507</v>
      </c>
      <c r="I19" s="65">
        <f t="shared" si="2"/>
        <v>608</v>
      </c>
      <c r="J19" s="65">
        <v>50</v>
      </c>
      <c r="K19" s="65">
        <f t="shared" si="3"/>
        <v>12</v>
      </c>
      <c r="L19" t="str">
        <f t="shared" si="1"/>
        <v>US BERGEN</v>
      </c>
      <c r="M19" s="65" t="s">
        <v>62</v>
      </c>
      <c r="N19" t="str">
        <f>VLOOKUP(M19,NOTED!$D$2:$E$7,2,0)</f>
        <v>US BERGEN</v>
      </c>
    </row>
    <row r="20" spans="1:14">
      <c r="A20" s="65" t="s">
        <v>113</v>
      </c>
      <c r="B20" s="65">
        <v>11454</v>
      </c>
      <c r="C20" s="65" t="s">
        <v>99</v>
      </c>
      <c r="D20" s="65" t="s">
        <v>96</v>
      </c>
      <c r="E20" s="65" t="s">
        <v>100</v>
      </c>
      <c r="F20" s="65" t="s">
        <v>127</v>
      </c>
      <c r="G20" s="65" t="s">
        <v>100</v>
      </c>
      <c r="H20" s="65">
        <v>507</v>
      </c>
      <c r="I20" s="65">
        <f t="shared" si="2"/>
        <v>608</v>
      </c>
      <c r="J20" s="65">
        <v>50</v>
      </c>
      <c r="K20" s="65">
        <f t="shared" si="3"/>
        <v>12</v>
      </c>
      <c r="L20" t="str">
        <f t="shared" si="1"/>
        <v>US BERGEN</v>
      </c>
      <c r="M20" s="65" t="s">
        <v>62</v>
      </c>
      <c r="N20" t="str">
        <f>VLOOKUP(M20,NOTED!$D$2:$E$7,2,0)</f>
        <v>US BERGEN</v>
      </c>
    </row>
    <row r="21" spans="1:14">
      <c r="A21" s="65" t="s">
        <v>113</v>
      </c>
      <c r="B21" s="65">
        <v>11454</v>
      </c>
      <c r="C21" s="65" t="s">
        <v>101</v>
      </c>
      <c r="D21" s="65" t="s">
        <v>102</v>
      </c>
      <c r="E21" s="65" t="s">
        <v>94</v>
      </c>
      <c r="F21" s="65" t="s">
        <v>127</v>
      </c>
      <c r="G21" s="65" t="s">
        <v>94</v>
      </c>
      <c r="H21" s="65">
        <v>27</v>
      </c>
      <c r="I21" s="65">
        <f t="shared" si="2"/>
        <v>32</v>
      </c>
      <c r="J21" s="65">
        <v>50</v>
      </c>
      <c r="K21" s="65">
        <f t="shared" si="3"/>
        <v>1</v>
      </c>
      <c r="L21" t="str">
        <f t="shared" si="1"/>
        <v>US BERGEN</v>
      </c>
      <c r="M21" s="65" t="s">
        <v>62</v>
      </c>
      <c r="N21" t="str">
        <f>VLOOKUP(M21,NOTED!$D$2:$E$7,2,0)</f>
        <v>US BERGEN</v>
      </c>
    </row>
    <row r="22" spans="1:14">
      <c r="A22" s="65" t="s">
        <v>113</v>
      </c>
      <c r="B22" s="65">
        <v>11454</v>
      </c>
      <c r="C22" s="65" t="s">
        <v>101</v>
      </c>
      <c r="D22" s="65" t="s">
        <v>102</v>
      </c>
      <c r="E22" s="65" t="s">
        <v>94</v>
      </c>
      <c r="F22" s="65" t="s">
        <v>127</v>
      </c>
      <c r="G22" s="65" t="s">
        <v>94</v>
      </c>
      <c r="H22" s="65">
        <v>27</v>
      </c>
      <c r="I22" s="65">
        <f t="shared" si="2"/>
        <v>32</v>
      </c>
      <c r="J22" s="65">
        <v>50</v>
      </c>
      <c r="K22" s="65">
        <f t="shared" si="3"/>
        <v>1</v>
      </c>
      <c r="L22" t="str">
        <f t="shared" si="1"/>
        <v>US BERGEN</v>
      </c>
      <c r="M22" s="65" t="s">
        <v>62</v>
      </c>
      <c r="N22" t="str">
        <f>VLOOKUP(M22,NOTED!$D$2:$E$7,2,0)</f>
        <v>US BERGEN</v>
      </c>
    </row>
    <row r="23" spans="1:14">
      <c r="A23" s="65" t="s">
        <v>113</v>
      </c>
      <c r="B23" s="65">
        <v>11454</v>
      </c>
      <c r="C23" s="65" t="s">
        <v>101</v>
      </c>
      <c r="D23" s="65" t="s">
        <v>102</v>
      </c>
      <c r="E23" s="65" t="s">
        <v>94</v>
      </c>
      <c r="F23" s="65" t="s">
        <v>127</v>
      </c>
      <c r="G23" s="65" t="s">
        <v>94</v>
      </c>
      <c r="H23" s="65">
        <v>27</v>
      </c>
      <c r="I23" s="65">
        <f t="shared" si="2"/>
        <v>32</v>
      </c>
      <c r="J23" s="65">
        <v>50</v>
      </c>
      <c r="K23" s="65">
        <f t="shared" si="3"/>
        <v>1</v>
      </c>
      <c r="L23" t="str">
        <f t="shared" si="1"/>
        <v>US BERGEN</v>
      </c>
      <c r="M23" s="65" t="s">
        <v>62</v>
      </c>
      <c r="N23" t="str">
        <f>VLOOKUP(M23,NOTED!$D$2:$E$7,2,0)</f>
        <v>US BERGEN</v>
      </c>
    </row>
    <row r="24" spans="1:14">
      <c r="A24" s="65" t="s">
        <v>113</v>
      </c>
      <c r="B24" s="65">
        <v>11454</v>
      </c>
      <c r="C24" s="65" t="s">
        <v>101</v>
      </c>
      <c r="D24" s="65" t="s">
        <v>102</v>
      </c>
      <c r="E24" s="65" t="s">
        <v>40</v>
      </c>
      <c r="F24" s="65" t="s">
        <v>127</v>
      </c>
      <c r="G24" s="65" t="s">
        <v>40</v>
      </c>
      <c r="H24" s="65">
        <v>98</v>
      </c>
      <c r="I24" s="65">
        <f t="shared" si="2"/>
        <v>118</v>
      </c>
      <c r="J24" s="65">
        <v>50</v>
      </c>
      <c r="K24" s="65">
        <f t="shared" ref="K24:K87" si="4">ROUND(I24/J24,0)</f>
        <v>2</v>
      </c>
      <c r="L24" t="str">
        <f t="shared" si="1"/>
        <v>US BERGEN</v>
      </c>
      <c r="M24" s="65" t="s">
        <v>62</v>
      </c>
      <c r="N24" t="str">
        <f>VLOOKUP(M24,NOTED!$D$2:$E$7,2,0)</f>
        <v>US BERGEN</v>
      </c>
    </row>
    <row r="25" spans="1:14">
      <c r="A25" s="65" t="s">
        <v>113</v>
      </c>
      <c r="B25" s="65">
        <v>11454</v>
      </c>
      <c r="C25" s="65" t="s">
        <v>101</v>
      </c>
      <c r="D25" s="65" t="s">
        <v>102</v>
      </c>
      <c r="E25" s="65" t="s">
        <v>40</v>
      </c>
      <c r="F25" s="65" t="s">
        <v>127</v>
      </c>
      <c r="G25" s="65" t="s">
        <v>40</v>
      </c>
      <c r="H25" s="65">
        <v>98</v>
      </c>
      <c r="I25" s="65">
        <f t="shared" si="2"/>
        <v>118</v>
      </c>
      <c r="J25" s="65">
        <v>50</v>
      </c>
      <c r="K25" s="65">
        <f t="shared" si="4"/>
        <v>2</v>
      </c>
      <c r="L25" t="str">
        <f t="shared" si="1"/>
        <v>US BERGEN</v>
      </c>
      <c r="M25" s="65" t="s">
        <v>62</v>
      </c>
      <c r="N25" t="str">
        <f>VLOOKUP(M25,NOTED!$D$2:$E$7,2,0)</f>
        <v>US BERGEN</v>
      </c>
    </row>
    <row r="26" spans="1:14">
      <c r="A26" s="65" t="s">
        <v>113</v>
      </c>
      <c r="B26" s="65">
        <v>11454</v>
      </c>
      <c r="C26" s="65" t="s">
        <v>101</v>
      </c>
      <c r="D26" s="65" t="s">
        <v>102</v>
      </c>
      <c r="E26" s="65" t="s">
        <v>40</v>
      </c>
      <c r="F26" s="65" t="s">
        <v>127</v>
      </c>
      <c r="G26" s="65" t="s">
        <v>40</v>
      </c>
      <c r="H26" s="65">
        <v>98</v>
      </c>
      <c r="I26" s="65">
        <f t="shared" si="2"/>
        <v>118</v>
      </c>
      <c r="J26" s="65">
        <v>50</v>
      </c>
      <c r="K26" s="65">
        <f t="shared" si="4"/>
        <v>2</v>
      </c>
      <c r="L26" t="str">
        <f t="shared" si="1"/>
        <v>US BERGEN</v>
      </c>
      <c r="M26" s="65" t="s">
        <v>62</v>
      </c>
      <c r="N26" t="str">
        <f>VLOOKUP(M26,NOTED!$D$2:$E$7,2,0)</f>
        <v>US BERGEN</v>
      </c>
    </row>
    <row r="27" spans="1:14">
      <c r="A27" s="65" t="s">
        <v>113</v>
      </c>
      <c r="B27" s="65">
        <v>11454</v>
      </c>
      <c r="C27" s="65" t="s">
        <v>103</v>
      </c>
      <c r="D27" s="65" t="s">
        <v>104</v>
      </c>
      <c r="E27" s="65" t="s">
        <v>83</v>
      </c>
      <c r="F27" s="65" t="s">
        <v>124</v>
      </c>
      <c r="G27" s="65" t="s">
        <v>83</v>
      </c>
      <c r="H27" s="65">
        <v>60</v>
      </c>
      <c r="I27" s="65">
        <f t="shared" si="2"/>
        <v>72</v>
      </c>
      <c r="J27" s="65">
        <v>12</v>
      </c>
      <c r="K27" s="65">
        <f t="shared" si="4"/>
        <v>6</v>
      </c>
      <c r="L27" t="str">
        <f t="shared" si="1"/>
        <v>US BERGEN</v>
      </c>
      <c r="M27" s="65" t="s">
        <v>62</v>
      </c>
      <c r="N27" t="str">
        <f>VLOOKUP(M27,NOTED!$D$2:$E$7,2,0)</f>
        <v>US BERGEN</v>
      </c>
    </row>
    <row r="28" spans="1:14">
      <c r="A28" s="65" t="s">
        <v>113</v>
      </c>
      <c r="B28" s="65">
        <v>11454</v>
      </c>
      <c r="C28" s="65" t="s">
        <v>103</v>
      </c>
      <c r="D28" s="65" t="s">
        <v>104</v>
      </c>
      <c r="E28" s="65" t="s">
        <v>85</v>
      </c>
      <c r="F28" s="65" t="s">
        <v>124</v>
      </c>
      <c r="G28" s="65" t="s">
        <v>85</v>
      </c>
      <c r="H28" s="65">
        <v>31</v>
      </c>
      <c r="I28" s="65">
        <f t="shared" si="2"/>
        <v>37</v>
      </c>
      <c r="J28" s="65">
        <v>12</v>
      </c>
      <c r="K28" s="65">
        <f t="shared" si="4"/>
        <v>3</v>
      </c>
      <c r="L28" t="str">
        <f t="shared" si="1"/>
        <v>US BERGEN</v>
      </c>
      <c r="M28" s="65" t="s">
        <v>62</v>
      </c>
      <c r="N28" t="str">
        <f>VLOOKUP(M28,NOTED!$D$2:$E$7,2,0)</f>
        <v>US BERGEN</v>
      </c>
    </row>
    <row r="29" spans="1:14">
      <c r="A29" s="65" t="s">
        <v>113</v>
      </c>
      <c r="B29" s="65">
        <v>11454</v>
      </c>
      <c r="C29" s="65" t="s">
        <v>103</v>
      </c>
      <c r="D29" s="65" t="s">
        <v>104</v>
      </c>
      <c r="E29" s="65" t="s">
        <v>84</v>
      </c>
      <c r="F29" s="65" t="s">
        <v>124</v>
      </c>
      <c r="G29" s="65" t="s">
        <v>84</v>
      </c>
      <c r="H29" s="65">
        <v>95</v>
      </c>
      <c r="I29" s="65">
        <f t="shared" si="2"/>
        <v>114</v>
      </c>
      <c r="J29" s="65">
        <v>12</v>
      </c>
      <c r="K29" s="65">
        <f t="shared" si="4"/>
        <v>10</v>
      </c>
      <c r="L29" t="str">
        <f t="shared" si="1"/>
        <v>US BERGEN</v>
      </c>
      <c r="M29" s="65" t="s">
        <v>62</v>
      </c>
      <c r="N29" t="str">
        <f>VLOOKUP(M29,NOTED!$D$2:$E$7,2,0)</f>
        <v>US BERGEN</v>
      </c>
    </row>
    <row r="30" spans="1:14">
      <c r="A30" s="65" t="s">
        <v>113</v>
      </c>
      <c r="B30" s="65">
        <v>11454</v>
      </c>
      <c r="C30" s="65" t="s">
        <v>105</v>
      </c>
      <c r="D30" s="65" t="s">
        <v>106</v>
      </c>
      <c r="E30" s="65" t="s">
        <v>82</v>
      </c>
      <c r="F30" s="65" t="s">
        <v>124</v>
      </c>
      <c r="G30" s="65" t="s">
        <v>82</v>
      </c>
      <c r="H30" s="65">
        <v>104</v>
      </c>
      <c r="I30" s="65">
        <f t="shared" si="2"/>
        <v>125</v>
      </c>
      <c r="J30" s="65">
        <v>12</v>
      </c>
      <c r="K30" s="65">
        <f t="shared" si="4"/>
        <v>10</v>
      </c>
      <c r="L30" t="str">
        <f t="shared" si="1"/>
        <v>US BERGEN</v>
      </c>
      <c r="M30" s="65" t="s">
        <v>62</v>
      </c>
      <c r="N30" t="str">
        <f>VLOOKUP(M30,NOTED!$D$2:$E$7,2,0)</f>
        <v>US BERGEN</v>
      </c>
    </row>
    <row r="31" spans="1:14">
      <c r="A31" s="65" t="s">
        <v>113</v>
      </c>
      <c r="B31" s="65">
        <v>11454</v>
      </c>
      <c r="C31" s="65" t="s">
        <v>105</v>
      </c>
      <c r="D31" s="65" t="s">
        <v>106</v>
      </c>
      <c r="E31" s="65" t="s">
        <v>91</v>
      </c>
      <c r="F31" s="65" t="s">
        <v>124</v>
      </c>
      <c r="G31" s="65" t="s">
        <v>91</v>
      </c>
      <c r="H31" s="65">
        <v>147</v>
      </c>
      <c r="I31" s="65">
        <f t="shared" si="2"/>
        <v>176</v>
      </c>
      <c r="J31" s="65">
        <v>12</v>
      </c>
      <c r="K31" s="65">
        <f t="shared" si="4"/>
        <v>15</v>
      </c>
      <c r="L31" t="str">
        <f t="shared" si="1"/>
        <v>US BERGEN</v>
      </c>
      <c r="M31" s="65" t="s">
        <v>62</v>
      </c>
      <c r="N31" t="str">
        <f>VLOOKUP(M31,NOTED!$D$2:$E$7,2,0)</f>
        <v>US BERGEN</v>
      </c>
    </row>
    <row r="32" spans="1:14">
      <c r="A32" s="65" t="s">
        <v>113</v>
      </c>
      <c r="B32" s="65">
        <v>11454</v>
      </c>
      <c r="C32" s="65" t="s">
        <v>81</v>
      </c>
      <c r="D32" s="65" t="s">
        <v>107</v>
      </c>
      <c r="E32" s="65" t="s">
        <v>82</v>
      </c>
      <c r="F32" s="65" t="s">
        <v>126</v>
      </c>
      <c r="G32" s="65" t="s">
        <v>82</v>
      </c>
      <c r="H32" s="65">
        <v>35</v>
      </c>
      <c r="I32" s="65">
        <f t="shared" si="2"/>
        <v>42</v>
      </c>
      <c r="J32" s="65">
        <v>12</v>
      </c>
      <c r="K32" s="65">
        <f t="shared" si="4"/>
        <v>4</v>
      </c>
      <c r="L32" t="str">
        <f t="shared" si="1"/>
        <v>US BERGEN</v>
      </c>
      <c r="M32" s="65" t="s">
        <v>62</v>
      </c>
      <c r="N32" t="str">
        <f>VLOOKUP(M32,NOTED!$D$2:$E$7,2,0)</f>
        <v>US BERGEN</v>
      </c>
    </row>
    <row r="33" spans="1:14">
      <c r="A33" s="65" t="s">
        <v>113</v>
      </c>
      <c r="B33" s="65">
        <v>11454</v>
      </c>
      <c r="C33" s="65" t="s">
        <v>81</v>
      </c>
      <c r="D33" s="65" t="s">
        <v>107</v>
      </c>
      <c r="E33" s="65" t="s">
        <v>83</v>
      </c>
      <c r="F33" s="65" t="s">
        <v>126</v>
      </c>
      <c r="G33" s="65" t="s">
        <v>83</v>
      </c>
      <c r="H33" s="65">
        <v>63</v>
      </c>
      <c r="I33" s="65">
        <f t="shared" si="2"/>
        <v>76</v>
      </c>
      <c r="J33" s="65">
        <v>12</v>
      </c>
      <c r="K33" s="65">
        <f t="shared" si="4"/>
        <v>6</v>
      </c>
      <c r="L33" t="str">
        <f t="shared" si="1"/>
        <v>US BERGEN</v>
      </c>
      <c r="M33" s="65" t="s">
        <v>62</v>
      </c>
      <c r="N33" t="str">
        <f>VLOOKUP(M33,NOTED!$D$2:$E$7,2,0)</f>
        <v>US BERGEN</v>
      </c>
    </row>
    <row r="34" spans="1:14">
      <c r="A34" s="65" t="s">
        <v>113</v>
      </c>
      <c r="B34" s="65">
        <v>11454</v>
      </c>
      <c r="C34" s="65" t="s">
        <v>81</v>
      </c>
      <c r="D34" s="65" t="s">
        <v>107</v>
      </c>
      <c r="E34" s="65" t="s">
        <v>85</v>
      </c>
      <c r="F34" s="65" t="s">
        <v>126</v>
      </c>
      <c r="G34" s="65" t="s">
        <v>85</v>
      </c>
      <c r="H34" s="65">
        <v>52</v>
      </c>
      <c r="I34" s="65">
        <f t="shared" si="2"/>
        <v>62</v>
      </c>
      <c r="J34" s="65">
        <v>12</v>
      </c>
      <c r="K34" s="65">
        <f t="shared" si="4"/>
        <v>5</v>
      </c>
      <c r="L34" t="str">
        <f t="shared" si="1"/>
        <v>US BERGEN</v>
      </c>
      <c r="M34" s="65" t="s">
        <v>62</v>
      </c>
      <c r="N34" t="str">
        <f>VLOOKUP(M34,NOTED!$D$2:$E$7,2,0)</f>
        <v>US BERGEN</v>
      </c>
    </row>
    <row r="35" spans="1:14">
      <c r="A35" s="65" t="s">
        <v>113</v>
      </c>
      <c r="B35" s="65">
        <v>11454</v>
      </c>
      <c r="C35" s="65" t="s">
        <v>81</v>
      </c>
      <c r="D35" s="65" t="s">
        <v>107</v>
      </c>
      <c r="E35" s="65" t="s">
        <v>84</v>
      </c>
      <c r="F35" s="65" t="s">
        <v>126</v>
      </c>
      <c r="G35" s="65" t="s">
        <v>84</v>
      </c>
      <c r="H35" s="65">
        <v>57</v>
      </c>
      <c r="I35" s="65">
        <f t="shared" si="2"/>
        <v>68</v>
      </c>
      <c r="J35" s="65">
        <v>12</v>
      </c>
      <c r="K35" s="65">
        <f t="shared" si="4"/>
        <v>6</v>
      </c>
      <c r="L35" t="str">
        <f t="shared" si="1"/>
        <v>US BERGEN</v>
      </c>
      <c r="M35" s="65" t="s">
        <v>62</v>
      </c>
      <c r="N35" t="str">
        <f>VLOOKUP(M35,NOTED!$D$2:$E$7,2,0)</f>
        <v>US BERGEN</v>
      </c>
    </row>
    <row r="36" spans="1:14">
      <c r="A36" s="65" t="s">
        <v>113</v>
      </c>
      <c r="B36" s="65">
        <v>11454</v>
      </c>
      <c r="C36" s="65" t="s">
        <v>108</v>
      </c>
      <c r="D36" s="65" t="s">
        <v>109</v>
      </c>
      <c r="E36" s="65" t="s">
        <v>82</v>
      </c>
      <c r="F36" s="65" t="s">
        <v>126</v>
      </c>
      <c r="G36" s="65" t="s">
        <v>82</v>
      </c>
      <c r="H36" s="65">
        <v>29</v>
      </c>
      <c r="I36" s="65">
        <f t="shared" si="2"/>
        <v>35</v>
      </c>
      <c r="J36" s="65">
        <v>12</v>
      </c>
      <c r="K36" s="65">
        <f t="shared" si="4"/>
        <v>3</v>
      </c>
      <c r="L36" t="str">
        <f t="shared" si="1"/>
        <v>US BERGEN</v>
      </c>
      <c r="M36" s="65" t="s">
        <v>62</v>
      </c>
      <c r="N36" t="str">
        <f>VLOOKUP(M36,NOTED!$D$2:$E$7,2,0)</f>
        <v>US BERGEN</v>
      </c>
    </row>
    <row r="37" spans="1:14">
      <c r="A37" s="65" t="s">
        <v>113</v>
      </c>
      <c r="B37" s="65">
        <v>11454</v>
      </c>
      <c r="C37" s="65" t="s">
        <v>108</v>
      </c>
      <c r="D37" s="65" t="s">
        <v>109</v>
      </c>
      <c r="E37" s="65" t="s">
        <v>84</v>
      </c>
      <c r="F37" s="65" t="s">
        <v>126</v>
      </c>
      <c r="G37" s="65" t="s">
        <v>84</v>
      </c>
      <c r="H37" s="65">
        <v>25</v>
      </c>
      <c r="I37" s="65">
        <f t="shared" si="2"/>
        <v>30</v>
      </c>
      <c r="J37" s="65">
        <v>12</v>
      </c>
      <c r="K37" s="65">
        <f t="shared" si="4"/>
        <v>3</v>
      </c>
      <c r="L37" t="str">
        <f t="shared" si="1"/>
        <v>US BERGEN</v>
      </c>
      <c r="M37" s="65" t="s">
        <v>62</v>
      </c>
      <c r="N37" t="str">
        <f>VLOOKUP(M37,NOTED!$D$2:$E$7,2,0)</f>
        <v>US BERGEN</v>
      </c>
    </row>
    <row r="38" spans="1:14">
      <c r="A38" s="65" t="s">
        <v>113</v>
      </c>
      <c r="B38" s="65">
        <v>11454</v>
      </c>
      <c r="C38" s="65" t="s">
        <v>108</v>
      </c>
      <c r="D38" s="65" t="s">
        <v>109</v>
      </c>
      <c r="E38" s="65" t="s">
        <v>110</v>
      </c>
      <c r="F38" s="65" t="s">
        <v>126</v>
      </c>
      <c r="G38" s="65" t="s">
        <v>110</v>
      </c>
      <c r="H38" s="65">
        <v>32</v>
      </c>
      <c r="I38" s="65">
        <f t="shared" si="2"/>
        <v>38</v>
      </c>
      <c r="J38" s="65">
        <v>12</v>
      </c>
      <c r="K38" s="65">
        <f t="shared" si="4"/>
        <v>3</v>
      </c>
      <c r="L38" t="str">
        <f t="shared" si="1"/>
        <v>US BERGEN</v>
      </c>
      <c r="M38" s="65" t="s">
        <v>62</v>
      </c>
      <c r="N38" t="str">
        <f>VLOOKUP(M38,NOTED!$D$2:$E$7,2,0)</f>
        <v>US BERGEN</v>
      </c>
    </row>
    <row r="39" spans="1:14">
      <c r="A39" s="65" t="s">
        <v>113</v>
      </c>
      <c r="B39" s="65">
        <v>11454</v>
      </c>
      <c r="C39" s="65" t="s">
        <v>111</v>
      </c>
      <c r="D39" s="65" t="s">
        <v>112</v>
      </c>
      <c r="E39" s="65" t="s">
        <v>82</v>
      </c>
      <c r="F39" s="65" t="s">
        <v>126</v>
      </c>
      <c r="G39" s="65" t="s">
        <v>82</v>
      </c>
      <c r="H39" s="65">
        <v>33</v>
      </c>
      <c r="I39" s="65">
        <f t="shared" si="2"/>
        <v>40</v>
      </c>
      <c r="J39" s="65">
        <v>12</v>
      </c>
      <c r="K39" s="65">
        <f t="shared" si="4"/>
        <v>3</v>
      </c>
      <c r="L39" t="str">
        <f t="shared" si="1"/>
        <v>US BERGEN</v>
      </c>
      <c r="M39" s="65" t="s">
        <v>62</v>
      </c>
      <c r="N39" t="str">
        <f>VLOOKUP(M39,NOTED!$D$2:$E$7,2,0)</f>
        <v>US BERGEN</v>
      </c>
    </row>
    <row r="40" spans="1:14">
      <c r="A40" s="65" t="s">
        <v>113</v>
      </c>
      <c r="B40" s="65">
        <v>11454</v>
      </c>
      <c r="C40" s="65" t="s">
        <v>111</v>
      </c>
      <c r="D40" s="65" t="s">
        <v>112</v>
      </c>
      <c r="E40" s="65" t="s">
        <v>91</v>
      </c>
      <c r="F40" s="65" t="s">
        <v>126</v>
      </c>
      <c r="G40" s="65" t="s">
        <v>91</v>
      </c>
      <c r="H40" s="65">
        <v>29</v>
      </c>
      <c r="I40" s="65">
        <f t="shared" si="2"/>
        <v>35</v>
      </c>
      <c r="J40" s="65">
        <v>12</v>
      </c>
      <c r="K40" s="65">
        <f t="shared" si="4"/>
        <v>3</v>
      </c>
      <c r="L40" t="str">
        <f t="shared" si="1"/>
        <v>US BERGEN</v>
      </c>
      <c r="M40" s="65" t="s">
        <v>62</v>
      </c>
      <c r="N40" t="str">
        <f>VLOOKUP(M40,NOTED!$D$2:$E$7,2,0)</f>
        <v>US BERGEN</v>
      </c>
    </row>
    <row r="41" spans="1:14">
      <c r="A41" s="65" t="s">
        <v>113</v>
      </c>
      <c r="B41" s="65">
        <v>11455</v>
      </c>
      <c r="C41" s="65" t="s">
        <v>80</v>
      </c>
      <c r="D41" s="65" t="s">
        <v>88</v>
      </c>
      <c r="E41" s="65" t="s">
        <v>82</v>
      </c>
      <c r="F41" s="65" t="s">
        <v>125</v>
      </c>
      <c r="G41" s="65" t="s">
        <v>82</v>
      </c>
      <c r="H41" s="65">
        <v>4</v>
      </c>
      <c r="I41" s="65">
        <f t="shared" si="2"/>
        <v>5</v>
      </c>
      <c r="J41" s="65">
        <v>12</v>
      </c>
      <c r="K41" s="65">
        <f t="shared" si="4"/>
        <v>0</v>
      </c>
      <c r="L41" t="str">
        <f t="shared" si="1"/>
        <v>EU BERGEN</v>
      </c>
      <c r="M41" s="65" t="s">
        <v>68</v>
      </c>
      <c r="N41" t="str">
        <f>VLOOKUP(M41,NOTED!$D$2:$E$7,2,0)</f>
        <v>EU BERGEN</v>
      </c>
    </row>
    <row r="42" spans="1:14">
      <c r="A42" s="65" t="s">
        <v>113</v>
      </c>
      <c r="B42" s="65">
        <v>11455</v>
      </c>
      <c r="C42" s="65" t="s">
        <v>80</v>
      </c>
      <c r="D42" s="65" t="s">
        <v>88</v>
      </c>
      <c r="E42" s="65" t="s">
        <v>83</v>
      </c>
      <c r="F42" s="65" t="s">
        <v>125</v>
      </c>
      <c r="G42" s="65" t="s">
        <v>83</v>
      </c>
      <c r="H42" s="65">
        <v>10</v>
      </c>
      <c r="I42" s="65">
        <f t="shared" si="2"/>
        <v>12</v>
      </c>
      <c r="J42" s="65">
        <v>12</v>
      </c>
      <c r="K42" s="65">
        <f t="shared" si="4"/>
        <v>1</v>
      </c>
      <c r="L42" t="str">
        <f t="shared" si="1"/>
        <v>EU BERGEN</v>
      </c>
      <c r="M42" s="65" t="s">
        <v>68</v>
      </c>
      <c r="N42" t="str">
        <f>VLOOKUP(M42,NOTED!$D$2:$E$7,2,0)</f>
        <v>EU BERGEN</v>
      </c>
    </row>
    <row r="43" spans="1:14">
      <c r="A43" s="65" t="s">
        <v>113</v>
      </c>
      <c r="B43" s="65">
        <v>11455</v>
      </c>
      <c r="C43" s="65" t="s">
        <v>80</v>
      </c>
      <c r="D43" s="65" t="s">
        <v>88</v>
      </c>
      <c r="E43" s="65" t="s">
        <v>85</v>
      </c>
      <c r="F43" s="65" t="s">
        <v>125</v>
      </c>
      <c r="G43" s="65" t="s">
        <v>85</v>
      </c>
      <c r="H43" s="65">
        <v>4</v>
      </c>
      <c r="I43" s="65">
        <f t="shared" si="2"/>
        <v>5</v>
      </c>
      <c r="J43" s="65">
        <v>12</v>
      </c>
      <c r="K43" s="65">
        <f t="shared" si="4"/>
        <v>0</v>
      </c>
      <c r="L43" t="str">
        <f t="shared" si="1"/>
        <v>EU BERGEN</v>
      </c>
      <c r="M43" s="65" t="s">
        <v>68</v>
      </c>
      <c r="N43" t="str">
        <f>VLOOKUP(M43,NOTED!$D$2:$E$7,2,0)</f>
        <v>EU BERGEN</v>
      </c>
    </row>
    <row r="44" spans="1:14">
      <c r="A44" s="65" t="s">
        <v>113</v>
      </c>
      <c r="B44" s="65">
        <v>11455</v>
      </c>
      <c r="C44" s="65" t="s">
        <v>80</v>
      </c>
      <c r="D44" s="65" t="s">
        <v>88</v>
      </c>
      <c r="E44" s="65" t="s">
        <v>84</v>
      </c>
      <c r="F44" s="65" t="s">
        <v>125</v>
      </c>
      <c r="G44" s="65" t="s">
        <v>84</v>
      </c>
      <c r="H44" s="65">
        <v>2</v>
      </c>
      <c r="I44" s="65">
        <f t="shared" si="2"/>
        <v>2</v>
      </c>
      <c r="J44" s="65">
        <v>12</v>
      </c>
      <c r="K44" s="65">
        <f t="shared" si="4"/>
        <v>0</v>
      </c>
      <c r="L44" t="str">
        <f t="shared" si="1"/>
        <v>EU BERGEN</v>
      </c>
      <c r="M44" s="65" t="s">
        <v>68</v>
      </c>
      <c r="N44" t="str">
        <f>VLOOKUP(M44,NOTED!$D$2:$E$7,2,0)</f>
        <v>EU BERGEN</v>
      </c>
    </row>
    <row r="45" spans="1:14">
      <c r="A45" s="65" t="s">
        <v>113</v>
      </c>
      <c r="B45" s="65">
        <v>11455</v>
      </c>
      <c r="C45" s="65" t="s">
        <v>89</v>
      </c>
      <c r="D45" s="65" t="s">
        <v>90</v>
      </c>
      <c r="E45" s="65" t="s">
        <v>82</v>
      </c>
      <c r="F45" s="65" t="s">
        <v>125</v>
      </c>
      <c r="G45" s="65" t="s">
        <v>82</v>
      </c>
      <c r="H45" s="65">
        <v>2</v>
      </c>
      <c r="I45" s="65">
        <f t="shared" si="2"/>
        <v>2</v>
      </c>
      <c r="J45" s="65">
        <v>12</v>
      </c>
      <c r="K45" s="65">
        <f t="shared" si="4"/>
        <v>0</v>
      </c>
      <c r="L45" t="str">
        <f t="shared" si="1"/>
        <v>EU BERGEN</v>
      </c>
      <c r="M45" s="65" t="s">
        <v>68</v>
      </c>
      <c r="N45" t="str">
        <f>VLOOKUP(M45,NOTED!$D$2:$E$7,2,0)</f>
        <v>EU BERGEN</v>
      </c>
    </row>
    <row r="46" spans="1:14">
      <c r="A46" s="65" t="s">
        <v>113</v>
      </c>
      <c r="B46" s="65">
        <v>11455</v>
      </c>
      <c r="C46" s="65" t="s">
        <v>89</v>
      </c>
      <c r="D46" s="65" t="s">
        <v>90</v>
      </c>
      <c r="E46" s="65" t="s">
        <v>91</v>
      </c>
      <c r="F46" s="65" t="s">
        <v>125</v>
      </c>
      <c r="G46" s="65" t="s">
        <v>91</v>
      </c>
      <c r="H46" s="65">
        <v>6</v>
      </c>
      <c r="I46" s="65">
        <f t="shared" si="2"/>
        <v>7</v>
      </c>
      <c r="J46" s="65">
        <v>12</v>
      </c>
      <c r="K46" s="65">
        <f t="shared" si="4"/>
        <v>1</v>
      </c>
      <c r="L46" t="str">
        <f t="shared" si="1"/>
        <v>EU BERGEN</v>
      </c>
      <c r="M46" s="65" t="s">
        <v>68</v>
      </c>
      <c r="N46" t="str">
        <f>VLOOKUP(M46,NOTED!$D$2:$E$7,2,0)</f>
        <v>EU BERGEN</v>
      </c>
    </row>
    <row r="47" spans="1:14">
      <c r="A47" s="65" t="s">
        <v>113</v>
      </c>
      <c r="B47" s="65">
        <v>11455</v>
      </c>
      <c r="C47" s="65" t="s">
        <v>92</v>
      </c>
      <c r="D47" s="65" t="s">
        <v>93</v>
      </c>
      <c r="E47" s="65" t="s">
        <v>94</v>
      </c>
      <c r="F47" s="65" t="s">
        <v>127</v>
      </c>
      <c r="G47" s="65" t="s">
        <v>94</v>
      </c>
      <c r="H47" s="65">
        <v>14</v>
      </c>
      <c r="I47" s="65">
        <f t="shared" si="2"/>
        <v>17</v>
      </c>
      <c r="J47" s="65">
        <v>50</v>
      </c>
      <c r="K47" s="65">
        <f t="shared" si="4"/>
        <v>0</v>
      </c>
      <c r="L47" t="str">
        <f t="shared" si="1"/>
        <v>EU BERGEN</v>
      </c>
      <c r="M47" s="65" t="s">
        <v>68</v>
      </c>
      <c r="N47" t="str">
        <f>VLOOKUP(M47,NOTED!$D$2:$E$7,2,0)</f>
        <v>EU BERGEN</v>
      </c>
    </row>
    <row r="48" spans="1:14">
      <c r="A48" s="65" t="s">
        <v>113</v>
      </c>
      <c r="B48" s="65">
        <v>11455</v>
      </c>
      <c r="C48" s="65" t="s">
        <v>92</v>
      </c>
      <c r="D48" s="65" t="s">
        <v>93</v>
      </c>
      <c r="E48" s="65" t="s">
        <v>94</v>
      </c>
      <c r="F48" s="65" t="s">
        <v>127</v>
      </c>
      <c r="G48" s="65" t="s">
        <v>94</v>
      </c>
      <c r="H48" s="65">
        <v>14</v>
      </c>
      <c r="I48" s="65">
        <f t="shared" si="2"/>
        <v>17</v>
      </c>
      <c r="J48" s="65">
        <v>50</v>
      </c>
      <c r="K48" s="65">
        <f t="shared" si="4"/>
        <v>0</v>
      </c>
      <c r="L48" t="str">
        <f t="shared" si="1"/>
        <v>EU BERGEN</v>
      </c>
      <c r="M48" s="65" t="s">
        <v>68</v>
      </c>
      <c r="N48" t="str">
        <f>VLOOKUP(M48,NOTED!$D$2:$E$7,2,0)</f>
        <v>EU BERGEN</v>
      </c>
    </row>
    <row r="49" spans="1:14">
      <c r="A49" s="65" t="s">
        <v>113</v>
      </c>
      <c r="B49" s="65">
        <v>11455</v>
      </c>
      <c r="C49" s="65" t="s">
        <v>92</v>
      </c>
      <c r="D49" s="65" t="s">
        <v>93</v>
      </c>
      <c r="E49" s="65" t="s">
        <v>94</v>
      </c>
      <c r="F49" s="65" t="s">
        <v>127</v>
      </c>
      <c r="G49" s="65" t="s">
        <v>94</v>
      </c>
      <c r="H49" s="65">
        <v>14</v>
      </c>
      <c r="I49" s="65">
        <f t="shared" si="2"/>
        <v>17</v>
      </c>
      <c r="J49" s="65">
        <v>50</v>
      </c>
      <c r="K49" s="65">
        <f t="shared" si="4"/>
        <v>0</v>
      </c>
      <c r="L49" t="str">
        <f t="shared" si="1"/>
        <v>EU BERGEN</v>
      </c>
      <c r="M49" s="65" t="s">
        <v>68</v>
      </c>
      <c r="N49" t="str">
        <f>VLOOKUP(M49,NOTED!$D$2:$E$7,2,0)</f>
        <v>EU BERGEN</v>
      </c>
    </row>
    <row r="50" spans="1:14">
      <c r="A50" s="65" t="s">
        <v>113</v>
      </c>
      <c r="B50" s="65">
        <v>11455</v>
      </c>
      <c r="C50" s="65" t="s">
        <v>92</v>
      </c>
      <c r="D50" s="65" t="s">
        <v>93</v>
      </c>
      <c r="E50" s="65" t="s">
        <v>40</v>
      </c>
      <c r="F50" s="65" t="s">
        <v>127</v>
      </c>
      <c r="G50" s="65" t="s">
        <v>40</v>
      </c>
      <c r="H50" s="65">
        <v>88</v>
      </c>
      <c r="I50" s="65">
        <f t="shared" si="2"/>
        <v>106</v>
      </c>
      <c r="J50" s="65">
        <v>50</v>
      </c>
      <c r="K50" s="65">
        <f t="shared" si="4"/>
        <v>2</v>
      </c>
      <c r="L50" t="str">
        <f t="shared" si="1"/>
        <v>EU BERGEN</v>
      </c>
      <c r="M50" s="65" t="s">
        <v>68</v>
      </c>
      <c r="N50" t="str">
        <f>VLOOKUP(M50,NOTED!$D$2:$E$7,2,0)</f>
        <v>EU BERGEN</v>
      </c>
    </row>
    <row r="51" spans="1:14">
      <c r="A51" s="65" t="s">
        <v>113</v>
      </c>
      <c r="B51" s="65">
        <v>11455</v>
      </c>
      <c r="C51" s="65" t="s">
        <v>92</v>
      </c>
      <c r="D51" s="65" t="s">
        <v>93</v>
      </c>
      <c r="E51" s="65" t="s">
        <v>40</v>
      </c>
      <c r="F51" s="65" t="s">
        <v>127</v>
      </c>
      <c r="G51" s="65" t="s">
        <v>40</v>
      </c>
      <c r="H51" s="65">
        <v>88</v>
      </c>
      <c r="I51" s="65">
        <f t="shared" si="2"/>
        <v>106</v>
      </c>
      <c r="J51" s="65">
        <v>50</v>
      </c>
      <c r="K51" s="65">
        <f t="shared" si="4"/>
        <v>2</v>
      </c>
      <c r="L51" t="str">
        <f t="shared" si="1"/>
        <v>EU BERGEN</v>
      </c>
      <c r="M51" s="65" t="s">
        <v>68</v>
      </c>
      <c r="N51" t="str">
        <f>VLOOKUP(M51,NOTED!$D$2:$E$7,2,0)</f>
        <v>EU BERGEN</v>
      </c>
    </row>
    <row r="52" spans="1:14">
      <c r="A52" s="65" t="s">
        <v>113</v>
      </c>
      <c r="B52" s="65">
        <v>11455</v>
      </c>
      <c r="C52" s="65" t="s">
        <v>92</v>
      </c>
      <c r="D52" s="65" t="s">
        <v>93</v>
      </c>
      <c r="E52" s="65" t="s">
        <v>40</v>
      </c>
      <c r="F52" s="65" t="s">
        <v>127</v>
      </c>
      <c r="G52" s="65" t="s">
        <v>40</v>
      </c>
      <c r="H52" s="65">
        <v>88</v>
      </c>
      <c r="I52" s="65">
        <f t="shared" si="2"/>
        <v>106</v>
      </c>
      <c r="J52" s="65">
        <v>50</v>
      </c>
      <c r="K52" s="65">
        <f t="shared" si="4"/>
        <v>2</v>
      </c>
      <c r="L52" t="str">
        <f t="shared" si="1"/>
        <v>EU BERGEN</v>
      </c>
      <c r="M52" s="65" t="s">
        <v>68</v>
      </c>
      <c r="N52" t="str">
        <f>VLOOKUP(M52,NOTED!$D$2:$E$7,2,0)</f>
        <v>EU BERGEN</v>
      </c>
    </row>
    <row r="53" spans="1:14">
      <c r="A53" s="65" t="s">
        <v>113</v>
      </c>
      <c r="B53" s="65">
        <v>11455</v>
      </c>
      <c r="C53" s="65" t="s">
        <v>95</v>
      </c>
      <c r="D53" s="65" t="s">
        <v>96</v>
      </c>
      <c r="E53" s="65" t="s">
        <v>94</v>
      </c>
      <c r="F53" s="65" t="s">
        <v>127</v>
      </c>
      <c r="G53" s="65" t="s">
        <v>94</v>
      </c>
      <c r="H53" s="65">
        <v>17</v>
      </c>
      <c r="I53" s="65">
        <f t="shared" si="2"/>
        <v>20</v>
      </c>
      <c r="J53" s="65">
        <v>50</v>
      </c>
      <c r="K53" s="65">
        <f t="shared" si="4"/>
        <v>0</v>
      </c>
      <c r="L53" t="str">
        <f t="shared" si="1"/>
        <v>EU BERGEN</v>
      </c>
      <c r="M53" s="65" t="s">
        <v>68</v>
      </c>
      <c r="N53" t="str">
        <f>VLOOKUP(M53,NOTED!$D$2:$E$7,2,0)</f>
        <v>EU BERGEN</v>
      </c>
    </row>
    <row r="54" spans="1:14">
      <c r="A54" s="65" t="s">
        <v>113</v>
      </c>
      <c r="B54" s="65">
        <v>11455</v>
      </c>
      <c r="C54" s="65" t="s">
        <v>95</v>
      </c>
      <c r="D54" s="65" t="s">
        <v>96</v>
      </c>
      <c r="E54" s="65" t="s">
        <v>97</v>
      </c>
      <c r="F54" s="65" t="s">
        <v>127</v>
      </c>
      <c r="G54" s="65" t="s">
        <v>97</v>
      </c>
      <c r="H54" s="65">
        <v>17</v>
      </c>
      <c r="I54" s="65">
        <f t="shared" si="2"/>
        <v>20</v>
      </c>
      <c r="J54" s="65">
        <v>50</v>
      </c>
      <c r="K54" s="65">
        <f t="shared" si="4"/>
        <v>0</v>
      </c>
      <c r="L54" t="str">
        <f t="shared" si="1"/>
        <v>EU BERGEN</v>
      </c>
      <c r="M54" s="65" t="s">
        <v>68</v>
      </c>
      <c r="N54" t="str">
        <f>VLOOKUP(M54,NOTED!$D$2:$E$7,2,0)</f>
        <v>EU BERGEN</v>
      </c>
    </row>
    <row r="55" spans="1:14">
      <c r="A55" s="65" t="s">
        <v>113</v>
      </c>
      <c r="B55" s="65">
        <v>11455</v>
      </c>
      <c r="C55" s="65" t="s">
        <v>95</v>
      </c>
      <c r="D55" s="65" t="s">
        <v>96</v>
      </c>
      <c r="E55" s="65" t="s">
        <v>98</v>
      </c>
      <c r="F55" s="65" t="s">
        <v>127</v>
      </c>
      <c r="G55" s="65" t="s">
        <v>98</v>
      </c>
      <c r="H55" s="65">
        <v>17</v>
      </c>
      <c r="I55" s="65">
        <f t="shared" si="2"/>
        <v>20</v>
      </c>
      <c r="J55" s="65">
        <v>50</v>
      </c>
      <c r="K55" s="65">
        <f t="shared" si="4"/>
        <v>0</v>
      </c>
      <c r="L55" t="str">
        <f t="shared" si="1"/>
        <v>EU BERGEN</v>
      </c>
      <c r="M55" s="65" t="s">
        <v>68</v>
      </c>
      <c r="N55" t="str">
        <f>VLOOKUP(M55,NOTED!$D$2:$E$7,2,0)</f>
        <v>EU BERGEN</v>
      </c>
    </row>
    <row r="56" spans="1:14">
      <c r="A56" s="65" t="s">
        <v>113</v>
      </c>
      <c r="B56" s="65">
        <v>11455</v>
      </c>
      <c r="C56" s="65" t="s">
        <v>99</v>
      </c>
      <c r="D56" s="65" t="s">
        <v>96</v>
      </c>
      <c r="E56" s="65" t="s">
        <v>100</v>
      </c>
      <c r="F56" s="65" t="s">
        <v>127</v>
      </c>
      <c r="G56" s="65" t="s">
        <v>100</v>
      </c>
      <c r="H56" s="65">
        <v>24</v>
      </c>
      <c r="I56" s="65">
        <f t="shared" si="2"/>
        <v>29</v>
      </c>
      <c r="J56" s="65">
        <v>50</v>
      </c>
      <c r="K56" s="65">
        <f t="shared" si="4"/>
        <v>1</v>
      </c>
      <c r="L56" t="str">
        <f t="shared" si="1"/>
        <v>EU BERGEN</v>
      </c>
      <c r="M56" s="65" t="s">
        <v>68</v>
      </c>
      <c r="N56" t="str">
        <f>VLOOKUP(M56,NOTED!$D$2:$E$7,2,0)</f>
        <v>EU BERGEN</v>
      </c>
    </row>
    <row r="57" spans="1:14">
      <c r="A57" s="65" t="s">
        <v>113</v>
      </c>
      <c r="B57" s="65">
        <v>11455</v>
      </c>
      <c r="C57" s="65" t="s">
        <v>99</v>
      </c>
      <c r="D57" s="65" t="s">
        <v>96</v>
      </c>
      <c r="E57" s="65" t="s">
        <v>100</v>
      </c>
      <c r="F57" s="65" t="s">
        <v>127</v>
      </c>
      <c r="G57" s="65" t="s">
        <v>100</v>
      </c>
      <c r="H57" s="65">
        <v>24</v>
      </c>
      <c r="I57" s="65">
        <f t="shared" si="2"/>
        <v>29</v>
      </c>
      <c r="J57" s="65">
        <v>50</v>
      </c>
      <c r="K57" s="65">
        <f t="shared" si="4"/>
        <v>1</v>
      </c>
      <c r="L57" t="str">
        <f t="shared" si="1"/>
        <v>EU BERGEN</v>
      </c>
      <c r="M57" s="65" t="s">
        <v>68</v>
      </c>
      <c r="N57" t="str">
        <f>VLOOKUP(M57,NOTED!$D$2:$E$7,2,0)</f>
        <v>EU BERGEN</v>
      </c>
    </row>
    <row r="58" spans="1:14">
      <c r="A58" s="65" t="s">
        <v>113</v>
      </c>
      <c r="B58" s="65">
        <v>11455</v>
      </c>
      <c r="C58" s="65" t="s">
        <v>99</v>
      </c>
      <c r="D58" s="65" t="s">
        <v>96</v>
      </c>
      <c r="E58" s="65" t="s">
        <v>100</v>
      </c>
      <c r="F58" s="65" t="s">
        <v>127</v>
      </c>
      <c r="G58" s="65" t="s">
        <v>100</v>
      </c>
      <c r="H58" s="65">
        <v>24</v>
      </c>
      <c r="I58" s="65">
        <f t="shared" si="2"/>
        <v>29</v>
      </c>
      <c r="J58" s="65">
        <v>50</v>
      </c>
      <c r="K58" s="65">
        <f t="shared" si="4"/>
        <v>1</v>
      </c>
      <c r="L58" t="str">
        <f t="shared" si="1"/>
        <v>EU BERGEN</v>
      </c>
      <c r="M58" s="65" t="s">
        <v>68</v>
      </c>
      <c r="N58" t="str">
        <f>VLOOKUP(M58,NOTED!$D$2:$E$7,2,0)</f>
        <v>EU BERGEN</v>
      </c>
    </row>
    <row r="59" spans="1:14">
      <c r="A59" s="65" t="s">
        <v>113</v>
      </c>
      <c r="B59" s="65">
        <v>11455</v>
      </c>
      <c r="C59" s="65" t="s">
        <v>101</v>
      </c>
      <c r="D59" s="65" t="s">
        <v>102</v>
      </c>
      <c r="E59" s="65" t="s">
        <v>94</v>
      </c>
      <c r="F59" s="65"/>
      <c r="G59" s="65" t="s">
        <v>94</v>
      </c>
      <c r="H59" s="65">
        <v>6</v>
      </c>
      <c r="I59" s="65">
        <f t="shared" si="2"/>
        <v>7</v>
      </c>
      <c r="J59" s="65">
        <v>50</v>
      </c>
      <c r="K59" s="65">
        <f t="shared" si="4"/>
        <v>0</v>
      </c>
      <c r="L59" t="str">
        <f t="shared" si="1"/>
        <v>EU BERGEN</v>
      </c>
      <c r="M59" s="65" t="s">
        <v>68</v>
      </c>
      <c r="N59" t="str">
        <f>VLOOKUP(M59,NOTED!$D$2:$E$7,2,0)</f>
        <v>EU BERGEN</v>
      </c>
    </row>
    <row r="60" spans="1:14">
      <c r="A60" s="65" t="s">
        <v>113</v>
      </c>
      <c r="B60" s="65">
        <v>11455</v>
      </c>
      <c r="C60" s="65" t="s">
        <v>101</v>
      </c>
      <c r="D60" s="65" t="s">
        <v>102</v>
      </c>
      <c r="E60" s="65" t="s">
        <v>94</v>
      </c>
      <c r="F60" s="65"/>
      <c r="G60" s="65" t="s">
        <v>94</v>
      </c>
      <c r="H60" s="65">
        <v>6</v>
      </c>
      <c r="I60" s="65">
        <f t="shared" si="2"/>
        <v>7</v>
      </c>
      <c r="J60" s="65">
        <v>50</v>
      </c>
      <c r="K60" s="65">
        <f t="shared" si="4"/>
        <v>0</v>
      </c>
      <c r="L60" t="str">
        <f t="shared" si="1"/>
        <v>EU BERGEN</v>
      </c>
      <c r="M60" s="65" t="s">
        <v>68</v>
      </c>
      <c r="N60" t="str">
        <f>VLOOKUP(M60,NOTED!$D$2:$E$7,2,0)</f>
        <v>EU BERGEN</v>
      </c>
    </row>
    <row r="61" spans="1:14">
      <c r="A61" s="65" t="s">
        <v>113</v>
      </c>
      <c r="B61" s="65">
        <v>11455</v>
      </c>
      <c r="C61" s="65" t="s">
        <v>101</v>
      </c>
      <c r="D61" s="65" t="s">
        <v>102</v>
      </c>
      <c r="E61" s="65" t="s">
        <v>94</v>
      </c>
      <c r="F61" s="65"/>
      <c r="G61" s="65" t="s">
        <v>94</v>
      </c>
      <c r="H61" s="65">
        <v>6</v>
      </c>
      <c r="I61" s="65">
        <f t="shared" si="2"/>
        <v>7</v>
      </c>
      <c r="J61" s="65">
        <v>50</v>
      </c>
      <c r="K61" s="65">
        <f t="shared" si="4"/>
        <v>0</v>
      </c>
      <c r="L61" t="str">
        <f t="shared" si="1"/>
        <v>EU BERGEN</v>
      </c>
      <c r="M61" s="65" t="s">
        <v>68</v>
      </c>
      <c r="N61" t="str">
        <f>VLOOKUP(M61,NOTED!$D$2:$E$7,2,0)</f>
        <v>EU BERGEN</v>
      </c>
    </row>
    <row r="62" spans="1:14">
      <c r="A62" s="65" t="s">
        <v>113</v>
      </c>
      <c r="B62" s="65">
        <v>11455</v>
      </c>
      <c r="C62" s="65" t="s">
        <v>101</v>
      </c>
      <c r="D62" s="65" t="s">
        <v>102</v>
      </c>
      <c r="E62" s="65" t="s">
        <v>40</v>
      </c>
      <c r="F62" s="65"/>
      <c r="G62" s="65" t="s">
        <v>40</v>
      </c>
      <c r="H62" s="65">
        <v>16</v>
      </c>
      <c r="I62" s="65">
        <f t="shared" si="2"/>
        <v>19</v>
      </c>
      <c r="J62" s="65">
        <v>50</v>
      </c>
      <c r="K62" s="65">
        <f t="shared" si="4"/>
        <v>0</v>
      </c>
      <c r="L62" t="str">
        <f t="shared" si="1"/>
        <v>EU BERGEN</v>
      </c>
      <c r="M62" s="65" t="s">
        <v>68</v>
      </c>
      <c r="N62" t="str">
        <f>VLOOKUP(M62,NOTED!$D$2:$E$7,2,0)</f>
        <v>EU BERGEN</v>
      </c>
    </row>
    <row r="63" spans="1:14">
      <c r="A63" s="65" t="s">
        <v>113</v>
      </c>
      <c r="B63" s="65">
        <v>11455</v>
      </c>
      <c r="C63" s="65" t="s">
        <v>101</v>
      </c>
      <c r="D63" s="65" t="s">
        <v>102</v>
      </c>
      <c r="E63" s="65" t="s">
        <v>40</v>
      </c>
      <c r="F63" s="65"/>
      <c r="G63" s="65" t="s">
        <v>40</v>
      </c>
      <c r="H63" s="65">
        <v>16</v>
      </c>
      <c r="I63" s="65">
        <f t="shared" si="2"/>
        <v>19</v>
      </c>
      <c r="J63" s="65">
        <v>50</v>
      </c>
      <c r="K63" s="65">
        <f t="shared" si="4"/>
        <v>0</v>
      </c>
      <c r="L63" t="str">
        <f t="shared" si="1"/>
        <v>EU BERGEN</v>
      </c>
      <c r="M63" s="65" t="s">
        <v>68</v>
      </c>
      <c r="N63" t="str">
        <f>VLOOKUP(M63,NOTED!$D$2:$E$7,2,0)</f>
        <v>EU BERGEN</v>
      </c>
    </row>
    <row r="64" spans="1:14">
      <c r="A64" s="65" t="s">
        <v>113</v>
      </c>
      <c r="B64" s="65">
        <v>11455</v>
      </c>
      <c r="C64" s="65" t="s">
        <v>101</v>
      </c>
      <c r="D64" s="65" t="s">
        <v>102</v>
      </c>
      <c r="E64" s="65" t="s">
        <v>40</v>
      </c>
      <c r="F64" s="65"/>
      <c r="G64" s="65" t="s">
        <v>40</v>
      </c>
      <c r="H64" s="65">
        <v>16</v>
      </c>
      <c r="I64" s="65">
        <f t="shared" si="2"/>
        <v>19</v>
      </c>
      <c r="J64" s="65">
        <v>50</v>
      </c>
      <c r="K64" s="65">
        <f t="shared" si="4"/>
        <v>0</v>
      </c>
      <c r="L64" t="str">
        <f t="shared" si="1"/>
        <v>EU BERGEN</v>
      </c>
      <c r="M64" s="65" t="s">
        <v>68</v>
      </c>
      <c r="N64" t="str">
        <f>VLOOKUP(M64,NOTED!$D$2:$E$7,2,0)</f>
        <v>EU BERGEN</v>
      </c>
    </row>
    <row r="65" spans="1:14">
      <c r="A65" s="65" t="s">
        <v>113</v>
      </c>
      <c r="B65" s="65">
        <v>11455</v>
      </c>
      <c r="C65" s="65" t="s">
        <v>103</v>
      </c>
      <c r="D65" s="65" t="s">
        <v>104</v>
      </c>
      <c r="E65" s="65" t="s">
        <v>83</v>
      </c>
      <c r="F65" s="65" t="s">
        <v>124</v>
      </c>
      <c r="G65" s="65" t="s">
        <v>83</v>
      </c>
      <c r="H65" s="65">
        <v>5</v>
      </c>
      <c r="I65" s="65">
        <f t="shared" si="2"/>
        <v>6</v>
      </c>
      <c r="J65" s="65">
        <v>12</v>
      </c>
      <c r="K65" s="65">
        <f t="shared" si="4"/>
        <v>1</v>
      </c>
      <c r="L65" t="str">
        <f t="shared" si="1"/>
        <v>EU BERGEN</v>
      </c>
      <c r="M65" s="65" t="s">
        <v>68</v>
      </c>
      <c r="N65" t="str">
        <f>VLOOKUP(M65,NOTED!$D$2:$E$7,2,0)</f>
        <v>EU BERGEN</v>
      </c>
    </row>
    <row r="66" spans="1:14">
      <c r="A66" s="65" t="s">
        <v>113</v>
      </c>
      <c r="B66" s="65">
        <v>11455</v>
      </c>
      <c r="C66" s="65" t="s">
        <v>103</v>
      </c>
      <c r="D66" s="65" t="s">
        <v>104</v>
      </c>
      <c r="E66" s="65" t="s">
        <v>85</v>
      </c>
      <c r="F66" s="65" t="s">
        <v>124</v>
      </c>
      <c r="G66" s="65" t="s">
        <v>85</v>
      </c>
      <c r="H66" s="65">
        <v>2</v>
      </c>
      <c r="I66" s="65">
        <f t="shared" si="2"/>
        <v>2</v>
      </c>
      <c r="J66" s="65">
        <v>12</v>
      </c>
      <c r="K66" s="65">
        <f t="shared" si="4"/>
        <v>0</v>
      </c>
      <c r="L66" t="str">
        <f t="shared" si="1"/>
        <v>EU BERGEN</v>
      </c>
      <c r="M66" s="65" t="s">
        <v>68</v>
      </c>
      <c r="N66" t="str">
        <f>VLOOKUP(M66,NOTED!$D$2:$E$7,2,0)</f>
        <v>EU BERGEN</v>
      </c>
    </row>
    <row r="67" spans="1:14">
      <c r="A67" s="65" t="s">
        <v>113</v>
      </c>
      <c r="B67" s="65">
        <v>11455</v>
      </c>
      <c r="C67" s="65" t="s">
        <v>103</v>
      </c>
      <c r="D67" s="65" t="s">
        <v>104</v>
      </c>
      <c r="E67" s="65" t="s">
        <v>84</v>
      </c>
      <c r="F67" s="65" t="s">
        <v>124</v>
      </c>
      <c r="G67" s="65" t="s">
        <v>84</v>
      </c>
      <c r="H67" s="65">
        <v>3</v>
      </c>
      <c r="I67" s="65">
        <f t="shared" si="2"/>
        <v>4</v>
      </c>
      <c r="J67" s="65">
        <v>12</v>
      </c>
      <c r="K67" s="65">
        <f t="shared" si="4"/>
        <v>0</v>
      </c>
      <c r="L67" t="str">
        <f t="shared" ref="L67:L130" si="5">N67</f>
        <v>EU BERGEN</v>
      </c>
      <c r="M67" s="65" t="s">
        <v>68</v>
      </c>
      <c r="N67" t="str">
        <f>VLOOKUP(M67,NOTED!$D$2:$E$7,2,0)</f>
        <v>EU BERGEN</v>
      </c>
    </row>
    <row r="68" spans="1:14">
      <c r="A68" s="65" t="s">
        <v>113</v>
      </c>
      <c r="B68" s="65">
        <v>11455</v>
      </c>
      <c r="C68" s="65" t="s">
        <v>105</v>
      </c>
      <c r="D68" s="65" t="s">
        <v>106</v>
      </c>
      <c r="E68" s="65" t="s">
        <v>82</v>
      </c>
      <c r="F68" s="65" t="s">
        <v>124</v>
      </c>
      <c r="G68" s="65" t="s">
        <v>82</v>
      </c>
      <c r="H68" s="65">
        <v>9</v>
      </c>
      <c r="I68" s="65">
        <f t="shared" ref="I68:I131" si="6">ROUND(H68*1.2,0)</f>
        <v>11</v>
      </c>
      <c r="J68" s="65">
        <v>12</v>
      </c>
      <c r="K68" s="65">
        <f t="shared" si="4"/>
        <v>1</v>
      </c>
      <c r="L68" t="str">
        <f t="shared" si="5"/>
        <v>EU BERGEN</v>
      </c>
      <c r="M68" s="65" t="s">
        <v>68</v>
      </c>
      <c r="N68" t="str">
        <f>VLOOKUP(M68,NOTED!$D$2:$E$7,2,0)</f>
        <v>EU BERGEN</v>
      </c>
    </row>
    <row r="69" spans="1:14">
      <c r="A69" s="65" t="s">
        <v>113</v>
      </c>
      <c r="B69" s="65">
        <v>11455</v>
      </c>
      <c r="C69" s="65" t="s">
        <v>105</v>
      </c>
      <c r="D69" s="65" t="s">
        <v>106</v>
      </c>
      <c r="E69" s="65" t="s">
        <v>91</v>
      </c>
      <c r="F69" s="65" t="s">
        <v>124</v>
      </c>
      <c r="G69" s="65" t="s">
        <v>91</v>
      </c>
      <c r="H69" s="65">
        <v>6</v>
      </c>
      <c r="I69" s="65">
        <f t="shared" si="6"/>
        <v>7</v>
      </c>
      <c r="J69" s="65">
        <v>12</v>
      </c>
      <c r="K69" s="65">
        <f t="shared" si="4"/>
        <v>1</v>
      </c>
      <c r="L69" t="str">
        <f t="shared" si="5"/>
        <v>EU BERGEN</v>
      </c>
      <c r="M69" s="65" t="s">
        <v>68</v>
      </c>
      <c r="N69" t="str">
        <f>VLOOKUP(M69,NOTED!$D$2:$E$7,2,0)</f>
        <v>EU BERGEN</v>
      </c>
    </row>
    <row r="70" spans="1:14">
      <c r="A70" s="65" t="s">
        <v>113</v>
      </c>
      <c r="B70" s="65">
        <v>11455</v>
      </c>
      <c r="C70" s="65" t="s">
        <v>81</v>
      </c>
      <c r="D70" s="65" t="s">
        <v>107</v>
      </c>
      <c r="E70" s="65" t="s">
        <v>83</v>
      </c>
      <c r="F70" s="65" t="s">
        <v>126</v>
      </c>
      <c r="G70" s="65" t="s">
        <v>83</v>
      </c>
      <c r="H70" s="65">
        <v>6</v>
      </c>
      <c r="I70" s="65">
        <f t="shared" si="6"/>
        <v>7</v>
      </c>
      <c r="J70" s="65">
        <v>12</v>
      </c>
      <c r="K70" s="65">
        <f t="shared" si="4"/>
        <v>1</v>
      </c>
      <c r="L70" t="str">
        <f t="shared" si="5"/>
        <v>EU BERGEN</v>
      </c>
      <c r="M70" s="65" t="s">
        <v>68</v>
      </c>
      <c r="N70" t="str">
        <f>VLOOKUP(M70,NOTED!$D$2:$E$7,2,0)</f>
        <v>EU BERGEN</v>
      </c>
    </row>
    <row r="71" spans="1:14">
      <c r="A71" s="65" t="s">
        <v>113</v>
      </c>
      <c r="B71" s="65">
        <v>11455</v>
      </c>
      <c r="C71" s="65" t="s">
        <v>81</v>
      </c>
      <c r="D71" s="65" t="s">
        <v>107</v>
      </c>
      <c r="E71" s="65" t="s">
        <v>85</v>
      </c>
      <c r="F71" s="65" t="s">
        <v>126</v>
      </c>
      <c r="G71" s="65" t="s">
        <v>85</v>
      </c>
      <c r="H71" s="65">
        <v>10</v>
      </c>
      <c r="I71" s="65">
        <f t="shared" si="6"/>
        <v>12</v>
      </c>
      <c r="J71" s="65">
        <v>12</v>
      </c>
      <c r="K71" s="65">
        <f t="shared" si="4"/>
        <v>1</v>
      </c>
      <c r="L71" t="str">
        <f t="shared" si="5"/>
        <v>EU BERGEN</v>
      </c>
      <c r="M71" s="65" t="s">
        <v>68</v>
      </c>
      <c r="N71" t="str">
        <f>VLOOKUP(M71,NOTED!$D$2:$E$7,2,0)</f>
        <v>EU BERGEN</v>
      </c>
    </row>
    <row r="72" spans="1:14">
      <c r="A72" s="65" t="s">
        <v>113</v>
      </c>
      <c r="B72" s="65">
        <v>11455</v>
      </c>
      <c r="C72" s="65" t="s">
        <v>81</v>
      </c>
      <c r="D72" s="65" t="s">
        <v>107</v>
      </c>
      <c r="E72" s="65" t="s">
        <v>84</v>
      </c>
      <c r="F72" s="65" t="s">
        <v>126</v>
      </c>
      <c r="G72" s="65" t="s">
        <v>84</v>
      </c>
      <c r="H72" s="65">
        <v>10</v>
      </c>
      <c r="I72" s="65">
        <f t="shared" si="6"/>
        <v>12</v>
      </c>
      <c r="J72" s="65">
        <v>12</v>
      </c>
      <c r="K72" s="65">
        <f t="shared" si="4"/>
        <v>1</v>
      </c>
      <c r="L72" t="str">
        <f t="shared" si="5"/>
        <v>EU BERGEN</v>
      </c>
      <c r="M72" s="65" t="s">
        <v>68</v>
      </c>
      <c r="N72" t="str">
        <f>VLOOKUP(M72,NOTED!$D$2:$E$7,2,0)</f>
        <v>EU BERGEN</v>
      </c>
    </row>
    <row r="73" spans="1:14">
      <c r="A73" s="65" t="s">
        <v>113</v>
      </c>
      <c r="B73" s="65">
        <v>11455</v>
      </c>
      <c r="C73" s="65" t="s">
        <v>108</v>
      </c>
      <c r="D73" s="65" t="s">
        <v>109</v>
      </c>
      <c r="E73" s="65" t="s">
        <v>82</v>
      </c>
      <c r="F73" s="65" t="s">
        <v>126</v>
      </c>
      <c r="G73" s="65" t="s">
        <v>82</v>
      </c>
      <c r="H73" s="65">
        <v>4</v>
      </c>
      <c r="I73" s="65">
        <f t="shared" si="6"/>
        <v>5</v>
      </c>
      <c r="J73" s="65">
        <v>12</v>
      </c>
      <c r="K73" s="65">
        <f t="shared" si="4"/>
        <v>0</v>
      </c>
      <c r="L73" t="str">
        <f t="shared" si="5"/>
        <v>EU BERGEN</v>
      </c>
      <c r="M73" s="65" t="s">
        <v>68</v>
      </c>
      <c r="N73" t="str">
        <f>VLOOKUP(M73,NOTED!$D$2:$E$7,2,0)</f>
        <v>EU BERGEN</v>
      </c>
    </row>
    <row r="74" spans="1:14">
      <c r="A74" s="65" t="s">
        <v>113</v>
      </c>
      <c r="B74" s="65">
        <v>11455</v>
      </c>
      <c r="C74" s="65" t="s">
        <v>108</v>
      </c>
      <c r="D74" s="65" t="s">
        <v>109</v>
      </c>
      <c r="E74" s="65" t="s">
        <v>84</v>
      </c>
      <c r="F74" s="65" t="s">
        <v>126</v>
      </c>
      <c r="G74" s="65" t="s">
        <v>84</v>
      </c>
      <c r="H74" s="65">
        <v>8</v>
      </c>
      <c r="I74" s="65">
        <f t="shared" si="6"/>
        <v>10</v>
      </c>
      <c r="J74" s="65">
        <v>12</v>
      </c>
      <c r="K74" s="65">
        <f t="shared" si="4"/>
        <v>1</v>
      </c>
      <c r="L74" t="str">
        <f t="shared" si="5"/>
        <v>EU BERGEN</v>
      </c>
      <c r="M74" s="65" t="s">
        <v>68</v>
      </c>
      <c r="N74" t="str">
        <f>VLOOKUP(M74,NOTED!$D$2:$E$7,2,0)</f>
        <v>EU BERGEN</v>
      </c>
    </row>
    <row r="75" spans="1:14">
      <c r="A75" s="65" t="s">
        <v>113</v>
      </c>
      <c r="B75" s="65">
        <v>11455</v>
      </c>
      <c r="C75" s="65" t="s">
        <v>108</v>
      </c>
      <c r="D75" s="65" t="s">
        <v>109</v>
      </c>
      <c r="E75" s="65" t="s">
        <v>110</v>
      </c>
      <c r="F75" s="65" t="s">
        <v>126</v>
      </c>
      <c r="G75" s="65" t="s">
        <v>110</v>
      </c>
      <c r="H75" s="65">
        <v>6</v>
      </c>
      <c r="I75" s="65">
        <f t="shared" si="6"/>
        <v>7</v>
      </c>
      <c r="J75" s="65">
        <v>12</v>
      </c>
      <c r="K75" s="65">
        <f t="shared" si="4"/>
        <v>1</v>
      </c>
      <c r="L75" t="str">
        <f t="shared" si="5"/>
        <v>EU BERGEN</v>
      </c>
      <c r="M75" s="65" t="s">
        <v>68</v>
      </c>
      <c r="N75" t="str">
        <f>VLOOKUP(M75,NOTED!$D$2:$E$7,2,0)</f>
        <v>EU BERGEN</v>
      </c>
    </row>
    <row r="76" spans="1:14">
      <c r="A76" s="65" t="s">
        <v>113</v>
      </c>
      <c r="B76" s="65">
        <v>11455</v>
      </c>
      <c r="C76" s="65" t="s">
        <v>111</v>
      </c>
      <c r="D76" s="65" t="s">
        <v>112</v>
      </c>
      <c r="E76" s="65" t="s">
        <v>82</v>
      </c>
      <c r="F76" s="65" t="s">
        <v>126</v>
      </c>
      <c r="G76" s="65" t="s">
        <v>82</v>
      </c>
      <c r="H76" s="65">
        <v>4</v>
      </c>
      <c r="I76" s="65">
        <f t="shared" si="6"/>
        <v>5</v>
      </c>
      <c r="J76" s="65">
        <v>12</v>
      </c>
      <c r="K76" s="65">
        <f t="shared" si="4"/>
        <v>0</v>
      </c>
      <c r="L76" t="str">
        <f t="shared" si="5"/>
        <v>EU BERGEN</v>
      </c>
      <c r="M76" s="65" t="s">
        <v>68</v>
      </c>
      <c r="N76" t="str">
        <f>VLOOKUP(M76,NOTED!$D$2:$E$7,2,0)</f>
        <v>EU BERGEN</v>
      </c>
    </row>
    <row r="77" spans="1:14">
      <c r="A77" s="65" t="s">
        <v>113</v>
      </c>
      <c r="B77" s="65">
        <v>11455</v>
      </c>
      <c r="C77" s="65" t="s">
        <v>111</v>
      </c>
      <c r="D77" s="65" t="s">
        <v>112</v>
      </c>
      <c r="E77" s="65" t="s">
        <v>91</v>
      </c>
      <c r="F77" s="65" t="s">
        <v>126</v>
      </c>
      <c r="G77" s="65" t="s">
        <v>91</v>
      </c>
      <c r="H77" s="65">
        <v>7</v>
      </c>
      <c r="I77" s="65">
        <f t="shared" si="6"/>
        <v>8</v>
      </c>
      <c r="J77" s="65">
        <v>12</v>
      </c>
      <c r="K77" s="65">
        <f t="shared" si="4"/>
        <v>1</v>
      </c>
      <c r="L77" t="str">
        <f t="shared" si="5"/>
        <v>EU BERGEN</v>
      </c>
      <c r="M77" s="65" t="s">
        <v>68</v>
      </c>
      <c r="N77" t="str">
        <f>VLOOKUP(M77,NOTED!$D$2:$E$7,2,0)</f>
        <v>EU BERGEN</v>
      </c>
    </row>
    <row r="78" spans="1:14">
      <c r="A78" s="65" t="s">
        <v>113</v>
      </c>
      <c r="B78" s="65">
        <v>11456</v>
      </c>
      <c r="C78" s="65" t="s">
        <v>80</v>
      </c>
      <c r="D78" s="65" t="s">
        <v>88</v>
      </c>
      <c r="E78" s="65" t="s">
        <v>82</v>
      </c>
      <c r="F78" s="65" t="s">
        <v>125</v>
      </c>
      <c r="G78" s="65" t="s">
        <v>82</v>
      </c>
      <c r="H78" s="65">
        <v>9</v>
      </c>
      <c r="I78" s="65">
        <f t="shared" si="6"/>
        <v>11</v>
      </c>
      <c r="J78" s="65">
        <v>12</v>
      </c>
      <c r="K78" s="65">
        <f t="shared" si="4"/>
        <v>1</v>
      </c>
      <c r="L78" t="str">
        <f t="shared" si="5"/>
        <v>UK WAREHOUSE</v>
      </c>
      <c r="M78" s="65" t="s">
        <v>70</v>
      </c>
      <c r="N78" t="str">
        <f>VLOOKUP(M78,NOTED!$D$2:$E$7,2,0)</f>
        <v>UK WAREHOUSE</v>
      </c>
    </row>
    <row r="79" spans="1:14">
      <c r="A79" s="65" t="s">
        <v>113</v>
      </c>
      <c r="B79" s="65">
        <v>11456</v>
      </c>
      <c r="C79" s="65" t="s">
        <v>80</v>
      </c>
      <c r="D79" s="65" t="s">
        <v>88</v>
      </c>
      <c r="E79" s="65" t="s">
        <v>83</v>
      </c>
      <c r="F79" s="65" t="s">
        <v>125</v>
      </c>
      <c r="G79" s="65" t="s">
        <v>83</v>
      </c>
      <c r="H79" s="65">
        <v>39</v>
      </c>
      <c r="I79" s="65">
        <f t="shared" si="6"/>
        <v>47</v>
      </c>
      <c r="J79" s="65">
        <v>12</v>
      </c>
      <c r="K79" s="65">
        <f t="shared" si="4"/>
        <v>4</v>
      </c>
      <c r="L79" t="str">
        <f t="shared" si="5"/>
        <v>UK WAREHOUSE</v>
      </c>
      <c r="M79" s="65" t="s">
        <v>70</v>
      </c>
      <c r="N79" t="str">
        <f>VLOOKUP(M79,NOTED!$D$2:$E$7,2,0)</f>
        <v>UK WAREHOUSE</v>
      </c>
    </row>
    <row r="80" spans="1:14">
      <c r="A80" s="65" t="s">
        <v>113</v>
      </c>
      <c r="B80" s="65">
        <v>11456</v>
      </c>
      <c r="C80" s="65" t="s">
        <v>80</v>
      </c>
      <c r="D80" s="65" t="s">
        <v>88</v>
      </c>
      <c r="E80" s="65" t="s">
        <v>85</v>
      </c>
      <c r="F80" s="65" t="s">
        <v>125</v>
      </c>
      <c r="G80" s="65" t="s">
        <v>85</v>
      </c>
      <c r="H80" s="65">
        <v>6</v>
      </c>
      <c r="I80" s="65">
        <f t="shared" si="6"/>
        <v>7</v>
      </c>
      <c r="J80" s="65">
        <v>12</v>
      </c>
      <c r="K80" s="65">
        <f t="shared" si="4"/>
        <v>1</v>
      </c>
      <c r="L80" t="str">
        <f t="shared" si="5"/>
        <v>UK WAREHOUSE</v>
      </c>
      <c r="M80" s="65" t="s">
        <v>70</v>
      </c>
      <c r="N80" t="str">
        <f>VLOOKUP(M80,NOTED!$D$2:$E$7,2,0)</f>
        <v>UK WAREHOUSE</v>
      </c>
    </row>
    <row r="81" spans="1:14">
      <c r="A81" s="65" t="s">
        <v>113</v>
      </c>
      <c r="B81" s="65">
        <v>11456</v>
      </c>
      <c r="C81" s="65" t="s">
        <v>80</v>
      </c>
      <c r="D81" s="65" t="s">
        <v>88</v>
      </c>
      <c r="E81" s="65" t="s">
        <v>84</v>
      </c>
      <c r="F81" s="65" t="s">
        <v>125</v>
      </c>
      <c r="G81" s="65" t="s">
        <v>84</v>
      </c>
      <c r="H81" s="65">
        <v>11</v>
      </c>
      <c r="I81" s="65">
        <f t="shared" si="6"/>
        <v>13</v>
      </c>
      <c r="J81" s="65">
        <v>12</v>
      </c>
      <c r="K81" s="65">
        <f t="shared" si="4"/>
        <v>1</v>
      </c>
      <c r="L81" t="str">
        <f t="shared" si="5"/>
        <v>UK WAREHOUSE</v>
      </c>
      <c r="M81" s="65" t="s">
        <v>70</v>
      </c>
      <c r="N81" t="str">
        <f>VLOOKUP(M81,NOTED!$D$2:$E$7,2,0)</f>
        <v>UK WAREHOUSE</v>
      </c>
    </row>
    <row r="82" spans="1:14">
      <c r="A82" s="65" t="s">
        <v>113</v>
      </c>
      <c r="B82" s="65">
        <v>11456</v>
      </c>
      <c r="C82" s="65" t="s">
        <v>89</v>
      </c>
      <c r="D82" s="65" t="s">
        <v>90</v>
      </c>
      <c r="E82" s="65" t="s">
        <v>82</v>
      </c>
      <c r="F82" s="65" t="s">
        <v>125</v>
      </c>
      <c r="G82" s="65" t="s">
        <v>82</v>
      </c>
      <c r="H82" s="65">
        <v>7</v>
      </c>
      <c r="I82" s="65">
        <f t="shared" si="6"/>
        <v>8</v>
      </c>
      <c r="J82" s="65">
        <v>12</v>
      </c>
      <c r="K82" s="65">
        <f t="shared" si="4"/>
        <v>1</v>
      </c>
      <c r="L82" t="str">
        <f t="shared" si="5"/>
        <v>UK WAREHOUSE</v>
      </c>
      <c r="M82" s="65" t="s">
        <v>70</v>
      </c>
      <c r="N82" t="str">
        <f>VLOOKUP(M82,NOTED!$D$2:$E$7,2,0)</f>
        <v>UK WAREHOUSE</v>
      </c>
    </row>
    <row r="83" spans="1:14">
      <c r="A83" s="65" t="s">
        <v>113</v>
      </c>
      <c r="B83" s="65">
        <v>11456</v>
      </c>
      <c r="C83" s="65" t="s">
        <v>89</v>
      </c>
      <c r="D83" s="65" t="s">
        <v>90</v>
      </c>
      <c r="E83" s="65" t="s">
        <v>91</v>
      </c>
      <c r="F83" s="65" t="s">
        <v>125</v>
      </c>
      <c r="G83" s="65" t="s">
        <v>91</v>
      </c>
      <c r="H83" s="65">
        <v>6</v>
      </c>
      <c r="I83" s="65">
        <f t="shared" si="6"/>
        <v>7</v>
      </c>
      <c r="J83" s="65">
        <v>12</v>
      </c>
      <c r="K83" s="65">
        <f t="shared" si="4"/>
        <v>1</v>
      </c>
      <c r="L83" t="str">
        <f t="shared" si="5"/>
        <v>UK WAREHOUSE</v>
      </c>
      <c r="M83" s="65" t="s">
        <v>70</v>
      </c>
      <c r="N83" t="str">
        <f>VLOOKUP(M83,NOTED!$D$2:$E$7,2,0)</f>
        <v>UK WAREHOUSE</v>
      </c>
    </row>
    <row r="84" spans="1:14">
      <c r="A84" s="65" t="s">
        <v>113</v>
      </c>
      <c r="B84" s="65">
        <v>11456</v>
      </c>
      <c r="C84" s="65" t="s">
        <v>92</v>
      </c>
      <c r="D84" s="65" t="s">
        <v>93</v>
      </c>
      <c r="E84" s="65" t="s">
        <v>94</v>
      </c>
      <c r="F84" s="65" t="s">
        <v>127</v>
      </c>
      <c r="G84" s="65" t="s">
        <v>94</v>
      </c>
      <c r="H84" s="65">
        <v>22</v>
      </c>
      <c r="I84" s="65">
        <f t="shared" si="6"/>
        <v>26</v>
      </c>
      <c r="J84" s="65">
        <v>50</v>
      </c>
      <c r="K84" s="65">
        <f t="shared" si="4"/>
        <v>1</v>
      </c>
      <c r="L84" t="str">
        <f t="shared" si="5"/>
        <v>UK WAREHOUSE</v>
      </c>
      <c r="M84" s="65" t="s">
        <v>70</v>
      </c>
      <c r="N84" t="str">
        <f>VLOOKUP(M84,NOTED!$D$2:$E$7,2,0)</f>
        <v>UK WAREHOUSE</v>
      </c>
    </row>
    <row r="85" spans="1:14">
      <c r="A85" s="65" t="s">
        <v>113</v>
      </c>
      <c r="B85" s="65">
        <v>11456</v>
      </c>
      <c r="C85" s="65" t="s">
        <v>92</v>
      </c>
      <c r="D85" s="65" t="s">
        <v>93</v>
      </c>
      <c r="E85" s="65" t="s">
        <v>94</v>
      </c>
      <c r="F85" s="65" t="s">
        <v>127</v>
      </c>
      <c r="G85" s="65" t="s">
        <v>94</v>
      </c>
      <c r="H85" s="65">
        <v>22</v>
      </c>
      <c r="I85" s="65">
        <f t="shared" si="6"/>
        <v>26</v>
      </c>
      <c r="J85" s="65">
        <v>50</v>
      </c>
      <c r="K85" s="65">
        <f t="shared" si="4"/>
        <v>1</v>
      </c>
      <c r="L85" t="str">
        <f t="shared" si="5"/>
        <v>UK WAREHOUSE</v>
      </c>
      <c r="M85" s="65" t="s">
        <v>70</v>
      </c>
      <c r="N85" t="str">
        <f>VLOOKUP(M85,NOTED!$D$2:$E$7,2,0)</f>
        <v>UK WAREHOUSE</v>
      </c>
    </row>
    <row r="86" spans="1:14">
      <c r="A86" s="65" t="s">
        <v>113</v>
      </c>
      <c r="B86" s="65">
        <v>11456</v>
      </c>
      <c r="C86" s="65" t="s">
        <v>92</v>
      </c>
      <c r="D86" s="65" t="s">
        <v>93</v>
      </c>
      <c r="E86" s="65" t="s">
        <v>94</v>
      </c>
      <c r="F86" s="65" t="s">
        <v>127</v>
      </c>
      <c r="G86" s="65" t="s">
        <v>94</v>
      </c>
      <c r="H86" s="65">
        <v>22</v>
      </c>
      <c r="I86" s="65">
        <f t="shared" si="6"/>
        <v>26</v>
      </c>
      <c r="J86" s="65">
        <v>50</v>
      </c>
      <c r="K86" s="65">
        <f t="shared" si="4"/>
        <v>1</v>
      </c>
      <c r="L86" t="str">
        <f t="shared" si="5"/>
        <v>UK WAREHOUSE</v>
      </c>
      <c r="M86" s="65" t="s">
        <v>70</v>
      </c>
      <c r="N86" t="str">
        <f>VLOOKUP(M86,NOTED!$D$2:$E$7,2,0)</f>
        <v>UK WAREHOUSE</v>
      </c>
    </row>
    <row r="87" spans="1:14">
      <c r="A87" s="65" t="s">
        <v>113</v>
      </c>
      <c r="B87" s="65">
        <v>11456</v>
      </c>
      <c r="C87" s="65" t="s">
        <v>92</v>
      </c>
      <c r="D87" s="65" t="s">
        <v>93</v>
      </c>
      <c r="E87" s="65" t="s">
        <v>40</v>
      </c>
      <c r="F87" s="65" t="s">
        <v>127</v>
      </c>
      <c r="G87" s="65" t="s">
        <v>40</v>
      </c>
      <c r="H87" s="65">
        <v>48</v>
      </c>
      <c r="I87" s="65">
        <f t="shared" si="6"/>
        <v>58</v>
      </c>
      <c r="J87" s="65">
        <v>50</v>
      </c>
      <c r="K87" s="65">
        <f t="shared" si="4"/>
        <v>1</v>
      </c>
      <c r="L87" t="str">
        <f t="shared" si="5"/>
        <v>UK WAREHOUSE</v>
      </c>
      <c r="M87" s="65" t="s">
        <v>70</v>
      </c>
      <c r="N87" t="str">
        <f>VLOOKUP(M87,NOTED!$D$2:$E$7,2,0)</f>
        <v>UK WAREHOUSE</v>
      </c>
    </row>
    <row r="88" spans="1:14">
      <c r="A88" s="65" t="s">
        <v>113</v>
      </c>
      <c r="B88" s="65">
        <v>11456</v>
      </c>
      <c r="C88" s="65" t="s">
        <v>92</v>
      </c>
      <c r="D88" s="65" t="s">
        <v>93</v>
      </c>
      <c r="E88" s="65" t="s">
        <v>40</v>
      </c>
      <c r="F88" s="65" t="s">
        <v>127</v>
      </c>
      <c r="G88" s="65" t="s">
        <v>40</v>
      </c>
      <c r="H88" s="65">
        <v>48</v>
      </c>
      <c r="I88" s="65">
        <f t="shared" si="6"/>
        <v>58</v>
      </c>
      <c r="J88" s="65">
        <v>50</v>
      </c>
      <c r="K88" s="65">
        <f t="shared" ref="K88:K151" si="7">ROUND(I88/J88,0)</f>
        <v>1</v>
      </c>
      <c r="L88" t="str">
        <f t="shared" si="5"/>
        <v>UK WAREHOUSE</v>
      </c>
      <c r="M88" s="65" t="s">
        <v>70</v>
      </c>
      <c r="N88" t="str">
        <f>VLOOKUP(M88,NOTED!$D$2:$E$7,2,0)</f>
        <v>UK WAREHOUSE</v>
      </c>
    </row>
    <row r="89" spans="1:14">
      <c r="A89" s="65" t="s">
        <v>113</v>
      </c>
      <c r="B89" s="65">
        <v>11456</v>
      </c>
      <c r="C89" s="65" t="s">
        <v>92</v>
      </c>
      <c r="D89" s="65" t="s">
        <v>93</v>
      </c>
      <c r="E89" s="65" t="s">
        <v>40</v>
      </c>
      <c r="F89" s="65" t="s">
        <v>127</v>
      </c>
      <c r="G89" s="65" t="s">
        <v>40</v>
      </c>
      <c r="H89" s="65">
        <v>48</v>
      </c>
      <c r="I89" s="65">
        <f t="shared" si="6"/>
        <v>58</v>
      </c>
      <c r="J89" s="65">
        <v>50</v>
      </c>
      <c r="K89" s="65">
        <f t="shared" si="7"/>
        <v>1</v>
      </c>
      <c r="L89" t="str">
        <f t="shared" si="5"/>
        <v>UK WAREHOUSE</v>
      </c>
      <c r="M89" s="65" t="s">
        <v>70</v>
      </c>
      <c r="N89" t="str">
        <f>VLOOKUP(M89,NOTED!$D$2:$E$7,2,0)</f>
        <v>UK WAREHOUSE</v>
      </c>
    </row>
    <row r="90" spans="1:14">
      <c r="A90" s="65" t="s">
        <v>113</v>
      </c>
      <c r="B90" s="65">
        <v>11456</v>
      </c>
      <c r="C90" s="65" t="s">
        <v>95</v>
      </c>
      <c r="D90" s="65" t="s">
        <v>96</v>
      </c>
      <c r="E90" s="65" t="s">
        <v>94</v>
      </c>
      <c r="F90" s="65" t="s">
        <v>127</v>
      </c>
      <c r="G90" s="65" t="s">
        <v>94</v>
      </c>
      <c r="H90" s="65">
        <v>14</v>
      </c>
      <c r="I90" s="65">
        <f t="shared" si="6"/>
        <v>17</v>
      </c>
      <c r="J90" s="65">
        <v>50</v>
      </c>
      <c r="K90" s="65">
        <f t="shared" si="7"/>
        <v>0</v>
      </c>
      <c r="L90" t="str">
        <f t="shared" si="5"/>
        <v>UK WAREHOUSE</v>
      </c>
      <c r="M90" s="65" t="s">
        <v>70</v>
      </c>
      <c r="N90" t="str">
        <f>VLOOKUP(M90,NOTED!$D$2:$E$7,2,0)</f>
        <v>UK WAREHOUSE</v>
      </c>
    </row>
    <row r="91" spans="1:14">
      <c r="A91" s="65" t="s">
        <v>113</v>
      </c>
      <c r="B91" s="65">
        <v>11456</v>
      </c>
      <c r="C91" s="65" t="s">
        <v>95</v>
      </c>
      <c r="D91" s="65" t="s">
        <v>96</v>
      </c>
      <c r="E91" s="65" t="s">
        <v>97</v>
      </c>
      <c r="F91" s="65" t="s">
        <v>127</v>
      </c>
      <c r="G91" s="65" t="s">
        <v>97</v>
      </c>
      <c r="H91" s="65">
        <v>14</v>
      </c>
      <c r="I91" s="65">
        <f t="shared" si="6"/>
        <v>17</v>
      </c>
      <c r="J91" s="65">
        <v>50</v>
      </c>
      <c r="K91" s="65">
        <f t="shared" si="7"/>
        <v>0</v>
      </c>
      <c r="L91" t="str">
        <f t="shared" si="5"/>
        <v>UK WAREHOUSE</v>
      </c>
      <c r="M91" s="65" t="s">
        <v>70</v>
      </c>
      <c r="N91" t="str">
        <f>VLOOKUP(M91,NOTED!$D$2:$E$7,2,0)</f>
        <v>UK WAREHOUSE</v>
      </c>
    </row>
    <row r="92" spans="1:14">
      <c r="A92" s="65" t="s">
        <v>113</v>
      </c>
      <c r="B92" s="65">
        <v>11456</v>
      </c>
      <c r="C92" s="65" t="s">
        <v>95</v>
      </c>
      <c r="D92" s="65" t="s">
        <v>96</v>
      </c>
      <c r="E92" s="65" t="s">
        <v>98</v>
      </c>
      <c r="F92" s="65" t="s">
        <v>127</v>
      </c>
      <c r="G92" s="65" t="s">
        <v>98</v>
      </c>
      <c r="H92" s="65">
        <v>14</v>
      </c>
      <c r="I92" s="65">
        <f t="shared" si="6"/>
        <v>17</v>
      </c>
      <c r="J92" s="65">
        <v>50</v>
      </c>
      <c r="K92" s="65">
        <f t="shared" si="7"/>
        <v>0</v>
      </c>
      <c r="L92" t="str">
        <f t="shared" si="5"/>
        <v>UK WAREHOUSE</v>
      </c>
      <c r="M92" s="65" t="s">
        <v>70</v>
      </c>
      <c r="N92" t="str">
        <f>VLOOKUP(M92,NOTED!$D$2:$E$7,2,0)</f>
        <v>UK WAREHOUSE</v>
      </c>
    </row>
    <row r="93" spans="1:14">
      <c r="A93" s="65" t="s">
        <v>113</v>
      </c>
      <c r="B93" s="65">
        <v>11456</v>
      </c>
      <c r="C93" s="65" t="s">
        <v>99</v>
      </c>
      <c r="D93" s="65" t="s">
        <v>96</v>
      </c>
      <c r="E93" s="65" t="s">
        <v>100</v>
      </c>
      <c r="F93" s="65" t="s">
        <v>127</v>
      </c>
      <c r="G93" s="65" t="s">
        <v>100</v>
      </c>
      <c r="H93" s="65">
        <v>48</v>
      </c>
      <c r="I93" s="65">
        <f t="shared" si="6"/>
        <v>58</v>
      </c>
      <c r="J93" s="65">
        <v>50</v>
      </c>
      <c r="K93" s="65">
        <f t="shared" si="7"/>
        <v>1</v>
      </c>
      <c r="L93" t="str">
        <f t="shared" si="5"/>
        <v>UK WAREHOUSE</v>
      </c>
      <c r="M93" s="65" t="s">
        <v>70</v>
      </c>
      <c r="N93" t="str">
        <f>VLOOKUP(M93,NOTED!$D$2:$E$7,2,0)</f>
        <v>UK WAREHOUSE</v>
      </c>
    </row>
    <row r="94" spans="1:14">
      <c r="A94" s="65" t="s">
        <v>113</v>
      </c>
      <c r="B94" s="65">
        <v>11456</v>
      </c>
      <c r="C94" s="65" t="s">
        <v>99</v>
      </c>
      <c r="D94" s="65" t="s">
        <v>96</v>
      </c>
      <c r="E94" s="65" t="s">
        <v>100</v>
      </c>
      <c r="F94" s="65" t="s">
        <v>127</v>
      </c>
      <c r="G94" s="65" t="s">
        <v>100</v>
      </c>
      <c r="H94" s="65">
        <v>48</v>
      </c>
      <c r="I94" s="65">
        <f t="shared" si="6"/>
        <v>58</v>
      </c>
      <c r="J94" s="65">
        <v>50</v>
      </c>
      <c r="K94" s="65">
        <f t="shared" si="7"/>
        <v>1</v>
      </c>
      <c r="L94" t="str">
        <f t="shared" si="5"/>
        <v>UK WAREHOUSE</v>
      </c>
      <c r="M94" s="65" t="s">
        <v>70</v>
      </c>
      <c r="N94" t="str">
        <f>VLOOKUP(M94,NOTED!$D$2:$E$7,2,0)</f>
        <v>UK WAREHOUSE</v>
      </c>
    </row>
    <row r="95" spans="1:14">
      <c r="A95" s="65" t="s">
        <v>113</v>
      </c>
      <c r="B95" s="65">
        <v>11456</v>
      </c>
      <c r="C95" s="65" t="s">
        <v>99</v>
      </c>
      <c r="D95" s="65" t="s">
        <v>96</v>
      </c>
      <c r="E95" s="65" t="s">
        <v>100</v>
      </c>
      <c r="F95" s="65" t="s">
        <v>127</v>
      </c>
      <c r="G95" s="65" t="s">
        <v>100</v>
      </c>
      <c r="H95" s="65">
        <v>48</v>
      </c>
      <c r="I95" s="65">
        <f t="shared" si="6"/>
        <v>58</v>
      </c>
      <c r="J95" s="65">
        <v>50</v>
      </c>
      <c r="K95" s="65">
        <f t="shared" si="7"/>
        <v>1</v>
      </c>
      <c r="L95" t="str">
        <f t="shared" si="5"/>
        <v>UK WAREHOUSE</v>
      </c>
      <c r="M95" s="65" t="s">
        <v>70</v>
      </c>
      <c r="N95" t="str">
        <f>VLOOKUP(M95,NOTED!$D$2:$E$7,2,0)</f>
        <v>UK WAREHOUSE</v>
      </c>
    </row>
    <row r="96" spans="1:14">
      <c r="A96" s="65" t="s">
        <v>113</v>
      </c>
      <c r="B96" s="65">
        <v>11456</v>
      </c>
      <c r="C96" s="65" t="s">
        <v>101</v>
      </c>
      <c r="D96" s="65" t="s">
        <v>102</v>
      </c>
      <c r="E96" s="65" t="s">
        <v>94</v>
      </c>
      <c r="F96" s="65"/>
      <c r="G96" s="65" t="s">
        <v>94</v>
      </c>
      <c r="H96" s="65">
        <v>5</v>
      </c>
      <c r="I96" s="65">
        <f t="shared" si="6"/>
        <v>6</v>
      </c>
      <c r="J96" s="65">
        <v>50</v>
      </c>
      <c r="K96" s="65">
        <f t="shared" si="7"/>
        <v>0</v>
      </c>
      <c r="L96" t="str">
        <f t="shared" si="5"/>
        <v>UK WAREHOUSE</v>
      </c>
      <c r="M96" s="65" t="s">
        <v>70</v>
      </c>
      <c r="N96" t="str">
        <f>VLOOKUP(M96,NOTED!$D$2:$E$7,2,0)</f>
        <v>UK WAREHOUSE</v>
      </c>
    </row>
    <row r="97" spans="1:14">
      <c r="A97" s="65" t="s">
        <v>113</v>
      </c>
      <c r="B97" s="65">
        <v>11456</v>
      </c>
      <c r="C97" s="65" t="s">
        <v>101</v>
      </c>
      <c r="D97" s="65" t="s">
        <v>102</v>
      </c>
      <c r="E97" s="65" t="s">
        <v>94</v>
      </c>
      <c r="F97" s="65"/>
      <c r="G97" s="65" t="s">
        <v>94</v>
      </c>
      <c r="H97" s="65">
        <v>5</v>
      </c>
      <c r="I97" s="65">
        <f t="shared" si="6"/>
        <v>6</v>
      </c>
      <c r="J97" s="65">
        <v>50</v>
      </c>
      <c r="K97" s="65">
        <f t="shared" si="7"/>
        <v>0</v>
      </c>
      <c r="L97" t="str">
        <f t="shared" si="5"/>
        <v>UK WAREHOUSE</v>
      </c>
      <c r="M97" s="65" t="s">
        <v>70</v>
      </c>
      <c r="N97" t="str">
        <f>VLOOKUP(M97,NOTED!$D$2:$E$7,2,0)</f>
        <v>UK WAREHOUSE</v>
      </c>
    </row>
    <row r="98" spans="1:14">
      <c r="A98" s="65" t="s">
        <v>113</v>
      </c>
      <c r="B98" s="65">
        <v>11456</v>
      </c>
      <c r="C98" s="65" t="s">
        <v>101</v>
      </c>
      <c r="D98" s="65" t="s">
        <v>102</v>
      </c>
      <c r="E98" s="65" t="s">
        <v>94</v>
      </c>
      <c r="F98" s="65"/>
      <c r="G98" s="65" t="s">
        <v>94</v>
      </c>
      <c r="H98" s="65">
        <v>5</v>
      </c>
      <c r="I98" s="65">
        <f t="shared" si="6"/>
        <v>6</v>
      </c>
      <c r="J98" s="65">
        <v>50</v>
      </c>
      <c r="K98" s="65">
        <f t="shared" si="7"/>
        <v>0</v>
      </c>
      <c r="L98" t="str">
        <f t="shared" si="5"/>
        <v>UK WAREHOUSE</v>
      </c>
      <c r="M98" s="65" t="s">
        <v>70</v>
      </c>
      <c r="N98" t="str">
        <f>VLOOKUP(M98,NOTED!$D$2:$E$7,2,0)</f>
        <v>UK WAREHOUSE</v>
      </c>
    </row>
    <row r="99" spans="1:14">
      <c r="A99" s="65" t="s">
        <v>113</v>
      </c>
      <c r="B99" s="65">
        <v>11456</v>
      </c>
      <c r="C99" s="65" t="s">
        <v>101</v>
      </c>
      <c r="D99" s="65" t="s">
        <v>102</v>
      </c>
      <c r="E99" s="65" t="s">
        <v>40</v>
      </c>
      <c r="F99" s="65"/>
      <c r="G99" s="65" t="s">
        <v>40</v>
      </c>
      <c r="H99" s="65">
        <v>17</v>
      </c>
      <c r="I99" s="65">
        <f t="shared" si="6"/>
        <v>20</v>
      </c>
      <c r="J99" s="65">
        <v>50</v>
      </c>
      <c r="K99" s="65">
        <f t="shared" si="7"/>
        <v>0</v>
      </c>
      <c r="L99" t="str">
        <f t="shared" si="5"/>
        <v>UK WAREHOUSE</v>
      </c>
      <c r="M99" s="65" t="s">
        <v>70</v>
      </c>
      <c r="N99" t="str">
        <f>VLOOKUP(M99,NOTED!$D$2:$E$7,2,0)</f>
        <v>UK WAREHOUSE</v>
      </c>
    </row>
    <row r="100" spans="1:14">
      <c r="A100" s="65" t="s">
        <v>113</v>
      </c>
      <c r="B100" s="65">
        <v>11456</v>
      </c>
      <c r="C100" s="65" t="s">
        <v>101</v>
      </c>
      <c r="D100" s="65" t="s">
        <v>102</v>
      </c>
      <c r="E100" s="65" t="s">
        <v>40</v>
      </c>
      <c r="F100" s="65"/>
      <c r="G100" s="65" t="s">
        <v>40</v>
      </c>
      <c r="H100" s="65">
        <v>17</v>
      </c>
      <c r="I100" s="65">
        <f t="shared" si="6"/>
        <v>20</v>
      </c>
      <c r="J100" s="65">
        <v>50</v>
      </c>
      <c r="K100" s="65">
        <f t="shared" si="7"/>
        <v>0</v>
      </c>
      <c r="L100" t="str">
        <f t="shared" si="5"/>
        <v>UK WAREHOUSE</v>
      </c>
      <c r="M100" s="65" t="s">
        <v>70</v>
      </c>
      <c r="N100" t="str">
        <f>VLOOKUP(M100,NOTED!$D$2:$E$7,2,0)</f>
        <v>UK WAREHOUSE</v>
      </c>
    </row>
    <row r="101" spans="1:14">
      <c r="A101" s="65" t="s">
        <v>113</v>
      </c>
      <c r="B101" s="65">
        <v>11456</v>
      </c>
      <c r="C101" s="65" t="s">
        <v>101</v>
      </c>
      <c r="D101" s="65" t="s">
        <v>102</v>
      </c>
      <c r="E101" s="65" t="s">
        <v>40</v>
      </c>
      <c r="F101" s="65"/>
      <c r="G101" s="65" t="s">
        <v>40</v>
      </c>
      <c r="H101" s="65">
        <v>17</v>
      </c>
      <c r="I101" s="65">
        <f t="shared" si="6"/>
        <v>20</v>
      </c>
      <c r="J101" s="65">
        <v>50</v>
      </c>
      <c r="K101" s="65">
        <f t="shared" si="7"/>
        <v>0</v>
      </c>
      <c r="L101" t="str">
        <f t="shared" si="5"/>
        <v>UK WAREHOUSE</v>
      </c>
      <c r="M101" s="65" t="s">
        <v>70</v>
      </c>
      <c r="N101" t="str">
        <f>VLOOKUP(M101,NOTED!$D$2:$E$7,2,0)</f>
        <v>UK WAREHOUSE</v>
      </c>
    </row>
    <row r="102" spans="1:14">
      <c r="A102" s="65" t="s">
        <v>113</v>
      </c>
      <c r="B102" s="65">
        <v>11456</v>
      </c>
      <c r="C102" s="65" t="s">
        <v>103</v>
      </c>
      <c r="D102" s="65" t="s">
        <v>104</v>
      </c>
      <c r="E102" s="65" t="s">
        <v>83</v>
      </c>
      <c r="F102" s="65" t="s">
        <v>124</v>
      </c>
      <c r="G102" s="65" t="s">
        <v>83</v>
      </c>
      <c r="H102" s="65">
        <v>21</v>
      </c>
      <c r="I102" s="65">
        <f t="shared" si="6"/>
        <v>25</v>
      </c>
      <c r="J102" s="65">
        <v>12</v>
      </c>
      <c r="K102" s="65">
        <f t="shared" si="7"/>
        <v>2</v>
      </c>
      <c r="L102" t="str">
        <f t="shared" si="5"/>
        <v>UK WAREHOUSE</v>
      </c>
      <c r="M102" s="65" t="s">
        <v>70</v>
      </c>
      <c r="N102" t="str">
        <f>VLOOKUP(M102,NOTED!$D$2:$E$7,2,0)</f>
        <v>UK WAREHOUSE</v>
      </c>
    </row>
    <row r="103" spans="1:14">
      <c r="A103" s="65" t="s">
        <v>113</v>
      </c>
      <c r="B103" s="65">
        <v>11456</v>
      </c>
      <c r="C103" s="65" t="s">
        <v>103</v>
      </c>
      <c r="D103" s="65" t="s">
        <v>104</v>
      </c>
      <c r="E103" s="65" t="s">
        <v>85</v>
      </c>
      <c r="F103" s="65" t="s">
        <v>124</v>
      </c>
      <c r="G103" s="65" t="s">
        <v>85</v>
      </c>
      <c r="H103" s="65">
        <v>5</v>
      </c>
      <c r="I103" s="65">
        <f t="shared" si="6"/>
        <v>6</v>
      </c>
      <c r="J103" s="65">
        <v>12</v>
      </c>
      <c r="K103" s="65">
        <f t="shared" si="7"/>
        <v>1</v>
      </c>
      <c r="L103" t="str">
        <f t="shared" si="5"/>
        <v>UK WAREHOUSE</v>
      </c>
      <c r="M103" s="65" t="s">
        <v>70</v>
      </c>
      <c r="N103" t="str">
        <f>VLOOKUP(M103,NOTED!$D$2:$E$7,2,0)</f>
        <v>UK WAREHOUSE</v>
      </c>
    </row>
    <row r="104" spans="1:14">
      <c r="A104" s="65" t="s">
        <v>113</v>
      </c>
      <c r="B104" s="65">
        <v>11456</v>
      </c>
      <c r="C104" s="65" t="s">
        <v>103</v>
      </c>
      <c r="D104" s="65" t="s">
        <v>104</v>
      </c>
      <c r="E104" s="65" t="s">
        <v>84</v>
      </c>
      <c r="F104" s="65" t="s">
        <v>124</v>
      </c>
      <c r="G104" s="65" t="s">
        <v>84</v>
      </c>
      <c r="H104" s="65">
        <v>33</v>
      </c>
      <c r="I104" s="65">
        <f t="shared" si="6"/>
        <v>40</v>
      </c>
      <c r="J104" s="65">
        <v>12</v>
      </c>
      <c r="K104" s="65">
        <f t="shared" si="7"/>
        <v>3</v>
      </c>
      <c r="L104" t="str">
        <f t="shared" si="5"/>
        <v>UK WAREHOUSE</v>
      </c>
      <c r="M104" s="65" t="s">
        <v>70</v>
      </c>
      <c r="N104" t="str">
        <f>VLOOKUP(M104,NOTED!$D$2:$E$7,2,0)</f>
        <v>UK WAREHOUSE</v>
      </c>
    </row>
    <row r="105" spans="1:14">
      <c r="A105" s="65" t="s">
        <v>113</v>
      </c>
      <c r="B105" s="65">
        <v>11456</v>
      </c>
      <c r="C105" s="65" t="s">
        <v>105</v>
      </c>
      <c r="D105" s="65" t="s">
        <v>106</v>
      </c>
      <c r="E105" s="65" t="s">
        <v>82</v>
      </c>
      <c r="F105" s="65" t="s">
        <v>124</v>
      </c>
      <c r="G105" s="65" t="s">
        <v>82</v>
      </c>
      <c r="H105" s="65">
        <v>18</v>
      </c>
      <c r="I105" s="65">
        <f t="shared" si="6"/>
        <v>22</v>
      </c>
      <c r="J105" s="65">
        <v>12</v>
      </c>
      <c r="K105" s="65">
        <f t="shared" si="7"/>
        <v>2</v>
      </c>
      <c r="L105" t="str">
        <f t="shared" si="5"/>
        <v>UK WAREHOUSE</v>
      </c>
      <c r="M105" s="65" t="s">
        <v>70</v>
      </c>
      <c r="N105" t="str">
        <f>VLOOKUP(M105,NOTED!$D$2:$E$7,2,0)</f>
        <v>UK WAREHOUSE</v>
      </c>
    </row>
    <row r="106" spans="1:14">
      <c r="A106" s="65" t="s">
        <v>113</v>
      </c>
      <c r="B106" s="65">
        <v>11456</v>
      </c>
      <c r="C106" s="65" t="s">
        <v>105</v>
      </c>
      <c r="D106" s="65" t="s">
        <v>106</v>
      </c>
      <c r="E106" s="65" t="s">
        <v>91</v>
      </c>
      <c r="F106" s="65" t="s">
        <v>124</v>
      </c>
      <c r="G106" s="65" t="s">
        <v>91</v>
      </c>
      <c r="H106" s="65">
        <v>23</v>
      </c>
      <c r="I106" s="65">
        <f t="shared" si="6"/>
        <v>28</v>
      </c>
      <c r="J106" s="65">
        <v>12</v>
      </c>
      <c r="K106" s="65">
        <f t="shared" si="7"/>
        <v>2</v>
      </c>
      <c r="L106" t="str">
        <f t="shared" si="5"/>
        <v>UK WAREHOUSE</v>
      </c>
      <c r="M106" s="65" t="s">
        <v>70</v>
      </c>
      <c r="N106" t="str">
        <f>VLOOKUP(M106,NOTED!$D$2:$E$7,2,0)</f>
        <v>UK WAREHOUSE</v>
      </c>
    </row>
    <row r="107" spans="1:14">
      <c r="A107" s="65" t="s">
        <v>113</v>
      </c>
      <c r="B107" s="65">
        <v>11456</v>
      </c>
      <c r="C107" s="65" t="s">
        <v>81</v>
      </c>
      <c r="D107" s="65" t="s">
        <v>107</v>
      </c>
      <c r="E107" s="65" t="s">
        <v>82</v>
      </c>
      <c r="F107" s="65" t="s">
        <v>126</v>
      </c>
      <c r="G107" s="65" t="s">
        <v>82</v>
      </c>
      <c r="H107" s="65">
        <v>5</v>
      </c>
      <c r="I107" s="65">
        <f t="shared" si="6"/>
        <v>6</v>
      </c>
      <c r="J107" s="65">
        <v>12</v>
      </c>
      <c r="K107" s="65">
        <f t="shared" si="7"/>
        <v>1</v>
      </c>
      <c r="L107" t="str">
        <f t="shared" si="5"/>
        <v>UK WAREHOUSE</v>
      </c>
      <c r="M107" s="65" t="s">
        <v>70</v>
      </c>
      <c r="N107" t="str">
        <f>VLOOKUP(M107,NOTED!$D$2:$E$7,2,0)</f>
        <v>UK WAREHOUSE</v>
      </c>
    </row>
    <row r="108" spans="1:14">
      <c r="A108" s="65" t="s">
        <v>113</v>
      </c>
      <c r="B108" s="65">
        <v>11456</v>
      </c>
      <c r="C108" s="65" t="s">
        <v>81</v>
      </c>
      <c r="D108" s="65" t="s">
        <v>107</v>
      </c>
      <c r="E108" s="65" t="s">
        <v>83</v>
      </c>
      <c r="F108" s="65" t="s">
        <v>126</v>
      </c>
      <c r="G108" s="65" t="s">
        <v>83</v>
      </c>
      <c r="H108" s="65">
        <v>15</v>
      </c>
      <c r="I108" s="65">
        <f t="shared" si="6"/>
        <v>18</v>
      </c>
      <c r="J108" s="65">
        <v>12</v>
      </c>
      <c r="K108" s="65">
        <f t="shared" si="7"/>
        <v>2</v>
      </c>
      <c r="L108" t="str">
        <f t="shared" si="5"/>
        <v>UK WAREHOUSE</v>
      </c>
      <c r="M108" s="65" t="s">
        <v>70</v>
      </c>
      <c r="N108" t="str">
        <f>VLOOKUP(M108,NOTED!$D$2:$E$7,2,0)</f>
        <v>UK WAREHOUSE</v>
      </c>
    </row>
    <row r="109" spans="1:14">
      <c r="A109" s="65" t="s">
        <v>113</v>
      </c>
      <c r="B109" s="65">
        <v>11456</v>
      </c>
      <c r="C109" s="65" t="s">
        <v>81</v>
      </c>
      <c r="D109" s="65" t="s">
        <v>107</v>
      </c>
      <c r="E109" s="65" t="s">
        <v>85</v>
      </c>
      <c r="F109" s="65" t="s">
        <v>126</v>
      </c>
      <c r="G109" s="65" t="s">
        <v>85</v>
      </c>
      <c r="H109" s="65">
        <v>22</v>
      </c>
      <c r="I109" s="65">
        <f t="shared" si="6"/>
        <v>26</v>
      </c>
      <c r="J109" s="65">
        <v>12</v>
      </c>
      <c r="K109" s="65">
        <f t="shared" si="7"/>
        <v>2</v>
      </c>
      <c r="L109" t="str">
        <f t="shared" si="5"/>
        <v>UK WAREHOUSE</v>
      </c>
      <c r="M109" s="65" t="s">
        <v>70</v>
      </c>
      <c r="N109" t="str">
        <f>VLOOKUP(M109,NOTED!$D$2:$E$7,2,0)</f>
        <v>UK WAREHOUSE</v>
      </c>
    </row>
    <row r="110" spans="1:14">
      <c r="A110" s="65" t="s">
        <v>113</v>
      </c>
      <c r="B110" s="65">
        <v>11456</v>
      </c>
      <c r="C110" s="65" t="s">
        <v>81</v>
      </c>
      <c r="D110" s="65" t="s">
        <v>107</v>
      </c>
      <c r="E110" s="65" t="s">
        <v>84</v>
      </c>
      <c r="F110" s="65" t="s">
        <v>126</v>
      </c>
      <c r="G110" s="65" t="s">
        <v>84</v>
      </c>
      <c r="H110" s="65">
        <v>19</v>
      </c>
      <c r="I110" s="65">
        <f t="shared" si="6"/>
        <v>23</v>
      </c>
      <c r="J110" s="65">
        <v>12</v>
      </c>
      <c r="K110" s="65">
        <f t="shared" si="7"/>
        <v>2</v>
      </c>
      <c r="L110" t="str">
        <f t="shared" si="5"/>
        <v>UK WAREHOUSE</v>
      </c>
      <c r="M110" s="65" t="s">
        <v>70</v>
      </c>
      <c r="N110" t="str">
        <f>VLOOKUP(M110,NOTED!$D$2:$E$7,2,0)</f>
        <v>UK WAREHOUSE</v>
      </c>
    </row>
    <row r="111" spans="1:14">
      <c r="A111" s="65" t="s">
        <v>113</v>
      </c>
      <c r="B111" s="65">
        <v>11456</v>
      </c>
      <c r="C111" s="65" t="s">
        <v>108</v>
      </c>
      <c r="D111" s="65" t="s">
        <v>109</v>
      </c>
      <c r="E111" s="65" t="s">
        <v>82</v>
      </c>
      <c r="F111" s="65" t="s">
        <v>126</v>
      </c>
      <c r="G111" s="65" t="s">
        <v>82</v>
      </c>
      <c r="H111" s="65">
        <v>6</v>
      </c>
      <c r="I111" s="65">
        <f t="shared" si="6"/>
        <v>7</v>
      </c>
      <c r="J111" s="65">
        <v>12</v>
      </c>
      <c r="K111" s="65">
        <f t="shared" si="7"/>
        <v>1</v>
      </c>
      <c r="L111" t="str">
        <f t="shared" si="5"/>
        <v>UK WAREHOUSE</v>
      </c>
      <c r="M111" s="65" t="s">
        <v>70</v>
      </c>
      <c r="N111" t="str">
        <f>VLOOKUP(M111,NOTED!$D$2:$E$7,2,0)</f>
        <v>UK WAREHOUSE</v>
      </c>
    </row>
    <row r="112" spans="1:14">
      <c r="A112" s="65" t="s">
        <v>113</v>
      </c>
      <c r="B112" s="65">
        <v>11456</v>
      </c>
      <c r="C112" s="65" t="s">
        <v>108</v>
      </c>
      <c r="D112" s="65" t="s">
        <v>109</v>
      </c>
      <c r="E112" s="65" t="s">
        <v>84</v>
      </c>
      <c r="F112" s="65" t="s">
        <v>126</v>
      </c>
      <c r="G112" s="65" t="s">
        <v>84</v>
      </c>
      <c r="H112" s="65">
        <v>6</v>
      </c>
      <c r="I112" s="65">
        <f t="shared" si="6"/>
        <v>7</v>
      </c>
      <c r="J112" s="65">
        <v>12</v>
      </c>
      <c r="K112" s="65">
        <f t="shared" si="7"/>
        <v>1</v>
      </c>
      <c r="L112" t="str">
        <f t="shared" si="5"/>
        <v>UK WAREHOUSE</v>
      </c>
      <c r="M112" s="65" t="s">
        <v>70</v>
      </c>
      <c r="N112" t="str">
        <f>VLOOKUP(M112,NOTED!$D$2:$E$7,2,0)</f>
        <v>UK WAREHOUSE</v>
      </c>
    </row>
    <row r="113" spans="1:14">
      <c r="A113" s="65" t="s">
        <v>113</v>
      </c>
      <c r="B113" s="65">
        <v>11456</v>
      </c>
      <c r="C113" s="65" t="s">
        <v>108</v>
      </c>
      <c r="D113" s="65" t="s">
        <v>109</v>
      </c>
      <c r="E113" s="65" t="s">
        <v>110</v>
      </c>
      <c r="F113" s="65" t="s">
        <v>126</v>
      </c>
      <c r="G113" s="65" t="s">
        <v>110</v>
      </c>
      <c r="H113" s="65">
        <v>2</v>
      </c>
      <c r="I113" s="65">
        <f t="shared" si="6"/>
        <v>2</v>
      </c>
      <c r="J113" s="65">
        <v>12</v>
      </c>
      <c r="K113" s="65">
        <f t="shared" si="7"/>
        <v>0</v>
      </c>
      <c r="L113" t="str">
        <f t="shared" si="5"/>
        <v>UK WAREHOUSE</v>
      </c>
      <c r="M113" s="65" t="s">
        <v>70</v>
      </c>
      <c r="N113" t="str">
        <f>VLOOKUP(M113,NOTED!$D$2:$E$7,2,0)</f>
        <v>UK WAREHOUSE</v>
      </c>
    </row>
    <row r="114" spans="1:14">
      <c r="A114" s="65" t="s">
        <v>113</v>
      </c>
      <c r="B114" s="65">
        <v>11456</v>
      </c>
      <c r="C114" s="65" t="s">
        <v>111</v>
      </c>
      <c r="D114" s="65" t="s">
        <v>112</v>
      </c>
      <c r="E114" s="65" t="s">
        <v>82</v>
      </c>
      <c r="F114" s="65" t="s">
        <v>126</v>
      </c>
      <c r="G114" s="65" t="s">
        <v>82</v>
      </c>
      <c r="H114" s="65">
        <v>2</v>
      </c>
      <c r="I114" s="65">
        <f t="shared" si="6"/>
        <v>2</v>
      </c>
      <c r="J114" s="65">
        <v>12</v>
      </c>
      <c r="K114" s="65">
        <f t="shared" si="7"/>
        <v>0</v>
      </c>
      <c r="L114" t="str">
        <f t="shared" si="5"/>
        <v>UK WAREHOUSE</v>
      </c>
      <c r="M114" s="65" t="s">
        <v>70</v>
      </c>
      <c r="N114" t="str">
        <f>VLOOKUP(M114,NOTED!$D$2:$E$7,2,0)</f>
        <v>UK WAREHOUSE</v>
      </c>
    </row>
    <row r="115" spans="1:14">
      <c r="A115" s="65" t="s">
        <v>113</v>
      </c>
      <c r="B115" s="65">
        <v>11456</v>
      </c>
      <c r="C115" s="65" t="s">
        <v>111</v>
      </c>
      <c r="D115" s="65" t="s">
        <v>112</v>
      </c>
      <c r="E115" s="65" t="s">
        <v>91</v>
      </c>
      <c r="F115" s="65" t="s">
        <v>126</v>
      </c>
      <c r="G115" s="65" t="s">
        <v>91</v>
      </c>
      <c r="H115" s="65">
        <v>4</v>
      </c>
      <c r="I115" s="65">
        <f t="shared" si="6"/>
        <v>5</v>
      </c>
      <c r="J115" s="65">
        <v>12</v>
      </c>
      <c r="K115" s="65">
        <f t="shared" si="7"/>
        <v>0</v>
      </c>
      <c r="L115" t="str">
        <f t="shared" si="5"/>
        <v>UK WAREHOUSE</v>
      </c>
      <c r="M115" s="65" t="s">
        <v>70</v>
      </c>
      <c r="N115" t="str">
        <f>VLOOKUP(M115,NOTED!$D$2:$E$7,2,0)</f>
        <v>UK WAREHOUSE</v>
      </c>
    </row>
    <row r="116" spans="1:14">
      <c r="A116" s="65" t="s">
        <v>113</v>
      </c>
      <c r="B116" s="65">
        <v>11458</v>
      </c>
      <c r="C116" s="65" t="s">
        <v>80</v>
      </c>
      <c r="D116" s="65" t="s">
        <v>88</v>
      </c>
      <c r="E116" s="65" t="s">
        <v>82</v>
      </c>
      <c r="F116" s="65" t="s">
        <v>125</v>
      </c>
      <c r="G116" s="65" t="s">
        <v>82</v>
      </c>
      <c r="H116" s="65">
        <v>14</v>
      </c>
      <c r="I116" s="65">
        <f t="shared" si="6"/>
        <v>17</v>
      </c>
      <c r="J116" s="65">
        <v>12</v>
      </c>
      <c r="K116" s="65">
        <f t="shared" si="7"/>
        <v>1</v>
      </c>
      <c r="L116" t="str">
        <f t="shared" si="5"/>
        <v>CA BERGEN</v>
      </c>
      <c r="M116" s="65" t="s">
        <v>73</v>
      </c>
      <c r="N116" t="str">
        <f>VLOOKUP(M116,NOTED!$D$2:$E$7,2,0)</f>
        <v>CA BERGEN</v>
      </c>
    </row>
    <row r="117" spans="1:14">
      <c r="A117" s="65" t="s">
        <v>113</v>
      </c>
      <c r="B117" s="65">
        <v>11458</v>
      </c>
      <c r="C117" s="65" t="s">
        <v>80</v>
      </c>
      <c r="D117" s="65" t="s">
        <v>88</v>
      </c>
      <c r="E117" s="65" t="s">
        <v>83</v>
      </c>
      <c r="F117" s="65" t="s">
        <v>125</v>
      </c>
      <c r="G117" s="65" t="s">
        <v>83</v>
      </c>
      <c r="H117" s="65">
        <v>23</v>
      </c>
      <c r="I117" s="65">
        <f t="shared" si="6"/>
        <v>28</v>
      </c>
      <c r="J117" s="65">
        <v>12</v>
      </c>
      <c r="K117" s="65">
        <f t="shared" si="7"/>
        <v>2</v>
      </c>
      <c r="L117" t="str">
        <f t="shared" si="5"/>
        <v>CA BERGEN</v>
      </c>
      <c r="M117" s="65" t="s">
        <v>73</v>
      </c>
      <c r="N117" t="str">
        <f>VLOOKUP(M117,NOTED!$D$2:$E$7,2,0)</f>
        <v>CA BERGEN</v>
      </c>
    </row>
    <row r="118" spans="1:14">
      <c r="A118" s="65" t="s">
        <v>113</v>
      </c>
      <c r="B118" s="65">
        <v>11458</v>
      </c>
      <c r="C118" s="65" t="s">
        <v>80</v>
      </c>
      <c r="D118" s="65" t="s">
        <v>88</v>
      </c>
      <c r="E118" s="65" t="s">
        <v>85</v>
      </c>
      <c r="F118" s="65" t="s">
        <v>125</v>
      </c>
      <c r="G118" s="65" t="s">
        <v>85</v>
      </c>
      <c r="H118" s="65">
        <v>11</v>
      </c>
      <c r="I118" s="65">
        <f t="shared" si="6"/>
        <v>13</v>
      </c>
      <c r="J118" s="65">
        <v>12</v>
      </c>
      <c r="K118" s="65">
        <f t="shared" si="7"/>
        <v>1</v>
      </c>
      <c r="L118" t="str">
        <f t="shared" si="5"/>
        <v>CA BERGEN</v>
      </c>
      <c r="M118" s="65" t="s">
        <v>73</v>
      </c>
      <c r="N118" t="str">
        <f>VLOOKUP(M118,NOTED!$D$2:$E$7,2,0)</f>
        <v>CA BERGEN</v>
      </c>
    </row>
    <row r="119" spans="1:14">
      <c r="A119" s="65" t="s">
        <v>113</v>
      </c>
      <c r="B119" s="65">
        <v>11458</v>
      </c>
      <c r="C119" s="65" t="s">
        <v>80</v>
      </c>
      <c r="D119" s="65" t="s">
        <v>88</v>
      </c>
      <c r="E119" s="65" t="s">
        <v>84</v>
      </c>
      <c r="F119" s="65" t="s">
        <v>125</v>
      </c>
      <c r="G119" s="65" t="s">
        <v>84</v>
      </c>
      <c r="H119" s="65">
        <v>13</v>
      </c>
      <c r="I119" s="65">
        <f t="shared" si="6"/>
        <v>16</v>
      </c>
      <c r="J119" s="65">
        <v>12</v>
      </c>
      <c r="K119" s="65">
        <f t="shared" si="7"/>
        <v>1</v>
      </c>
      <c r="L119" t="str">
        <f t="shared" si="5"/>
        <v>CA BERGEN</v>
      </c>
      <c r="M119" s="65" t="s">
        <v>73</v>
      </c>
      <c r="N119" t="str">
        <f>VLOOKUP(M119,NOTED!$D$2:$E$7,2,0)</f>
        <v>CA BERGEN</v>
      </c>
    </row>
    <row r="120" spans="1:14">
      <c r="A120" s="65" t="s">
        <v>113</v>
      </c>
      <c r="B120" s="65">
        <v>11458</v>
      </c>
      <c r="C120" s="65" t="s">
        <v>89</v>
      </c>
      <c r="D120" s="65" t="s">
        <v>90</v>
      </c>
      <c r="E120" s="65" t="s">
        <v>82</v>
      </c>
      <c r="F120" s="65" t="s">
        <v>125</v>
      </c>
      <c r="G120" s="65" t="s">
        <v>82</v>
      </c>
      <c r="H120" s="65">
        <v>11</v>
      </c>
      <c r="I120" s="65">
        <f t="shared" si="6"/>
        <v>13</v>
      </c>
      <c r="J120" s="65">
        <v>12</v>
      </c>
      <c r="K120" s="65">
        <f t="shared" si="7"/>
        <v>1</v>
      </c>
      <c r="L120" t="str">
        <f t="shared" si="5"/>
        <v>CA BERGEN</v>
      </c>
      <c r="M120" s="65" t="s">
        <v>73</v>
      </c>
      <c r="N120" t="str">
        <f>VLOOKUP(M120,NOTED!$D$2:$E$7,2,0)</f>
        <v>CA BERGEN</v>
      </c>
    </row>
    <row r="121" spans="1:14">
      <c r="A121" s="65" t="s">
        <v>113</v>
      </c>
      <c r="B121" s="65">
        <v>11458</v>
      </c>
      <c r="C121" s="65" t="s">
        <v>89</v>
      </c>
      <c r="D121" s="65" t="s">
        <v>90</v>
      </c>
      <c r="E121" s="65" t="s">
        <v>91</v>
      </c>
      <c r="F121" s="65" t="s">
        <v>125</v>
      </c>
      <c r="G121" s="65" t="s">
        <v>91</v>
      </c>
      <c r="H121" s="65">
        <v>11</v>
      </c>
      <c r="I121" s="65">
        <f t="shared" si="6"/>
        <v>13</v>
      </c>
      <c r="J121" s="65">
        <v>12</v>
      </c>
      <c r="K121" s="65">
        <f t="shared" si="7"/>
        <v>1</v>
      </c>
      <c r="L121" t="str">
        <f t="shared" si="5"/>
        <v>CA BERGEN</v>
      </c>
      <c r="M121" s="65" t="s">
        <v>73</v>
      </c>
      <c r="N121" t="str">
        <f>VLOOKUP(M121,NOTED!$D$2:$E$7,2,0)</f>
        <v>CA BERGEN</v>
      </c>
    </row>
    <row r="122" spans="1:14">
      <c r="A122" s="65" t="s">
        <v>113</v>
      </c>
      <c r="B122" s="65">
        <v>11458</v>
      </c>
      <c r="C122" s="65" t="s">
        <v>92</v>
      </c>
      <c r="D122" s="65" t="s">
        <v>93</v>
      </c>
      <c r="E122" s="65" t="s">
        <v>94</v>
      </c>
      <c r="F122" s="65" t="s">
        <v>127</v>
      </c>
      <c r="G122" s="65" t="s">
        <v>94</v>
      </c>
      <c r="H122" s="65">
        <v>20</v>
      </c>
      <c r="I122" s="65">
        <f t="shared" si="6"/>
        <v>24</v>
      </c>
      <c r="J122" s="65">
        <v>50</v>
      </c>
      <c r="K122" s="65">
        <f t="shared" si="7"/>
        <v>0</v>
      </c>
      <c r="L122" t="str">
        <f t="shared" si="5"/>
        <v>CA BERGEN</v>
      </c>
      <c r="M122" s="65" t="s">
        <v>73</v>
      </c>
      <c r="N122" t="str">
        <f>VLOOKUP(M122,NOTED!$D$2:$E$7,2,0)</f>
        <v>CA BERGEN</v>
      </c>
    </row>
    <row r="123" spans="1:14">
      <c r="A123" s="65" t="s">
        <v>113</v>
      </c>
      <c r="B123" s="65">
        <v>11458</v>
      </c>
      <c r="C123" s="65" t="s">
        <v>92</v>
      </c>
      <c r="D123" s="65" t="s">
        <v>93</v>
      </c>
      <c r="E123" s="65" t="s">
        <v>94</v>
      </c>
      <c r="F123" s="65" t="s">
        <v>127</v>
      </c>
      <c r="G123" s="65" t="s">
        <v>94</v>
      </c>
      <c r="H123" s="65">
        <v>20</v>
      </c>
      <c r="I123" s="65">
        <f t="shared" si="6"/>
        <v>24</v>
      </c>
      <c r="J123" s="65">
        <v>50</v>
      </c>
      <c r="K123" s="65">
        <f t="shared" si="7"/>
        <v>0</v>
      </c>
      <c r="L123" t="str">
        <f t="shared" si="5"/>
        <v>CA BERGEN</v>
      </c>
      <c r="M123" s="65" t="s">
        <v>73</v>
      </c>
      <c r="N123" t="str">
        <f>VLOOKUP(M123,NOTED!$D$2:$E$7,2,0)</f>
        <v>CA BERGEN</v>
      </c>
    </row>
    <row r="124" spans="1:14">
      <c r="A124" s="65" t="s">
        <v>113</v>
      </c>
      <c r="B124" s="65">
        <v>11458</v>
      </c>
      <c r="C124" s="65" t="s">
        <v>92</v>
      </c>
      <c r="D124" s="65" t="s">
        <v>93</v>
      </c>
      <c r="E124" s="65" t="s">
        <v>94</v>
      </c>
      <c r="F124" s="65" t="s">
        <v>127</v>
      </c>
      <c r="G124" s="65" t="s">
        <v>94</v>
      </c>
      <c r="H124" s="65">
        <v>20</v>
      </c>
      <c r="I124" s="65">
        <f t="shared" si="6"/>
        <v>24</v>
      </c>
      <c r="J124" s="65">
        <v>50</v>
      </c>
      <c r="K124" s="65">
        <f t="shared" si="7"/>
        <v>0</v>
      </c>
      <c r="L124" t="str">
        <f t="shared" si="5"/>
        <v>CA BERGEN</v>
      </c>
      <c r="M124" s="65" t="s">
        <v>73</v>
      </c>
      <c r="N124" t="str">
        <f>VLOOKUP(M124,NOTED!$D$2:$E$7,2,0)</f>
        <v>CA BERGEN</v>
      </c>
    </row>
    <row r="125" spans="1:14">
      <c r="A125" s="65" t="s">
        <v>113</v>
      </c>
      <c r="B125" s="65">
        <v>11458</v>
      </c>
      <c r="C125" s="65" t="s">
        <v>92</v>
      </c>
      <c r="D125" s="65" t="s">
        <v>93</v>
      </c>
      <c r="E125" s="65" t="s">
        <v>40</v>
      </c>
      <c r="F125" s="65" t="s">
        <v>127</v>
      </c>
      <c r="G125" s="65" t="s">
        <v>40</v>
      </c>
      <c r="H125" s="65">
        <v>89</v>
      </c>
      <c r="I125" s="65">
        <f t="shared" si="6"/>
        <v>107</v>
      </c>
      <c r="J125" s="65">
        <v>50</v>
      </c>
      <c r="K125" s="65">
        <f t="shared" si="7"/>
        <v>2</v>
      </c>
      <c r="L125" t="str">
        <f t="shared" si="5"/>
        <v>CA BERGEN</v>
      </c>
      <c r="M125" s="65" t="s">
        <v>73</v>
      </c>
      <c r="N125" t="str">
        <f>VLOOKUP(M125,NOTED!$D$2:$E$7,2,0)</f>
        <v>CA BERGEN</v>
      </c>
    </row>
    <row r="126" spans="1:14">
      <c r="A126" s="65" t="s">
        <v>113</v>
      </c>
      <c r="B126" s="65">
        <v>11458</v>
      </c>
      <c r="C126" s="65" t="s">
        <v>92</v>
      </c>
      <c r="D126" s="65" t="s">
        <v>93</v>
      </c>
      <c r="E126" s="65" t="s">
        <v>40</v>
      </c>
      <c r="F126" s="65" t="s">
        <v>127</v>
      </c>
      <c r="G126" s="65" t="s">
        <v>40</v>
      </c>
      <c r="H126" s="65">
        <v>89</v>
      </c>
      <c r="I126" s="65">
        <f t="shared" si="6"/>
        <v>107</v>
      </c>
      <c r="J126" s="65">
        <v>50</v>
      </c>
      <c r="K126" s="65">
        <f t="shared" si="7"/>
        <v>2</v>
      </c>
      <c r="L126" t="str">
        <f t="shared" si="5"/>
        <v>CA BERGEN</v>
      </c>
      <c r="M126" s="65" t="s">
        <v>73</v>
      </c>
      <c r="N126" t="str">
        <f>VLOOKUP(M126,NOTED!$D$2:$E$7,2,0)</f>
        <v>CA BERGEN</v>
      </c>
    </row>
    <row r="127" spans="1:14">
      <c r="A127" s="65" t="s">
        <v>113</v>
      </c>
      <c r="B127" s="65">
        <v>11458</v>
      </c>
      <c r="C127" s="65" t="s">
        <v>92</v>
      </c>
      <c r="D127" s="65" t="s">
        <v>93</v>
      </c>
      <c r="E127" s="65" t="s">
        <v>40</v>
      </c>
      <c r="F127" s="65" t="s">
        <v>127</v>
      </c>
      <c r="G127" s="65" t="s">
        <v>40</v>
      </c>
      <c r="H127" s="65">
        <v>89</v>
      </c>
      <c r="I127" s="65">
        <f t="shared" si="6"/>
        <v>107</v>
      </c>
      <c r="J127" s="65">
        <v>50</v>
      </c>
      <c r="K127" s="65">
        <f t="shared" si="7"/>
        <v>2</v>
      </c>
      <c r="L127" t="str">
        <f t="shared" si="5"/>
        <v>CA BERGEN</v>
      </c>
      <c r="M127" s="65" t="s">
        <v>73</v>
      </c>
      <c r="N127" t="str">
        <f>VLOOKUP(M127,NOTED!$D$2:$E$7,2,0)</f>
        <v>CA BERGEN</v>
      </c>
    </row>
    <row r="128" spans="1:14">
      <c r="A128" s="65" t="s">
        <v>113</v>
      </c>
      <c r="B128" s="65">
        <v>11458</v>
      </c>
      <c r="C128" s="65" t="s">
        <v>95</v>
      </c>
      <c r="D128" s="65" t="s">
        <v>96</v>
      </c>
      <c r="E128" s="65" t="s">
        <v>94</v>
      </c>
      <c r="F128" s="65" t="s">
        <v>127</v>
      </c>
      <c r="G128" s="65" t="s">
        <v>94</v>
      </c>
      <c r="H128" s="65">
        <v>24</v>
      </c>
      <c r="I128" s="65">
        <f t="shared" si="6"/>
        <v>29</v>
      </c>
      <c r="J128" s="65">
        <v>50</v>
      </c>
      <c r="K128" s="65">
        <f t="shared" si="7"/>
        <v>1</v>
      </c>
      <c r="L128" t="str">
        <f t="shared" si="5"/>
        <v>CA BERGEN</v>
      </c>
      <c r="M128" s="65" t="s">
        <v>73</v>
      </c>
      <c r="N128" t="str">
        <f>VLOOKUP(M128,NOTED!$D$2:$E$7,2,0)</f>
        <v>CA BERGEN</v>
      </c>
    </row>
    <row r="129" spans="1:14">
      <c r="A129" s="65" t="s">
        <v>113</v>
      </c>
      <c r="B129" s="65">
        <v>11458</v>
      </c>
      <c r="C129" s="65" t="s">
        <v>95</v>
      </c>
      <c r="D129" s="65" t="s">
        <v>96</v>
      </c>
      <c r="E129" s="65" t="s">
        <v>97</v>
      </c>
      <c r="F129" s="65" t="s">
        <v>127</v>
      </c>
      <c r="G129" s="65" t="s">
        <v>97</v>
      </c>
      <c r="H129" s="65">
        <v>24</v>
      </c>
      <c r="I129" s="65">
        <f t="shared" si="6"/>
        <v>29</v>
      </c>
      <c r="J129" s="65">
        <v>50</v>
      </c>
      <c r="K129" s="65">
        <f t="shared" si="7"/>
        <v>1</v>
      </c>
      <c r="L129" t="str">
        <f t="shared" si="5"/>
        <v>CA BERGEN</v>
      </c>
      <c r="M129" s="65" t="s">
        <v>73</v>
      </c>
      <c r="N129" t="str">
        <f>VLOOKUP(M129,NOTED!$D$2:$E$7,2,0)</f>
        <v>CA BERGEN</v>
      </c>
    </row>
    <row r="130" spans="1:14">
      <c r="A130" s="65" t="s">
        <v>113</v>
      </c>
      <c r="B130" s="65">
        <v>11458</v>
      </c>
      <c r="C130" s="65" t="s">
        <v>95</v>
      </c>
      <c r="D130" s="65" t="s">
        <v>96</v>
      </c>
      <c r="E130" s="65" t="s">
        <v>98</v>
      </c>
      <c r="F130" s="65" t="s">
        <v>127</v>
      </c>
      <c r="G130" s="65" t="s">
        <v>98</v>
      </c>
      <c r="H130" s="65">
        <v>24</v>
      </c>
      <c r="I130" s="65">
        <f t="shared" si="6"/>
        <v>29</v>
      </c>
      <c r="J130" s="65">
        <v>50</v>
      </c>
      <c r="K130" s="65">
        <f t="shared" si="7"/>
        <v>1</v>
      </c>
      <c r="L130" t="str">
        <f t="shared" si="5"/>
        <v>CA BERGEN</v>
      </c>
      <c r="M130" s="65" t="s">
        <v>73</v>
      </c>
      <c r="N130" t="str">
        <f>VLOOKUP(M130,NOTED!$D$2:$E$7,2,0)</f>
        <v>CA BERGEN</v>
      </c>
    </row>
    <row r="131" spans="1:14">
      <c r="A131" s="65" t="s">
        <v>113</v>
      </c>
      <c r="B131" s="65">
        <v>11458</v>
      </c>
      <c r="C131" s="65" t="s">
        <v>99</v>
      </c>
      <c r="D131" s="65" t="s">
        <v>96</v>
      </c>
      <c r="E131" s="65" t="s">
        <v>100</v>
      </c>
      <c r="F131" s="65" t="s">
        <v>127</v>
      </c>
      <c r="G131" s="65" t="s">
        <v>100</v>
      </c>
      <c r="H131" s="65">
        <v>71</v>
      </c>
      <c r="I131" s="65">
        <f t="shared" si="6"/>
        <v>85</v>
      </c>
      <c r="J131" s="65">
        <v>50</v>
      </c>
      <c r="K131" s="65">
        <f t="shared" si="7"/>
        <v>2</v>
      </c>
      <c r="L131" t="str">
        <f t="shared" ref="L131:L171" si="8">N131</f>
        <v>CA BERGEN</v>
      </c>
      <c r="M131" s="65" t="s">
        <v>73</v>
      </c>
      <c r="N131" t="str">
        <f>VLOOKUP(M131,NOTED!$D$2:$E$7,2,0)</f>
        <v>CA BERGEN</v>
      </c>
    </row>
    <row r="132" spans="1:14">
      <c r="A132" s="65" t="s">
        <v>113</v>
      </c>
      <c r="B132" s="65">
        <v>11458</v>
      </c>
      <c r="C132" s="65" t="s">
        <v>99</v>
      </c>
      <c r="D132" s="65" t="s">
        <v>96</v>
      </c>
      <c r="E132" s="65" t="s">
        <v>100</v>
      </c>
      <c r="F132" s="65" t="s">
        <v>127</v>
      </c>
      <c r="G132" s="65" t="s">
        <v>100</v>
      </c>
      <c r="H132" s="65">
        <v>71</v>
      </c>
      <c r="I132" s="65">
        <f t="shared" ref="I132:I171" si="9">ROUND(H132*1.2,0)</f>
        <v>85</v>
      </c>
      <c r="J132" s="65">
        <v>50</v>
      </c>
      <c r="K132" s="65">
        <f t="shared" si="7"/>
        <v>2</v>
      </c>
      <c r="L132" t="str">
        <f t="shared" si="8"/>
        <v>CA BERGEN</v>
      </c>
      <c r="M132" s="65" t="s">
        <v>73</v>
      </c>
      <c r="N132" t="str">
        <f>VLOOKUP(M132,NOTED!$D$2:$E$7,2,0)</f>
        <v>CA BERGEN</v>
      </c>
    </row>
    <row r="133" spans="1:14">
      <c r="A133" s="65" t="s">
        <v>113</v>
      </c>
      <c r="B133" s="65">
        <v>11458</v>
      </c>
      <c r="C133" s="65" t="s">
        <v>99</v>
      </c>
      <c r="D133" s="65" t="s">
        <v>96</v>
      </c>
      <c r="E133" s="65" t="s">
        <v>100</v>
      </c>
      <c r="F133" s="65" t="s">
        <v>127</v>
      </c>
      <c r="G133" s="65" t="s">
        <v>100</v>
      </c>
      <c r="H133" s="65">
        <v>71</v>
      </c>
      <c r="I133" s="65">
        <f t="shared" si="9"/>
        <v>85</v>
      </c>
      <c r="J133" s="65">
        <v>50</v>
      </c>
      <c r="K133" s="65">
        <f t="shared" si="7"/>
        <v>2</v>
      </c>
      <c r="L133" t="str">
        <f t="shared" si="8"/>
        <v>CA BERGEN</v>
      </c>
      <c r="M133" s="65" t="s">
        <v>73</v>
      </c>
      <c r="N133" t="str">
        <f>VLOOKUP(M133,NOTED!$D$2:$E$7,2,0)</f>
        <v>CA BERGEN</v>
      </c>
    </row>
    <row r="134" spans="1:14">
      <c r="A134" s="65" t="s">
        <v>113</v>
      </c>
      <c r="B134" s="65">
        <v>11458</v>
      </c>
      <c r="C134" s="65" t="s">
        <v>101</v>
      </c>
      <c r="D134" s="65" t="s">
        <v>102</v>
      </c>
      <c r="E134" s="65" t="s">
        <v>94</v>
      </c>
      <c r="F134" s="65"/>
      <c r="G134" s="65" t="s">
        <v>94</v>
      </c>
      <c r="H134" s="65">
        <v>12</v>
      </c>
      <c r="I134" s="65">
        <f t="shared" si="9"/>
        <v>14</v>
      </c>
      <c r="J134" s="65">
        <v>50</v>
      </c>
      <c r="K134" s="65">
        <f t="shared" si="7"/>
        <v>0</v>
      </c>
      <c r="L134" t="str">
        <f t="shared" si="8"/>
        <v>CA BERGEN</v>
      </c>
      <c r="M134" s="65" t="s">
        <v>73</v>
      </c>
      <c r="N134" t="str">
        <f>VLOOKUP(M134,NOTED!$D$2:$E$7,2,0)</f>
        <v>CA BERGEN</v>
      </c>
    </row>
    <row r="135" spans="1:14">
      <c r="A135" s="65" t="s">
        <v>113</v>
      </c>
      <c r="B135" s="65">
        <v>11458</v>
      </c>
      <c r="C135" s="65" t="s">
        <v>101</v>
      </c>
      <c r="D135" s="65" t="s">
        <v>102</v>
      </c>
      <c r="E135" s="65" t="s">
        <v>94</v>
      </c>
      <c r="F135" s="65"/>
      <c r="G135" s="65" t="s">
        <v>94</v>
      </c>
      <c r="H135" s="65">
        <v>12</v>
      </c>
      <c r="I135" s="65">
        <f t="shared" si="9"/>
        <v>14</v>
      </c>
      <c r="J135" s="65">
        <v>50</v>
      </c>
      <c r="K135" s="65">
        <f t="shared" si="7"/>
        <v>0</v>
      </c>
      <c r="L135" t="str">
        <f t="shared" si="8"/>
        <v>CA BERGEN</v>
      </c>
      <c r="M135" s="65" t="s">
        <v>73</v>
      </c>
      <c r="N135" t="str">
        <f>VLOOKUP(M135,NOTED!$D$2:$E$7,2,0)</f>
        <v>CA BERGEN</v>
      </c>
    </row>
    <row r="136" spans="1:14">
      <c r="A136" s="65" t="s">
        <v>113</v>
      </c>
      <c r="B136" s="65">
        <v>11458</v>
      </c>
      <c r="C136" s="65" t="s">
        <v>101</v>
      </c>
      <c r="D136" s="65" t="s">
        <v>102</v>
      </c>
      <c r="E136" s="65" t="s">
        <v>94</v>
      </c>
      <c r="F136" s="65"/>
      <c r="G136" s="65" t="s">
        <v>94</v>
      </c>
      <c r="H136" s="65">
        <v>12</v>
      </c>
      <c r="I136" s="65">
        <f t="shared" si="9"/>
        <v>14</v>
      </c>
      <c r="J136" s="65">
        <v>50</v>
      </c>
      <c r="K136" s="65">
        <f t="shared" si="7"/>
        <v>0</v>
      </c>
      <c r="L136" t="str">
        <f t="shared" si="8"/>
        <v>CA BERGEN</v>
      </c>
      <c r="M136" s="65" t="s">
        <v>73</v>
      </c>
      <c r="N136" t="str">
        <f>VLOOKUP(M136,NOTED!$D$2:$E$7,2,0)</f>
        <v>CA BERGEN</v>
      </c>
    </row>
    <row r="137" spans="1:14">
      <c r="A137" s="65" t="s">
        <v>113</v>
      </c>
      <c r="B137" s="65">
        <v>11458</v>
      </c>
      <c r="C137" s="65" t="s">
        <v>101</v>
      </c>
      <c r="D137" s="65" t="s">
        <v>102</v>
      </c>
      <c r="E137" s="65" t="s">
        <v>40</v>
      </c>
      <c r="F137" s="65"/>
      <c r="G137" s="65" t="s">
        <v>40</v>
      </c>
      <c r="H137" s="65">
        <v>19</v>
      </c>
      <c r="I137" s="65">
        <f t="shared" si="9"/>
        <v>23</v>
      </c>
      <c r="J137" s="65">
        <v>50</v>
      </c>
      <c r="K137" s="65">
        <f t="shared" si="7"/>
        <v>0</v>
      </c>
      <c r="L137" t="str">
        <f t="shared" si="8"/>
        <v>CA BERGEN</v>
      </c>
      <c r="M137" s="65" t="s">
        <v>73</v>
      </c>
      <c r="N137" t="str">
        <f>VLOOKUP(M137,NOTED!$D$2:$E$7,2,0)</f>
        <v>CA BERGEN</v>
      </c>
    </row>
    <row r="138" spans="1:14">
      <c r="A138" s="65" t="s">
        <v>113</v>
      </c>
      <c r="B138" s="65">
        <v>11458</v>
      </c>
      <c r="C138" s="65" t="s">
        <v>101</v>
      </c>
      <c r="D138" s="65" t="s">
        <v>102</v>
      </c>
      <c r="E138" s="65" t="s">
        <v>40</v>
      </c>
      <c r="F138" s="65"/>
      <c r="G138" s="65" t="s">
        <v>40</v>
      </c>
      <c r="H138" s="65">
        <v>19</v>
      </c>
      <c r="I138" s="65">
        <f t="shared" si="9"/>
        <v>23</v>
      </c>
      <c r="J138" s="65">
        <v>50</v>
      </c>
      <c r="K138" s="65">
        <f t="shared" si="7"/>
        <v>0</v>
      </c>
      <c r="L138" t="str">
        <f t="shared" si="8"/>
        <v>CA BERGEN</v>
      </c>
      <c r="M138" s="65" t="s">
        <v>73</v>
      </c>
      <c r="N138" t="str">
        <f>VLOOKUP(M138,NOTED!$D$2:$E$7,2,0)</f>
        <v>CA BERGEN</v>
      </c>
    </row>
    <row r="139" spans="1:14">
      <c r="A139" s="65" t="s">
        <v>113</v>
      </c>
      <c r="B139" s="65">
        <v>11458</v>
      </c>
      <c r="C139" s="65" t="s">
        <v>101</v>
      </c>
      <c r="D139" s="65" t="s">
        <v>102</v>
      </c>
      <c r="E139" s="65" t="s">
        <v>40</v>
      </c>
      <c r="F139" s="65"/>
      <c r="G139" s="65" t="s">
        <v>40</v>
      </c>
      <c r="H139" s="65">
        <v>19</v>
      </c>
      <c r="I139" s="65">
        <f t="shared" si="9"/>
        <v>23</v>
      </c>
      <c r="J139" s="65">
        <v>50</v>
      </c>
      <c r="K139" s="65">
        <f t="shared" si="7"/>
        <v>0</v>
      </c>
      <c r="L139" t="str">
        <f t="shared" si="8"/>
        <v>CA BERGEN</v>
      </c>
      <c r="M139" s="65" t="s">
        <v>73</v>
      </c>
      <c r="N139" t="str">
        <f>VLOOKUP(M139,NOTED!$D$2:$E$7,2,0)</f>
        <v>CA BERGEN</v>
      </c>
    </row>
    <row r="140" spans="1:14">
      <c r="A140" s="65" t="s">
        <v>113</v>
      </c>
      <c r="B140" s="65">
        <v>11458</v>
      </c>
      <c r="C140" s="65" t="s">
        <v>103</v>
      </c>
      <c r="D140" s="65" t="s">
        <v>104</v>
      </c>
      <c r="E140" s="65" t="s">
        <v>83</v>
      </c>
      <c r="F140" s="65" t="s">
        <v>124</v>
      </c>
      <c r="G140" s="65" t="s">
        <v>83</v>
      </c>
      <c r="H140" s="65">
        <v>14</v>
      </c>
      <c r="I140" s="65">
        <f t="shared" si="9"/>
        <v>17</v>
      </c>
      <c r="J140" s="65">
        <v>12</v>
      </c>
      <c r="K140" s="65">
        <f t="shared" si="7"/>
        <v>1</v>
      </c>
      <c r="L140" t="str">
        <f t="shared" si="8"/>
        <v>CA BERGEN</v>
      </c>
      <c r="M140" s="65" t="s">
        <v>73</v>
      </c>
      <c r="N140" t="str">
        <f>VLOOKUP(M140,NOTED!$D$2:$E$7,2,0)</f>
        <v>CA BERGEN</v>
      </c>
    </row>
    <row r="141" spans="1:14">
      <c r="A141" s="65" t="s">
        <v>113</v>
      </c>
      <c r="B141" s="65">
        <v>11458</v>
      </c>
      <c r="C141" s="65" t="s">
        <v>103</v>
      </c>
      <c r="D141" s="65" t="s">
        <v>104</v>
      </c>
      <c r="E141" s="65" t="s">
        <v>85</v>
      </c>
      <c r="F141" s="65" t="s">
        <v>124</v>
      </c>
      <c r="G141" s="65" t="s">
        <v>85</v>
      </c>
      <c r="H141" s="65">
        <v>12</v>
      </c>
      <c r="I141" s="65">
        <f t="shared" si="9"/>
        <v>14</v>
      </c>
      <c r="J141" s="65">
        <v>12</v>
      </c>
      <c r="K141" s="65">
        <f t="shared" si="7"/>
        <v>1</v>
      </c>
      <c r="L141" t="str">
        <f t="shared" si="8"/>
        <v>CA BERGEN</v>
      </c>
      <c r="M141" s="65" t="s">
        <v>73</v>
      </c>
      <c r="N141" t="str">
        <f>VLOOKUP(M141,NOTED!$D$2:$E$7,2,0)</f>
        <v>CA BERGEN</v>
      </c>
    </row>
    <row r="142" spans="1:14">
      <c r="A142" s="65" t="s">
        <v>113</v>
      </c>
      <c r="B142" s="65">
        <v>11458</v>
      </c>
      <c r="C142" s="65" t="s">
        <v>103</v>
      </c>
      <c r="D142" s="65" t="s">
        <v>104</v>
      </c>
      <c r="E142" s="65" t="s">
        <v>84</v>
      </c>
      <c r="F142" s="65" t="s">
        <v>124</v>
      </c>
      <c r="G142" s="65" t="s">
        <v>84</v>
      </c>
      <c r="H142" s="65">
        <v>19</v>
      </c>
      <c r="I142" s="65">
        <f t="shared" si="9"/>
        <v>23</v>
      </c>
      <c r="J142" s="65">
        <v>12</v>
      </c>
      <c r="K142" s="65">
        <f t="shared" si="7"/>
        <v>2</v>
      </c>
      <c r="L142" t="str">
        <f t="shared" si="8"/>
        <v>CA BERGEN</v>
      </c>
      <c r="M142" s="65" t="s">
        <v>73</v>
      </c>
      <c r="N142" t="str">
        <f>VLOOKUP(M142,NOTED!$D$2:$E$7,2,0)</f>
        <v>CA BERGEN</v>
      </c>
    </row>
    <row r="143" spans="1:14">
      <c r="A143" s="65" t="s">
        <v>113</v>
      </c>
      <c r="B143" s="65">
        <v>11458</v>
      </c>
      <c r="C143" s="65" t="s">
        <v>105</v>
      </c>
      <c r="D143" s="65" t="s">
        <v>106</v>
      </c>
      <c r="E143" s="65" t="s">
        <v>82</v>
      </c>
      <c r="F143" s="65" t="s">
        <v>124</v>
      </c>
      <c r="G143" s="65" t="s">
        <v>82</v>
      </c>
      <c r="H143" s="65">
        <v>19</v>
      </c>
      <c r="I143" s="65">
        <f t="shared" si="9"/>
        <v>23</v>
      </c>
      <c r="J143" s="65">
        <v>12</v>
      </c>
      <c r="K143" s="65">
        <f t="shared" si="7"/>
        <v>2</v>
      </c>
      <c r="L143" t="str">
        <f t="shared" si="8"/>
        <v>CA BERGEN</v>
      </c>
      <c r="M143" s="65" t="s">
        <v>73</v>
      </c>
      <c r="N143" t="str">
        <f>VLOOKUP(M143,NOTED!$D$2:$E$7,2,0)</f>
        <v>CA BERGEN</v>
      </c>
    </row>
    <row r="144" spans="1:14">
      <c r="A144" s="65" t="s">
        <v>113</v>
      </c>
      <c r="B144" s="65">
        <v>11458</v>
      </c>
      <c r="C144" s="65" t="s">
        <v>105</v>
      </c>
      <c r="D144" s="65" t="s">
        <v>106</v>
      </c>
      <c r="E144" s="65" t="s">
        <v>91</v>
      </c>
      <c r="F144" s="65" t="s">
        <v>124</v>
      </c>
      <c r="G144" s="65" t="s">
        <v>91</v>
      </c>
      <c r="H144" s="65">
        <v>24</v>
      </c>
      <c r="I144" s="65">
        <f t="shared" si="9"/>
        <v>29</v>
      </c>
      <c r="J144" s="65">
        <v>12</v>
      </c>
      <c r="K144" s="65">
        <f t="shared" si="7"/>
        <v>2</v>
      </c>
      <c r="L144" t="str">
        <f t="shared" si="8"/>
        <v>CA BERGEN</v>
      </c>
      <c r="M144" s="65" t="s">
        <v>73</v>
      </c>
      <c r="N144" t="str">
        <f>VLOOKUP(M144,NOTED!$D$2:$E$7,2,0)</f>
        <v>CA BERGEN</v>
      </c>
    </row>
    <row r="145" spans="1:14">
      <c r="A145" s="65" t="s">
        <v>113</v>
      </c>
      <c r="B145" s="65">
        <v>11458</v>
      </c>
      <c r="C145" s="65" t="s">
        <v>81</v>
      </c>
      <c r="D145" s="65" t="s">
        <v>107</v>
      </c>
      <c r="E145" s="65" t="s">
        <v>82</v>
      </c>
      <c r="F145" s="65" t="s">
        <v>126</v>
      </c>
      <c r="G145" s="65" t="s">
        <v>82</v>
      </c>
      <c r="H145" s="65">
        <v>10</v>
      </c>
      <c r="I145" s="65">
        <f t="shared" si="9"/>
        <v>12</v>
      </c>
      <c r="J145" s="65">
        <v>12</v>
      </c>
      <c r="K145" s="65">
        <f t="shared" si="7"/>
        <v>1</v>
      </c>
      <c r="L145" t="str">
        <f t="shared" si="8"/>
        <v>CA BERGEN</v>
      </c>
      <c r="M145" s="65" t="s">
        <v>73</v>
      </c>
      <c r="N145" t="str">
        <f>VLOOKUP(M145,NOTED!$D$2:$E$7,2,0)</f>
        <v>CA BERGEN</v>
      </c>
    </row>
    <row r="146" spans="1:14">
      <c r="A146" s="65" t="s">
        <v>113</v>
      </c>
      <c r="B146" s="65">
        <v>11458</v>
      </c>
      <c r="C146" s="65" t="s">
        <v>81</v>
      </c>
      <c r="D146" s="65" t="s">
        <v>107</v>
      </c>
      <c r="E146" s="65" t="s">
        <v>83</v>
      </c>
      <c r="F146" s="65" t="s">
        <v>126</v>
      </c>
      <c r="G146" s="65" t="s">
        <v>83</v>
      </c>
      <c r="H146" s="65">
        <v>16</v>
      </c>
      <c r="I146" s="65">
        <f t="shared" si="9"/>
        <v>19</v>
      </c>
      <c r="J146" s="65">
        <v>12</v>
      </c>
      <c r="K146" s="65">
        <f t="shared" si="7"/>
        <v>2</v>
      </c>
      <c r="L146" t="str">
        <f t="shared" si="8"/>
        <v>CA BERGEN</v>
      </c>
      <c r="M146" s="65" t="s">
        <v>73</v>
      </c>
      <c r="N146" t="str">
        <f>VLOOKUP(M146,NOTED!$D$2:$E$7,2,0)</f>
        <v>CA BERGEN</v>
      </c>
    </row>
    <row r="147" spans="1:14">
      <c r="A147" s="65" t="s">
        <v>113</v>
      </c>
      <c r="B147" s="65">
        <v>11458</v>
      </c>
      <c r="C147" s="65" t="s">
        <v>81</v>
      </c>
      <c r="D147" s="65" t="s">
        <v>107</v>
      </c>
      <c r="E147" s="65" t="s">
        <v>85</v>
      </c>
      <c r="F147" s="65" t="s">
        <v>126</v>
      </c>
      <c r="G147" s="65" t="s">
        <v>85</v>
      </c>
      <c r="H147" s="65">
        <v>16</v>
      </c>
      <c r="I147" s="65">
        <f t="shared" si="9"/>
        <v>19</v>
      </c>
      <c r="J147" s="65">
        <v>12</v>
      </c>
      <c r="K147" s="65">
        <f t="shared" si="7"/>
        <v>2</v>
      </c>
      <c r="L147" t="str">
        <f t="shared" si="8"/>
        <v>CA BERGEN</v>
      </c>
      <c r="M147" s="65" t="s">
        <v>73</v>
      </c>
      <c r="N147" t="str">
        <f>VLOOKUP(M147,NOTED!$D$2:$E$7,2,0)</f>
        <v>CA BERGEN</v>
      </c>
    </row>
    <row r="148" spans="1:14">
      <c r="A148" s="65" t="s">
        <v>113</v>
      </c>
      <c r="B148" s="65">
        <v>11458</v>
      </c>
      <c r="C148" s="65" t="s">
        <v>81</v>
      </c>
      <c r="D148" s="65" t="s">
        <v>107</v>
      </c>
      <c r="E148" s="65" t="s">
        <v>84</v>
      </c>
      <c r="F148" s="65" t="s">
        <v>126</v>
      </c>
      <c r="G148" s="65" t="s">
        <v>84</v>
      </c>
      <c r="H148" s="65">
        <v>14</v>
      </c>
      <c r="I148" s="65">
        <f t="shared" si="9"/>
        <v>17</v>
      </c>
      <c r="J148" s="65">
        <v>12</v>
      </c>
      <c r="K148" s="65">
        <f t="shared" si="7"/>
        <v>1</v>
      </c>
      <c r="L148" t="str">
        <f t="shared" si="8"/>
        <v>CA BERGEN</v>
      </c>
      <c r="M148" s="65" t="s">
        <v>73</v>
      </c>
      <c r="N148" t="str">
        <f>VLOOKUP(M148,NOTED!$D$2:$E$7,2,0)</f>
        <v>CA BERGEN</v>
      </c>
    </row>
    <row r="149" spans="1:14">
      <c r="A149" s="65" t="s">
        <v>113</v>
      </c>
      <c r="B149" s="65">
        <v>11458</v>
      </c>
      <c r="C149" s="65" t="s">
        <v>108</v>
      </c>
      <c r="D149" s="65" t="s">
        <v>109</v>
      </c>
      <c r="E149" s="65" t="s">
        <v>82</v>
      </c>
      <c r="F149" s="65" t="s">
        <v>126</v>
      </c>
      <c r="G149" s="65" t="s">
        <v>82</v>
      </c>
      <c r="H149" s="65">
        <v>11</v>
      </c>
      <c r="I149" s="65">
        <f t="shared" si="9"/>
        <v>13</v>
      </c>
      <c r="J149" s="65">
        <v>12</v>
      </c>
      <c r="K149" s="65">
        <f t="shared" si="7"/>
        <v>1</v>
      </c>
      <c r="L149" t="str">
        <f t="shared" si="8"/>
        <v>CA BERGEN</v>
      </c>
      <c r="M149" s="65" t="s">
        <v>73</v>
      </c>
      <c r="N149" t="str">
        <f>VLOOKUP(M149,NOTED!$D$2:$E$7,2,0)</f>
        <v>CA BERGEN</v>
      </c>
    </row>
    <row r="150" spans="1:14">
      <c r="A150" s="65" t="s">
        <v>113</v>
      </c>
      <c r="B150" s="65">
        <v>11458</v>
      </c>
      <c r="C150" s="65" t="s">
        <v>108</v>
      </c>
      <c r="D150" s="65" t="s">
        <v>109</v>
      </c>
      <c r="E150" s="65" t="s">
        <v>84</v>
      </c>
      <c r="F150" s="65" t="s">
        <v>126</v>
      </c>
      <c r="G150" s="65" t="s">
        <v>84</v>
      </c>
      <c r="H150" s="65">
        <v>11</v>
      </c>
      <c r="I150" s="65">
        <f t="shared" si="9"/>
        <v>13</v>
      </c>
      <c r="J150" s="65">
        <v>12</v>
      </c>
      <c r="K150" s="65">
        <f t="shared" si="7"/>
        <v>1</v>
      </c>
      <c r="L150" t="str">
        <f t="shared" si="8"/>
        <v>CA BERGEN</v>
      </c>
      <c r="M150" s="65" t="s">
        <v>73</v>
      </c>
      <c r="N150" t="str">
        <f>VLOOKUP(M150,NOTED!$D$2:$E$7,2,0)</f>
        <v>CA BERGEN</v>
      </c>
    </row>
    <row r="151" spans="1:14">
      <c r="A151" s="65" t="s">
        <v>113</v>
      </c>
      <c r="B151" s="65">
        <v>11458</v>
      </c>
      <c r="C151" s="65" t="s">
        <v>108</v>
      </c>
      <c r="D151" s="65" t="s">
        <v>109</v>
      </c>
      <c r="E151" s="65" t="s">
        <v>110</v>
      </c>
      <c r="F151" s="65" t="s">
        <v>126</v>
      </c>
      <c r="G151" s="65" t="s">
        <v>110</v>
      </c>
      <c r="H151" s="65">
        <v>10</v>
      </c>
      <c r="I151" s="65">
        <f t="shared" si="9"/>
        <v>12</v>
      </c>
      <c r="J151" s="65">
        <v>12</v>
      </c>
      <c r="K151" s="65">
        <f t="shared" si="7"/>
        <v>1</v>
      </c>
      <c r="L151" t="str">
        <f t="shared" si="8"/>
        <v>CA BERGEN</v>
      </c>
      <c r="M151" s="65" t="s">
        <v>73</v>
      </c>
      <c r="N151" t="str">
        <f>VLOOKUP(M151,NOTED!$D$2:$E$7,2,0)</f>
        <v>CA BERGEN</v>
      </c>
    </row>
    <row r="152" spans="1:14">
      <c r="A152" s="65" t="s">
        <v>113</v>
      </c>
      <c r="B152" s="65">
        <v>11458</v>
      </c>
      <c r="C152" s="65" t="s">
        <v>111</v>
      </c>
      <c r="D152" s="65" t="s">
        <v>112</v>
      </c>
      <c r="E152" s="65" t="s">
        <v>82</v>
      </c>
      <c r="F152" s="65" t="s">
        <v>126</v>
      </c>
      <c r="G152" s="65" t="s">
        <v>82</v>
      </c>
      <c r="H152" s="65">
        <v>11</v>
      </c>
      <c r="I152" s="65">
        <f t="shared" si="9"/>
        <v>13</v>
      </c>
      <c r="J152" s="65">
        <v>12</v>
      </c>
      <c r="K152" s="65">
        <f t="shared" ref="K152:K153" si="10">ROUND(I152/J152,0)</f>
        <v>1</v>
      </c>
      <c r="L152" t="str">
        <f t="shared" si="8"/>
        <v>CA BERGEN</v>
      </c>
      <c r="M152" s="65" t="s">
        <v>73</v>
      </c>
      <c r="N152" t="str">
        <f>VLOOKUP(M152,NOTED!$D$2:$E$7,2,0)</f>
        <v>CA BERGEN</v>
      </c>
    </row>
    <row r="153" spans="1:14">
      <c r="A153" s="65" t="s">
        <v>113</v>
      </c>
      <c r="B153" s="65">
        <v>11458</v>
      </c>
      <c r="C153" s="65" t="s">
        <v>111</v>
      </c>
      <c r="D153" s="65" t="s">
        <v>112</v>
      </c>
      <c r="E153" s="65" t="s">
        <v>91</v>
      </c>
      <c r="F153" s="65" t="s">
        <v>126</v>
      </c>
      <c r="G153" s="65" t="s">
        <v>91</v>
      </c>
      <c r="H153" s="65">
        <v>10</v>
      </c>
      <c r="I153" s="65">
        <f t="shared" si="9"/>
        <v>12</v>
      </c>
      <c r="J153" s="65">
        <v>12</v>
      </c>
      <c r="K153" s="65">
        <f t="shared" si="10"/>
        <v>1</v>
      </c>
      <c r="L153" t="str">
        <f t="shared" si="8"/>
        <v>CA BERGEN</v>
      </c>
      <c r="M153" s="65" t="s">
        <v>73</v>
      </c>
      <c r="N153" t="str">
        <f>VLOOKUP(M153,NOTED!$D$2:$E$7,2,0)</f>
        <v>CA BERGEN</v>
      </c>
    </row>
    <row r="154" spans="1:14">
      <c r="A154" s="65" t="s">
        <v>114</v>
      </c>
      <c r="B154" s="65">
        <v>11529</v>
      </c>
      <c r="C154" s="65" t="s">
        <v>115</v>
      </c>
      <c r="D154" s="65" t="s">
        <v>116</v>
      </c>
      <c r="E154" s="65" t="s">
        <v>117</v>
      </c>
      <c r="F154" s="65" t="s">
        <v>127</v>
      </c>
      <c r="G154" s="65" t="s">
        <v>117</v>
      </c>
      <c r="H154" s="65">
        <v>325</v>
      </c>
      <c r="I154" s="65">
        <f t="shared" si="9"/>
        <v>390</v>
      </c>
      <c r="J154" s="65">
        <v>50</v>
      </c>
      <c r="K154" s="65">
        <f t="shared" ref="K154:K165" si="11">ROUND(I154/J154,0)</f>
        <v>8</v>
      </c>
      <c r="L154" t="str">
        <f t="shared" si="8"/>
        <v>US BERGEN</v>
      </c>
      <c r="M154" s="65" t="s">
        <v>62</v>
      </c>
      <c r="N154" t="str">
        <f>VLOOKUP(M154,NOTED!$D$2:$E$7,2,0)</f>
        <v>US BERGEN</v>
      </c>
    </row>
    <row r="155" spans="1:14">
      <c r="A155" s="65" t="s">
        <v>114</v>
      </c>
      <c r="B155" s="65">
        <v>11529</v>
      </c>
      <c r="C155" s="65" t="s">
        <v>115</v>
      </c>
      <c r="D155" s="65" t="s">
        <v>116</v>
      </c>
      <c r="E155" s="65" t="s">
        <v>118</v>
      </c>
      <c r="F155" s="65" t="s">
        <v>127</v>
      </c>
      <c r="G155" s="65" t="s">
        <v>118</v>
      </c>
      <c r="H155" s="65">
        <v>325</v>
      </c>
      <c r="I155" s="65">
        <f t="shared" si="9"/>
        <v>390</v>
      </c>
      <c r="J155" s="65">
        <v>50</v>
      </c>
      <c r="K155" s="65">
        <f t="shared" si="11"/>
        <v>8</v>
      </c>
      <c r="L155" t="str">
        <f t="shared" si="8"/>
        <v>US BERGEN</v>
      </c>
      <c r="M155" s="65" t="s">
        <v>62</v>
      </c>
      <c r="N155" t="str">
        <f>VLOOKUP(M155,NOTED!$D$2:$E$7,2,0)</f>
        <v>US BERGEN</v>
      </c>
    </row>
    <row r="156" spans="1:14">
      <c r="A156" s="65" t="s">
        <v>114</v>
      </c>
      <c r="B156" s="65">
        <v>11529</v>
      </c>
      <c r="C156" s="65" t="s">
        <v>115</v>
      </c>
      <c r="D156" s="65" t="s">
        <v>116</v>
      </c>
      <c r="E156" s="65" t="s">
        <v>82</v>
      </c>
      <c r="F156" s="65" t="s">
        <v>127</v>
      </c>
      <c r="G156" s="65" t="s">
        <v>82</v>
      </c>
      <c r="H156" s="65">
        <v>325</v>
      </c>
      <c r="I156" s="65">
        <f t="shared" si="9"/>
        <v>390</v>
      </c>
      <c r="J156" s="65">
        <v>50</v>
      </c>
      <c r="K156" s="65">
        <f t="shared" si="11"/>
        <v>8</v>
      </c>
      <c r="L156" t="str">
        <f t="shared" si="8"/>
        <v>US BERGEN</v>
      </c>
      <c r="M156" s="65" t="s">
        <v>62</v>
      </c>
      <c r="N156" t="str">
        <f>VLOOKUP(M156,NOTED!$D$2:$E$7,2,0)</f>
        <v>US BERGEN</v>
      </c>
    </row>
    <row r="157" spans="1:14">
      <c r="A157" s="65" t="s">
        <v>114</v>
      </c>
      <c r="B157" s="65">
        <v>11531</v>
      </c>
      <c r="C157" s="65" t="s">
        <v>115</v>
      </c>
      <c r="D157" s="65" t="s">
        <v>116</v>
      </c>
      <c r="E157" s="65" t="s">
        <v>117</v>
      </c>
      <c r="F157" s="65" t="s">
        <v>127</v>
      </c>
      <c r="G157" s="65" t="s">
        <v>117</v>
      </c>
      <c r="H157" s="65">
        <v>50</v>
      </c>
      <c r="I157" s="65">
        <f t="shared" si="9"/>
        <v>60</v>
      </c>
      <c r="J157" s="65">
        <v>50</v>
      </c>
      <c r="K157" s="65">
        <f t="shared" si="11"/>
        <v>1</v>
      </c>
      <c r="L157" t="str">
        <f t="shared" si="8"/>
        <v>CA BERGEN</v>
      </c>
      <c r="M157" s="65" t="s">
        <v>73</v>
      </c>
      <c r="N157" t="str">
        <f>VLOOKUP(M157,NOTED!$D$2:$E$7,2,0)</f>
        <v>CA BERGEN</v>
      </c>
    </row>
    <row r="158" spans="1:14">
      <c r="A158" s="65" t="s">
        <v>114</v>
      </c>
      <c r="B158" s="65">
        <v>11531</v>
      </c>
      <c r="C158" s="65" t="s">
        <v>115</v>
      </c>
      <c r="D158" s="65" t="s">
        <v>116</v>
      </c>
      <c r="E158" s="65" t="s">
        <v>118</v>
      </c>
      <c r="F158" s="65" t="s">
        <v>127</v>
      </c>
      <c r="G158" s="65" t="s">
        <v>118</v>
      </c>
      <c r="H158" s="65">
        <v>50</v>
      </c>
      <c r="I158" s="65">
        <f t="shared" si="9"/>
        <v>60</v>
      </c>
      <c r="J158" s="65">
        <v>50</v>
      </c>
      <c r="K158" s="65">
        <f t="shared" si="11"/>
        <v>1</v>
      </c>
      <c r="L158" t="str">
        <f t="shared" si="8"/>
        <v>CA BERGEN</v>
      </c>
      <c r="M158" s="65" t="s">
        <v>73</v>
      </c>
      <c r="N158" t="str">
        <f>VLOOKUP(M158,NOTED!$D$2:$E$7,2,0)</f>
        <v>CA BERGEN</v>
      </c>
    </row>
    <row r="159" spans="1:14">
      <c r="A159" s="65" t="s">
        <v>114</v>
      </c>
      <c r="B159" s="65">
        <v>11531</v>
      </c>
      <c r="C159" s="65" t="s">
        <v>115</v>
      </c>
      <c r="D159" s="65" t="s">
        <v>116</v>
      </c>
      <c r="E159" s="65" t="s">
        <v>82</v>
      </c>
      <c r="F159" s="65" t="s">
        <v>127</v>
      </c>
      <c r="G159" s="65" t="s">
        <v>82</v>
      </c>
      <c r="H159" s="65">
        <v>50</v>
      </c>
      <c r="I159" s="65">
        <f t="shared" si="9"/>
        <v>60</v>
      </c>
      <c r="J159" s="65">
        <v>50</v>
      </c>
      <c r="K159" s="65">
        <f t="shared" si="11"/>
        <v>1</v>
      </c>
      <c r="L159" t="str">
        <f t="shared" si="8"/>
        <v>CA BERGEN</v>
      </c>
      <c r="M159" s="65" t="s">
        <v>73</v>
      </c>
      <c r="N159" t="str">
        <f>VLOOKUP(M159,NOTED!$D$2:$E$7,2,0)</f>
        <v>CA BERGEN</v>
      </c>
    </row>
    <row r="160" spans="1:14">
      <c r="A160" s="65" t="s">
        <v>114</v>
      </c>
      <c r="B160" s="65">
        <v>11532</v>
      </c>
      <c r="C160" s="65" t="s">
        <v>115</v>
      </c>
      <c r="D160" s="65" t="s">
        <v>116</v>
      </c>
      <c r="E160" s="65" t="s">
        <v>117</v>
      </c>
      <c r="F160" s="65" t="s">
        <v>127</v>
      </c>
      <c r="G160" s="65" t="s">
        <v>117</v>
      </c>
      <c r="H160" s="65">
        <v>45</v>
      </c>
      <c r="I160" s="65">
        <f t="shared" si="9"/>
        <v>54</v>
      </c>
      <c r="J160" s="65">
        <v>50</v>
      </c>
      <c r="K160" s="65">
        <f t="shared" si="11"/>
        <v>1</v>
      </c>
      <c r="L160" t="str">
        <f t="shared" si="8"/>
        <v>EU BERGEN</v>
      </c>
      <c r="M160" s="65" t="s">
        <v>68</v>
      </c>
      <c r="N160" t="str">
        <f>VLOOKUP(M160,NOTED!$D$2:$E$7,2,0)</f>
        <v>EU BERGEN</v>
      </c>
    </row>
    <row r="161" spans="1:14">
      <c r="A161" s="65" t="s">
        <v>114</v>
      </c>
      <c r="B161" s="65">
        <v>11532</v>
      </c>
      <c r="C161" s="65" t="s">
        <v>115</v>
      </c>
      <c r="D161" s="65" t="s">
        <v>116</v>
      </c>
      <c r="E161" s="65" t="s">
        <v>118</v>
      </c>
      <c r="F161" s="65" t="s">
        <v>127</v>
      </c>
      <c r="G161" s="65" t="s">
        <v>118</v>
      </c>
      <c r="H161" s="65">
        <v>45</v>
      </c>
      <c r="I161" s="65">
        <f t="shared" si="9"/>
        <v>54</v>
      </c>
      <c r="J161" s="65">
        <v>50</v>
      </c>
      <c r="K161" s="65">
        <f t="shared" si="11"/>
        <v>1</v>
      </c>
      <c r="L161" t="str">
        <f t="shared" si="8"/>
        <v>EU BERGEN</v>
      </c>
      <c r="M161" s="65" t="s">
        <v>68</v>
      </c>
      <c r="N161" t="str">
        <f>VLOOKUP(M161,NOTED!$D$2:$E$7,2,0)</f>
        <v>EU BERGEN</v>
      </c>
    </row>
    <row r="162" spans="1:14">
      <c r="A162" s="65" t="s">
        <v>114</v>
      </c>
      <c r="B162" s="65">
        <v>11532</v>
      </c>
      <c r="C162" s="65" t="s">
        <v>115</v>
      </c>
      <c r="D162" s="65" t="s">
        <v>116</v>
      </c>
      <c r="E162" s="65" t="s">
        <v>82</v>
      </c>
      <c r="F162" s="65" t="s">
        <v>127</v>
      </c>
      <c r="G162" s="65" t="s">
        <v>82</v>
      </c>
      <c r="H162" s="65">
        <v>45</v>
      </c>
      <c r="I162" s="65">
        <f t="shared" si="9"/>
        <v>54</v>
      </c>
      <c r="J162" s="65">
        <v>50</v>
      </c>
      <c r="K162" s="65">
        <f t="shared" si="11"/>
        <v>1</v>
      </c>
      <c r="L162" t="str">
        <f t="shared" si="8"/>
        <v>EU BERGEN</v>
      </c>
      <c r="M162" s="65" t="s">
        <v>68</v>
      </c>
      <c r="N162" t="str">
        <f>VLOOKUP(M162,NOTED!$D$2:$E$7,2,0)</f>
        <v>EU BERGEN</v>
      </c>
    </row>
    <row r="163" spans="1:14">
      <c r="A163" s="65" t="s">
        <v>114</v>
      </c>
      <c r="B163" s="65">
        <v>11533</v>
      </c>
      <c r="C163" s="65" t="s">
        <v>115</v>
      </c>
      <c r="D163" s="65" t="s">
        <v>116</v>
      </c>
      <c r="E163" s="65" t="s">
        <v>117</v>
      </c>
      <c r="F163" s="65" t="s">
        <v>127</v>
      </c>
      <c r="G163" s="65" t="s">
        <v>117</v>
      </c>
      <c r="H163" s="65">
        <v>80</v>
      </c>
      <c r="I163" s="65">
        <f t="shared" si="9"/>
        <v>96</v>
      </c>
      <c r="J163" s="65">
        <v>50</v>
      </c>
      <c r="K163" s="65">
        <f t="shared" si="11"/>
        <v>2</v>
      </c>
      <c r="L163" t="str">
        <f t="shared" si="8"/>
        <v>UK WAREHOUSE</v>
      </c>
      <c r="M163" s="65" t="s">
        <v>70</v>
      </c>
      <c r="N163" t="str">
        <f>VLOOKUP(M163,NOTED!$D$2:$E$7,2,0)</f>
        <v>UK WAREHOUSE</v>
      </c>
    </row>
    <row r="164" spans="1:14">
      <c r="A164" s="78" t="s">
        <v>114</v>
      </c>
      <c r="B164" s="78">
        <v>11533</v>
      </c>
      <c r="C164" s="78" t="s">
        <v>115</v>
      </c>
      <c r="D164" s="78" t="s">
        <v>116</v>
      </c>
      <c r="E164" s="78" t="s">
        <v>118</v>
      </c>
      <c r="F164" s="65" t="s">
        <v>127</v>
      </c>
      <c r="G164" s="78" t="s">
        <v>118</v>
      </c>
      <c r="H164" s="78">
        <v>80</v>
      </c>
      <c r="I164" s="65">
        <f t="shared" si="9"/>
        <v>96</v>
      </c>
      <c r="J164" s="65">
        <v>50</v>
      </c>
      <c r="K164" s="78">
        <f t="shared" si="11"/>
        <v>2</v>
      </c>
      <c r="L164" t="str">
        <f t="shared" si="8"/>
        <v>UK WAREHOUSE</v>
      </c>
      <c r="M164" s="78" t="s">
        <v>70</v>
      </c>
      <c r="N164" t="str">
        <f>VLOOKUP(M164,NOTED!$D$2:$E$7,2,0)</f>
        <v>UK WAREHOUSE</v>
      </c>
    </row>
    <row r="165" spans="1:14">
      <c r="A165" s="65" t="s">
        <v>114</v>
      </c>
      <c r="B165" s="65">
        <v>11533</v>
      </c>
      <c r="C165" s="65" t="s">
        <v>115</v>
      </c>
      <c r="D165" s="65" t="s">
        <v>116</v>
      </c>
      <c r="E165" s="65" t="s">
        <v>82</v>
      </c>
      <c r="F165" s="65" t="s">
        <v>127</v>
      </c>
      <c r="G165" s="65" t="s">
        <v>82</v>
      </c>
      <c r="H165" s="65">
        <v>80</v>
      </c>
      <c r="I165" s="65">
        <f t="shared" si="9"/>
        <v>96</v>
      </c>
      <c r="J165" s="65">
        <v>50</v>
      </c>
      <c r="K165" s="65">
        <f t="shared" si="11"/>
        <v>2</v>
      </c>
      <c r="L165" s="65" t="str">
        <f t="shared" si="8"/>
        <v>UK WAREHOUSE</v>
      </c>
      <c r="M165" s="65" t="s">
        <v>70</v>
      </c>
      <c r="N165" t="str">
        <f>VLOOKUP(M165,NOTED!$D$2:$E$7,2,0)</f>
        <v>UK WAREHOUSE</v>
      </c>
    </row>
    <row r="166" spans="1:14">
      <c r="A166" s="65" t="s">
        <v>123</v>
      </c>
      <c r="B166" s="65">
        <v>11075</v>
      </c>
      <c r="C166" s="65" t="s">
        <v>119</v>
      </c>
      <c r="D166" s="65"/>
      <c r="E166" s="65" t="s">
        <v>120</v>
      </c>
      <c r="F166" s="65" t="s">
        <v>127</v>
      </c>
      <c r="G166" s="65" t="s">
        <v>85</v>
      </c>
      <c r="H166" s="65">
        <v>68</v>
      </c>
      <c r="I166" s="65">
        <f t="shared" si="9"/>
        <v>82</v>
      </c>
      <c r="J166" s="65">
        <v>50</v>
      </c>
      <c r="K166" s="65">
        <f t="shared" ref="K166:K171" si="12">ROUND(I166/J166,0)</f>
        <v>2</v>
      </c>
      <c r="L166" s="65" t="str">
        <f t="shared" si="8"/>
        <v>US BERGEN</v>
      </c>
      <c r="M166" s="65" t="s">
        <v>62</v>
      </c>
      <c r="N166" t="str">
        <f>VLOOKUP(M166,NOTED!$D$2:$E$7,2,0)</f>
        <v>US BERGEN</v>
      </c>
    </row>
    <row r="167" spans="1:14">
      <c r="A167" s="65" t="s">
        <v>123</v>
      </c>
      <c r="B167" s="65">
        <v>11075</v>
      </c>
      <c r="C167" s="65" t="s">
        <v>121</v>
      </c>
      <c r="D167" s="65"/>
      <c r="E167" s="65" t="s">
        <v>122</v>
      </c>
      <c r="F167" s="65" t="s">
        <v>127</v>
      </c>
      <c r="G167" s="65" t="s">
        <v>85</v>
      </c>
      <c r="H167" s="65">
        <v>457</v>
      </c>
      <c r="I167" s="65">
        <f t="shared" si="9"/>
        <v>548</v>
      </c>
      <c r="J167" s="65">
        <v>50</v>
      </c>
      <c r="K167" s="65">
        <f t="shared" si="12"/>
        <v>11</v>
      </c>
      <c r="L167" s="65" t="str">
        <f t="shared" si="8"/>
        <v>US BERGEN</v>
      </c>
      <c r="M167" s="65" t="s">
        <v>62</v>
      </c>
      <c r="N167" t="str">
        <f>VLOOKUP(M167,NOTED!$D$2:$E$7,2,0)</f>
        <v>US BERGEN</v>
      </c>
    </row>
    <row r="168" spans="1:14">
      <c r="A168" s="65" t="s">
        <v>123</v>
      </c>
      <c r="B168" s="65">
        <v>11076</v>
      </c>
      <c r="C168" s="65" t="s">
        <v>119</v>
      </c>
      <c r="D168" s="65"/>
      <c r="E168" s="65" t="s">
        <v>120</v>
      </c>
      <c r="F168" s="65" t="s">
        <v>127</v>
      </c>
      <c r="G168" s="65" t="s">
        <v>85</v>
      </c>
      <c r="H168" s="65">
        <v>13</v>
      </c>
      <c r="I168" s="65">
        <f t="shared" si="9"/>
        <v>16</v>
      </c>
      <c r="J168" s="65">
        <v>50</v>
      </c>
      <c r="K168" s="65">
        <f t="shared" si="12"/>
        <v>0</v>
      </c>
      <c r="L168" s="65" t="str">
        <f t="shared" si="8"/>
        <v>EU BERGEN</v>
      </c>
      <c r="M168" s="65" t="s">
        <v>68</v>
      </c>
      <c r="N168" t="str">
        <f>VLOOKUP(M168,NOTED!$D$2:$E$7,2,0)</f>
        <v>EU BERGEN</v>
      </c>
    </row>
    <row r="169" spans="1:14">
      <c r="A169" s="65" t="s">
        <v>123</v>
      </c>
      <c r="B169" s="65">
        <v>11076</v>
      </c>
      <c r="C169" s="65" t="s">
        <v>121</v>
      </c>
      <c r="D169" s="65"/>
      <c r="E169" s="65" t="s">
        <v>122</v>
      </c>
      <c r="F169" s="65" t="s">
        <v>127</v>
      </c>
      <c r="G169" s="65" t="s">
        <v>85</v>
      </c>
      <c r="H169" s="65">
        <v>57</v>
      </c>
      <c r="I169" s="65">
        <f t="shared" si="9"/>
        <v>68</v>
      </c>
      <c r="J169" s="65">
        <v>50</v>
      </c>
      <c r="K169" s="65">
        <f t="shared" si="12"/>
        <v>1</v>
      </c>
      <c r="L169" s="65" t="str">
        <f t="shared" si="8"/>
        <v>EU BERGEN</v>
      </c>
      <c r="M169" s="65" t="s">
        <v>68</v>
      </c>
      <c r="N169" t="str">
        <f>VLOOKUP(M169,NOTED!$D$2:$E$7,2,0)</f>
        <v>EU BERGEN</v>
      </c>
    </row>
    <row r="170" spans="1:14">
      <c r="A170" s="65" t="s">
        <v>123</v>
      </c>
      <c r="B170" s="65">
        <v>11077</v>
      </c>
      <c r="C170" s="65" t="s">
        <v>119</v>
      </c>
      <c r="D170" s="65"/>
      <c r="E170" s="65" t="s">
        <v>120</v>
      </c>
      <c r="F170" s="65" t="s">
        <v>127</v>
      </c>
      <c r="G170" s="65" t="s">
        <v>85</v>
      </c>
      <c r="H170" s="65">
        <v>19</v>
      </c>
      <c r="I170" s="65">
        <f t="shared" si="9"/>
        <v>23</v>
      </c>
      <c r="J170" s="65">
        <v>50</v>
      </c>
      <c r="K170" s="65">
        <f t="shared" si="12"/>
        <v>0</v>
      </c>
      <c r="L170" s="65" t="str">
        <f t="shared" si="8"/>
        <v>UK WAREHOUSE</v>
      </c>
      <c r="M170" s="65" t="s">
        <v>70</v>
      </c>
      <c r="N170" t="str">
        <f>VLOOKUP(M170,NOTED!$D$2:$E$7,2,0)</f>
        <v>UK WAREHOUSE</v>
      </c>
    </row>
    <row r="171" spans="1:14">
      <c r="A171" s="65" t="s">
        <v>123</v>
      </c>
      <c r="B171" s="65">
        <v>11077</v>
      </c>
      <c r="C171" s="65" t="s">
        <v>121</v>
      </c>
      <c r="D171" s="65"/>
      <c r="E171" s="65" t="s">
        <v>122</v>
      </c>
      <c r="F171" s="65" t="s">
        <v>127</v>
      </c>
      <c r="G171" s="65" t="s">
        <v>85</v>
      </c>
      <c r="H171" s="65">
        <v>61</v>
      </c>
      <c r="I171" s="65">
        <f t="shared" si="9"/>
        <v>73</v>
      </c>
      <c r="J171" s="65">
        <v>50</v>
      </c>
      <c r="K171" s="65">
        <f t="shared" si="12"/>
        <v>1</v>
      </c>
      <c r="L171" s="65" t="str">
        <f t="shared" si="8"/>
        <v>UK WAREHOUSE</v>
      </c>
      <c r="M171" s="65" t="s">
        <v>70</v>
      </c>
      <c r="N171" t="str">
        <f>VLOOKUP(M171,NOTED!$D$2:$E$7,2,0)</f>
        <v>UK WAREHOUSE</v>
      </c>
    </row>
  </sheetData>
  <autoFilter ref="B2:M171" xr:uid="{1EDFCF1B-0353-41F9-BC28-FE73671DA24B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AJ51"/>
  <sheetViews>
    <sheetView showGridLines="0" topLeftCell="A11" zoomScale="55" zoomScaleNormal="55" workbookViewId="0">
      <selection activeCell="G41" sqref="G41"/>
    </sheetView>
  </sheetViews>
  <sheetFormatPr defaultRowHeight="14.4"/>
  <cols>
    <col min="20" max="20" width="4" customWidth="1"/>
  </cols>
  <sheetData>
    <row r="5" spans="5:36" ht="24.6" customHeight="1">
      <c r="E5" s="60"/>
      <c r="F5" s="60"/>
      <c r="G5" s="60"/>
      <c r="H5" s="60"/>
      <c r="I5" s="60"/>
      <c r="J5" s="60"/>
      <c r="K5" s="60"/>
      <c r="N5" s="61"/>
      <c r="O5" s="61"/>
      <c r="P5" s="61"/>
      <c r="Q5" s="61"/>
      <c r="R5" s="61"/>
      <c r="S5" s="61"/>
      <c r="T5" s="61"/>
      <c r="V5" s="63"/>
      <c r="W5" s="63"/>
      <c r="X5" s="63"/>
      <c r="Y5" s="63"/>
      <c r="Z5" s="63"/>
      <c r="AA5" s="63"/>
      <c r="AB5" s="63"/>
      <c r="AD5" s="107" t="s">
        <v>47</v>
      </c>
      <c r="AE5" s="108"/>
      <c r="AF5" s="108"/>
      <c r="AG5" s="108"/>
      <c r="AH5" s="108"/>
      <c r="AI5" s="108"/>
      <c r="AJ5" s="109"/>
    </row>
    <row r="6" spans="5:36" ht="24.6" customHeight="1">
      <c r="E6" s="60"/>
      <c r="F6" s="60"/>
      <c r="G6" s="60"/>
      <c r="H6" s="60"/>
      <c r="I6" s="60"/>
      <c r="J6" s="60"/>
      <c r="K6" s="60"/>
      <c r="N6" s="61"/>
      <c r="O6" s="61"/>
      <c r="P6" s="61"/>
      <c r="Q6" s="61"/>
      <c r="R6" s="61"/>
      <c r="S6" s="61"/>
      <c r="T6" s="61"/>
      <c r="V6" s="63"/>
      <c r="W6" s="63"/>
      <c r="X6" s="63"/>
      <c r="Y6" s="63"/>
      <c r="Z6" s="63"/>
      <c r="AA6" s="63"/>
      <c r="AB6" s="63"/>
      <c r="AD6" s="110"/>
      <c r="AE6" s="111"/>
      <c r="AF6" s="111"/>
      <c r="AG6" s="111"/>
      <c r="AH6" s="111"/>
      <c r="AI6" s="111"/>
      <c r="AJ6" s="112"/>
    </row>
    <row r="7" spans="5:36" ht="14.4" customHeight="1">
      <c r="E7" s="60"/>
      <c r="F7" s="116" t="s">
        <v>44</v>
      </c>
      <c r="G7" s="116"/>
      <c r="H7" s="116"/>
      <c r="I7" s="116"/>
      <c r="J7" s="116"/>
      <c r="K7" s="60"/>
      <c r="N7" s="117" t="s">
        <v>45</v>
      </c>
      <c r="O7" s="117"/>
      <c r="P7" s="117"/>
      <c r="Q7" s="117"/>
      <c r="R7" s="117"/>
      <c r="S7" s="117"/>
      <c r="T7" s="117"/>
      <c r="V7" s="96" t="s">
        <v>51</v>
      </c>
      <c r="W7" s="96"/>
      <c r="X7" s="96"/>
      <c r="Y7" s="96"/>
      <c r="Z7" s="96"/>
      <c r="AA7" s="96"/>
      <c r="AB7" s="96"/>
      <c r="AD7" s="110"/>
      <c r="AE7" s="111"/>
      <c r="AF7" s="111"/>
      <c r="AG7" s="111"/>
      <c r="AH7" s="111"/>
      <c r="AI7" s="111"/>
      <c r="AJ7" s="112"/>
    </row>
    <row r="8" spans="5:36" ht="14.4" customHeight="1">
      <c r="E8" s="60"/>
      <c r="F8" s="116"/>
      <c r="G8" s="116"/>
      <c r="H8" s="116"/>
      <c r="I8" s="116"/>
      <c r="J8" s="116"/>
      <c r="K8" s="60"/>
      <c r="N8" s="117"/>
      <c r="O8" s="117"/>
      <c r="P8" s="117"/>
      <c r="Q8" s="117"/>
      <c r="R8" s="117"/>
      <c r="S8" s="117"/>
      <c r="T8" s="117"/>
      <c r="V8" s="96"/>
      <c r="W8" s="96"/>
      <c r="X8" s="96"/>
      <c r="Y8" s="96"/>
      <c r="Z8" s="96"/>
      <c r="AA8" s="96"/>
      <c r="AB8" s="96"/>
      <c r="AD8" s="110"/>
      <c r="AE8" s="111"/>
      <c r="AF8" s="111"/>
      <c r="AG8" s="111"/>
      <c r="AH8" s="111"/>
      <c r="AI8" s="111"/>
      <c r="AJ8" s="112"/>
    </row>
    <row r="9" spans="5:36" ht="14.4" customHeight="1">
      <c r="E9" s="60"/>
      <c r="F9" s="116"/>
      <c r="G9" s="116"/>
      <c r="H9" s="116"/>
      <c r="I9" s="116"/>
      <c r="J9" s="116"/>
      <c r="K9" s="60"/>
      <c r="N9" s="117"/>
      <c r="O9" s="117"/>
      <c r="P9" s="117"/>
      <c r="Q9" s="117"/>
      <c r="R9" s="117"/>
      <c r="S9" s="117"/>
      <c r="T9" s="117"/>
      <c r="V9" s="96"/>
      <c r="W9" s="96"/>
      <c r="X9" s="96"/>
      <c r="Y9" s="96"/>
      <c r="Z9" s="96"/>
      <c r="AA9" s="96"/>
      <c r="AB9" s="96"/>
      <c r="AD9" s="110"/>
      <c r="AE9" s="111"/>
      <c r="AF9" s="111"/>
      <c r="AG9" s="111"/>
      <c r="AH9" s="111"/>
      <c r="AI9" s="111"/>
      <c r="AJ9" s="112"/>
    </row>
    <row r="10" spans="5:36" ht="14.4" customHeight="1">
      <c r="E10" s="60"/>
      <c r="F10" s="116"/>
      <c r="G10" s="116"/>
      <c r="H10" s="116"/>
      <c r="I10" s="116"/>
      <c r="J10" s="116"/>
      <c r="K10" s="60"/>
      <c r="N10" s="117"/>
      <c r="O10" s="117"/>
      <c r="P10" s="117"/>
      <c r="Q10" s="117"/>
      <c r="R10" s="117"/>
      <c r="S10" s="117"/>
      <c r="T10" s="117"/>
      <c r="V10" s="96"/>
      <c r="W10" s="96"/>
      <c r="X10" s="96"/>
      <c r="Y10" s="96"/>
      <c r="Z10" s="96"/>
      <c r="AA10" s="96"/>
      <c r="AB10" s="96"/>
      <c r="AD10" s="110"/>
      <c r="AE10" s="111"/>
      <c r="AF10" s="111"/>
      <c r="AG10" s="111"/>
      <c r="AH10" s="111"/>
      <c r="AI10" s="111"/>
      <c r="AJ10" s="112"/>
    </row>
    <row r="11" spans="5:36" ht="14.4" customHeight="1">
      <c r="E11" s="60"/>
      <c r="F11" s="116"/>
      <c r="G11" s="116"/>
      <c r="H11" s="116"/>
      <c r="I11" s="116"/>
      <c r="J11" s="116"/>
      <c r="K11" s="60"/>
      <c r="N11" s="117"/>
      <c r="O11" s="117"/>
      <c r="P11" s="117"/>
      <c r="Q11" s="117"/>
      <c r="R11" s="117"/>
      <c r="S11" s="117"/>
      <c r="T11" s="117"/>
      <c r="V11" s="96"/>
      <c r="W11" s="96"/>
      <c r="X11" s="96"/>
      <c r="Y11" s="96"/>
      <c r="Z11" s="96"/>
      <c r="AA11" s="96"/>
      <c r="AB11" s="96"/>
      <c r="AD11" s="110"/>
      <c r="AE11" s="111"/>
      <c r="AF11" s="111"/>
      <c r="AG11" s="111"/>
      <c r="AH11" s="111"/>
      <c r="AI11" s="111"/>
      <c r="AJ11" s="112"/>
    </row>
    <row r="12" spans="5:36" ht="14.4" customHeight="1">
      <c r="E12" s="60"/>
      <c r="F12" s="116"/>
      <c r="G12" s="116"/>
      <c r="H12" s="116"/>
      <c r="I12" s="116"/>
      <c r="J12" s="116"/>
      <c r="K12" s="60"/>
      <c r="N12" s="117"/>
      <c r="O12" s="117"/>
      <c r="P12" s="117"/>
      <c r="Q12" s="117"/>
      <c r="R12" s="117"/>
      <c r="S12" s="117"/>
      <c r="T12" s="117"/>
      <c r="V12" s="96"/>
      <c r="W12" s="96"/>
      <c r="X12" s="96"/>
      <c r="Y12" s="96"/>
      <c r="Z12" s="96"/>
      <c r="AA12" s="96"/>
      <c r="AB12" s="96"/>
      <c r="AD12" s="110"/>
      <c r="AE12" s="111"/>
      <c r="AF12" s="111"/>
      <c r="AG12" s="111"/>
      <c r="AH12" s="111"/>
      <c r="AI12" s="111"/>
      <c r="AJ12" s="112"/>
    </row>
    <row r="13" spans="5:36" ht="14.4" customHeight="1">
      <c r="E13" s="60"/>
      <c r="F13" s="116"/>
      <c r="G13" s="116"/>
      <c r="H13" s="116"/>
      <c r="I13" s="116"/>
      <c r="J13" s="116"/>
      <c r="K13" s="60"/>
      <c r="N13" s="117"/>
      <c r="O13" s="117"/>
      <c r="P13" s="117"/>
      <c r="Q13" s="117"/>
      <c r="R13" s="117"/>
      <c r="S13" s="117"/>
      <c r="T13" s="117"/>
      <c r="V13" s="96"/>
      <c r="W13" s="96"/>
      <c r="X13" s="96"/>
      <c r="Y13" s="96"/>
      <c r="Z13" s="96"/>
      <c r="AA13" s="96"/>
      <c r="AB13" s="96"/>
      <c r="AD13" s="110"/>
      <c r="AE13" s="111"/>
      <c r="AF13" s="111"/>
      <c r="AG13" s="111"/>
      <c r="AH13" s="111"/>
      <c r="AI13" s="111"/>
      <c r="AJ13" s="112"/>
    </row>
    <row r="14" spans="5:36" ht="14.4" customHeight="1">
      <c r="E14" s="60"/>
      <c r="F14" s="116"/>
      <c r="G14" s="116"/>
      <c r="H14" s="116"/>
      <c r="I14" s="116"/>
      <c r="J14" s="116"/>
      <c r="K14" s="60"/>
      <c r="N14" s="117"/>
      <c r="O14" s="117"/>
      <c r="P14" s="117"/>
      <c r="Q14" s="117"/>
      <c r="R14" s="117"/>
      <c r="S14" s="117"/>
      <c r="T14" s="117"/>
      <c r="V14" s="96"/>
      <c r="W14" s="96"/>
      <c r="X14" s="96"/>
      <c r="Y14" s="96"/>
      <c r="Z14" s="96"/>
      <c r="AA14" s="96"/>
      <c r="AB14" s="96"/>
      <c r="AD14" s="110"/>
      <c r="AE14" s="111"/>
      <c r="AF14" s="111"/>
      <c r="AG14" s="111"/>
      <c r="AH14" s="111"/>
      <c r="AI14" s="111"/>
      <c r="AJ14" s="112"/>
    </row>
    <row r="15" spans="5:36" ht="14.4" customHeight="1">
      <c r="E15" s="60"/>
      <c r="F15" s="116"/>
      <c r="G15" s="116"/>
      <c r="H15" s="116"/>
      <c r="I15" s="116"/>
      <c r="J15" s="116"/>
      <c r="K15" s="60"/>
      <c r="N15" s="117"/>
      <c r="O15" s="117"/>
      <c r="P15" s="117"/>
      <c r="Q15" s="117"/>
      <c r="R15" s="117"/>
      <c r="S15" s="117"/>
      <c r="T15" s="117"/>
      <c r="V15" s="96"/>
      <c r="W15" s="96"/>
      <c r="X15" s="96"/>
      <c r="Y15" s="96"/>
      <c r="Z15" s="96"/>
      <c r="AA15" s="96"/>
      <c r="AB15" s="96"/>
      <c r="AD15" s="110"/>
      <c r="AE15" s="111"/>
      <c r="AF15" s="111"/>
      <c r="AG15" s="111"/>
      <c r="AH15" s="111"/>
      <c r="AI15" s="111"/>
      <c r="AJ15" s="112"/>
    </row>
    <row r="16" spans="5:36" ht="14.4" customHeight="1">
      <c r="E16" s="60"/>
      <c r="F16" s="116"/>
      <c r="G16" s="116"/>
      <c r="H16" s="116"/>
      <c r="I16" s="116"/>
      <c r="J16" s="116"/>
      <c r="K16" s="60"/>
      <c r="N16" s="117"/>
      <c r="O16" s="117"/>
      <c r="P16" s="117"/>
      <c r="Q16" s="117"/>
      <c r="R16" s="117"/>
      <c r="S16" s="117"/>
      <c r="T16" s="117"/>
      <c r="V16" s="96"/>
      <c r="W16" s="96"/>
      <c r="X16" s="96"/>
      <c r="Y16" s="96"/>
      <c r="Z16" s="96"/>
      <c r="AA16" s="96"/>
      <c r="AB16" s="96"/>
      <c r="AD16" s="110"/>
      <c r="AE16" s="111"/>
      <c r="AF16" s="111"/>
      <c r="AG16" s="111"/>
      <c r="AH16" s="111"/>
      <c r="AI16" s="111"/>
      <c r="AJ16" s="112"/>
    </row>
    <row r="17" spans="5:36" ht="14.4" customHeight="1">
      <c r="E17" s="60"/>
      <c r="F17" s="60"/>
      <c r="G17" s="60"/>
      <c r="H17" s="60"/>
      <c r="I17" s="60"/>
      <c r="J17" s="60"/>
      <c r="K17" s="60"/>
      <c r="N17" s="61"/>
      <c r="O17" s="61"/>
      <c r="P17" s="61"/>
      <c r="Q17" s="61"/>
      <c r="R17" s="61"/>
      <c r="S17" s="61"/>
      <c r="T17" s="61"/>
      <c r="V17" s="63"/>
      <c r="W17" s="63"/>
      <c r="X17" s="63"/>
      <c r="Y17" s="63"/>
      <c r="Z17" s="63"/>
      <c r="AA17" s="63"/>
      <c r="AB17" s="63"/>
      <c r="AD17" s="110"/>
      <c r="AE17" s="111"/>
      <c r="AF17" s="111"/>
      <c r="AG17" s="111"/>
      <c r="AH17" s="111"/>
      <c r="AI17" s="111"/>
      <c r="AJ17" s="112"/>
    </row>
    <row r="18" spans="5:36" ht="14.4" customHeight="1">
      <c r="E18" s="60"/>
      <c r="F18" s="60"/>
      <c r="G18" s="60"/>
      <c r="H18" s="60"/>
      <c r="I18" s="60"/>
      <c r="J18" s="60"/>
      <c r="K18" s="60"/>
      <c r="N18" s="61"/>
      <c r="O18" s="61"/>
      <c r="P18" s="61"/>
      <c r="Q18" s="61"/>
      <c r="R18" s="61"/>
      <c r="S18" s="61"/>
      <c r="T18" s="61"/>
      <c r="V18" s="63"/>
      <c r="W18" s="63"/>
      <c r="X18" s="63"/>
      <c r="Y18" s="63"/>
      <c r="Z18" s="63"/>
      <c r="AA18" s="63"/>
      <c r="AB18" s="63"/>
      <c r="AD18" s="110"/>
      <c r="AE18" s="111"/>
      <c r="AF18" s="111"/>
      <c r="AG18" s="111"/>
      <c r="AH18" s="111"/>
      <c r="AI18" s="111"/>
      <c r="AJ18" s="112"/>
    </row>
    <row r="19" spans="5:36" ht="14.4" customHeight="1">
      <c r="E19" s="60"/>
      <c r="F19" s="60"/>
      <c r="G19" s="60"/>
      <c r="H19" s="60"/>
      <c r="I19" s="60"/>
      <c r="J19" s="60"/>
      <c r="K19" s="60"/>
      <c r="N19" s="61"/>
      <c r="O19" s="61"/>
      <c r="P19" s="61"/>
      <c r="Q19" s="61"/>
      <c r="R19" s="61"/>
      <c r="S19" s="61"/>
      <c r="T19" s="61"/>
      <c r="V19" s="63"/>
      <c r="W19" s="63"/>
      <c r="X19" s="63"/>
      <c r="Y19" s="63"/>
      <c r="Z19" s="63"/>
      <c r="AA19" s="63"/>
      <c r="AB19" s="63"/>
      <c r="AD19" s="113"/>
      <c r="AE19" s="114"/>
      <c r="AF19" s="114"/>
      <c r="AG19" s="114"/>
      <c r="AH19" s="114"/>
      <c r="AI19" s="114"/>
      <c r="AJ19" s="115"/>
    </row>
    <row r="22" spans="5:36">
      <c r="E22" s="97" t="s">
        <v>46</v>
      </c>
      <c r="F22" s="98"/>
      <c r="G22" s="98"/>
      <c r="H22" s="98"/>
      <c r="I22" s="98"/>
      <c r="J22" s="98"/>
      <c r="K22" s="99"/>
      <c r="N22" s="62"/>
      <c r="O22" s="62"/>
      <c r="P22" s="62"/>
      <c r="Q22" s="62"/>
      <c r="R22" s="62"/>
      <c r="S22" s="62"/>
      <c r="T22" s="62"/>
      <c r="V22" s="118" t="s">
        <v>50</v>
      </c>
      <c r="W22" s="118"/>
      <c r="X22" s="118"/>
      <c r="Y22" s="118"/>
      <c r="Z22" s="118"/>
      <c r="AA22" s="118"/>
      <c r="AB22" s="118"/>
      <c r="AD22" s="119" t="s">
        <v>75</v>
      </c>
      <c r="AE22" s="120"/>
      <c r="AF22" s="120"/>
      <c r="AG22" s="120"/>
      <c r="AH22" s="120"/>
      <c r="AI22" s="120"/>
      <c r="AJ22" s="120"/>
    </row>
    <row r="23" spans="5:36">
      <c r="E23" s="100"/>
      <c r="F23" s="101"/>
      <c r="G23" s="101"/>
      <c r="H23" s="101"/>
      <c r="I23" s="101"/>
      <c r="J23" s="101"/>
      <c r="K23" s="102"/>
      <c r="N23" s="62"/>
      <c r="O23" s="62"/>
      <c r="P23" s="62"/>
      <c r="Q23" s="62"/>
      <c r="R23" s="62"/>
      <c r="S23" s="62"/>
      <c r="T23" s="62"/>
      <c r="V23" s="118"/>
      <c r="W23" s="118"/>
      <c r="X23" s="118"/>
      <c r="Y23" s="118"/>
      <c r="Z23" s="118"/>
      <c r="AA23" s="118"/>
      <c r="AB23" s="118"/>
      <c r="AD23" s="120"/>
      <c r="AE23" s="120"/>
      <c r="AF23" s="120"/>
      <c r="AG23" s="120"/>
      <c r="AH23" s="120"/>
      <c r="AI23" s="120"/>
      <c r="AJ23" s="120"/>
    </row>
    <row r="24" spans="5:36" ht="14.4" customHeight="1">
      <c r="E24" s="100"/>
      <c r="F24" s="101"/>
      <c r="G24" s="101"/>
      <c r="H24" s="101"/>
      <c r="I24" s="101"/>
      <c r="J24" s="101"/>
      <c r="K24" s="102"/>
      <c r="N24" s="106" t="s">
        <v>49</v>
      </c>
      <c r="O24" s="106"/>
      <c r="P24" s="106"/>
      <c r="Q24" s="106"/>
      <c r="R24" s="106"/>
      <c r="S24" s="106"/>
      <c r="T24" s="106"/>
      <c r="V24" s="118"/>
      <c r="W24" s="118"/>
      <c r="X24" s="118"/>
      <c r="Y24" s="118"/>
      <c r="Z24" s="118"/>
      <c r="AA24" s="118"/>
      <c r="AB24" s="118"/>
      <c r="AD24" s="120"/>
      <c r="AE24" s="120"/>
      <c r="AF24" s="120"/>
      <c r="AG24" s="120"/>
      <c r="AH24" s="120"/>
      <c r="AI24" s="120"/>
      <c r="AJ24" s="120"/>
    </row>
    <row r="25" spans="5:36" ht="14.4" customHeight="1">
      <c r="E25" s="100"/>
      <c r="F25" s="101"/>
      <c r="G25" s="101"/>
      <c r="H25" s="101"/>
      <c r="I25" s="101"/>
      <c r="J25" s="101"/>
      <c r="K25" s="102"/>
      <c r="N25" s="106"/>
      <c r="O25" s="106"/>
      <c r="P25" s="106"/>
      <c r="Q25" s="106"/>
      <c r="R25" s="106"/>
      <c r="S25" s="106"/>
      <c r="T25" s="106"/>
      <c r="V25" s="118"/>
      <c r="W25" s="118"/>
      <c r="X25" s="118"/>
      <c r="Y25" s="118"/>
      <c r="Z25" s="118"/>
      <c r="AA25" s="118"/>
      <c r="AB25" s="118"/>
      <c r="AD25" s="120"/>
      <c r="AE25" s="120"/>
      <c r="AF25" s="120"/>
      <c r="AG25" s="120"/>
      <c r="AH25" s="120"/>
      <c r="AI25" s="120"/>
      <c r="AJ25" s="120"/>
    </row>
    <row r="26" spans="5:36" ht="14.4" customHeight="1">
      <c r="E26" s="100"/>
      <c r="F26" s="101"/>
      <c r="G26" s="101"/>
      <c r="H26" s="101"/>
      <c r="I26" s="101"/>
      <c r="J26" s="101"/>
      <c r="K26" s="102"/>
      <c r="N26" s="106"/>
      <c r="O26" s="106"/>
      <c r="P26" s="106"/>
      <c r="Q26" s="106"/>
      <c r="R26" s="106"/>
      <c r="S26" s="106"/>
      <c r="T26" s="106"/>
      <c r="V26" s="118"/>
      <c r="W26" s="118"/>
      <c r="X26" s="118"/>
      <c r="Y26" s="118"/>
      <c r="Z26" s="118"/>
      <c r="AA26" s="118"/>
      <c r="AB26" s="118"/>
      <c r="AD26" s="120"/>
      <c r="AE26" s="120"/>
      <c r="AF26" s="120"/>
      <c r="AG26" s="120"/>
      <c r="AH26" s="120"/>
      <c r="AI26" s="120"/>
      <c r="AJ26" s="120"/>
    </row>
    <row r="27" spans="5:36" ht="14.4" customHeight="1">
      <c r="E27" s="100"/>
      <c r="F27" s="101"/>
      <c r="G27" s="101"/>
      <c r="H27" s="101"/>
      <c r="I27" s="101"/>
      <c r="J27" s="101"/>
      <c r="K27" s="102"/>
      <c r="N27" s="106"/>
      <c r="O27" s="106"/>
      <c r="P27" s="106"/>
      <c r="Q27" s="106"/>
      <c r="R27" s="106"/>
      <c r="S27" s="106"/>
      <c r="T27" s="106"/>
      <c r="V27" s="118"/>
      <c r="W27" s="118"/>
      <c r="X27" s="118"/>
      <c r="Y27" s="118"/>
      <c r="Z27" s="118"/>
      <c r="AA27" s="118"/>
      <c r="AB27" s="118"/>
      <c r="AD27" s="120"/>
      <c r="AE27" s="120"/>
      <c r="AF27" s="120"/>
      <c r="AG27" s="120"/>
      <c r="AH27" s="120"/>
      <c r="AI27" s="120"/>
      <c r="AJ27" s="120"/>
    </row>
    <row r="28" spans="5:36" ht="14.4" customHeight="1">
      <c r="E28" s="100"/>
      <c r="F28" s="101"/>
      <c r="G28" s="101"/>
      <c r="H28" s="101"/>
      <c r="I28" s="101"/>
      <c r="J28" s="101"/>
      <c r="K28" s="102"/>
      <c r="N28" s="106"/>
      <c r="O28" s="106"/>
      <c r="P28" s="106"/>
      <c r="Q28" s="106"/>
      <c r="R28" s="106"/>
      <c r="S28" s="106"/>
      <c r="T28" s="106"/>
      <c r="V28" s="118"/>
      <c r="W28" s="118"/>
      <c r="X28" s="118"/>
      <c r="Y28" s="118"/>
      <c r="Z28" s="118"/>
      <c r="AA28" s="118"/>
      <c r="AB28" s="118"/>
      <c r="AD28" s="120"/>
      <c r="AE28" s="120"/>
      <c r="AF28" s="120"/>
      <c r="AG28" s="120"/>
      <c r="AH28" s="120"/>
      <c r="AI28" s="120"/>
      <c r="AJ28" s="120"/>
    </row>
    <row r="29" spans="5:36" ht="14.4" customHeight="1">
      <c r="E29" s="100"/>
      <c r="F29" s="101"/>
      <c r="G29" s="101"/>
      <c r="H29" s="101"/>
      <c r="I29" s="101"/>
      <c r="J29" s="101"/>
      <c r="K29" s="102"/>
      <c r="N29" s="106"/>
      <c r="O29" s="106"/>
      <c r="P29" s="106"/>
      <c r="Q29" s="106"/>
      <c r="R29" s="106"/>
      <c r="S29" s="106"/>
      <c r="T29" s="106"/>
      <c r="V29" s="118"/>
      <c r="W29" s="118"/>
      <c r="X29" s="118"/>
      <c r="Y29" s="118"/>
      <c r="Z29" s="118"/>
      <c r="AA29" s="118"/>
      <c r="AB29" s="118"/>
      <c r="AD29" s="120"/>
      <c r="AE29" s="120"/>
      <c r="AF29" s="120"/>
      <c r="AG29" s="120"/>
      <c r="AH29" s="120"/>
      <c r="AI29" s="120"/>
      <c r="AJ29" s="120"/>
    </row>
    <row r="30" spans="5:36" ht="14.4" customHeight="1">
      <c r="E30" s="100"/>
      <c r="F30" s="101"/>
      <c r="G30" s="101"/>
      <c r="H30" s="101"/>
      <c r="I30" s="101"/>
      <c r="J30" s="101"/>
      <c r="K30" s="102"/>
      <c r="N30" s="106"/>
      <c r="O30" s="106"/>
      <c r="P30" s="106"/>
      <c r="Q30" s="106"/>
      <c r="R30" s="106"/>
      <c r="S30" s="106"/>
      <c r="T30" s="106"/>
      <c r="V30" s="118"/>
      <c r="W30" s="118"/>
      <c r="X30" s="118"/>
      <c r="Y30" s="118"/>
      <c r="Z30" s="118"/>
      <c r="AA30" s="118"/>
      <c r="AB30" s="118"/>
      <c r="AD30" s="120"/>
      <c r="AE30" s="120"/>
      <c r="AF30" s="120"/>
      <c r="AG30" s="120"/>
      <c r="AH30" s="120"/>
      <c r="AI30" s="120"/>
      <c r="AJ30" s="120"/>
    </row>
    <row r="31" spans="5:36" ht="14.4" customHeight="1">
      <c r="E31" s="100"/>
      <c r="F31" s="101"/>
      <c r="G31" s="101"/>
      <c r="H31" s="101"/>
      <c r="I31" s="101"/>
      <c r="J31" s="101"/>
      <c r="K31" s="102"/>
      <c r="N31" s="106"/>
      <c r="O31" s="106"/>
      <c r="P31" s="106"/>
      <c r="Q31" s="106"/>
      <c r="R31" s="106"/>
      <c r="S31" s="106"/>
      <c r="T31" s="106"/>
      <c r="V31" s="118"/>
      <c r="W31" s="118"/>
      <c r="X31" s="118"/>
      <c r="Y31" s="118"/>
      <c r="Z31" s="118"/>
      <c r="AA31" s="118"/>
      <c r="AB31" s="118"/>
      <c r="AD31" s="120"/>
      <c r="AE31" s="120"/>
      <c r="AF31" s="120"/>
      <c r="AG31" s="120"/>
      <c r="AH31" s="120"/>
      <c r="AI31" s="120"/>
      <c r="AJ31" s="120"/>
    </row>
    <row r="32" spans="5:36" ht="14.4" customHeight="1">
      <c r="E32" s="100"/>
      <c r="F32" s="101"/>
      <c r="G32" s="101"/>
      <c r="H32" s="101"/>
      <c r="I32" s="101"/>
      <c r="J32" s="101"/>
      <c r="K32" s="102"/>
      <c r="N32" s="106"/>
      <c r="O32" s="106"/>
      <c r="P32" s="106"/>
      <c r="Q32" s="106"/>
      <c r="R32" s="106"/>
      <c r="S32" s="106"/>
      <c r="T32" s="106"/>
      <c r="V32" s="118"/>
      <c r="W32" s="118"/>
      <c r="X32" s="118"/>
      <c r="Y32" s="118"/>
      <c r="Z32" s="118"/>
      <c r="AA32" s="118"/>
      <c r="AB32" s="118"/>
      <c r="AD32" s="120"/>
      <c r="AE32" s="120"/>
      <c r="AF32" s="120"/>
      <c r="AG32" s="120"/>
      <c r="AH32" s="120"/>
      <c r="AI32" s="120"/>
      <c r="AJ32" s="120"/>
    </row>
    <row r="33" spans="5:36" ht="14.4" customHeight="1">
      <c r="E33" s="100"/>
      <c r="F33" s="101"/>
      <c r="G33" s="101"/>
      <c r="H33" s="101"/>
      <c r="I33" s="101"/>
      <c r="J33" s="101"/>
      <c r="K33" s="102"/>
      <c r="N33" s="106"/>
      <c r="O33" s="106"/>
      <c r="P33" s="106"/>
      <c r="Q33" s="106"/>
      <c r="R33" s="106"/>
      <c r="S33" s="106"/>
      <c r="T33" s="106"/>
      <c r="V33" s="118"/>
      <c r="W33" s="118"/>
      <c r="X33" s="118"/>
      <c r="Y33" s="118"/>
      <c r="Z33" s="118"/>
      <c r="AA33" s="118"/>
      <c r="AB33" s="118"/>
      <c r="AD33" s="120"/>
      <c r="AE33" s="120"/>
      <c r="AF33" s="120"/>
      <c r="AG33" s="120"/>
      <c r="AH33" s="120"/>
      <c r="AI33" s="120"/>
      <c r="AJ33" s="120"/>
    </row>
    <row r="34" spans="5:36">
      <c r="E34" s="100"/>
      <c r="F34" s="101"/>
      <c r="G34" s="101"/>
      <c r="H34" s="101"/>
      <c r="I34" s="101"/>
      <c r="J34" s="101"/>
      <c r="K34" s="102"/>
      <c r="N34" s="62"/>
      <c r="O34" s="62"/>
      <c r="P34" s="62"/>
      <c r="Q34" s="62"/>
      <c r="R34" s="62"/>
      <c r="S34" s="62"/>
      <c r="T34" s="62"/>
      <c r="V34" s="118"/>
      <c r="W34" s="118"/>
      <c r="X34" s="118"/>
      <c r="Y34" s="118"/>
      <c r="Z34" s="118"/>
      <c r="AA34" s="118"/>
      <c r="AB34" s="118"/>
      <c r="AD34" s="120"/>
      <c r="AE34" s="120"/>
      <c r="AF34" s="120"/>
      <c r="AG34" s="120"/>
      <c r="AH34" s="120"/>
      <c r="AI34" s="120"/>
      <c r="AJ34" s="120"/>
    </row>
    <row r="35" spans="5:36">
      <c r="E35" s="100"/>
      <c r="F35" s="101"/>
      <c r="G35" s="101"/>
      <c r="H35" s="101"/>
      <c r="I35" s="101"/>
      <c r="J35" s="101"/>
      <c r="K35" s="102"/>
      <c r="N35" s="62"/>
      <c r="O35" s="62"/>
      <c r="P35" s="62"/>
      <c r="Q35" s="62"/>
      <c r="R35" s="62"/>
      <c r="S35" s="62"/>
      <c r="T35" s="62"/>
      <c r="V35" s="118"/>
      <c r="W35" s="118"/>
      <c r="X35" s="118"/>
      <c r="Y35" s="118"/>
      <c r="Z35" s="118"/>
      <c r="AA35" s="118"/>
      <c r="AB35" s="118"/>
      <c r="AD35" s="120"/>
      <c r="AE35" s="120"/>
      <c r="AF35" s="120"/>
      <c r="AG35" s="120"/>
      <c r="AH35" s="120"/>
      <c r="AI35" s="120"/>
      <c r="AJ35" s="120"/>
    </row>
    <row r="36" spans="5:36">
      <c r="E36" s="103"/>
      <c r="F36" s="104"/>
      <c r="G36" s="104"/>
      <c r="H36" s="104"/>
      <c r="I36" s="104"/>
      <c r="J36" s="104"/>
      <c r="K36" s="105"/>
      <c r="N36" s="62"/>
      <c r="O36" s="62"/>
      <c r="P36" s="62"/>
      <c r="Q36" s="62"/>
      <c r="R36" s="62"/>
      <c r="S36" s="62"/>
      <c r="T36" s="62"/>
      <c r="V36" s="118"/>
      <c r="W36" s="118"/>
      <c r="X36" s="118"/>
      <c r="Y36" s="118"/>
      <c r="Z36" s="118"/>
      <c r="AA36" s="118"/>
      <c r="AB36" s="118"/>
      <c r="AD36" s="120"/>
      <c r="AE36" s="120"/>
      <c r="AF36" s="120"/>
      <c r="AG36" s="120"/>
      <c r="AH36" s="120"/>
      <c r="AI36" s="120"/>
      <c r="AJ36" s="120"/>
    </row>
    <row r="42" spans="5:36" ht="14.4" customHeight="1"/>
    <row r="43" spans="5:36" ht="14.4" customHeight="1"/>
    <row r="44" spans="5:36" ht="14.4" customHeight="1"/>
    <row r="45" spans="5:36" ht="14.4" customHeight="1"/>
    <row r="46" spans="5:36" ht="14.4" customHeight="1"/>
    <row r="47" spans="5:36" ht="14.4" customHeight="1"/>
    <row r="48" spans="5:36" ht="14.4" customHeight="1"/>
    <row r="49" ht="14.4" customHeight="1"/>
    <row r="50" ht="14.4" customHeight="1"/>
    <row r="51" ht="14.4" customHeight="1"/>
  </sheetData>
  <mergeCells count="8">
    <mergeCell ref="V7:AB16"/>
    <mergeCell ref="E22:K36"/>
    <mergeCell ref="N24:T33"/>
    <mergeCell ref="AD5:AJ19"/>
    <mergeCell ref="F7:J16"/>
    <mergeCell ref="N7:T16"/>
    <mergeCell ref="V22:AB36"/>
    <mergeCell ref="AD22:AJ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74D9-C822-4FFF-AF30-904C8F16F42B}">
  <dimension ref="D1:G7"/>
  <sheetViews>
    <sheetView workbookViewId="0">
      <selection activeCell="D5" sqref="D5"/>
    </sheetView>
  </sheetViews>
  <sheetFormatPr defaultRowHeight="14.4"/>
  <cols>
    <col min="3" max="3" width="13.21875" bestFit="1" customWidth="1"/>
    <col min="4" max="4" width="37.44140625" style="77" customWidth="1"/>
    <col min="5" max="5" width="18.77734375" customWidth="1"/>
  </cols>
  <sheetData>
    <row r="1" spans="4:7">
      <c r="D1" s="75" t="s">
        <v>78</v>
      </c>
      <c r="E1" s="74" t="s">
        <v>79</v>
      </c>
    </row>
    <row r="2" spans="4:7" ht="72">
      <c r="D2" s="76" t="s">
        <v>62</v>
      </c>
      <c r="E2" s="65" t="s">
        <v>45</v>
      </c>
    </row>
    <row r="3" spans="4:7" ht="57.6">
      <c r="D3" s="76" t="s">
        <v>76</v>
      </c>
      <c r="E3" s="65" t="s">
        <v>44</v>
      </c>
    </row>
    <row r="4" spans="4:7" ht="105.6" customHeight="1">
      <c r="D4" s="76" t="s">
        <v>68</v>
      </c>
      <c r="E4" s="65" t="s">
        <v>53</v>
      </c>
      <c r="G4" s="65" t="s">
        <v>68</v>
      </c>
    </row>
    <row r="5" spans="4:7" ht="72">
      <c r="D5" s="76" t="s">
        <v>70</v>
      </c>
      <c r="E5" s="65" t="s">
        <v>71</v>
      </c>
    </row>
    <row r="6" spans="4:7" ht="115.2">
      <c r="D6" s="76" t="s">
        <v>77</v>
      </c>
      <c r="E6" s="65" t="s">
        <v>49</v>
      </c>
    </row>
    <row r="7" spans="4:7" ht="57.6">
      <c r="D7" s="76" t="s">
        <v>73</v>
      </c>
      <c r="E7" s="65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DD933-2722-4B2A-A695-B55043FBB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MER.QT-1.BM2</vt:lpstr>
      <vt:lpstr>DETAIL</vt:lpstr>
      <vt:lpstr>LAYOUT</vt:lpstr>
      <vt:lpstr>NOTED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Tuyen Truong Mong</cp:lastModifiedBy>
  <cp:lastPrinted>2024-10-29T09:01:16Z</cp:lastPrinted>
  <dcterms:created xsi:type="dcterms:W3CDTF">2020-11-11T02:21:38Z</dcterms:created>
  <dcterms:modified xsi:type="dcterms:W3CDTF">2025-08-13T07:34:54Z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