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D:\ERP\ALD\REISS\SHORT\"/>
    </mc:Choice>
  </mc:AlternateContent>
  <xr:revisionPtr revIDLastSave="0" documentId="13_ncr:1_{64C85B2C-3C8A-457D-89FF-6F0A5E695262}" xr6:coauthVersionLast="47" xr6:coauthVersionMax="47" xr10:uidLastSave="{00000000-0000-0000-0000-000000000000}"/>
  <bookViews>
    <workbookView xWindow="-110" yWindow="-110" windowWidth="19420" windowHeight="10300" tabRatio="753" activeTab="4" xr2:uid="{00000000-000D-0000-FFFF-FFFF00000000}"/>
  </bookViews>
  <sheets>
    <sheet name="1. CUTTING DOCKET" sheetId="1" r:id="rId1"/>
    <sheet name="GREY" sheetId="16" state="hidden" r:id="rId2"/>
    <sheet name="2. TRIM CARD" sheetId="5" state="hidden" r:id="rId3"/>
    <sheet name="GRADING  ( BƯỚC NHẢY)" sheetId="22" r:id="rId4"/>
    <sheet name="SPEC" sheetId="23" r:id="rId5"/>
    <sheet name="COMMENT" sheetId="24" r:id="rId6"/>
    <sheet name="2. TRIM CARD (GREY)" sheetId="17" state="hidden" r:id="rId7"/>
    <sheet name="3. ĐỊNH VỊ HÌNH IN.THÊU" sheetId="7" state="hidden" r:id="rId8"/>
    <sheet name="4. THÔNG SỐ SẢN XUẤT" sheetId="8" state="hidden" r:id="rId9"/>
  </sheets>
  <definedNames>
    <definedName name="_Fill" localSheetId="2" hidden="1">#REF!</definedName>
    <definedName name="_Fill" localSheetId="6" hidden="1">#REF!</definedName>
    <definedName name="_Fill" hidden="1">#REF!</definedName>
    <definedName name="_xlnm._FilterDatabase" localSheetId="0" hidden="1">'1. CUTTING DOCKET'!$A$45:$R$68</definedName>
    <definedName name="_xlnm._FilterDatabase" localSheetId="1" hidden="1">GREY!$A$64:$Q$131</definedName>
    <definedName name="_xlnm.Print_Area" localSheetId="0">'1. CUTTING DOCKET'!$A$1:$Q$92</definedName>
    <definedName name="_xlnm.Print_Area" localSheetId="2">'2. TRIM CARD'!$A$1:$C$28</definedName>
    <definedName name="_xlnm.Print_Area" localSheetId="6">'2. TRIM CARD (GREY)'!$A$1:$E$39</definedName>
    <definedName name="_xlnm.Print_Area" localSheetId="3">'GRADING  ( BƯỚC NHẢY)'!$A$1:$N$19</definedName>
    <definedName name="_xlnm.Print_Area" localSheetId="1">GREY!$A$1:$P$169</definedName>
    <definedName name="_xlnm.Print_Area" localSheetId="4">SPEC!$A$1:$N$19</definedName>
    <definedName name="_xlnm.Print_Titles" localSheetId="0">'1. CUTTING DOCKET'!$1:$15</definedName>
    <definedName name="_xlnm.Print_Titles" localSheetId="2">'2. TRIM CARD'!$1:$5</definedName>
    <definedName name="_xlnm.Print_Titles" localSheetId="6">'2. TRIM CARD (GREY)'!$1:$5</definedName>
    <definedName name="_xlnm.Print_Titles" localSheetId="1">GREY!$1:$15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3" i="1" l="1"/>
  <c r="J43" i="1"/>
  <c r="K69" i="1"/>
  <c r="K68" i="1"/>
  <c r="K67" i="1"/>
  <c r="K66" i="1"/>
  <c r="K65" i="1"/>
  <c r="K64" i="1"/>
  <c r="K63" i="1"/>
  <c r="K62" i="1"/>
  <c r="K61" i="1"/>
  <c r="K60" i="1"/>
  <c r="K59" i="1"/>
  <c r="K58" i="1"/>
  <c r="C17" i="5"/>
  <c r="B17" i="5"/>
  <c r="C12" i="5"/>
  <c r="L69" i="1" l="1"/>
  <c r="M69" i="1" s="1"/>
  <c r="O69" i="1" s="1"/>
  <c r="I69" i="1"/>
  <c r="H69" i="1"/>
  <c r="I67" i="1"/>
  <c r="L65" i="1"/>
  <c r="L67" i="1" s="1"/>
  <c r="I63" i="1"/>
  <c r="I61" i="1"/>
  <c r="I59" i="1"/>
  <c r="I55" i="1"/>
  <c r="H55" i="1"/>
  <c r="I54" i="1"/>
  <c r="H54" i="1"/>
  <c r="I53" i="1"/>
  <c r="H53" i="1"/>
  <c r="F53" i="1" s="1"/>
  <c r="I52" i="1"/>
  <c r="H52" i="1"/>
  <c r="F52" i="1" s="1"/>
  <c r="I51" i="1"/>
  <c r="H51" i="1"/>
  <c r="I50" i="1"/>
  <c r="H50" i="1"/>
  <c r="I49" i="1"/>
  <c r="H49" i="1"/>
  <c r="I48" i="1"/>
  <c r="H48" i="1"/>
  <c r="H46" i="1"/>
  <c r="F46" i="1" s="1"/>
  <c r="I46" i="1"/>
  <c r="H47" i="1"/>
  <c r="F47" i="1" s="1"/>
  <c r="I47" i="1"/>
  <c r="L47" i="1"/>
  <c r="E43" i="1"/>
  <c r="E41" i="1"/>
  <c r="G29" i="1" l="1"/>
  <c r="H29" i="1"/>
  <c r="I29" i="1"/>
  <c r="J29" i="1"/>
  <c r="K29" i="1"/>
  <c r="F29" i="1"/>
  <c r="Q32" i="1" l="1"/>
  <c r="D33" i="1"/>
  <c r="D34" i="1" s="1"/>
  <c r="F33" i="1"/>
  <c r="F34" i="1" s="1"/>
  <c r="G33" i="1"/>
  <c r="G34" i="1" s="1"/>
  <c r="H33" i="1"/>
  <c r="H34" i="1" s="1"/>
  <c r="I33" i="1"/>
  <c r="I34" i="1" s="1"/>
  <c r="J33" i="1"/>
  <c r="J34" i="1" s="1"/>
  <c r="K33" i="1"/>
  <c r="K34" i="1" s="1"/>
  <c r="Q34" i="1" l="1"/>
  <c r="Q33" i="1"/>
  <c r="G22" i="1"/>
  <c r="G36" i="1" s="1"/>
  <c r="F19" i="5"/>
  <c r="B19" i="5" l="1"/>
  <c r="A19" i="5"/>
  <c r="A17" i="5"/>
  <c r="B27" i="5" l="1"/>
  <c r="L46" i="1"/>
  <c r="P9" i="23" l="1"/>
  <c r="P8" i="23"/>
  <c r="P7" i="23"/>
  <c r="A15" i="5" l="1"/>
  <c r="B15" i="5" l="1"/>
  <c r="B13" i="5"/>
  <c r="A13" i="5"/>
  <c r="A23" i="5"/>
  <c r="A12" i="5"/>
  <c r="A8" i="5"/>
  <c r="C6" i="5"/>
  <c r="C9" i="5"/>
  <c r="B9" i="5"/>
  <c r="B6" i="5"/>
  <c r="A10" i="5"/>
  <c r="Q28" i="1" l="1"/>
  <c r="A9" i="5" l="1"/>
  <c r="Q20" i="1"/>
  <c r="Q21" i="1"/>
  <c r="J22" i="1" l="1"/>
  <c r="I22" i="1"/>
  <c r="I36" i="1" l="1"/>
  <c r="J36" i="1"/>
  <c r="H22" i="1"/>
  <c r="B12" i="5"/>
  <c r="L64" i="1"/>
  <c r="L66" i="1" s="1"/>
  <c r="L68" i="1" s="1"/>
  <c r="A6" i="5"/>
  <c r="A40" i="1"/>
  <c r="A42" i="1"/>
  <c r="B43" i="1"/>
  <c r="B41" i="1"/>
  <c r="H36" i="1" l="1"/>
  <c r="B21" i="5"/>
  <c r="A21" i="5"/>
  <c r="Q27" i="1" l="1"/>
  <c r="Q25" i="1"/>
  <c r="Q18" i="1"/>
  <c r="K22" i="1" l="1"/>
  <c r="Q19" i="1"/>
  <c r="Q22" i="1" s="1"/>
  <c r="M67" i="1" s="1"/>
  <c r="O67" i="1" s="1"/>
  <c r="F35" i="1"/>
  <c r="M61" i="1" l="1"/>
  <c r="O61" i="1" s="1"/>
  <c r="M63" i="1"/>
  <c r="O63" i="1" s="1"/>
  <c r="K52" i="1"/>
  <c r="M52" i="1" s="1"/>
  <c r="O52" i="1" s="1"/>
  <c r="K48" i="1"/>
  <c r="K54" i="1"/>
  <c r="M59" i="1"/>
  <c r="O59" i="1" s="1"/>
  <c r="K50" i="1"/>
  <c r="G41" i="1"/>
  <c r="K36" i="1"/>
  <c r="F22" i="1"/>
  <c r="C88" i="1"/>
  <c r="C86" i="1"/>
  <c r="I68" i="1"/>
  <c r="I66" i="1"/>
  <c r="I62" i="1"/>
  <c r="I60" i="1"/>
  <c r="I58" i="1"/>
  <c r="K35" i="1"/>
  <c r="J35" i="1"/>
  <c r="I35" i="1"/>
  <c r="H35" i="1"/>
  <c r="G35" i="1"/>
  <c r="D26" i="1"/>
  <c r="J51" i="16"/>
  <c r="L66" i="16"/>
  <c r="B38" i="17"/>
  <c r="A38" i="17"/>
  <c r="B32" i="17"/>
  <c r="B30" i="17"/>
  <c r="A30" i="17"/>
  <c r="B28" i="17"/>
  <c r="A28" i="17"/>
  <c r="B26" i="17"/>
  <c r="B24" i="17"/>
  <c r="A24" i="17"/>
  <c r="B22" i="17"/>
  <c r="A22" i="17"/>
  <c r="B20" i="17"/>
  <c r="A20" i="17"/>
  <c r="B18" i="17"/>
  <c r="A18" i="17"/>
  <c r="B17" i="17"/>
  <c r="A17" i="17"/>
  <c r="E16" i="17"/>
  <c r="D16" i="17"/>
  <c r="C16" i="17"/>
  <c r="B16" i="17"/>
  <c r="A14" i="17"/>
  <c r="E13" i="17"/>
  <c r="B13" i="17"/>
  <c r="A13" i="17"/>
  <c r="A12" i="17"/>
  <c r="A11" i="17"/>
  <c r="A9" i="17"/>
  <c r="A8" i="17"/>
  <c r="B7" i="17"/>
  <c r="E5" i="17"/>
  <c r="D5" i="17"/>
  <c r="C5" i="17"/>
  <c r="B4" i="17"/>
  <c r="A4" i="17"/>
  <c r="B3" i="17"/>
  <c r="A3" i="17"/>
  <c r="B2" i="17"/>
  <c r="A2" i="17"/>
  <c r="F36" i="1" l="1"/>
  <c r="M54" i="1"/>
  <c r="O54" i="1" s="1"/>
  <c r="Q26" i="1"/>
  <c r="Q29" i="1" s="1"/>
  <c r="M65" i="1" s="1"/>
  <c r="O65" i="1" s="1"/>
  <c r="Q35" i="1"/>
  <c r="D29" i="1"/>
  <c r="D27" i="1"/>
  <c r="D28" i="1" s="1"/>
  <c r="B159" i="16"/>
  <c r="B158" i="16"/>
  <c r="B150" i="16"/>
  <c r="B149" i="16"/>
  <c r="B138" i="16"/>
  <c r="B137" i="16"/>
  <c r="H126" i="16"/>
  <c r="H125" i="16"/>
  <c r="H124" i="16"/>
  <c r="H123" i="16"/>
  <c r="H122" i="16"/>
  <c r="H121" i="16"/>
  <c r="H120" i="16"/>
  <c r="H119" i="16"/>
  <c r="H118" i="16"/>
  <c r="H117" i="16"/>
  <c r="H116" i="16"/>
  <c r="H115" i="16"/>
  <c r="H114" i="16"/>
  <c r="H113" i="16"/>
  <c r="H112" i="16"/>
  <c r="H111" i="16"/>
  <c r="L110" i="16"/>
  <c r="L118" i="16" s="1"/>
  <c r="H110" i="16"/>
  <c r="L109" i="16"/>
  <c r="L117" i="16" s="1"/>
  <c r="H109" i="16"/>
  <c r="L108" i="16"/>
  <c r="L116" i="16" s="1"/>
  <c r="H108" i="16"/>
  <c r="L107" i="16"/>
  <c r="L131" i="16" s="1"/>
  <c r="M131" i="16" s="1"/>
  <c r="O131" i="16" s="1"/>
  <c r="H107" i="16"/>
  <c r="H106" i="16"/>
  <c r="H105" i="16"/>
  <c r="H104" i="16"/>
  <c r="H103" i="16"/>
  <c r="H102" i="16"/>
  <c r="H101" i="16"/>
  <c r="H100" i="16"/>
  <c r="H99" i="16"/>
  <c r="L98" i="16"/>
  <c r="H98" i="16"/>
  <c r="L97" i="16"/>
  <c r="H97" i="16"/>
  <c r="L96" i="16"/>
  <c r="H96" i="16"/>
  <c r="L95" i="16"/>
  <c r="H95" i="16"/>
  <c r="H94" i="16"/>
  <c r="H93" i="16"/>
  <c r="H92" i="16"/>
  <c r="H91" i="16"/>
  <c r="H88" i="16"/>
  <c r="H87" i="16"/>
  <c r="H86" i="16"/>
  <c r="H85" i="16"/>
  <c r="H84" i="16"/>
  <c r="H83" i="16"/>
  <c r="H82" i="16"/>
  <c r="H81" i="16"/>
  <c r="H80" i="16"/>
  <c r="H79" i="16"/>
  <c r="H78" i="16"/>
  <c r="H77" i="16"/>
  <c r="H76" i="16"/>
  <c r="H75" i="16"/>
  <c r="H74" i="16"/>
  <c r="H73" i="16"/>
  <c r="L72" i="16"/>
  <c r="H72" i="16"/>
  <c r="L71" i="16"/>
  <c r="H71" i="16"/>
  <c r="L70" i="16"/>
  <c r="H70" i="16"/>
  <c r="L69" i="16"/>
  <c r="H69" i="16"/>
  <c r="L68" i="16"/>
  <c r="H68" i="16"/>
  <c r="F68" i="16" s="1"/>
  <c r="L67" i="16"/>
  <c r="H67" i="16"/>
  <c r="F67" i="16" s="1"/>
  <c r="H66" i="16"/>
  <c r="F66" i="16" s="1"/>
  <c r="L65" i="16"/>
  <c r="H65" i="16"/>
  <c r="F65" i="16" s="1"/>
  <c r="B59" i="16"/>
  <c r="A58" i="16"/>
  <c r="E59" i="16" s="1"/>
  <c r="E60" i="16" s="1"/>
  <c r="E61" i="16" s="1"/>
  <c r="E55" i="16"/>
  <c r="E56" i="16" s="1"/>
  <c r="E57" i="16" s="1"/>
  <c r="B55" i="16"/>
  <c r="A54" i="16"/>
  <c r="B51" i="16"/>
  <c r="A50" i="16"/>
  <c r="E51" i="16" s="1"/>
  <c r="B47" i="16"/>
  <c r="A46" i="16"/>
  <c r="E47" i="16" s="1"/>
  <c r="K40" i="16"/>
  <c r="J40" i="16"/>
  <c r="I40" i="16"/>
  <c r="G40" i="16"/>
  <c r="D40" i="16"/>
  <c r="P39" i="16"/>
  <c r="D39" i="16"/>
  <c r="P38" i="16"/>
  <c r="P40" i="16" s="1"/>
  <c r="K35" i="16"/>
  <c r="J35" i="16"/>
  <c r="I35" i="16"/>
  <c r="H35" i="16"/>
  <c r="G35" i="16"/>
  <c r="P34" i="16"/>
  <c r="D34" i="16"/>
  <c r="D35" i="16" s="1"/>
  <c r="P33" i="16"/>
  <c r="P35" i="16" s="1"/>
  <c r="K118" i="16" s="1"/>
  <c r="K30" i="16"/>
  <c r="J30" i="16"/>
  <c r="I30" i="16"/>
  <c r="H30" i="16"/>
  <c r="G30" i="16"/>
  <c r="P29" i="16"/>
  <c r="D29" i="16"/>
  <c r="D30" i="16" s="1"/>
  <c r="P28" i="16"/>
  <c r="K24" i="16"/>
  <c r="K25" i="16" s="1"/>
  <c r="J24" i="16"/>
  <c r="J25" i="16" s="1"/>
  <c r="I24" i="16"/>
  <c r="I25" i="16" s="1"/>
  <c r="H24" i="16"/>
  <c r="H25" i="16" s="1"/>
  <c r="G24" i="16"/>
  <c r="G25" i="16" s="1"/>
  <c r="D24" i="16"/>
  <c r="D25" i="16" s="1"/>
  <c r="P23" i="16"/>
  <c r="K20" i="16"/>
  <c r="J20" i="16"/>
  <c r="I20" i="16"/>
  <c r="H20" i="16"/>
  <c r="G20" i="16"/>
  <c r="D20" i="16"/>
  <c r="P19" i="16"/>
  <c r="D19" i="16"/>
  <c r="P18" i="16"/>
  <c r="P20" i="16" s="1"/>
  <c r="Q36" i="1" l="1"/>
  <c r="K49" i="1"/>
  <c r="M49" i="1" s="1"/>
  <c r="O49" i="1" s="1"/>
  <c r="K51" i="1"/>
  <c r="M51" i="1" s="1"/>
  <c r="O51" i="1" s="1"/>
  <c r="K55" i="1"/>
  <c r="M55" i="1" s="1"/>
  <c r="O55" i="1" s="1"/>
  <c r="K53" i="1"/>
  <c r="M53" i="1" s="1"/>
  <c r="O53" i="1" s="1"/>
  <c r="K47" i="1"/>
  <c r="M47" i="1" s="1"/>
  <c r="O47" i="1" s="1"/>
  <c r="G43" i="1"/>
  <c r="B87" i="1"/>
  <c r="C5" i="5"/>
  <c r="C11" i="5" s="1"/>
  <c r="G42" i="16"/>
  <c r="C169" i="16" s="1"/>
  <c r="H169" i="16" s="1"/>
  <c r="M118" i="16"/>
  <c r="O118" i="16" s="1"/>
  <c r="I42" i="16"/>
  <c r="E169" i="16" s="1"/>
  <c r="P30" i="16"/>
  <c r="K42" i="16"/>
  <c r="G169" i="16" s="1"/>
  <c r="H42" i="16"/>
  <c r="D169" i="16" s="1"/>
  <c r="J42" i="16"/>
  <c r="F169" i="16" s="1"/>
  <c r="K65" i="16"/>
  <c r="M65" i="16" s="1"/>
  <c r="O65" i="16" s="1"/>
  <c r="G60" i="16"/>
  <c r="I60" i="16" s="1"/>
  <c r="G57" i="16"/>
  <c r="I57" i="16" s="1"/>
  <c r="K119" i="16"/>
  <c r="M119" i="16" s="1"/>
  <c r="O119" i="16" s="1"/>
  <c r="K115" i="16"/>
  <c r="K111" i="16"/>
  <c r="K107" i="16"/>
  <c r="M107" i="16" s="1"/>
  <c r="O107" i="16" s="1"/>
  <c r="K99" i="16"/>
  <c r="M99" i="16" s="1"/>
  <c r="O99" i="16" s="1"/>
  <c r="K95" i="16"/>
  <c r="M95" i="16" s="1"/>
  <c r="O95" i="16" s="1"/>
  <c r="K85" i="16"/>
  <c r="M85" i="16" s="1"/>
  <c r="O85" i="16" s="1"/>
  <c r="K77" i="16"/>
  <c r="M77" i="16" s="1"/>
  <c r="O77" i="16" s="1"/>
  <c r="G48" i="16"/>
  <c r="I48" i="16" s="1"/>
  <c r="G59" i="16"/>
  <c r="I59" i="16" s="1"/>
  <c r="G56" i="16"/>
  <c r="I56" i="16" s="1"/>
  <c r="G49" i="16"/>
  <c r="I49" i="16" s="1"/>
  <c r="G47" i="16"/>
  <c r="I47" i="16" s="1"/>
  <c r="G55" i="16"/>
  <c r="I55" i="16" s="1"/>
  <c r="K123" i="16"/>
  <c r="M123" i="16" s="1"/>
  <c r="O123" i="16" s="1"/>
  <c r="K103" i="16"/>
  <c r="M103" i="16" s="1"/>
  <c r="O103" i="16" s="1"/>
  <c r="K91" i="16"/>
  <c r="M91" i="16" s="1"/>
  <c r="O91" i="16" s="1"/>
  <c r="K81" i="16"/>
  <c r="M81" i="16" s="1"/>
  <c r="O81" i="16" s="1"/>
  <c r="K73" i="16"/>
  <c r="M73" i="16" s="1"/>
  <c r="O73" i="16" s="1"/>
  <c r="K69" i="16"/>
  <c r="M69" i="16" s="1"/>
  <c r="O69" i="16" s="1"/>
  <c r="G61" i="16"/>
  <c r="I61" i="16" s="1"/>
  <c r="E52" i="16"/>
  <c r="E53" i="16" s="1"/>
  <c r="B148" i="16"/>
  <c r="K121" i="16"/>
  <c r="M121" i="16" s="1"/>
  <c r="O121" i="16" s="1"/>
  <c r="K101" i="16"/>
  <c r="M101" i="16" s="1"/>
  <c r="O101" i="16" s="1"/>
  <c r="K87" i="16"/>
  <c r="M87" i="16" s="1"/>
  <c r="O87" i="16" s="1"/>
  <c r="K79" i="16"/>
  <c r="M79" i="16" s="1"/>
  <c r="O79" i="16" s="1"/>
  <c r="K71" i="16"/>
  <c r="M71" i="16" s="1"/>
  <c r="O71" i="16" s="1"/>
  <c r="K67" i="16"/>
  <c r="M67" i="16" s="1"/>
  <c r="O67" i="16" s="1"/>
  <c r="K83" i="16"/>
  <c r="M83" i="16" s="1"/>
  <c r="O83" i="16" s="1"/>
  <c r="K75" i="16"/>
  <c r="M75" i="16" s="1"/>
  <c r="O75" i="16" s="1"/>
  <c r="K125" i="16"/>
  <c r="M125" i="16" s="1"/>
  <c r="O125" i="16" s="1"/>
  <c r="K105" i="16"/>
  <c r="M105" i="16" s="1"/>
  <c r="O105" i="16" s="1"/>
  <c r="K93" i="16"/>
  <c r="M93" i="16" s="1"/>
  <c r="O93" i="16" s="1"/>
  <c r="K117" i="16"/>
  <c r="M117" i="16" s="1"/>
  <c r="O117" i="16" s="1"/>
  <c r="K113" i="16"/>
  <c r="K109" i="16"/>
  <c r="M109" i="16" s="1"/>
  <c r="O109" i="16" s="1"/>
  <c r="K97" i="16"/>
  <c r="M97" i="16" s="1"/>
  <c r="O97" i="16" s="1"/>
  <c r="I126" i="16"/>
  <c r="I106" i="16"/>
  <c r="I94" i="16"/>
  <c r="I84" i="16"/>
  <c r="I76" i="16"/>
  <c r="I121" i="16"/>
  <c r="I118" i="16"/>
  <c r="I114" i="16"/>
  <c r="I110" i="16"/>
  <c r="I101" i="16"/>
  <c r="I98" i="16"/>
  <c r="I87" i="16"/>
  <c r="I79" i="16"/>
  <c r="I70" i="16"/>
  <c r="I124" i="16"/>
  <c r="I104" i="16"/>
  <c r="I92" i="16"/>
  <c r="I82" i="16"/>
  <c r="I74" i="16"/>
  <c r="I65" i="16"/>
  <c r="B147" i="16"/>
  <c r="I119" i="16"/>
  <c r="I115" i="16"/>
  <c r="I111" i="16"/>
  <c r="I107" i="16"/>
  <c r="I99" i="16"/>
  <c r="I95" i="16"/>
  <c r="I85" i="16"/>
  <c r="I77" i="16"/>
  <c r="I71" i="16"/>
  <c r="I66" i="16"/>
  <c r="E48" i="16"/>
  <c r="E49" i="16" s="1"/>
  <c r="I102" i="16"/>
  <c r="I80" i="16"/>
  <c r="I67" i="16"/>
  <c r="I122" i="16"/>
  <c r="I88" i="16"/>
  <c r="I125" i="16"/>
  <c r="I116" i="16"/>
  <c r="I112" i="16"/>
  <c r="I108" i="16"/>
  <c r="I105" i="16"/>
  <c r="I96" i="16"/>
  <c r="I93" i="16"/>
  <c r="I83" i="16"/>
  <c r="I75" i="16"/>
  <c r="I72" i="16"/>
  <c r="I68" i="16"/>
  <c r="I97" i="16"/>
  <c r="I81" i="16"/>
  <c r="I73" i="16"/>
  <c r="I120" i="16"/>
  <c r="I100" i="16"/>
  <c r="I86" i="16"/>
  <c r="I78" i="16"/>
  <c r="I123" i="16"/>
  <c r="I117" i="16"/>
  <c r="I113" i="16"/>
  <c r="I109" i="16"/>
  <c r="I103" i="16"/>
  <c r="I91" i="16"/>
  <c r="I69" i="16"/>
  <c r="K76" i="16"/>
  <c r="M76" i="16" s="1"/>
  <c r="O76" i="16" s="1"/>
  <c r="K84" i="16"/>
  <c r="M84" i="16" s="1"/>
  <c r="O84" i="16" s="1"/>
  <c r="K106" i="16"/>
  <c r="M106" i="16" s="1"/>
  <c r="O106" i="16" s="1"/>
  <c r="L114" i="16"/>
  <c r="K126" i="16"/>
  <c r="M126" i="16" s="1"/>
  <c r="O126" i="16" s="1"/>
  <c r="L129" i="16"/>
  <c r="M129" i="16" s="1"/>
  <c r="O129" i="16" s="1"/>
  <c r="K94" i="16"/>
  <c r="M94" i="16" s="1"/>
  <c r="O94" i="16" s="1"/>
  <c r="L113" i="16"/>
  <c r="L127" i="16"/>
  <c r="M127" i="16" s="1"/>
  <c r="O127" i="16" s="1"/>
  <c r="K68" i="16"/>
  <c r="M68" i="16" s="1"/>
  <c r="O68" i="16" s="1"/>
  <c r="K72" i="16"/>
  <c r="M72" i="16" s="1"/>
  <c r="O72" i="16" s="1"/>
  <c r="P24" i="16"/>
  <c r="P25" i="16" s="1"/>
  <c r="K80" i="16"/>
  <c r="M80" i="16" s="1"/>
  <c r="O80" i="16" s="1"/>
  <c r="K88" i="16"/>
  <c r="M88" i="16" s="1"/>
  <c r="O88" i="16" s="1"/>
  <c r="K102" i="16"/>
  <c r="M102" i="16" s="1"/>
  <c r="O102" i="16" s="1"/>
  <c r="L112" i="16"/>
  <c r="K122" i="16"/>
  <c r="M122" i="16" s="1"/>
  <c r="O122" i="16" s="1"/>
  <c r="L130" i="16"/>
  <c r="M130" i="16" s="1"/>
  <c r="O130" i="16" s="1"/>
  <c r="L111" i="16"/>
  <c r="L115" i="16"/>
  <c r="L128" i="16"/>
  <c r="M128" i="16" s="1"/>
  <c r="O128" i="16" s="1"/>
  <c r="K98" i="16"/>
  <c r="M98" i="16" s="1"/>
  <c r="O98" i="16" s="1"/>
  <c r="K110" i="16"/>
  <c r="M110" i="16" s="1"/>
  <c r="O110" i="16" s="1"/>
  <c r="K114" i="16"/>
  <c r="I41" i="1" l="1"/>
  <c r="J41" i="1" s="1"/>
  <c r="I43" i="1"/>
  <c r="G52" i="16"/>
  <c r="I52" i="16" s="1"/>
  <c r="G53" i="16"/>
  <c r="I53" i="16" s="1"/>
  <c r="J53" i="16" s="1"/>
  <c r="G51" i="16"/>
  <c r="I51" i="16" s="1"/>
  <c r="K70" i="16"/>
  <c r="M70" i="16" s="1"/>
  <c r="O70" i="16" s="1"/>
  <c r="K124" i="16"/>
  <c r="M124" i="16" s="1"/>
  <c r="O124" i="16" s="1"/>
  <c r="K104" i="16"/>
  <c r="M104" i="16" s="1"/>
  <c r="O104" i="16" s="1"/>
  <c r="K92" i="16"/>
  <c r="M92" i="16" s="1"/>
  <c r="O92" i="16" s="1"/>
  <c r="K82" i="16"/>
  <c r="M82" i="16" s="1"/>
  <c r="O82" i="16" s="1"/>
  <c r="K74" i="16"/>
  <c r="M74" i="16" s="1"/>
  <c r="O74" i="16" s="1"/>
  <c r="K66" i="16"/>
  <c r="M66" i="16" s="1"/>
  <c r="O66" i="16" s="1"/>
  <c r="K116" i="16"/>
  <c r="M116" i="16" s="1"/>
  <c r="O116" i="16" s="1"/>
  <c r="K112" i="16"/>
  <c r="M112" i="16" s="1"/>
  <c r="O112" i="16" s="1"/>
  <c r="K108" i="16"/>
  <c r="M108" i="16" s="1"/>
  <c r="O108" i="16" s="1"/>
  <c r="K96" i="16"/>
  <c r="M96" i="16" s="1"/>
  <c r="O96" i="16" s="1"/>
  <c r="K120" i="16"/>
  <c r="M120" i="16" s="1"/>
  <c r="O120" i="16" s="1"/>
  <c r="K100" i="16"/>
  <c r="M100" i="16" s="1"/>
  <c r="O100" i="16" s="1"/>
  <c r="K86" i="16"/>
  <c r="M86" i="16" s="1"/>
  <c r="O86" i="16" s="1"/>
  <c r="K78" i="16"/>
  <c r="M78" i="16" s="1"/>
  <c r="O78" i="16" s="1"/>
  <c r="P42" i="16"/>
  <c r="M115" i="16"/>
  <c r="O115" i="16" s="1"/>
  <c r="M114" i="16"/>
  <c r="O114" i="16" s="1"/>
  <c r="M113" i="16"/>
  <c r="O113" i="16" s="1"/>
  <c r="M111" i="16"/>
  <c r="O111" i="16" s="1"/>
  <c r="M41" i="1" l="1"/>
  <c r="L52" i="16"/>
  <c r="J52" i="16"/>
  <c r="L53" i="16"/>
  <c r="L51" i="16"/>
  <c r="D6" i="17" l="1"/>
  <c r="E6" i="17"/>
  <c r="C15" i="17"/>
  <c r="D9" i="17" l="1"/>
  <c r="E9" i="17"/>
  <c r="D11" i="17" l="1"/>
  <c r="E11" i="17"/>
  <c r="B7" i="5" l="1"/>
  <c r="B6" i="17" l="1"/>
  <c r="B9" i="17" l="1"/>
  <c r="B88" i="1" l="1"/>
  <c r="B11" i="17"/>
  <c r="E15" i="17" l="1"/>
  <c r="D15" i="17" l="1"/>
  <c r="C6" i="17" l="1"/>
  <c r="C9" i="17" l="1"/>
  <c r="C11" i="17" l="1"/>
  <c r="B25" i="5" l="1"/>
  <c r="A25" i="5"/>
  <c r="B23" i="5"/>
  <c r="D19" i="1" l="1"/>
  <c r="B2" i="5"/>
  <c r="B3" i="5"/>
  <c r="A4" i="5"/>
  <c r="A3" i="5"/>
  <c r="A2" i="5"/>
  <c r="B4" i="5"/>
  <c r="D22" i="1" l="1"/>
  <c r="D20" i="1"/>
  <c r="D21" i="1" s="1"/>
  <c r="M64" i="1"/>
  <c r="O64" i="1" s="1"/>
  <c r="H63" i="1" l="1"/>
  <c r="H65" i="1" s="1"/>
  <c r="H67" i="1"/>
  <c r="H59" i="1"/>
  <c r="H61" i="1"/>
  <c r="B86" i="1"/>
  <c r="B5" i="5"/>
  <c r="B11" i="5" s="1"/>
  <c r="H62" i="1"/>
  <c r="H64" i="1" s="1"/>
  <c r="H68" i="1"/>
  <c r="B5" i="17"/>
  <c r="H60" i="1"/>
  <c r="H66" i="1"/>
  <c r="H58" i="1"/>
  <c r="M58" i="1"/>
  <c r="O58" i="1" s="1"/>
  <c r="M62" i="1"/>
  <c r="O62" i="1" s="1"/>
  <c r="M66" i="1"/>
  <c r="O66" i="1" s="1"/>
  <c r="M48" i="1"/>
  <c r="O48" i="1" s="1"/>
  <c r="M60" i="1"/>
  <c r="O60" i="1" s="1"/>
  <c r="M50" i="1"/>
  <c r="O50" i="1" s="1"/>
  <c r="K46" i="1"/>
  <c r="M68" i="1"/>
  <c r="O68" i="1" s="1"/>
  <c r="M46" i="1" l="1"/>
  <c r="O46" i="1" s="1"/>
  <c r="B15" i="17"/>
</calcChain>
</file>

<file path=xl/sharedStrings.xml><?xml version="1.0" encoding="utf-8"?>
<sst xmlns="http://schemas.openxmlformats.org/spreadsheetml/2006/main" count="1443" uniqueCount="628">
  <si>
    <t>CUTTING DOCKET</t>
  </si>
  <si>
    <t>SEASON:</t>
  </si>
  <si>
    <t>TÊN HÀNG:</t>
  </si>
  <si>
    <t>NGÀY CẤP:</t>
  </si>
  <si>
    <t>VẢI CHÍNH:</t>
  </si>
  <si>
    <t>NGÀY GIAO HÀNG:</t>
  </si>
  <si>
    <t>KHỔ VẢI:</t>
  </si>
  <si>
    <t>UN-AVAILABLE</t>
  </si>
  <si>
    <t>KHÁCH HÀNG:</t>
  </si>
  <si>
    <t>COLOR</t>
  </si>
  <si>
    <t>M</t>
  </si>
  <si>
    <t>TOTAL</t>
  </si>
  <si>
    <t xml:space="preserve">ORDER CUT </t>
  </si>
  <si>
    <t>TOTAL :</t>
  </si>
  <si>
    <t xml:space="preserve">PHẦN A : VẢI </t>
  </si>
  <si>
    <t xml:space="preserve">VẢI </t>
  </si>
  <si>
    <t xml:space="preserve">VỊ TRÍ </t>
  </si>
  <si>
    <t xml:space="preserve">MÀU </t>
  </si>
  <si>
    <t>ĐVT</t>
  </si>
  <si>
    <t xml:space="preserve">SỐ LƯỢNG ĐƠN HÀNG </t>
  </si>
  <si>
    <t>ĐỊNH MỨC</t>
  </si>
  <si>
    <t xml:space="preserve">PHẦN B : PHỤ LIỆU </t>
  </si>
  <si>
    <t>PHỤ LIỆU</t>
  </si>
  <si>
    <t>CODE MÀU</t>
  </si>
  <si>
    <t xml:space="preserve">ĐỊNH MỨC </t>
  </si>
  <si>
    <t>SỐ LƯỢNG THEO ĐM</t>
  </si>
  <si>
    <t>HAO HỤT</t>
  </si>
  <si>
    <t xml:space="preserve">SỐ LƯỢNG CẤP </t>
  </si>
  <si>
    <t>GHI CHÚ</t>
  </si>
  <si>
    <t>CUỘN</t>
  </si>
  <si>
    <t xml:space="preserve">PCS </t>
  </si>
  <si>
    <t>PHẦN E : HÌNH</t>
  </si>
  <si>
    <t xml:space="preserve">VẢI CHÍNH </t>
  </si>
  <si>
    <t>THÀNH PHẦN</t>
  </si>
  <si>
    <t>SỐ LƯỢNG THEO ĐỊNH MỨC  (NET)</t>
  </si>
  <si>
    <t>LỖI VẢI (DEFECT)</t>
  </si>
  <si>
    <t>SỐ LƯỢNG CẦN CẤP CHO TỔ CẮT (GROSS)</t>
  </si>
  <si>
    <t>SỐ LƯỢNG CẦN CẤP CHO TEST IN</t>
  </si>
  <si>
    <t>WHITE</t>
  </si>
  <si>
    <t>BLACK</t>
  </si>
  <si>
    <t xml:space="preserve">THÀNH PHẦN VẢI: </t>
  </si>
  <si>
    <t>CHỈ 40/2 MAY CHÍNH + VẮT SỔ</t>
  </si>
  <si>
    <t>MÀU VẢI</t>
  </si>
  <si>
    <t xml:space="preserve">JOB NUMBER:  </t>
  </si>
  <si>
    <t xml:space="preserve">STYLE NUMBER: </t>
  </si>
  <si>
    <t xml:space="preserve">STYLE NAME : </t>
  </si>
  <si>
    <t>DROP:</t>
  </si>
  <si>
    <t>MÀU PHỤ LIỆU</t>
  </si>
  <si>
    <t>SỐ LƯỢNG ĐH</t>
  </si>
  <si>
    <t>CHẤT LƯỢNG VÀ KÍCH THƯỚC</t>
  </si>
  <si>
    <t xml:space="preserve">Xí nghiệp: </t>
  </si>
  <si>
    <t xml:space="preserve">GHI CHÚ / CODE VẢI </t>
  </si>
  <si>
    <t>CHỈ</t>
  </si>
  <si>
    <t>-CÁCH MAY THEO NHƯ TÀI LIỆU ĐÍNH KÈM</t>
  </si>
  <si>
    <t>DUYỆT HÌNH IN THEO</t>
  </si>
  <si>
    <t>NATURAL</t>
  </si>
  <si>
    <t>5THEWAY</t>
  </si>
  <si>
    <t>SIZE:</t>
  </si>
  <si>
    <t>L</t>
  </si>
  <si>
    <t>XL</t>
  </si>
  <si>
    <t>XXL</t>
  </si>
  <si>
    <t>S</t>
  </si>
  <si>
    <t>SIZE</t>
  </si>
  <si>
    <t>SỐ LƯỢNG</t>
  </si>
  <si>
    <t>EXTRA (+/-)</t>
  </si>
  <si>
    <t xml:space="preserve">XUẤT NGÀY </t>
  </si>
  <si>
    <t>PHẦN C : PHỤ LIỆU ĐÓNG GÓI</t>
  </si>
  <si>
    <t>PHẦN D : IN / THÊU / WASH</t>
  </si>
  <si>
    <t xml:space="preserve">-CÁCH GẮN NHÃN PHẢI NHƯ TÀI LIỆU YÊU CẦU </t>
  </si>
  <si>
    <t>-SỐ LƯỢNG NHÃN SIZE NHƯ SAU :</t>
  </si>
  <si>
    <t>DUYỆT HÌNH THÊU THEO</t>
  </si>
  <si>
    <t>THÔNG TIN ĐỊNH VỊ HÌNH THÊU</t>
  </si>
  <si>
    <t>CHẤT LƯỢNG, HIỆU ỨNG VÀ MÀU SẮC DUYỆT THEO</t>
  </si>
  <si>
    <t>CUSTOMER :</t>
  </si>
  <si>
    <t>VER.12/2019</t>
  </si>
  <si>
    <t>STYLE :</t>
  </si>
  <si>
    <t>SS NEW TEE</t>
  </si>
  <si>
    <t>Ngày cập nhật: 26/12/2019</t>
  </si>
  <si>
    <t>No.</t>
  </si>
  <si>
    <t>Measurement position</t>
  </si>
  <si>
    <t>Thông số</t>
  </si>
  <si>
    <t>TOLERANCE</t>
  </si>
  <si>
    <t>FRONT BODY LENGTH fm HSP/FRT</t>
  </si>
  <si>
    <t>DÀI THÂN TRƯỚC TỪ ĐỈNH VAI</t>
  </si>
  <si>
    <t>[+/-]  1 cm</t>
  </si>
  <si>
    <t>BACK BODY LENGTH (Center)</t>
  </si>
  <si>
    <t>DÀI GIỮA THÂN SAU</t>
  </si>
  <si>
    <t>1/2 CHEST 2CMS BLW ARMPIT</t>
  </si>
  <si>
    <t>1/2 NGỰC (DƯỚI NÁCH 2CM)</t>
  </si>
  <si>
    <t>1/2 BASE</t>
  </si>
  <si>
    <t>1/2 LAI</t>
  </si>
  <si>
    <t>ARMHOLE STRAIGHT</t>
  </si>
  <si>
    <t>NÁCH ĐO THẲNG</t>
  </si>
  <si>
    <t>[+/-]  0.5 cm</t>
  </si>
  <si>
    <t>NECK WIDTH (SEAM TO SEAM)</t>
  </si>
  <si>
    <t>RỘNG CỔ (TỪ ĐƯỜNG MAY ĐẾN ĐƯỜNG MAY)</t>
  </si>
  <si>
    <t>FRONT NECK DROP fm SNP to Seam</t>
  </si>
  <si>
    <t>HẠ CỔ TRƯỚC</t>
  </si>
  <si>
    <t>BACK NECK DROP fm SNP to Seam</t>
  </si>
  <si>
    <t>HẠ CỔ SAU</t>
  </si>
  <si>
    <t>SHOULDER LENGTH</t>
  </si>
  <si>
    <t>NGANG VAI</t>
  </si>
  <si>
    <t>SLEEVE LENGTH - SHORT</t>
  </si>
  <si>
    <t>DÀI TAY</t>
  </si>
  <si>
    <t xml:space="preserve">SLEEVE OPENING </t>
  </si>
  <si>
    <t>CỬA TAY</t>
  </si>
  <si>
    <t>CUFF HEIGHT/ SLEEVE HEM DEPTH</t>
  </si>
  <si>
    <t>TO BẢN LAI TAY</t>
  </si>
  <si>
    <t>BOTTOM HEM DEPTH/ WELT DEPTH</t>
  </si>
  <si>
    <t>TO BẢN LAI ÁO</t>
  </si>
  <si>
    <t>NECK TRIM DEPTH</t>
  </si>
  <si>
    <t>TO BẢN BO CỔ</t>
  </si>
  <si>
    <t>SKU</t>
  </si>
  <si>
    <t>Mã số:</t>
  </si>
  <si>
    <t>MER.QT-1.BM.4</t>
  </si>
  <si>
    <t>Lần ban hành:</t>
  </si>
  <si>
    <t>01</t>
  </si>
  <si>
    <t>Số trang</t>
  </si>
  <si>
    <t xml:space="preserve">PHẦN F: LƯU Ý </t>
  </si>
  <si>
    <t>03/03</t>
  </si>
  <si>
    <r>
      <t>IN :</t>
    </r>
    <r>
      <rPr>
        <b/>
        <sz val="22"/>
        <rFont val="Muli"/>
      </rPr>
      <t xml:space="preserve"> </t>
    </r>
  </si>
  <si>
    <r>
      <t>THÊU :</t>
    </r>
    <r>
      <rPr>
        <b/>
        <sz val="22"/>
        <rFont val="Muli"/>
      </rPr>
      <t xml:space="preserve"> </t>
    </r>
  </si>
  <si>
    <r>
      <t>WASH:</t>
    </r>
    <r>
      <rPr>
        <sz val="22"/>
        <rFont val="Muli"/>
      </rPr>
      <t xml:space="preserve"> </t>
    </r>
  </si>
  <si>
    <t>STUSSY</t>
  </si>
  <si>
    <t>ORANGE</t>
  </si>
  <si>
    <r>
      <t xml:space="preserve">NHÃN SIZE  - </t>
    </r>
    <r>
      <rPr>
        <b/>
        <sz val="22"/>
        <rFont val="Muli"/>
      </rPr>
      <t>ZWVNL20</t>
    </r>
  </si>
  <si>
    <t>ZWVNL20</t>
  </si>
  <si>
    <r>
      <t xml:space="preserve">NHÃN TRANG TRÍ - </t>
    </r>
    <r>
      <rPr>
        <b/>
        <sz val="22"/>
        <rFont val="Muli"/>
      </rPr>
      <t>ZDNA01</t>
    </r>
  </si>
  <si>
    <t>ZDNA01</t>
  </si>
  <si>
    <t>NỀN TRẮNG CHỮ ĐEN</t>
  </si>
  <si>
    <t>PCS</t>
  </si>
  <si>
    <t>NỀN NATURAL CHỮ ĐEN</t>
  </si>
  <si>
    <t>CLEAR</t>
  </si>
  <si>
    <t>THÙNG CARTOON BOX 60X40X30CM</t>
  </si>
  <si>
    <t xml:space="preserve">TẤM LÓT 58X38CM </t>
  </si>
  <si>
    <t>BIG POLY BAG 100X120</t>
  </si>
  <si>
    <t xml:space="preserve">GIẤY CHỐNG ẨM </t>
  </si>
  <si>
    <t xml:space="preserve"> GÓI CHỐNG ẨM </t>
  </si>
  <si>
    <t>KÍCH THƯỚC</t>
  </si>
  <si>
    <t>MÀU IN</t>
  </si>
  <si>
    <t>GẮN BÊN DƯỚI NHÃN THÀNH PHẦN, MÉP NHÃN TRANG TRÍ BẰNG MÉP TRÊN NHÃN THÀNH PHẦN, GẤP ĐÔI KHI MAY</t>
  </si>
  <si>
    <t>STICKER DÁN THẺ BÀI, POLY BAG, THÙNG - SMST</t>
  </si>
  <si>
    <t>DÁN LÊN MẶT SAU THẺ BÀI, BAO POLY BAG, THÙNG CARTON</t>
  </si>
  <si>
    <t>GẮN LUỒN QUA NHÃN SIZE</t>
  </si>
  <si>
    <t>BỎ VÀO ÁO KHI GẤP XẾP</t>
  </si>
  <si>
    <t>THÙNG, TẤM LÓT THÙNG, BAO 100X120</t>
  </si>
  <si>
    <t>THÙNG 60X40X30CM CÓ IN LOGO</t>
  </si>
  <si>
    <t>NỀN ĐEN CHỮ TRẮNG</t>
  </si>
  <si>
    <t>NỀN TRẮNG CHỮ XÁM</t>
  </si>
  <si>
    <t>GREEN</t>
  </si>
  <si>
    <t>STICKER DÁN THÙNG</t>
  </si>
  <si>
    <t>YELLOW/
RED/
ORANGE/
WHITE</t>
  </si>
  <si>
    <t>100% COTTON</t>
  </si>
  <si>
    <t>VẢI CHÍNH</t>
  </si>
  <si>
    <t>NHÃN THÀNH PHẦN 100% COTTON</t>
  </si>
  <si>
    <t>VIỀN CỔ</t>
  </si>
  <si>
    <t>POLY BAG - 25" x 20" + 2"</t>
  </si>
  <si>
    <t>GẮN BÊN DƯỚI, GIỮA NHÃN  CHÍNH, GẤP ĐÔI KHI MAY</t>
  </si>
  <si>
    <t>SMST</t>
  </si>
  <si>
    <r>
      <t xml:space="preserve">ĐỊNH VỊ HÌNH IN: </t>
    </r>
    <r>
      <rPr>
        <b/>
        <sz val="24"/>
        <rFont val="Muli"/>
      </rPr>
      <t>TỪ ĐƯỜNG TRA CỔ ĐẾN ĐỈNH HÌNH IN, CANH ĐỀU 2 BÊN (INCH)</t>
    </r>
  </si>
  <si>
    <t>TEAL</t>
  </si>
  <si>
    <t>GRAND TOTAL:</t>
  </si>
  <si>
    <t>12.37” WIDE</t>
  </si>
  <si>
    <t xml:space="preserve">CHỈ 40/2 MAY NHÃN CHÍNH </t>
  </si>
  <si>
    <t>11-0601 TPG</t>
  </si>
  <si>
    <t>11-0602 TPG</t>
  </si>
  <si>
    <t xml:space="preserve"> 100% DRY COTTON (16OE) - 230GSM WITHOUT ENZYCUT </t>
  </si>
  <si>
    <t>PHƯƠNG LÂM 210</t>
  </si>
  <si>
    <t>100% DRY COTTON FLEECE 410GSM</t>
  </si>
  <si>
    <t>186CM</t>
  </si>
  <si>
    <t>NCC TAHTONG</t>
  </si>
  <si>
    <t>BLACK1500</t>
  </si>
  <si>
    <t>STICKER DÁN THẺ BÀI + BAO SMST</t>
  </si>
  <si>
    <t>STICKER DÁN THÙNG - SMST</t>
  </si>
  <si>
    <t>03</t>
  </si>
  <si>
    <t>04</t>
  </si>
  <si>
    <t>05</t>
  </si>
  <si>
    <t>S/O DUYỆT IN MÀU BLACK CHUYỂN NGÀY 18/10/22</t>
  </si>
  <si>
    <t>S/O DUYỆT IN MÀU ORANGE CHUYỂN NGÀY 18/10/22</t>
  </si>
  <si>
    <t>THAM KHẢO CÁCH MAY: MẪU PHOTO MÃ 118524  MÙA FA23 MÀU BLACK CHUYỂN CÙNG TÁC NGHIỆP</t>
  </si>
  <si>
    <t>S20  FA23  G2342</t>
  </si>
  <si>
    <t>ST118524B1</t>
  </si>
  <si>
    <t>STOCK FLEECE VEST</t>
  </si>
  <si>
    <t>FA23 PRODUCTION</t>
  </si>
  <si>
    <t>TANK TOP</t>
  </si>
  <si>
    <t>STOCK SOLID DYE</t>
  </si>
  <si>
    <t>GREY HEATHER</t>
  </si>
  <si>
    <t>WASHED BURGUNDY</t>
  </si>
  <si>
    <t>LIME</t>
  </si>
  <si>
    <t>RIB 1X1 430GSM</t>
  </si>
  <si>
    <t>RIB</t>
  </si>
  <si>
    <r>
      <t xml:space="preserve">NHÃN CHÍNH - </t>
    </r>
    <r>
      <rPr>
        <b/>
        <sz val="22"/>
        <rFont val="Muli"/>
      </rPr>
      <t>ZWVNL05</t>
    </r>
  </si>
  <si>
    <t>ZWVNL05</t>
  </si>
  <si>
    <t>THẺ BÀI 1 LÁ - ZHGT08</t>
  </si>
  <si>
    <t>KHÔNG IN</t>
  </si>
  <si>
    <t>THÊU BÁN THÀNH PHẨM THÂN TRƯỚC</t>
  </si>
  <si>
    <t>HOT WASH</t>
  </si>
  <si>
    <t>MÀU CHỈ THÊU</t>
  </si>
  <si>
    <t>KÍCH HÌNH THÊU</t>
  </si>
  <si>
    <t>WHITE EU-870</t>
  </si>
  <si>
    <t>1.5” WIDTH</t>
  </si>
  <si>
    <t>DUYỆT THEO MẪU PHOTOSHOOT TRƯỚC WASH</t>
  </si>
  <si>
    <t>ĐỊNH VỊ HÌNH THÊU: TỪ ĐỈNH VAI ĐẾN ĐỈNH HÌNH THÊU</t>
  </si>
  <si>
    <t>TỪ GIỮA TRƯỚC</t>
  </si>
  <si>
    <t>HANDFEEL KHÔ STUSSY - THEO MẪU SHIPPING SAMPLE MÃ 118471 MÀU SAND MÙA SP23 CHUYỂN C NHUNG 18/10/22</t>
  </si>
  <si>
    <t>HANDFEEL: THEO MẪU SHIPPING DUYỆT MÀU GREY HEATHER MÙA SP23 MÃ 118480 ĐÃ CHUYỂN C NHUNG 18/10/22</t>
  </si>
  <si>
    <t>GẮN TẠI MIẾNG ĐẮP ĐÔ GIỮA CỔ SAU, TỪ ĐƯỜNG VIỀN CỔ XUỐNG 1 /2", MAY 4 CẠNH</t>
  </si>
  <si>
    <t>HÌNH ẢNH CHỈ ĐỂ THAM KHẢO KIỂU DÁNG STICKER</t>
  </si>
  <si>
    <t>STHO22P0891004A00K
LOT 2-2 ÁNH A: CẤP 201M</t>
  </si>
  <si>
    <t>STSU22P0739001A00K
LOT 2-2 ÁNH A: CẤP 13M</t>
  </si>
  <si>
    <t>S20 1389</t>
  </si>
  <si>
    <t>DUYỆT THEO MẪU PHOTOSHOOT TRƯỚC WASH CHUYỂN MS TIÊN 8/2/22</t>
  </si>
  <si>
    <t>GẮN BÊN TRONG SƯỜN TRÁI NGƯỜI MẶC CÁCH ĐƯỜNG TRA LAI LÊN 6.5CM</t>
  </si>
  <si>
    <t>DỰ KIẾN NHẬP KHO 14/2/23</t>
  </si>
  <si>
    <t>ZHGT08</t>
  </si>
  <si>
    <t>S20 1388</t>
  </si>
  <si>
    <t>GY5137</t>
  </si>
  <si>
    <t>STHO22P0891003A00K
LOT 13-11 CẤP HẾT 461M
LOT 13-9 ÁNH A: CẤP 22M</t>
  </si>
  <si>
    <t>DUYỆT THEO MẪU PHOTOSHOOT TRƯỚC WASH MÀU GREY HEATHER ĐÃ CHUYỂN 7/2/23</t>
  </si>
  <si>
    <t>SỐ LƯỢNG CẦN CẤP CHO TEST INHOUSE</t>
  </si>
  <si>
    <t>SỐ LƯỢNG CẦN CẤP CHO TEST OUTSOURCE</t>
  </si>
  <si>
    <t>LỖI VẢI (DEFECT)
+ ĐẦU KHÚC</t>
  </si>
  <si>
    <t>XS</t>
  </si>
  <si>
    <t>A15 SS23 G2381</t>
  </si>
  <si>
    <t>SS23 - PRODUCTION</t>
  </si>
  <si>
    <t>ALD</t>
  </si>
  <si>
    <t>TOP SAMPLE</t>
  </si>
  <si>
    <t>POLY BAG - 12"X15</t>
  </si>
  <si>
    <t>KHÔNG THÊU</t>
  </si>
  <si>
    <t>KHÔNG WASH</t>
  </si>
  <si>
    <t>DÁN Ở MẶT SAU BAO, Ở GÓC TRÊN BÊN PHẢI BAO</t>
  </si>
  <si>
    <t>HÌNH ẢNH MINH HỌA</t>
  </si>
  <si>
    <t>THÙNG CARTON BOX 60X40X30CM</t>
  </si>
  <si>
    <t>THEO QUY CÁCH ĐÓNG GÓI THÔNG TIN SAU</t>
  </si>
  <si>
    <t>100% POLY</t>
  </si>
  <si>
    <t>CODE</t>
  </si>
  <si>
    <t>CRITICAL</t>
  </si>
  <si>
    <t>TYPE</t>
  </si>
  <si>
    <t>HOW TO MEASURE</t>
  </si>
  <si>
    <t xml:space="preserve">POINT OF MEASURE </t>
  </si>
  <si>
    <t>EXPECTED</t>
  </si>
  <si>
    <t>PPS - RCVD</t>
  </si>
  <si>
    <t>VARIANCE</t>
  </si>
  <si>
    <t>REVISED SPEC</t>
  </si>
  <si>
    <t>MEASUREMENT NOTES</t>
  </si>
  <si>
    <t>MESH 100% POLY DM-3008 MESH  285 G/YD</t>
  </si>
  <si>
    <t>152 CM</t>
  </si>
  <si>
    <t>PRISTINE</t>
  </si>
  <si>
    <t>RAIN FOREST</t>
  </si>
  <si>
    <t>PAUL SAMPLE</t>
  </si>
  <si>
    <t>NCC: DAEDUCK</t>
  </si>
  <si>
    <t>NHÃN CHÍNH - ALD X NB Masaryk Printed Label</t>
  </si>
  <si>
    <t>ALD-COO-301</t>
  </si>
  <si>
    <t>ALD PB29-R</t>
  </si>
  <si>
    <t xml:space="preserve">STICKER DÁN BAO </t>
  </si>
  <si>
    <t>1 3/4 in</t>
  </si>
  <si>
    <t>NHÃN THÀNH PHẦN 100% POLY</t>
  </si>
  <si>
    <t>SS23CR000</t>
  </si>
  <si>
    <t>MASARYK MESH SHORT</t>
  </si>
  <si>
    <t>SHORTS</t>
  </si>
  <si>
    <r>
      <rPr>
        <sz val="9"/>
        <color rgb="FF8595A3"/>
        <rFont val="Arial MT"/>
        <family val="2"/>
      </rPr>
      <t>Mens, Shorts, Spring/Summer, 2023</t>
    </r>
  </si>
  <si>
    <t>Sample Size: M</t>
  </si>
  <si>
    <t xml:space="preserve">POINT OF MEASURE   </t>
  </si>
  <si>
    <t xml:space="preserve"> CODE</t>
  </si>
  <si>
    <t xml:space="preserve"> TOLERANCE </t>
  </si>
  <si>
    <r>
      <rPr>
        <sz val="9"/>
        <color rgb="FF052937"/>
        <rFont val="Arial MT"/>
        <family val="2"/>
      </rPr>
      <t>Waistband Height</t>
    </r>
  </si>
  <si>
    <t>TO BẢN LƯNG</t>
  </si>
  <si>
    <r>
      <rPr>
        <sz val="9"/>
        <color rgb="FF052937"/>
        <rFont val="Arial MT"/>
        <family val="2"/>
      </rPr>
      <t>S&amp;K49</t>
    </r>
  </si>
  <si>
    <r>
      <rPr>
        <sz val="9"/>
        <color rgb="FF052937"/>
        <rFont val="Arial MT"/>
        <family val="2"/>
      </rPr>
      <t>Waist seam to top edge</t>
    </r>
  </si>
  <si>
    <t>ĐƯỜNG MAY LƯNG ĐẾN MÉP TRÊN</t>
  </si>
  <si>
    <r>
      <rPr>
        <sz val="9"/>
        <color rgb="FF052937"/>
        <rFont val="Arial MT"/>
        <family val="2"/>
      </rPr>
      <t>false</t>
    </r>
  </si>
  <si>
    <r>
      <rPr>
        <sz val="9"/>
        <color rgb="FF052937"/>
        <rFont val="Arial MT"/>
        <family val="2"/>
      </rPr>
      <t>Full</t>
    </r>
  </si>
  <si>
    <r>
      <rPr>
        <sz val="9"/>
        <color rgb="FF052937"/>
        <rFont val="Arial MT"/>
        <family val="2"/>
      </rPr>
      <t>1/8 in</t>
    </r>
  </si>
  <si>
    <r>
      <rPr>
        <sz val="9"/>
        <color rgb="FF052937"/>
        <rFont val="Arial MT"/>
        <family val="2"/>
      </rPr>
      <t>0 in</t>
    </r>
  </si>
  <si>
    <r>
      <rPr>
        <sz val="9"/>
        <color rgb="FF052937"/>
        <rFont val="Arial MT"/>
        <family val="2"/>
      </rPr>
      <t>1 3/4 in</t>
    </r>
  </si>
  <si>
    <r>
      <rPr>
        <sz val="9"/>
        <color rgb="FF052937"/>
        <rFont val="Arial MT"/>
        <family val="2"/>
      </rPr>
      <t>Waist Width Relaxed</t>
    </r>
  </si>
  <si>
    <t>RỘNG LƯNG ĐO ÊM</t>
  </si>
  <si>
    <r>
      <rPr>
        <sz val="9"/>
        <color rgb="FF052937"/>
        <rFont val="Arial MT"/>
        <family val="2"/>
      </rPr>
      <t>S&amp;K50</t>
    </r>
  </si>
  <si>
    <r>
      <rPr>
        <sz val="9"/>
        <color rgb="FF052937"/>
        <rFont val="Arial MT"/>
        <family val="2"/>
      </rPr>
      <t>Straight at top edge- garment relaxed</t>
    </r>
  </si>
  <si>
    <t>THẲNG TẠI MÉP TRÊN - ĐO ÊM</t>
  </si>
  <si>
    <r>
      <rPr>
        <sz val="9"/>
        <color rgb="FF052937"/>
        <rFont val="Arial MT"/>
        <family val="2"/>
      </rPr>
      <t>true</t>
    </r>
  </si>
  <si>
    <r>
      <rPr>
        <sz val="9"/>
        <color rgb="FF052937"/>
        <rFont val="Arial MT"/>
        <family val="2"/>
      </rPr>
      <t>Half</t>
    </r>
  </si>
  <si>
    <r>
      <rPr>
        <sz val="9"/>
        <color rgb="FF052937"/>
        <rFont val="Arial MT"/>
        <family val="2"/>
      </rPr>
      <t>1/2 in</t>
    </r>
  </si>
  <si>
    <r>
      <rPr>
        <sz val="9"/>
        <color rgb="FF052937"/>
        <rFont val="Arial MT"/>
        <family val="2"/>
      </rPr>
      <t>-1 in</t>
    </r>
  </si>
  <si>
    <r>
      <rPr>
        <sz val="9"/>
        <color rgb="FF052937"/>
        <rFont val="Arial MT"/>
        <family val="2"/>
      </rPr>
      <t>16 in</t>
    </r>
  </si>
  <si>
    <r>
      <rPr>
        <sz val="9"/>
        <color rgb="FF052937"/>
        <rFont val="Arial MT"/>
        <family val="2"/>
      </rPr>
      <t>1 in</t>
    </r>
  </si>
  <si>
    <r>
      <rPr>
        <sz val="9"/>
        <color rgb="FF052937"/>
        <rFont val="Arial MT"/>
        <family val="2"/>
      </rPr>
      <t>Waist Width Extended</t>
    </r>
  </si>
  <si>
    <t>RỘNG LƯNG ĐO CĂNG</t>
  </si>
  <si>
    <r>
      <rPr>
        <sz val="9"/>
        <color rgb="FF052937"/>
        <rFont val="Arial MT"/>
        <family val="2"/>
      </rPr>
      <t>S&amp;K51</t>
    </r>
  </si>
  <si>
    <r>
      <rPr>
        <sz val="9"/>
        <color rgb="FF052937"/>
        <rFont val="Arial MT"/>
        <family val="2"/>
      </rPr>
      <t>Straight, with waist or elastic stretched</t>
    </r>
  </si>
  <si>
    <t>THẲNG, VỚI LƯNG HAY CÓ CO GIÃN</t>
  </si>
  <si>
    <r>
      <rPr>
        <sz val="9"/>
        <color rgb="FF052937"/>
        <rFont val="Arial MT"/>
        <family val="2"/>
      </rPr>
      <t>21 1/2 in</t>
    </r>
  </si>
  <si>
    <r>
      <rPr>
        <sz val="9"/>
        <color rgb="FF052937"/>
        <rFont val="Arial MT"/>
        <family val="2"/>
      </rPr>
      <t>Waist Drawcord Length</t>
    </r>
  </si>
  <si>
    <t>DÀI DÂY LUỒN</t>
  </si>
  <si>
    <r>
      <rPr>
        <sz val="9"/>
        <color rgb="FF052937"/>
        <rFont val="Arial MT"/>
        <family val="2"/>
      </rPr>
      <t>S&amp;K52</t>
    </r>
  </si>
  <si>
    <r>
      <rPr>
        <sz val="9"/>
        <color rgb="FF052937"/>
        <rFont val="Arial MT"/>
        <family val="2"/>
      </rPr>
      <t>Total drawcord length, end to end</t>
    </r>
  </si>
  <si>
    <t>TỔNG DÀI DÂY LUỒN</t>
  </si>
  <si>
    <r>
      <rPr>
        <sz val="9"/>
        <color rgb="FF052937"/>
        <rFont val="Arial MT"/>
        <family val="2"/>
      </rPr>
      <t>-3 in</t>
    </r>
  </si>
  <si>
    <r>
      <rPr>
        <sz val="9"/>
        <color rgb="FF052937"/>
        <rFont val="Arial MT"/>
        <family val="2"/>
      </rPr>
      <t>52 in</t>
    </r>
  </si>
  <si>
    <r>
      <rPr>
        <sz val="9"/>
        <color rgb="FF052937"/>
        <rFont val="Arial MT"/>
        <family val="2"/>
      </rPr>
      <t>3 in</t>
    </r>
  </si>
  <si>
    <r>
      <rPr>
        <sz val="9"/>
        <color rgb="FF052937"/>
        <rFont val="Arial MT"/>
        <family val="2"/>
      </rPr>
      <t>Front Rise</t>
    </r>
  </si>
  <si>
    <t>DĐÁY TRƯỚC</t>
  </si>
  <si>
    <r>
      <rPr>
        <sz val="9"/>
        <color rgb="FF052937"/>
        <rFont val="Arial MT"/>
        <family val="2"/>
      </rPr>
      <t>S&amp;K53</t>
    </r>
  </si>
  <si>
    <r>
      <rPr>
        <sz val="9"/>
        <color rgb="FF052937"/>
        <rFont val="Arial MT"/>
        <family val="2"/>
      </rPr>
      <t>Crotch seam to waistband top edge</t>
    </r>
  </si>
  <si>
    <t>ĐG MAY ĐÁY ĐẾN MÉP LƯNG TRÊN</t>
  </si>
  <si>
    <r>
      <rPr>
        <sz val="9"/>
        <color rgb="FF052937"/>
        <rFont val="Arial MT"/>
        <family val="2"/>
      </rPr>
      <t>3/8 in</t>
    </r>
  </si>
  <si>
    <r>
      <rPr>
        <sz val="9"/>
        <color rgb="FF052937"/>
        <rFont val="Arial MT"/>
        <family val="2"/>
      </rPr>
      <t>-1/2 in</t>
    </r>
  </si>
  <si>
    <r>
      <rPr>
        <sz val="9"/>
        <color rgb="FF052937"/>
        <rFont val="Arial MT"/>
        <family val="2"/>
      </rPr>
      <t>12 in</t>
    </r>
  </si>
  <si>
    <r>
      <rPr>
        <sz val="9"/>
        <color rgb="FF052937"/>
        <rFont val="Arial MT"/>
        <family val="2"/>
      </rPr>
      <t>Back Rise</t>
    </r>
  </si>
  <si>
    <t>ĐÁY SAU</t>
  </si>
  <si>
    <r>
      <rPr>
        <sz val="9"/>
        <color rgb="FF052937"/>
        <rFont val="Arial MT"/>
        <family val="2"/>
      </rPr>
      <t>S&amp;K54</t>
    </r>
  </si>
  <si>
    <t>ĐG MAY ĐÁY ĐẾN MÉP TRÊN LƯNG QUẦN</t>
  </si>
  <si>
    <r>
      <rPr>
        <sz val="9"/>
        <color rgb="FF052937"/>
        <rFont val="Arial MT"/>
        <family val="2"/>
      </rPr>
      <t>Low Hip Position Below Waistband Top Edge</t>
    </r>
  </si>
  <si>
    <t>VỊ TRÍ MÔNG DƯỚI LƯNG TẠI MÉP LƯNG TRÊN</t>
  </si>
  <si>
    <r>
      <rPr>
        <sz val="9"/>
        <color rgb="FF052937"/>
        <rFont val="Arial MT"/>
        <family val="2"/>
      </rPr>
      <t>S&amp;K55</t>
    </r>
  </si>
  <si>
    <r>
      <rPr>
        <sz val="9"/>
        <color rgb="FF052937"/>
        <rFont val="Arial MT"/>
        <family val="2"/>
      </rPr>
      <t>-1/4 in</t>
    </r>
  </si>
  <si>
    <r>
      <rPr>
        <sz val="9"/>
        <color rgb="FF052937"/>
        <rFont val="Arial MT"/>
        <family val="2"/>
      </rPr>
      <t>8 in</t>
    </r>
  </si>
  <si>
    <r>
      <rPr>
        <sz val="9"/>
        <color rgb="FF052937"/>
        <rFont val="Arial MT"/>
        <family val="2"/>
      </rPr>
      <t>1/4 in</t>
    </r>
  </si>
  <si>
    <r>
      <rPr>
        <sz val="9"/>
        <color rgb="FF052937"/>
        <rFont val="Arial MT"/>
        <family val="2"/>
      </rPr>
      <t>Low Hip Width</t>
    </r>
  </si>
  <si>
    <t>RỘNG MÔNG DƯỚI</t>
  </si>
  <si>
    <r>
      <rPr>
        <sz val="9"/>
        <color rgb="FF052937"/>
        <rFont val="Arial MT"/>
        <family val="2"/>
      </rPr>
      <t>S&amp;K56</t>
    </r>
  </si>
  <si>
    <r>
      <rPr>
        <sz val="9"/>
        <color rgb="FF052937"/>
        <rFont val="Arial MT"/>
        <family val="2"/>
      </rPr>
      <t>3-pt measurement taken 8" down from waistband top edge</t>
    </r>
  </si>
  <si>
    <t>DĐO 3 ĐIỂM CÁCH MÉP TRÊN CÙNG CỦA LƯNG QUẦN XUỐNG 8"</t>
  </si>
  <si>
    <r>
      <rPr>
        <sz val="9"/>
        <color rgb="FF052937"/>
        <rFont val="Arial MT"/>
        <family val="2"/>
      </rPr>
      <t>23 in</t>
    </r>
  </si>
  <si>
    <r>
      <rPr>
        <sz val="9"/>
        <color rgb="FF052937"/>
        <rFont val="Arial MT"/>
        <family val="2"/>
      </rPr>
      <t>Thigh Width</t>
    </r>
  </si>
  <si>
    <t>RỘNG ĐÙI</t>
  </si>
  <si>
    <r>
      <rPr>
        <sz val="9"/>
        <color rgb="FF052937"/>
        <rFont val="Arial MT"/>
        <family val="2"/>
      </rPr>
      <t>S&amp;K57</t>
    </r>
  </si>
  <si>
    <r>
      <rPr>
        <sz val="9"/>
        <color rgb="FF052937"/>
        <rFont val="Arial MT"/>
        <family val="2"/>
      </rPr>
      <t>1" below crotch point</t>
    </r>
  </si>
  <si>
    <t>1" DƯỚI ĐIỂM ĐÁY QUẦN</t>
  </si>
  <si>
    <r>
      <rPr>
        <sz val="9"/>
        <color rgb="FF052937"/>
        <rFont val="Arial MT"/>
        <family val="2"/>
      </rPr>
      <t>-5/8 in</t>
    </r>
  </si>
  <si>
    <r>
      <rPr>
        <sz val="9"/>
        <color rgb="FF052937"/>
        <rFont val="Arial MT"/>
        <family val="2"/>
      </rPr>
      <t>14 3/4 in</t>
    </r>
  </si>
  <si>
    <r>
      <rPr>
        <sz val="9"/>
        <color rgb="FF052937"/>
        <rFont val="Arial MT"/>
        <family val="2"/>
      </rPr>
      <t>5/8 in</t>
    </r>
  </si>
  <si>
    <r>
      <rPr>
        <sz val="9"/>
        <color rgb="FF052937"/>
        <rFont val="Arial MT"/>
        <family val="2"/>
      </rPr>
      <t>Leg Opening Width for Shorts</t>
    </r>
  </si>
  <si>
    <t>RỘNG LAI QUẦN</t>
  </si>
  <si>
    <r>
      <rPr>
        <sz val="9"/>
        <color rgb="FF052937"/>
        <rFont val="Arial MT"/>
        <family val="2"/>
      </rPr>
      <t>S&amp;K72</t>
    </r>
  </si>
  <si>
    <r>
      <rPr>
        <sz val="9"/>
        <color rgb="FF052937"/>
        <rFont val="Arial MT"/>
        <family val="2"/>
      </rPr>
      <t>Along opening edge</t>
    </r>
  </si>
  <si>
    <t>DỌC MÉP CỬA QUẦN</t>
  </si>
  <si>
    <r>
      <rPr>
        <sz val="9"/>
        <color rgb="FF052937"/>
        <rFont val="Arial MT"/>
        <family val="2"/>
      </rPr>
      <t>14 in</t>
    </r>
  </si>
  <si>
    <r>
      <rPr>
        <sz val="9"/>
        <color rgb="FF052937"/>
        <rFont val="Arial MT"/>
        <family val="2"/>
      </rPr>
      <t>Leg Opening Hem Height</t>
    </r>
  </si>
  <si>
    <t>TO BẢN LAI QUẦN</t>
  </si>
  <si>
    <r>
      <rPr>
        <sz val="9"/>
        <color rgb="FF052937"/>
        <rFont val="Arial MT"/>
        <family val="2"/>
      </rPr>
      <t>S&amp;K61</t>
    </r>
  </si>
  <si>
    <r>
      <rPr>
        <sz val="9"/>
        <color rgb="FF052937"/>
        <rFont val="Arial MT"/>
        <family val="2"/>
      </rPr>
      <t>Edge to stitch line</t>
    </r>
  </si>
  <si>
    <t>MÉP ĐẾN ĐƯỜNG MAY</t>
  </si>
  <si>
    <r>
      <rPr>
        <sz val="9"/>
        <color rgb="FF052937"/>
        <rFont val="Arial MT"/>
        <family val="2"/>
      </rPr>
      <t>Inseam Length</t>
    </r>
  </si>
  <si>
    <t>DÀI SƯỜN TRONG</t>
  </si>
  <si>
    <r>
      <rPr>
        <sz val="9"/>
        <color rgb="FF052937"/>
        <rFont val="Arial MT"/>
        <family val="2"/>
      </rPr>
      <t>S&amp;K60</t>
    </r>
  </si>
  <si>
    <r>
      <rPr>
        <sz val="9"/>
        <color rgb="FF052937"/>
        <rFont val="Arial MT"/>
        <family val="2"/>
      </rPr>
      <t>Crotch point to leg opening, along seam</t>
    </r>
  </si>
  <si>
    <t>ĐIỂM ĐÁY QUẦN ĐẾN CỬA QUẦN, DỌC ĐƯỜNG MAY</t>
  </si>
  <si>
    <r>
      <rPr>
        <sz val="9"/>
        <color rgb="FF052937"/>
        <rFont val="Arial MT"/>
        <family val="2"/>
      </rPr>
      <t>6 in</t>
    </r>
  </si>
  <si>
    <r>
      <rPr>
        <sz val="9"/>
        <color rgb="FF052937"/>
        <rFont val="Arial MT"/>
        <family val="2"/>
      </rPr>
      <t>Logo or Artwork Placement Up from Leg opening edge</t>
    </r>
  </si>
  <si>
    <t>ĐỊNH VỊ LOGO HOẶC AW TỪ MÉP LAI QUẦN LÊN</t>
  </si>
  <si>
    <r>
      <rPr>
        <sz val="9"/>
        <color rgb="FF052937"/>
        <rFont val="Arial MT"/>
        <family val="2"/>
      </rPr>
      <t>S&amp;K70</t>
    </r>
  </si>
  <si>
    <r>
      <rPr>
        <sz val="9"/>
        <color rgb="FF052937"/>
        <rFont val="Arial MT"/>
        <family val="2"/>
      </rPr>
      <t>Space between leg opening edge and bottom of artwork</t>
    </r>
  </si>
  <si>
    <t>KHOẢNG CÁCH GIỮA MÉP LAI QUẦN VÀ ĐÁY CỦA AW</t>
  </si>
  <si>
    <r>
      <rPr>
        <sz val="9"/>
        <color rgb="FF052937"/>
        <rFont val="Arial MT"/>
        <family val="2"/>
      </rPr>
      <t>Logo or Artwork Placement from Sideseam</t>
    </r>
  </si>
  <si>
    <t>ĐỊNH VỊ LOGO VÀ AW TỪ ĐƯỜN MAY SƯỜN</t>
  </si>
  <si>
    <r>
      <rPr>
        <sz val="9"/>
        <color rgb="FF052937"/>
        <rFont val="Arial MT"/>
        <family val="2"/>
      </rPr>
      <t>S&amp;K71</t>
    </r>
  </si>
  <si>
    <r>
      <rPr>
        <sz val="9"/>
        <color rgb="FF052937"/>
        <rFont val="Arial MT"/>
        <family val="2"/>
      </rPr>
      <t>Outiside edge of logo or artwork to side seam</t>
    </r>
  </si>
  <si>
    <t>NGOÀI MÉP LOGO HAY AW ĐẾN ĐƯỜNG MAY SƯỜN</t>
  </si>
  <si>
    <r>
      <rPr>
        <sz val="9"/>
        <color rgb="FF052937"/>
        <rFont val="Arial MT"/>
        <family val="2"/>
      </rPr>
      <t>-1/8 in</t>
    </r>
  </si>
  <si>
    <r>
      <rPr>
        <sz val="9"/>
        <color rgb="FF052937"/>
        <rFont val="Arial MT"/>
        <family val="2"/>
      </rPr>
      <t>1 1/2 in</t>
    </r>
  </si>
  <si>
    <r>
      <rPr>
        <sz val="9"/>
        <color rgb="FF052937"/>
        <rFont val="Arial MT"/>
        <family val="2"/>
      </rPr>
      <t>Small NB Logo Placement down from Top edge of waist</t>
    </r>
  </si>
  <si>
    <t>ĐỊNH VỊ LOGO NB NHỎ XUỐNG TỪ MÉP TRÊN LƯNG QUẦN</t>
  </si>
  <si>
    <r>
      <rPr>
        <sz val="9"/>
        <color rgb="FF052937"/>
        <rFont val="Arial MT"/>
        <family val="2"/>
      </rPr>
      <t>S&amp;K153</t>
    </r>
  </si>
  <si>
    <r>
      <rPr>
        <sz val="9"/>
        <color rgb="FF052937"/>
        <rFont val="Arial MT"/>
        <family val="2"/>
      </rPr>
      <t>2 3/4 in</t>
    </r>
  </si>
  <si>
    <r>
      <rPr>
        <sz val="9"/>
        <color rgb="FF052937"/>
        <rFont val="Arial MT"/>
        <family val="2"/>
      </rPr>
      <t>Small NB Logo Placement in from Sideseam</t>
    </r>
  </si>
  <si>
    <t>ĐỊNH VỊ LOGO NB NHỎ TỪ ĐƯƠNG MAY SƯỜN</t>
  </si>
  <si>
    <r>
      <rPr>
        <sz val="9"/>
        <color rgb="FF052937"/>
        <rFont val="Arial MT"/>
        <family val="2"/>
      </rPr>
      <t>S&amp;K154</t>
    </r>
  </si>
  <si>
    <t>TOLARANCE</t>
  </si>
  <si>
    <r>
      <rPr>
        <sz val="11"/>
        <color rgb="FF052937"/>
        <rFont val="Arial MT"/>
        <family val="2"/>
      </rPr>
      <t>Waistband Height</t>
    </r>
  </si>
  <si>
    <r>
      <rPr>
        <sz val="11"/>
        <color rgb="FF052937"/>
        <rFont val="Arial MT"/>
        <family val="2"/>
      </rPr>
      <t>S&amp;K49</t>
    </r>
  </si>
  <si>
    <r>
      <rPr>
        <sz val="11"/>
        <color rgb="FF052937"/>
        <rFont val="Arial MT"/>
        <family val="2"/>
      </rPr>
      <t>Waist seam to top edge</t>
    </r>
  </si>
  <si>
    <r>
      <rPr>
        <sz val="11"/>
        <color rgb="FF052937"/>
        <rFont val="Arial MT"/>
        <family val="2"/>
      </rPr>
      <t>false</t>
    </r>
  </si>
  <si>
    <r>
      <rPr>
        <sz val="11"/>
        <color rgb="FF052937"/>
        <rFont val="Arial MT"/>
        <family val="2"/>
      </rPr>
      <t>Full</t>
    </r>
  </si>
  <si>
    <r>
      <rPr>
        <sz val="11"/>
        <color rgb="FF052937"/>
        <rFont val="Arial MT"/>
        <family val="2"/>
      </rPr>
      <t>1/8 in</t>
    </r>
  </si>
  <si>
    <r>
      <rPr>
        <sz val="11"/>
        <color rgb="FF052937"/>
        <rFont val="Arial MT"/>
        <family val="2"/>
      </rPr>
      <t>1 3/4 in</t>
    </r>
  </si>
  <si>
    <r>
      <rPr>
        <sz val="11"/>
        <color rgb="FF052937"/>
        <rFont val="Arial MT"/>
        <family val="2"/>
      </rPr>
      <t>Waist Width Relaxed</t>
    </r>
  </si>
  <si>
    <r>
      <rPr>
        <sz val="11"/>
        <color rgb="FF052937"/>
        <rFont val="Arial MT"/>
        <family val="2"/>
      </rPr>
      <t>S&amp;K50</t>
    </r>
  </si>
  <si>
    <r>
      <rPr>
        <sz val="11"/>
        <color rgb="FF052937"/>
        <rFont val="Arial MT"/>
        <family val="2"/>
      </rPr>
      <t>Straight at top edge- garment relaxed</t>
    </r>
  </si>
  <si>
    <r>
      <rPr>
        <sz val="11"/>
        <color rgb="FF052937"/>
        <rFont val="Arial MT"/>
        <family val="2"/>
      </rPr>
      <t>true</t>
    </r>
  </si>
  <si>
    <r>
      <rPr>
        <sz val="11"/>
        <color rgb="FF052937"/>
        <rFont val="Arial MT"/>
        <family val="2"/>
      </rPr>
      <t>Half</t>
    </r>
  </si>
  <si>
    <r>
      <rPr>
        <sz val="11"/>
        <color rgb="FF052937"/>
        <rFont val="Arial MT"/>
        <family val="2"/>
      </rPr>
      <t>1/2 in</t>
    </r>
  </si>
  <si>
    <r>
      <rPr>
        <sz val="11"/>
        <color rgb="FF052937"/>
        <rFont val="Arial MT"/>
        <family val="2"/>
      </rPr>
      <t>14 in</t>
    </r>
  </si>
  <si>
    <r>
      <rPr>
        <sz val="11"/>
        <color rgb="FF052937"/>
        <rFont val="Arial MT"/>
        <family val="2"/>
      </rPr>
      <t>15 in</t>
    </r>
  </si>
  <si>
    <r>
      <rPr>
        <sz val="11"/>
        <color rgb="FF052937"/>
        <rFont val="Arial MT"/>
        <family val="2"/>
      </rPr>
      <t>16 in</t>
    </r>
  </si>
  <si>
    <r>
      <rPr>
        <sz val="11"/>
        <color rgb="FF052937"/>
        <rFont val="Arial MT"/>
        <family val="2"/>
      </rPr>
      <t>17 in</t>
    </r>
  </si>
  <si>
    <r>
      <rPr>
        <sz val="11"/>
        <color rgb="FF052937"/>
        <rFont val="Arial MT"/>
        <family val="2"/>
      </rPr>
      <t>18 in</t>
    </r>
  </si>
  <si>
    <r>
      <rPr>
        <sz val="11"/>
        <color rgb="FF052937"/>
        <rFont val="Arial MT"/>
        <family val="2"/>
      </rPr>
      <t>19 in</t>
    </r>
  </si>
  <si>
    <r>
      <rPr>
        <sz val="11"/>
        <color rgb="FF052937"/>
        <rFont val="Arial MT"/>
        <family val="2"/>
      </rPr>
      <t>Waist Width Extended</t>
    </r>
  </si>
  <si>
    <r>
      <rPr>
        <sz val="11"/>
        <color rgb="FF052937"/>
        <rFont val="Arial MT"/>
        <family val="2"/>
      </rPr>
      <t>S&amp;K51</t>
    </r>
  </si>
  <si>
    <r>
      <rPr>
        <sz val="11"/>
        <color rgb="FF052937"/>
        <rFont val="Arial MT"/>
        <family val="2"/>
      </rPr>
      <t>Straight, with waist or elastic stretched</t>
    </r>
  </si>
  <si>
    <r>
      <rPr>
        <sz val="11"/>
        <color rgb="FF052937"/>
        <rFont val="Arial MT"/>
        <family val="2"/>
      </rPr>
      <t>19 1/2 in</t>
    </r>
  </si>
  <si>
    <r>
      <rPr>
        <sz val="11"/>
        <color rgb="FF052937"/>
        <rFont val="Arial MT"/>
        <family val="2"/>
      </rPr>
      <t>20 1/2 in</t>
    </r>
  </si>
  <si>
    <r>
      <rPr>
        <sz val="11"/>
        <color rgb="FF052937"/>
        <rFont val="Arial MT"/>
        <family val="2"/>
      </rPr>
      <t>21 1/2 in</t>
    </r>
  </si>
  <si>
    <r>
      <rPr>
        <sz val="11"/>
        <color rgb="FF052937"/>
        <rFont val="Arial MT"/>
        <family val="2"/>
      </rPr>
      <t>22 1/2 in</t>
    </r>
  </si>
  <si>
    <r>
      <rPr>
        <sz val="11"/>
        <color rgb="FF052937"/>
        <rFont val="Arial MT"/>
        <family val="2"/>
      </rPr>
      <t>23 1/2 in</t>
    </r>
  </si>
  <si>
    <r>
      <rPr>
        <sz val="11"/>
        <color rgb="FF052937"/>
        <rFont val="Arial MT"/>
        <family val="2"/>
      </rPr>
      <t>24 1/2 in</t>
    </r>
  </si>
  <si>
    <r>
      <rPr>
        <sz val="11"/>
        <color rgb="FF052937"/>
        <rFont val="Arial MT"/>
        <family val="2"/>
      </rPr>
      <t>Waist Drawcord Length</t>
    </r>
  </si>
  <si>
    <r>
      <rPr>
        <sz val="11"/>
        <color rgb="FF052937"/>
        <rFont val="Arial MT"/>
        <family val="2"/>
      </rPr>
      <t>S&amp;K52</t>
    </r>
  </si>
  <si>
    <r>
      <rPr>
        <sz val="11"/>
        <color rgb="FF052937"/>
        <rFont val="Arial MT"/>
        <family val="2"/>
      </rPr>
      <t>Total drawcord length, end to end</t>
    </r>
  </si>
  <si>
    <r>
      <rPr>
        <sz val="11"/>
        <color rgb="FF052937"/>
        <rFont val="Arial MT"/>
        <family val="2"/>
      </rPr>
      <t>1 in</t>
    </r>
  </si>
  <si>
    <r>
      <rPr>
        <sz val="11"/>
        <color rgb="FF052937"/>
        <rFont val="Arial MT"/>
        <family val="2"/>
      </rPr>
      <t>49 in</t>
    </r>
  </si>
  <si>
    <r>
      <rPr>
        <sz val="11"/>
        <color rgb="FF052937"/>
        <rFont val="Arial MT"/>
        <family val="2"/>
      </rPr>
      <t>52 in</t>
    </r>
  </si>
  <si>
    <r>
      <rPr>
        <sz val="11"/>
        <color rgb="FF052937"/>
        <rFont val="Arial MT"/>
        <family val="2"/>
      </rPr>
      <t>55 in</t>
    </r>
  </si>
  <si>
    <r>
      <rPr>
        <sz val="11"/>
        <color rgb="FF052937"/>
        <rFont val="Arial MT"/>
        <family val="2"/>
      </rPr>
      <t>Front Rise</t>
    </r>
  </si>
  <si>
    <r>
      <rPr>
        <sz val="11"/>
        <color rgb="FF052937"/>
        <rFont val="Arial MT"/>
        <family val="2"/>
      </rPr>
      <t>S&amp;K53</t>
    </r>
  </si>
  <si>
    <r>
      <rPr>
        <sz val="11"/>
        <color rgb="FF052937"/>
        <rFont val="Arial MT"/>
        <family val="2"/>
      </rPr>
      <t>Crotch seam to waistband top edge</t>
    </r>
  </si>
  <si>
    <r>
      <rPr>
        <sz val="11"/>
        <color rgb="FF052937"/>
        <rFont val="Arial MT"/>
        <family val="2"/>
      </rPr>
      <t>3/8 in</t>
    </r>
  </si>
  <si>
    <r>
      <rPr>
        <sz val="11"/>
        <color rgb="FF052937"/>
        <rFont val="Arial MT"/>
        <family val="2"/>
      </rPr>
      <t>11 in</t>
    </r>
  </si>
  <si>
    <r>
      <rPr>
        <sz val="11"/>
        <color rgb="FF052937"/>
        <rFont val="Arial MT"/>
        <family val="2"/>
      </rPr>
      <t>11 1/2 in</t>
    </r>
  </si>
  <si>
    <r>
      <rPr>
        <sz val="11"/>
        <color rgb="FF052937"/>
        <rFont val="Arial MT"/>
        <family val="2"/>
      </rPr>
      <t>12 in</t>
    </r>
  </si>
  <si>
    <r>
      <rPr>
        <sz val="11"/>
        <color rgb="FF052937"/>
        <rFont val="Arial MT"/>
        <family val="2"/>
      </rPr>
      <t>12 1/2 in</t>
    </r>
  </si>
  <si>
    <r>
      <rPr>
        <sz val="11"/>
        <color rgb="FF052937"/>
        <rFont val="Arial MT"/>
        <family val="2"/>
      </rPr>
      <t>13 in</t>
    </r>
  </si>
  <si>
    <r>
      <rPr>
        <sz val="11"/>
        <color rgb="FF052937"/>
        <rFont val="Arial MT"/>
        <family val="2"/>
      </rPr>
      <t>13 1/2 in</t>
    </r>
  </si>
  <si>
    <r>
      <rPr>
        <sz val="11"/>
        <color rgb="FF052937"/>
        <rFont val="Arial MT"/>
        <family val="2"/>
      </rPr>
      <t>Back Rise</t>
    </r>
  </si>
  <si>
    <r>
      <rPr>
        <sz val="11"/>
        <color rgb="FF052937"/>
        <rFont val="Arial MT"/>
        <family val="2"/>
      </rPr>
      <t>S&amp;K54</t>
    </r>
  </si>
  <si>
    <r>
      <rPr>
        <sz val="11"/>
        <color rgb="FF052937"/>
        <rFont val="Arial MT"/>
        <family val="2"/>
      </rPr>
      <t>15 1/2 in</t>
    </r>
  </si>
  <si>
    <r>
      <rPr>
        <sz val="11"/>
        <color rgb="FF052937"/>
        <rFont val="Arial MT"/>
        <family val="2"/>
      </rPr>
      <t>16 1/2 in</t>
    </r>
  </si>
  <si>
    <r>
      <rPr>
        <sz val="11"/>
        <color rgb="FF052937"/>
        <rFont val="Arial MT"/>
        <family val="2"/>
      </rPr>
      <t>17 1/2 in</t>
    </r>
  </si>
  <si>
    <r>
      <rPr>
        <sz val="11"/>
        <color rgb="FF052937"/>
        <rFont val="Arial MT"/>
        <family val="2"/>
      </rPr>
      <t>Low Hip Position Below Waistband Top Edge</t>
    </r>
  </si>
  <si>
    <r>
      <rPr>
        <sz val="11"/>
        <color rgb="FF052937"/>
        <rFont val="Arial MT"/>
        <family val="2"/>
      </rPr>
      <t>S&amp;K55</t>
    </r>
  </si>
  <si>
    <r>
      <rPr>
        <sz val="11"/>
        <color rgb="FF052937"/>
        <rFont val="Arial MT"/>
        <family val="2"/>
      </rPr>
      <t>0 in</t>
    </r>
  </si>
  <si>
    <r>
      <rPr>
        <sz val="11"/>
        <color rgb="FF052937"/>
        <rFont val="Arial MT"/>
        <family val="2"/>
      </rPr>
      <t>7 1/2 in</t>
    </r>
  </si>
  <si>
    <r>
      <rPr>
        <sz val="11"/>
        <color rgb="FF052937"/>
        <rFont val="Arial MT"/>
        <family val="2"/>
      </rPr>
      <t>7 3/4 in</t>
    </r>
  </si>
  <si>
    <r>
      <rPr>
        <sz val="11"/>
        <color rgb="FF052937"/>
        <rFont val="Arial MT"/>
        <family val="2"/>
      </rPr>
      <t>8 in</t>
    </r>
  </si>
  <si>
    <r>
      <rPr>
        <sz val="11"/>
        <color rgb="FF052937"/>
        <rFont val="Arial MT"/>
        <family val="2"/>
      </rPr>
      <t>8 1/4 in</t>
    </r>
  </si>
  <si>
    <r>
      <rPr>
        <sz val="11"/>
        <color rgb="FF052937"/>
        <rFont val="Arial MT"/>
        <family val="2"/>
      </rPr>
      <t>8 1/2 in</t>
    </r>
  </si>
  <si>
    <r>
      <rPr>
        <sz val="11"/>
        <color rgb="FF052937"/>
        <rFont val="Arial MT"/>
        <family val="2"/>
      </rPr>
      <t>8 3/4 in</t>
    </r>
  </si>
  <si>
    <r>
      <rPr>
        <sz val="11"/>
        <color rgb="FF052937"/>
        <rFont val="Arial MT"/>
        <family val="2"/>
      </rPr>
      <t>Low Hip Width</t>
    </r>
  </si>
  <si>
    <r>
      <rPr>
        <sz val="11"/>
        <color rgb="FF052937"/>
        <rFont val="Arial MT"/>
        <family val="2"/>
      </rPr>
      <t>S&amp;K56</t>
    </r>
  </si>
  <si>
    <r>
      <rPr>
        <sz val="11"/>
        <color rgb="FF052937"/>
        <rFont val="Arial MT"/>
        <family val="2"/>
      </rPr>
      <t>3-pt measurement taken 8" down from waistband top edge</t>
    </r>
  </si>
  <si>
    <r>
      <rPr>
        <sz val="11"/>
        <color rgb="FF052937"/>
        <rFont val="Arial MT"/>
        <family val="2"/>
      </rPr>
      <t>21 in</t>
    </r>
  </si>
  <si>
    <r>
      <rPr>
        <sz val="11"/>
        <color rgb="FF052937"/>
        <rFont val="Arial MT"/>
        <family val="2"/>
      </rPr>
      <t>22 in</t>
    </r>
  </si>
  <si>
    <r>
      <rPr>
        <sz val="11"/>
        <color rgb="FF052937"/>
        <rFont val="Arial MT"/>
        <family val="2"/>
      </rPr>
      <t>23 in</t>
    </r>
  </si>
  <si>
    <r>
      <rPr>
        <sz val="11"/>
        <color rgb="FF052937"/>
        <rFont val="Arial MT"/>
        <family val="2"/>
      </rPr>
      <t>24 in</t>
    </r>
  </si>
  <si>
    <r>
      <rPr>
        <sz val="11"/>
        <color rgb="FF052937"/>
        <rFont val="Arial MT"/>
        <family val="2"/>
      </rPr>
      <t>25 in</t>
    </r>
  </si>
  <si>
    <r>
      <rPr>
        <sz val="11"/>
        <color rgb="FF052937"/>
        <rFont val="Arial MT"/>
        <family val="2"/>
      </rPr>
      <t>26 in</t>
    </r>
  </si>
  <si>
    <r>
      <rPr>
        <sz val="11"/>
        <color rgb="FF052937"/>
        <rFont val="Arial MT"/>
        <family val="2"/>
      </rPr>
      <t>Thigh Width</t>
    </r>
  </si>
  <si>
    <r>
      <rPr>
        <sz val="11"/>
        <color rgb="FF052937"/>
        <rFont val="Arial MT"/>
        <family val="2"/>
      </rPr>
      <t>S&amp;K57</t>
    </r>
  </si>
  <si>
    <r>
      <rPr>
        <sz val="11"/>
        <color rgb="FF052937"/>
        <rFont val="Arial MT"/>
        <family val="2"/>
      </rPr>
      <t>1" below crotch point</t>
    </r>
  </si>
  <si>
    <r>
      <rPr>
        <sz val="11"/>
        <color rgb="FF052937"/>
        <rFont val="Arial MT"/>
        <family val="2"/>
      </rPr>
      <t>14 1/8 in</t>
    </r>
  </si>
  <si>
    <r>
      <rPr>
        <sz val="11"/>
        <color rgb="FF052937"/>
        <rFont val="Arial MT"/>
        <family val="2"/>
      </rPr>
      <t>14 3/4 in</t>
    </r>
  </si>
  <si>
    <r>
      <rPr>
        <sz val="11"/>
        <color rgb="FF052937"/>
        <rFont val="Arial MT"/>
        <family val="2"/>
      </rPr>
      <t>15 3/8 in</t>
    </r>
  </si>
  <si>
    <r>
      <rPr>
        <sz val="11"/>
        <color rgb="FF052937"/>
        <rFont val="Arial MT"/>
        <family val="2"/>
      </rPr>
      <t>16 5/8 in</t>
    </r>
  </si>
  <si>
    <r>
      <rPr>
        <sz val="11"/>
        <color rgb="FF052937"/>
        <rFont val="Arial MT"/>
        <family val="2"/>
      </rPr>
      <t>Leg Opening Width for Shorts</t>
    </r>
  </si>
  <si>
    <r>
      <rPr>
        <sz val="11"/>
        <color rgb="FF052937"/>
        <rFont val="Arial MT"/>
        <family val="2"/>
      </rPr>
      <t>S&amp;K72</t>
    </r>
  </si>
  <si>
    <r>
      <rPr>
        <sz val="11"/>
        <color rgb="FF052937"/>
        <rFont val="Arial MT"/>
        <family val="2"/>
      </rPr>
      <t>Along opening edge</t>
    </r>
  </si>
  <si>
    <r>
      <rPr>
        <sz val="11"/>
        <color rgb="FF052937"/>
        <rFont val="Arial MT"/>
        <family val="2"/>
      </rPr>
      <t>14 1/2 in</t>
    </r>
  </si>
  <si>
    <r>
      <rPr>
        <sz val="11"/>
        <color rgb="FF052937"/>
        <rFont val="Arial MT"/>
        <family val="2"/>
      </rPr>
      <t>Leg Opening Hem Height</t>
    </r>
  </si>
  <si>
    <r>
      <rPr>
        <sz val="11"/>
        <color rgb="FF052937"/>
        <rFont val="Arial MT"/>
        <family val="2"/>
      </rPr>
      <t>S&amp;K61</t>
    </r>
  </si>
  <si>
    <r>
      <rPr>
        <sz val="11"/>
        <color rgb="FF052937"/>
        <rFont val="Arial MT"/>
        <family val="2"/>
      </rPr>
      <t>Edge to stitch line</t>
    </r>
  </si>
  <si>
    <r>
      <rPr>
        <sz val="11"/>
        <color rgb="FF052937"/>
        <rFont val="Arial MT"/>
        <family val="2"/>
      </rPr>
      <t>Inseam Length</t>
    </r>
  </si>
  <si>
    <r>
      <rPr>
        <sz val="11"/>
        <color rgb="FF052937"/>
        <rFont val="Arial MT"/>
        <family val="2"/>
      </rPr>
      <t>S&amp;K60</t>
    </r>
  </si>
  <si>
    <r>
      <rPr>
        <sz val="11"/>
        <color rgb="FF052937"/>
        <rFont val="Arial MT"/>
        <family val="2"/>
      </rPr>
      <t>Crotch point to leg opening, along seam</t>
    </r>
  </si>
  <si>
    <r>
      <rPr>
        <sz val="11"/>
        <color rgb="FF052937"/>
        <rFont val="Arial MT"/>
        <family val="2"/>
      </rPr>
      <t>6 in</t>
    </r>
  </si>
  <si>
    <r>
      <rPr>
        <sz val="11"/>
        <color rgb="FF052937"/>
        <rFont val="Arial MT"/>
        <family val="2"/>
      </rPr>
      <t>Logo or Artwork Placement Up from Leg opening edge</t>
    </r>
  </si>
  <si>
    <r>
      <rPr>
        <sz val="11"/>
        <color rgb="FF052937"/>
        <rFont val="Arial MT"/>
        <family val="2"/>
      </rPr>
      <t>S&amp;K70</t>
    </r>
  </si>
  <si>
    <r>
      <rPr>
        <sz val="11"/>
        <color rgb="FF052937"/>
        <rFont val="Arial MT"/>
        <family val="2"/>
      </rPr>
      <t>Space between leg opening edge and bottom of artwork</t>
    </r>
  </si>
  <si>
    <r>
      <rPr>
        <sz val="11"/>
        <color rgb="FF052937"/>
        <rFont val="Arial MT"/>
        <family val="2"/>
      </rPr>
      <t>1/4 in</t>
    </r>
  </si>
  <si>
    <r>
      <rPr>
        <sz val="11"/>
        <color rgb="FF052937"/>
        <rFont val="Arial MT"/>
        <family val="2"/>
      </rPr>
      <t>Logo or Artwork Placement from Sideseam</t>
    </r>
  </si>
  <si>
    <r>
      <rPr>
        <sz val="11"/>
        <color rgb="FF052937"/>
        <rFont val="Arial MT"/>
        <family val="2"/>
      </rPr>
      <t>S&amp;K71</t>
    </r>
  </si>
  <si>
    <r>
      <rPr>
        <sz val="11"/>
        <color rgb="FF052937"/>
        <rFont val="Arial MT"/>
        <family val="2"/>
      </rPr>
      <t>Outiside edge of logo or artwork to side seam</t>
    </r>
  </si>
  <si>
    <r>
      <rPr>
        <sz val="11"/>
        <color rgb="FF052937"/>
        <rFont val="Arial MT"/>
        <family val="2"/>
      </rPr>
      <t>1 1/4 in</t>
    </r>
  </si>
  <si>
    <r>
      <rPr>
        <sz val="11"/>
        <color rgb="FF052937"/>
        <rFont val="Arial MT"/>
        <family val="2"/>
      </rPr>
      <t>1 3/8 in</t>
    </r>
  </si>
  <si>
    <r>
      <rPr>
        <sz val="11"/>
        <color rgb="FF052937"/>
        <rFont val="Arial MT"/>
        <family val="2"/>
      </rPr>
      <t>1 1/2 in</t>
    </r>
  </si>
  <si>
    <r>
      <rPr>
        <sz val="11"/>
        <color rgb="FF052937"/>
        <rFont val="Arial MT"/>
        <family val="2"/>
      </rPr>
      <t>1 5/8 in</t>
    </r>
  </si>
  <si>
    <r>
      <rPr>
        <sz val="11"/>
        <color rgb="FF052937"/>
        <rFont val="Arial MT"/>
        <family val="2"/>
      </rPr>
      <t>1 7/8 in</t>
    </r>
  </si>
  <si>
    <r>
      <rPr>
        <sz val="11"/>
        <color rgb="FF052937"/>
        <rFont val="Arial MT"/>
        <family val="2"/>
      </rPr>
      <t>Small NB Logo Placement down from Top edge of waist</t>
    </r>
  </si>
  <si>
    <t>ĐỊNH VỊ LOGO NB XUỐNG TỪ MÉP TRÊN LƯNG QUẦN</t>
  </si>
  <si>
    <r>
      <rPr>
        <sz val="11"/>
        <color rgb="FF052937"/>
        <rFont val="Arial MT"/>
        <family val="2"/>
      </rPr>
      <t>S&amp;K153</t>
    </r>
  </si>
  <si>
    <r>
      <rPr>
        <sz val="11"/>
        <color rgb="FF052937"/>
        <rFont val="Arial MT"/>
        <family val="2"/>
      </rPr>
      <t>2 3/4 in</t>
    </r>
  </si>
  <si>
    <r>
      <rPr>
        <sz val="11"/>
        <color rgb="FF052937"/>
        <rFont val="Arial MT"/>
        <family val="2"/>
      </rPr>
      <t>Small NB Logo Placement in from Sideseam</t>
    </r>
  </si>
  <si>
    <t>ĐỊNH VỊ LOGO NB TỪ ĐƯƠNG MAY SƯỜN</t>
  </si>
  <si>
    <r>
      <rPr>
        <sz val="11"/>
        <color rgb="FF052937"/>
        <rFont val="Arial MT"/>
        <family val="2"/>
      </rPr>
      <t>S&amp;K154</t>
    </r>
  </si>
  <si>
    <r>
      <rPr>
        <sz val="11"/>
        <color rgb="FF052937"/>
        <rFont val="Arial MT"/>
        <family val="2"/>
      </rPr>
      <t>2 7/8 in</t>
    </r>
  </si>
  <si>
    <r>
      <rPr>
        <sz val="11"/>
        <color rgb="FF052937"/>
        <rFont val="Arial MT"/>
        <family val="2"/>
      </rPr>
      <t>3 in</t>
    </r>
  </si>
  <si>
    <r>
      <rPr>
        <sz val="11"/>
        <color rgb="FF052937"/>
        <rFont val="Arial MT"/>
        <family val="2"/>
      </rPr>
      <t>3 1/8 in</t>
    </r>
  </si>
  <si>
    <r>
      <rPr>
        <sz val="11"/>
        <color rgb="FF052937"/>
        <rFont val="Arial MT"/>
        <family val="2"/>
      </rPr>
      <t>3 1/4 in</t>
    </r>
  </si>
  <si>
    <r>
      <rPr>
        <sz val="11"/>
        <color rgb="FF052937"/>
        <rFont val="Arial MT"/>
        <family val="2"/>
      </rPr>
      <t>3 3/8 in</t>
    </r>
  </si>
  <si>
    <r>
      <rPr>
        <b/>
        <sz val="10"/>
        <color rgb="FF052937"/>
        <rFont val="Arial"/>
        <family val="2"/>
      </rPr>
      <t xml:space="preserve">Masaryk Mesh Short - Style #SS23CR000
</t>
    </r>
    <r>
      <rPr>
        <sz val="10"/>
        <color rgb="FF8595A3"/>
        <rFont val="Arial MT"/>
        <family val="2"/>
      </rPr>
      <t>Mens, Shorts, Spring/Summer, 2023</t>
    </r>
  </si>
  <si>
    <t>Measured Size: M</t>
  </si>
  <si>
    <t xml:space="preserve">POINT OF MEASURE  </t>
  </si>
  <si>
    <r>
      <rPr>
        <sz val="10"/>
        <color rgb="FF052937"/>
        <rFont val="Arial MT"/>
        <family val="2"/>
      </rPr>
      <t>Waistband Height</t>
    </r>
  </si>
  <si>
    <r>
      <rPr>
        <sz val="10"/>
        <color rgb="FF052937"/>
        <rFont val="Arial MT"/>
        <family val="2"/>
      </rPr>
      <t>S&amp;K49</t>
    </r>
  </si>
  <si>
    <r>
      <rPr>
        <sz val="10"/>
        <color rgb="FF052937"/>
        <rFont val="Arial MT"/>
        <family val="2"/>
      </rPr>
      <t>Waist seam to top edge</t>
    </r>
  </si>
  <si>
    <r>
      <rPr>
        <sz val="10"/>
        <color rgb="FF052937"/>
        <rFont val="Arial MT"/>
        <family val="2"/>
      </rPr>
      <t>false</t>
    </r>
  </si>
  <si>
    <r>
      <rPr>
        <sz val="10"/>
        <color rgb="FF052937"/>
        <rFont val="Arial MT"/>
        <family val="2"/>
      </rPr>
      <t>Full</t>
    </r>
  </si>
  <si>
    <r>
      <rPr>
        <sz val="10"/>
        <color rgb="FF052937"/>
        <rFont val="Arial MT"/>
        <family val="2"/>
      </rPr>
      <t>1/8 in</t>
    </r>
  </si>
  <si>
    <r>
      <rPr>
        <b/>
        <sz val="10"/>
        <color rgb="FF052937"/>
        <rFont val="Arial"/>
        <family val="2"/>
      </rPr>
      <t>1 3/4 in</t>
    </r>
  </si>
  <si>
    <r>
      <rPr>
        <sz val="10"/>
        <color rgb="FF052937"/>
        <rFont val="Arial MT"/>
        <family val="2"/>
      </rPr>
      <t>1 3/4 in</t>
    </r>
  </si>
  <si>
    <r>
      <rPr>
        <sz val="10"/>
        <color rgb="FF052937"/>
        <rFont val="Arial MT"/>
        <family val="2"/>
      </rPr>
      <t>0 in</t>
    </r>
  </si>
  <si>
    <r>
      <rPr>
        <sz val="10"/>
        <color rgb="FF052937"/>
        <rFont val="Arial MT"/>
        <family val="2"/>
      </rPr>
      <t>Waist Width Relaxed</t>
    </r>
  </si>
  <si>
    <r>
      <rPr>
        <sz val="10"/>
        <color rgb="FF052937"/>
        <rFont val="Arial MT"/>
        <family val="2"/>
      </rPr>
      <t>S&amp;K50</t>
    </r>
  </si>
  <si>
    <r>
      <rPr>
        <sz val="10"/>
        <color rgb="FF052937"/>
        <rFont val="Arial MT"/>
        <family val="2"/>
      </rPr>
      <t>Straight at top edge- garment relaxed</t>
    </r>
  </si>
  <si>
    <r>
      <rPr>
        <sz val="10"/>
        <color rgb="FF052937"/>
        <rFont val="Arial MT"/>
        <family val="2"/>
      </rPr>
      <t>true</t>
    </r>
  </si>
  <si>
    <r>
      <rPr>
        <sz val="10"/>
        <color rgb="FF052937"/>
        <rFont val="Arial MT"/>
        <family val="2"/>
      </rPr>
      <t>Half</t>
    </r>
  </si>
  <si>
    <r>
      <rPr>
        <sz val="10"/>
        <color rgb="FF052937"/>
        <rFont val="Arial MT"/>
        <family val="2"/>
      </rPr>
      <t>1/2 in</t>
    </r>
  </si>
  <si>
    <r>
      <rPr>
        <b/>
        <sz val="10"/>
        <color rgb="FF052937"/>
        <rFont val="Arial"/>
        <family val="2"/>
      </rPr>
      <t>16 in</t>
    </r>
  </si>
  <si>
    <r>
      <rPr>
        <sz val="10"/>
        <color rgb="FF052937"/>
        <rFont val="Arial MT"/>
        <family val="2"/>
      </rPr>
      <t>16 in</t>
    </r>
  </si>
  <si>
    <r>
      <rPr>
        <sz val="10"/>
        <color rgb="FF052937"/>
        <rFont val="Arial MT"/>
        <family val="2"/>
      </rPr>
      <t>S&amp;K51</t>
    </r>
  </si>
  <si>
    <r>
      <rPr>
        <sz val="10"/>
        <color rgb="FF052937"/>
        <rFont val="Arial MT"/>
        <family val="2"/>
      </rPr>
      <t>Straight, with waist or elastic stretched</t>
    </r>
  </si>
  <si>
    <r>
      <rPr>
        <b/>
        <sz val="10"/>
        <color rgb="FF052937"/>
        <rFont val="Arial"/>
        <family val="2"/>
      </rPr>
      <t>21 1/2 in</t>
    </r>
  </si>
  <si>
    <r>
      <rPr>
        <sz val="10"/>
        <color rgb="FF052937"/>
        <rFont val="Arial MT"/>
        <family val="2"/>
      </rPr>
      <t>21 1/2 in</t>
    </r>
  </si>
  <si>
    <r>
      <rPr>
        <sz val="10"/>
        <color rgb="FF052937"/>
        <rFont val="Arial MT"/>
        <family val="2"/>
      </rPr>
      <t>Waist Drawcord Length</t>
    </r>
  </si>
  <si>
    <r>
      <rPr>
        <sz val="10"/>
        <color rgb="FF052937"/>
        <rFont val="Arial MT"/>
        <family val="2"/>
      </rPr>
      <t>S&amp;K52</t>
    </r>
  </si>
  <si>
    <r>
      <rPr>
        <sz val="10"/>
        <color rgb="FF052937"/>
        <rFont val="Arial MT"/>
        <family val="2"/>
      </rPr>
      <t>Total drawcord length, end to end</t>
    </r>
  </si>
  <si>
    <r>
      <rPr>
        <sz val="10"/>
        <color rgb="FF052937"/>
        <rFont val="Arial MT"/>
        <family val="2"/>
      </rPr>
      <t>1 in</t>
    </r>
  </si>
  <si>
    <r>
      <rPr>
        <b/>
        <sz val="10"/>
        <color rgb="FF052937"/>
        <rFont val="Arial"/>
        <family val="2"/>
      </rPr>
      <t>52 in</t>
    </r>
  </si>
  <si>
    <r>
      <rPr>
        <sz val="10"/>
        <color rgb="FF052937"/>
        <rFont val="Arial MT"/>
        <family val="2"/>
      </rPr>
      <t>52 in</t>
    </r>
  </si>
  <si>
    <r>
      <rPr>
        <sz val="10"/>
        <color rgb="FF052937"/>
        <rFont val="Arial MT"/>
        <family val="2"/>
      </rPr>
      <t>Front Rise</t>
    </r>
  </si>
  <si>
    <r>
      <rPr>
        <sz val="10"/>
        <color rgb="FF052937"/>
        <rFont val="Arial MT"/>
        <family val="2"/>
      </rPr>
      <t>S&amp;K53</t>
    </r>
  </si>
  <si>
    <r>
      <rPr>
        <sz val="10"/>
        <color rgb="FF052937"/>
        <rFont val="Arial MT"/>
        <family val="2"/>
      </rPr>
      <t>Crotch seam to waistband top edge</t>
    </r>
  </si>
  <si>
    <r>
      <rPr>
        <sz val="10"/>
        <color rgb="FF052937"/>
        <rFont val="Arial MT"/>
        <family val="2"/>
      </rPr>
      <t>3/8 in</t>
    </r>
  </si>
  <si>
    <r>
      <rPr>
        <b/>
        <sz val="10"/>
        <color rgb="FF052937"/>
        <rFont val="Arial"/>
        <family val="2"/>
      </rPr>
      <t>12 in</t>
    </r>
  </si>
  <si>
    <r>
      <rPr>
        <sz val="10"/>
        <color rgb="FF052937"/>
        <rFont val="Arial MT"/>
        <family val="2"/>
      </rPr>
      <t>12 in</t>
    </r>
  </si>
  <si>
    <r>
      <rPr>
        <sz val="10"/>
        <color rgb="FF052937"/>
        <rFont val="Arial MT"/>
        <family val="2"/>
      </rPr>
      <t>Back Rise</t>
    </r>
  </si>
  <si>
    <r>
      <rPr>
        <sz val="10"/>
        <color rgb="FF052937"/>
        <rFont val="Arial MT"/>
        <family val="2"/>
      </rPr>
      <t>S&amp;K54</t>
    </r>
  </si>
  <si>
    <r>
      <rPr>
        <sz val="10"/>
        <color rgb="FF052937"/>
        <rFont val="Arial MT"/>
        <family val="2"/>
      </rPr>
      <t>15 3/4 in</t>
    </r>
  </si>
  <si>
    <r>
      <rPr>
        <sz val="10"/>
        <color rgb="FF052937"/>
        <rFont val="Arial MT"/>
        <family val="2"/>
      </rPr>
      <t>-1/4 in</t>
    </r>
  </si>
  <si>
    <r>
      <rPr>
        <sz val="10"/>
        <color rgb="FF052937"/>
        <rFont val="Arial MT"/>
        <family val="2"/>
      </rPr>
      <t>Low Hip Position Below Waistband Top Edge</t>
    </r>
  </si>
  <si>
    <r>
      <rPr>
        <sz val="10"/>
        <color rgb="FF052937"/>
        <rFont val="Arial MT"/>
        <family val="2"/>
      </rPr>
      <t>S&amp;K55</t>
    </r>
  </si>
  <si>
    <r>
      <rPr>
        <b/>
        <sz val="10"/>
        <color rgb="FF052937"/>
        <rFont val="Arial"/>
        <family val="2"/>
      </rPr>
      <t>8 in</t>
    </r>
  </si>
  <si>
    <r>
      <rPr>
        <sz val="10"/>
        <color rgb="FF052937"/>
        <rFont val="Arial MT"/>
        <family val="2"/>
      </rPr>
      <t>8 in</t>
    </r>
  </si>
  <si>
    <r>
      <rPr>
        <sz val="10"/>
        <color rgb="FF052937"/>
        <rFont val="Arial MT"/>
        <family val="2"/>
      </rPr>
      <t>Low Hip Width</t>
    </r>
  </si>
  <si>
    <r>
      <rPr>
        <sz val="10"/>
        <color rgb="FF052937"/>
        <rFont val="Arial MT"/>
        <family val="2"/>
      </rPr>
      <t>S&amp;K56</t>
    </r>
  </si>
  <si>
    <r>
      <rPr>
        <sz val="10"/>
        <color rgb="FF052937"/>
        <rFont val="Arial MT"/>
        <family val="2"/>
      </rPr>
      <t>3-pt measurement taken 8" down from waistband top edge</t>
    </r>
  </si>
  <si>
    <r>
      <rPr>
        <b/>
        <sz val="10"/>
        <color rgb="FF052937"/>
        <rFont val="Arial"/>
        <family val="2"/>
      </rPr>
      <t>23 in</t>
    </r>
  </si>
  <si>
    <r>
      <rPr>
        <sz val="10"/>
        <color rgb="FF052937"/>
        <rFont val="Arial MT"/>
        <family val="2"/>
      </rPr>
      <t>23 1/4 in</t>
    </r>
  </si>
  <si>
    <r>
      <rPr>
        <sz val="10"/>
        <color rgb="FF052937"/>
        <rFont val="Arial MT"/>
        <family val="2"/>
      </rPr>
      <t>1/4 in</t>
    </r>
  </si>
  <si>
    <r>
      <rPr>
        <sz val="10"/>
        <color rgb="FF052937"/>
        <rFont val="Arial MT"/>
        <family val="2"/>
      </rPr>
      <t>23 in</t>
    </r>
  </si>
  <si>
    <r>
      <rPr>
        <sz val="10"/>
        <color rgb="FF052937"/>
        <rFont val="Arial MT"/>
        <family val="2"/>
      </rPr>
      <t>Thigh Width</t>
    </r>
  </si>
  <si>
    <r>
      <rPr>
        <sz val="10"/>
        <color rgb="FF052937"/>
        <rFont val="Arial MT"/>
        <family val="2"/>
      </rPr>
      <t>S&amp;K57</t>
    </r>
  </si>
  <si>
    <r>
      <rPr>
        <sz val="10"/>
        <color rgb="FF052937"/>
        <rFont val="Arial MT"/>
        <family val="2"/>
      </rPr>
      <t>1" below crotch point</t>
    </r>
  </si>
  <si>
    <r>
      <rPr>
        <b/>
        <sz val="10"/>
        <color rgb="FF052937"/>
        <rFont val="Arial"/>
        <family val="2"/>
      </rPr>
      <t>14 3/4 in</t>
    </r>
  </si>
  <si>
    <r>
      <rPr>
        <sz val="10"/>
        <color rgb="FF052937"/>
        <rFont val="Arial MT"/>
        <family val="2"/>
      </rPr>
      <t>15 in</t>
    </r>
  </si>
  <si>
    <r>
      <rPr>
        <sz val="10"/>
        <color rgb="FF052937"/>
        <rFont val="Arial MT"/>
        <family val="2"/>
      </rPr>
      <t>14 3/4 in</t>
    </r>
  </si>
  <si>
    <r>
      <rPr>
        <sz val="10"/>
        <color rgb="FF052937"/>
        <rFont val="Arial MT"/>
        <family val="2"/>
      </rPr>
      <t>Leg Opening Width for Shorts</t>
    </r>
  </si>
  <si>
    <r>
      <rPr>
        <sz val="10"/>
        <color rgb="FF052937"/>
        <rFont val="Arial MT"/>
        <family val="2"/>
      </rPr>
      <t>S&amp;K72</t>
    </r>
  </si>
  <si>
    <r>
      <rPr>
        <sz val="10"/>
        <color rgb="FF052937"/>
        <rFont val="Arial MT"/>
        <family val="2"/>
      </rPr>
      <t>Along opening edge</t>
    </r>
  </si>
  <si>
    <r>
      <rPr>
        <b/>
        <sz val="10"/>
        <color rgb="FF052937"/>
        <rFont val="Arial"/>
        <family val="2"/>
      </rPr>
      <t>14 in</t>
    </r>
  </si>
  <si>
    <r>
      <rPr>
        <sz val="10"/>
        <color rgb="FF052937"/>
        <rFont val="Arial MT"/>
        <family val="2"/>
      </rPr>
      <t>14 1/4 in</t>
    </r>
  </si>
  <si>
    <r>
      <rPr>
        <sz val="10"/>
        <color rgb="FF052937"/>
        <rFont val="Arial MT"/>
        <family val="2"/>
      </rPr>
      <t>14 in</t>
    </r>
  </si>
  <si>
    <r>
      <rPr>
        <sz val="10"/>
        <color rgb="FF052937"/>
        <rFont val="Arial MT"/>
        <family val="2"/>
      </rPr>
      <t>Leg Opening Hem Height</t>
    </r>
  </si>
  <si>
    <r>
      <rPr>
        <sz val="10"/>
        <color rgb="FF052937"/>
        <rFont val="Arial MT"/>
        <family val="2"/>
      </rPr>
      <t>S&amp;K61</t>
    </r>
  </si>
  <si>
    <r>
      <rPr>
        <sz val="10"/>
        <color rgb="FF052937"/>
        <rFont val="Arial MT"/>
        <family val="2"/>
      </rPr>
      <t>Edge to stitch line</t>
    </r>
  </si>
  <si>
    <r>
      <rPr>
        <b/>
        <sz val="10"/>
        <color rgb="FF052937"/>
        <rFont val="Arial"/>
        <family val="2"/>
      </rPr>
      <t>1 in</t>
    </r>
  </si>
  <si>
    <r>
      <rPr>
        <sz val="10"/>
        <color rgb="FF052937"/>
        <rFont val="Arial MT"/>
        <family val="2"/>
      </rPr>
      <t>Inseam Length</t>
    </r>
  </si>
  <si>
    <r>
      <rPr>
        <sz val="10"/>
        <color rgb="FF052937"/>
        <rFont val="Arial MT"/>
        <family val="2"/>
      </rPr>
      <t>S&amp;K60</t>
    </r>
  </si>
  <si>
    <r>
      <rPr>
        <sz val="10"/>
        <color rgb="FF052937"/>
        <rFont val="Arial MT"/>
        <family val="2"/>
      </rPr>
      <t>Crotch point to leg opening, along seam</t>
    </r>
  </si>
  <si>
    <r>
      <rPr>
        <b/>
        <sz val="10"/>
        <color rgb="FF052937"/>
        <rFont val="Arial"/>
        <family val="2"/>
      </rPr>
      <t>6 in</t>
    </r>
  </si>
  <si>
    <r>
      <rPr>
        <sz val="10"/>
        <color rgb="FF052937"/>
        <rFont val="Arial MT"/>
        <family val="2"/>
      </rPr>
      <t>6 in</t>
    </r>
  </si>
  <si>
    <r>
      <rPr>
        <sz val="10"/>
        <color rgb="FF052937"/>
        <rFont val="Arial MT"/>
        <family val="2"/>
      </rPr>
      <t>Logo or Artwork Placement Up from Leg opening edge</t>
    </r>
  </si>
  <si>
    <r>
      <rPr>
        <sz val="10"/>
        <color rgb="FF052937"/>
        <rFont val="Arial MT"/>
        <family val="2"/>
      </rPr>
      <t>S&amp;K70</t>
    </r>
  </si>
  <si>
    <r>
      <rPr>
        <sz val="10"/>
        <color rgb="FF052937"/>
        <rFont val="Arial MT"/>
        <family val="2"/>
      </rPr>
      <t>Space between leg opening edge and bottom of artwork</t>
    </r>
  </si>
  <si>
    <r>
      <rPr>
        <sz val="10"/>
        <color rgb="FF052937"/>
        <rFont val="Arial MT"/>
        <family val="2"/>
      </rPr>
      <t>1 7/8 in</t>
    </r>
  </si>
  <si>
    <r>
      <rPr>
        <sz val="10"/>
        <color rgb="FF052937"/>
        <rFont val="Arial MT"/>
        <family val="2"/>
      </rPr>
      <t>Logo or Artwork Placement from Sideseam</t>
    </r>
  </si>
  <si>
    <r>
      <rPr>
        <sz val="10"/>
        <color rgb="FF052937"/>
        <rFont val="Arial MT"/>
        <family val="2"/>
      </rPr>
      <t>S&amp;K71</t>
    </r>
  </si>
  <si>
    <r>
      <rPr>
        <sz val="10"/>
        <color rgb="FF052937"/>
        <rFont val="Arial MT"/>
        <family val="2"/>
      </rPr>
      <t>Outiside edge of logo or artwork to side seam</t>
    </r>
  </si>
  <si>
    <r>
      <rPr>
        <b/>
        <sz val="10"/>
        <color rgb="FF052937"/>
        <rFont val="Arial"/>
        <family val="2"/>
      </rPr>
      <t>1 1/2 in</t>
    </r>
  </si>
  <si>
    <r>
      <rPr>
        <sz val="10"/>
        <color rgb="FF052937"/>
        <rFont val="Arial MT"/>
        <family val="2"/>
      </rPr>
      <t>1 3/8 in</t>
    </r>
  </si>
  <si>
    <r>
      <rPr>
        <sz val="10"/>
        <color rgb="FF052937"/>
        <rFont val="Arial MT"/>
        <family val="2"/>
      </rPr>
      <t>-1/8 in</t>
    </r>
  </si>
  <si>
    <r>
      <rPr>
        <sz val="10"/>
        <color rgb="FF052937"/>
        <rFont val="Arial MT"/>
        <family val="2"/>
      </rPr>
      <t>1 1/2 in</t>
    </r>
  </si>
  <si>
    <r>
      <rPr>
        <sz val="10"/>
        <color rgb="FF052937"/>
        <rFont val="Arial MT"/>
        <family val="2"/>
      </rPr>
      <t>Small NB Logo Placement down from Top edge of waist</t>
    </r>
  </si>
  <si>
    <r>
      <rPr>
        <sz val="10"/>
        <color rgb="FF052937"/>
        <rFont val="Arial MT"/>
        <family val="2"/>
      </rPr>
      <t>S&amp;K153</t>
    </r>
  </si>
  <si>
    <r>
      <rPr>
        <b/>
        <sz val="10"/>
        <color rgb="FF052937"/>
        <rFont val="Arial"/>
        <family val="2"/>
      </rPr>
      <t>2 3/4 in</t>
    </r>
  </si>
  <si>
    <r>
      <rPr>
        <sz val="10"/>
        <color rgb="FF052937"/>
        <rFont val="Arial MT"/>
        <family val="2"/>
      </rPr>
      <t>2 1/2 in</t>
    </r>
  </si>
  <si>
    <r>
      <rPr>
        <sz val="10"/>
        <color rgb="FF052937"/>
        <rFont val="Arial MT"/>
        <family val="2"/>
      </rPr>
      <t>2 3/4 in</t>
    </r>
  </si>
  <si>
    <r>
      <rPr>
        <sz val="10"/>
        <color rgb="FF052937"/>
        <rFont val="Arial MT"/>
        <family val="2"/>
      </rPr>
      <t>Please bring back to spec</t>
    </r>
  </si>
  <si>
    <r>
      <rPr>
        <sz val="10"/>
        <color rgb="FF052937"/>
        <rFont val="Arial MT"/>
        <family val="2"/>
      </rPr>
      <t>Small NB Logo Placement in from Sideseam</t>
    </r>
  </si>
  <si>
    <r>
      <rPr>
        <sz val="10"/>
        <color rgb="FF052937"/>
        <rFont val="Arial MT"/>
        <family val="2"/>
      </rPr>
      <t>S&amp;K154</t>
    </r>
  </si>
  <si>
    <r>
      <rPr>
        <b/>
        <sz val="10"/>
        <color rgb="FF052937"/>
        <rFont val="Arial"/>
        <family val="2"/>
      </rPr>
      <t>3 in</t>
    </r>
  </si>
  <si>
    <r>
      <rPr>
        <sz val="10"/>
        <color rgb="FF052937"/>
        <rFont val="Arial MT"/>
        <family val="2"/>
      </rPr>
      <t>3 in</t>
    </r>
  </si>
  <si>
    <r>
      <rPr>
        <sz val="13"/>
        <rFont val="Arial MT"/>
        <family val="2"/>
      </rPr>
      <t xml:space="preserve">SS23CR000 Masaryk Mesh Short- PPS - Nina Chavez Booth
</t>
    </r>
    <r>
      <rPr>
        <sz val="9"/>
        <color rgb="FF8595A3"/>
        <rFont val="Arial MT"/>
        <family val="2"/>
      </rPr>
      <t xml:space="preserve">CREATED ON MAR 13, 2023 3:32 PM
</t>
    </r>
    <r>
      <rPr>
        <sz val="9"/>
        <color rgb="FF8595A3"/>
        <rFont val="Arial MT"/>
        <family val="2"/>
      </rPr>
      <t>PPS: SIZE:M, CREATED AT: 03-13-2023</t>
    </r>
  </si>
  <si>
    <r>
      <rPr>
        <b/>
        <sz val="9.5"/>
        <rFont val="Arial"/>
        <family val="2"/>
      </rPr>
      <t xml:space="preserve">FIT DATE: </t>
    </r>
    <r>
      <rPr>
        <sz val="9.5"/>
        <rFont val="Arial MT"/>
        <family val="2"/>
      </rPr>
      <t xml:space="preserve">3.13.23
</t>
    </r>
    <r>
      <rPr>
        <b/>
        <sz val="9.5"/>
        <rFont val="Arial"/>
        <family val="2"/>
      </rPr>
      <t xml:space="preserve">STATUS: </t>
    </r>
    <r>
      <rPr>
        <sz val="9.5"/>
        <rFont val="Arial MT"/>
        <family val="2"/>
      </rPr>
      <t xml:space="preserve">Please submit </t>
    </r>
    <r>
      <rPr>
        <b/>
        <sz val="9.5"/>
        <rFont val="Arial"/>
        <family val="2"/>
      </rPr>
      <t>TOP.</t>
    </r>
  </si>
  <si>
    <r>
      <rPr>
        <b/>
        <sz val="9.5"/>
        <rFont val="Arial"/>
        <family val="2"/>
      </rPr>
      <t xml:space="preserve">CONSTRUCTION:
</t>
    </r>
    <r>
      <rPr>
        <sz val="9.5"/>
        <rFont val="Arial MT"/>
        <family val="2"/>
      </rPr>
      <t>1.  Thanks for making all construction updates from last fit.
a. Vertical fixed stitch at CB to hold drawcord looks good.
b. Horizontal bartack at top of side slits looks good.  Thanks!</t>
    </r>
  </si>
  <si>
    <t>CẤU TRÚC:</t>
  </si>
  <si>
    <t>1B, Bọ ngang tại trên điểm xẻ sườn trông đẹp.</t>
  </si>
  <si>
    <r>
      <rPr>
        <b/>
        <sz val="9.5"/>
        <rFont val="Arial"/>
        <family val="2"/>
      </rPr>
      <t xml:space="preserve">FIT COMMENTS:
</t>
    </r>
    <r>
      <rPr>
        <sz val="9.5"/>
        <rFont val="Arial MT"/>
        <family val="2"/>
      </rPr>
      <t>1. All measurements are within tolerance.  Thanks!
2. Please adjust the "NB" logo placement back to spec.  Shift down 1/4" and shift in 1/4".</t>
    </r>
  </si>
  <si>
    <t>FIT COMMENTS:</t>
  </si>
  <si>
    <t>1. Tất cả các đo lường nằm trong dung sai</t>
  </si>
  <si>
    <t>2. Vui lòng điều chỉnh định vị logo "NB" trở lại như BTS. Chuyển xuống 1/4" và chuyển vào 1/4"</t>
  </si>
  <si>
    <t>DÂY LUỒN  COTTON  TRÒN 6MM</t>
  </si>
  <si>
    <t>Waist Width Extended</t>
  </si>
  <si>
    <t>XS/ S</t>
  </si>
  <si>
    <t>M/L</t>
  </si>
  <si>
    <t>XL/XXL</t>
  </si>
  <si>
    <t>ALD-T10P</t>
  </si>
  <si>
    <t>THẺ BÀI - ALD-T10P</t>
  </si>
  <si>
    <t>AW NHỎ GẦN LƯNG QUẦN</t>
  </si>
  <si>
    <t>AW LỚN TẠI MÉP LAI QUẦN</t>
  </si>
  <si>
    <t>1 3/4 inch</t>
  </si>
  <si>
    <t>ĐỊNH VỊ HÌNH IN THÂN TRƯỚC TRÁI, TỪ MÉP LAI QUẦN LÊN</t>
  </si>
  <si>
    <t>ĐỊNH VỊ HÌNH IN THÂN TRƯỚC TRÁI, TỪ ĐƯỜN MAY SƯỜN</t>
  </si>
  <si>
    <t>1 1/4 in</t>
  </si>
  <si>
    <t>1 3/8 in</t>
  </si>
  <si>
    <t>1 1/2 in</t>
  </si>
  <si>
    <t>1 5/8 in</t>
  </si>
  <si>
    <t>1 7/8 in</t>
  </si>
  <si>
    <t>ĐỊNH VỊ HÌNH IN "NB" THÂN TRƯỚC TRÁI, TỪ MÉP TRÊN LƯNG QUẦN XUỐNG</t>
  </si>
  <si>
    <t>2 3/4 in</t>
  </si>
  <si>
    <t>ĐỊNH VỊ HÌNH IN "NB" THÂN TRƯỚC TRÁI, TỪ ĐƯƠNG MAY SƯỜN VÀO</t>
  </si>
  <si>
    <t>2 7/8 in</t>
  </si>
  <si>
    <t>3 in</t>
  </si>
  <si>
    <t>3 1/8 in</t>
  </si>
  <si>
    <t>3 1/4 in</t>
  </si>
  <si>
    <t>3 3/8 in</t>
  </si>
  <si>
    <t>IN TẠI BTP THÂN TRƯỚC TRÁI (2 HÌNH IN)</t>
  </si>
  <si>
    <t>1A, Khâu cố định tại giữa sau để giữ dây luồn cố định và đẹp hơn.</t>
  </si>
  <si>
    <t>-CÁCH MAY THEO NHƯ MẪU GỬI KÈM</t>
  </si>
  <si>
    <t>-CÁCH GẮN NHÃN PHẢI NHƯ TÀI LIỆU YÊU CẦU</t>
  </si>
  <si>
    <t>CANH GIỮA LƯNG SAU, MAY KẸP VÀO ĐƯỜNG TRA LƯNG</t>
  </si>
  <si>
    <t>BÊN TRONG SƯỜN TRÁI NGƯỜI MẶC, 5 INCH TỪ CẠNH DƯỚI LƯNG QUẦN XUỐNG</t>
  </si>
  <si>
    <t>LƯNG
CÁCH LUỒN THEO QUẦN MẪU  GỬI CÙNG TÁC NGHIỆP</t>
  </si>
  <si>
    <t>THUN LƯNG</t>
  </si>
  <si>
    <t>THUN TO BẢN 2 1/4" = 5.8CM</t>
  </si>
  <si>
    <t>MASARYK 2</t>
  </si>
  <si>
    <t>PRISTINE &amp; RAIN FOREST</t>
  </si>
  <si>
    <t>A15-0154</t>
  </si>
  <si>
    <t>K8072</t>
  </si>
  <si>
    <t>K5960</t>
  </si>
  <si>
    <t>A15-0153</t>
  </si>
  <si>
    <t>NỀN NATURAL</t>
  </si>
  <si>
    <t>HÀNG SẢN XUẤT: THAM KHẢO CÁCH MAY MẪU PP MÃ SS23CR000 MÙA SS23 MÀU JET BLACK CHUYỂN CÙNG TÁC NGHIỆP</t>
  </si>
  <si>
    <t>NGUYÊN 210</t>
  </si>
  <si>
    <t>ALSS23P0091003D00K
LOT: LOT 0091/3 - CẤP 102M</t>
  </si>
  <si>
    <t>ALSS23P0091004D00K
LOT: LOT 0091/4 - CẤP 143M</t>
  </si>
  <si>
    <t>DUYỆT HÌNH IN THEO S/O  CHUYỂN 27/4/2023</t>
  </si>
  <si>
    <t>DÙNG RẬP MÃ HÀNG ALD  MÙA SS23 MÃ SS23CR000 HOẶC MÙA SS25 MÃ FW22CR002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</si>
</sst>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409]dd\-mmm\-yy;@"/>
    <numFmt numFmtId="165" formatCode="0.0"/>
    <numFmt numFmtId="166" formatCode="0\ &quot;pcs&quot;"/>
    <numFmt numFmtId="167" formatCode="\$#,##0\ ;\(\$#,##0\)"/>
    <numFmt numFmtId="168" formatCode="0.00_)"/>
    <numFmt numFmtId="169" formatCode="&quot;\&quot;#,##0;[Red]&quot;\&quot;&quot;\&quot;\-#,##0"/>
    <numFmt numFmtId="170" formatCode="&quot;\&quot;#,##0.00;[Red]&quot;\&quot;&quot;\&quot;&quot;\&quot;&quot;\&quot;&quot;\&quot;&quot;\&quot;\-#,##0.00"/>
    <numFmt numFmtId="171" formatCode="&quot;\&quot;#,##0.00;[Red]&quot;\&quot;\-#,##0.00"/>
    <numFmt numFmtId="172" formatCode="&quot;\&quot;#,##0;[Red]&quot;\&quot;\-#,##0"/>
    <numFmt numFmtId="173" formatCode="0.0000"/>
    <numFmt numFmtId="174" formatCode="[$-409]d\-mmm;@"/>
    <numFmt numFmtId="175" formatCode="_-* #,##0.00_-;\-* #,##0.00_-;_-* &quot;-&quot;??_-;_-@_-"/>
    <numFmt numFmtId="176" formatCode="#,##0.0"/>
  </numFmts>
  <fonts count="128">
    <font>
      <sz val="11"/>
      <color theme="1"/>
      <name val="Calibri"/>
      <family val="2"/>
      <scheme val="minor"/>
    </font>
    <font>
      <sz val="11"/>
      <color theme="1"/>
      <name val="Calibri"/>
      <family val="2"/>
      <scheme val="minor"/>
    </font>
    <font>
      <b/>
      <sz val="16"/>
      <name val="Calibri"/>
      <family val="2"/>
      <scheme val="minor"/>
    </font>
    <font>
      <sz val="16"/>
      <name val="Calibri"/>
      <family val="2"/>
      <scheme val="minor"/>
    </font>
    <font>
      <sz val="12"/>
      <name val="Calibri"/>
      <family val="2"/>
      <scheme val="minor"/>
    </font>
    <font>
      <sz val="10"/>
      <name val="Arial"/>
      <family val="2"/>
    </font>
    <font>
      <sz val="10"/>
      <name val="MS Sans Serif"/>
      <family val="2"/>
    </font>
    <font>
      <b/>
      <sz val="8"/>
      <name val="Arial"/>
      <family val="2"/>
    </font>
    <font>
      <sz val="10"/>
      <name val="VNI-Times"/>
    </font>
    <font>
      <sz val="8"/>
      <name val="Arial"/>
      <family val="2"/>
    </font>
    <font>
      <b/>
      <sz val="18"/>
      <name val="Arial"/>
      <family val="2"/>
    </font>
    <font>
      <b/>
      <sz val="12"/>
      <name val="Arial"/>
      <family val="2"/>
    </font>
    <font>
      <b/>
      <i/>
      <sz val="16"/>
      <name val="Helv"/>
    </font>
    <font>
      <sz val="12"/>
      <name val="Times New Roman"/>
      <family val="1"/>
    </font>
    <font>
      <sz val="13"/>
      <color indexed="8"/>
      <name val="Times New Roman"/>
      <family val="2"/>
    </font>
    <font>
      <sz val="10"/>
      <name val="Verdana"/>
      <family val="2"/>
    </font>
    <font>
      <sz val="10"/>
      <color indexed="8"/>
      <name val="Arial"/>
      <family val="2"/>
    </font>
    <font>
      <b/>
      <sz val="11"/>
      <name val="Times New Roman"/>
      <family val="1"/>
    </font>
    <font>
      <sz val="12"/>
      <name val="VNI-Times"/>
    </font>
    <font>
      <sz val="14"/>
      <name val="뼻뮝"/>
      <family val="3"/>
      <charset val="129"/>
    </font>
    <font>
      <sz val="12"/>
      <name val="뼻뮝"/>
      <family val="1"/>
      <charset val="129"/>
    </font>
    <font>
      <sz val="12"/>
      <name val="바탕체"/>
      <family val="1"/>
      <charset val="129"/>
    </font>
    <font>
      <sz val="10"/>
      <name val="굴림체"/>
      <family val="3"/>
      <charset val="129"/>
    </font>
    <font>
      <sz val="14"/>
      <name val="Calibri"/>
      <family val="2"/>
      <scheme val="minor"/>
    </font>
    <font>
      <sz val="16"/>
      <color rgb="FF000000"/>
      <name val="Calibri"/>
      <family val="2"/>
      <scheme val="minor"/>
    </font>
    <font>
      <sz val="13"/>
      <name val="Muli"/>
    </font>
    <font>
      <b/>
      <sz val="26"/>
      <name val="Muli"/>
    </font>
    <font>
      <b/>
      <sz val="16"/>
      <name val="Muli"/>
    </font>
    <font>
      <sz val="16"/>
      <color theme="1"/>
      <name val="Muli"/>
    </font>
    <font>
      <sz val="26"/>
      <name val="Muli"/>
    </font>
    <font>
      <b/>
      <u/>
      <sz val="26"/>
      <name val="Muli"/>
    </font>
    <font>
      <sz val="22"/>
      <name val="Muli"/>
    </font>
    <font>
      <b/>
      <sz val="22"/>
      <name val="Muli"/>
    </font>
    <font>
      <b/>
      <i/>
      <sz val="22"/>
      <name val="Muli"/>
    </font>
    <font>
      <sz val="16"/>
      <name val="Muli"/>
    </font>
    <font>
      <b/>
      <sz val="30"/>
      <name val="Muli"/>
    </font>
    <font>
      <b/>
      <sz val="14"/>
      <color indexed="48"/>
      <name val="Muli"/>
    </font>
    <font>
      <sz val="12"/>
      <name val="Muli"/>
    </font>
    <font>
      <b/>
      <sz val="11"/>
      <name val="Muli"/>
    </font>
    <font>
      <b/>
      <sz val="11"/>
      <color indexed="48"/>
      <name val="Muli"/>
    </font>
    <font>
      <sz val="18"/>
      <name val="Muli"/>
    </font>
    <font>
      <sz val="11"/>
      <color theme="1"/>
      <name val="Muli"/>
    </font>
    <font>
      <b/>
      <sz val="16"/>
      <color rgb="FF000000"/>
      <name val="Calibri"/>
      <family val="2"/>
      <scheme val="minor"/>
    </font>
    <font>
      <b/>
      <sz val="14"/>
      <name val="Muli"/>
    </font>
    <font>
      <b/>
      <u/>
      <sz val="14"/>
      <name val="Muli"/>
    </font>
    <font>
      <sz val="14"/>
      <color rgb="FF000000"/>
      <name val="Calibri"/>
      <family val="2"/>
      <scheme val="minor"/>
    </font>
    <font>
      <sz val="12"/>
      <color rgb="FF000000"/>
      <name val="Calibri"/>
      <family val="2"/>
      <scheme val="minor"/>
    </font>
    <font>
      <b/>
      <sz val="44"/>
      <name val="Muli"/>
    </font>
    <font>
      <b/>
      <sz val="24"/>
      <name val="Muli"/>
    </font>
    <font>
      <sz val="24"/>
      <name val="Muli"/>
    </font>
    <font>
      <b/>
      <sz val="28"/>
      <name val="Muli"/>
    </font>
    <font>
      <sz val="28"/>
      <name val="Muli"/>
    </font>
    <font>
      <sz val="36"/>
      <name val="Muli"/>
    </font>
    <font>
      <b/>
      <sz val="36"/>
      <name val="Muli"/>
    </font>
    <font>
      <b/>
      <sz val="22"/>
      <color theme="9"/>
      <name val="Muli"/>
    </font>
    <font>
      <sz val="22"/>
      <color theme="9"/>
      <name val="Muli"/>
    </font>
    <font>
      <b/>
      <sz val="22"/>
      <color theme="9" tint="-0.249977111117893"/>
      <name val="Muli"/>
    </font>
    <font>
      <sz val="22"/>
      <color indexed="8"/>
      <name val="Muli"/>
    </font>
    <font>
      <b/>
      <u/>
      <sz val="22"/>
      <name val="Muli"/>
    </font>
    <font>
      <sz val="22"/>
      <color theme="1"/>
      <name val="Muli"/>
    </font>
    <font>
      <b/>
      <sz val="22"/>
      <color indexed="8"/>
      <name val="Muli"/>
    </font>
    <font>
      <sz val="11"/>
      <color rgb="FF000000"/>
      <name val="Calibri"/>
      <family val="2"/>
    </font>
    <font>
      <sz val="20"/>
      <name val="Muli"/>
    </font>
    <font>
      <b/>
      <sz val="36"/>
      <color theme="1"/>
      <name val="Muli"/>
    </font>
    <font>
      <b/>
      <sz val="72"/>
      <name val="Muli"/>
    </font>
    <font>
      <b/>
      <sz val="40"/>
      <name val="Muli"/>
    </font>
    <font>
      <b/>
      <sz val="40"/>
      <color indexed="48"/>
      <name val="Muli"/>
    </font>
    <font>
      <b/>
      <sz val="40"/>
      <color theme="9" tint="-0.249977111117893"/>
      <name val="Muli"/>
    </font>
    <font>
      <sz val="40"/>
      <name val="Muli"/>
    </font>
    <font>
      <b/>
      <sz val="24"/>
      <color theme="1"/>
      <name val="Muli"/>
    </font>
    <font>
      <b/>
      <sz val="48"/>
      <color theme="1"/>
      <name val="Muli"/>
    </font>
    <font>
      <sz val="22"/>
      <color rgb="FFFF0000"/>
      <name val="Muli"/>
    </font>
    <font>
      <b/>
      <sz val="42"/>
      <color indexed="48"/>
      <name val="Muli"/>
    </font>
    <font>
      <b/>
      <sz val="42"/>
      <color theme="9" tint="-0.249977111117893"/>
      <name val="Muli"/>
    </font>
    <font>
      <b/>
      <sz val="42"/>
      <name val="Muli"/>
    </font>
    <font>
      <sz val="42"/>
      <name val="Muli"/>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20"/>
      <name val="Muli"/>
    </font>
    <font>
      <b/>
      <sz val="36"/>
      <color indexed="48"/>
      <name val="Muli"/>
    </font>
    <font>
      <b/>
      <sz val="36"/>
      <color theme="9" tint="-0.249977111117893"/>
      <name val="Muli"/>
    </font>
    <font>
      <b/>
      <sz val="48"/>
      <name val="Muli"/>
    </font>
    <font>
      <sz val="36"/>
      <color theme="1"/>
      <name val="Muli"/>
    </font>
    <font>
      <b/>
      <sz val="22"/>
      <color theme="1"/>
      <name val="Muli"/>
    </font>
    <font>
      <sz val="9"/>
      <name val="Arial MT"/>
    </font>
    <font>
      <sz val="9"/>
      <color rgb="FF8595A3"/>
      <name val="Arial MT"/>
      <family val="2"/>
    </font>
    <font>
      <b/>
      <sz val="9"/>
      <name val="Arial"/>
      <family val="2"/>
    </font>
    <font>
      <b/>
      <sz val="9"/>
      <color rgb="FF052937"/>
      <name val="Arial"/>
      <family val="2"/>
    </font>
    <font>
      <sz val="9"/>
      <color rgb="FF000000"/>
      <name val="Times New Roman"/>
      <family val="1"/>
    </font>
    <font>
      <b/>
      <sz val="9"/>
      <color rgb="FF000000"/>
      <name val="Times New Roman"/>
      <family val="1"/>
    </font>
    <font>
      <b/>
      <sz val="10"/>
      <color rgb="FF000000"/>
      <name val="Times New Roman"/>
      <family val="1"/>
    </font>
    <font>
      <sz val="9"/>
      <color rgb="FF052937"/>
      <name val="Arial MT"/>
      <family val="2"/>
    </font>
    <font>
      <sz val="11"/>
      <name val="Arial MT"/>
    </font>
    <font>
      <b/>
      <sz val="11"/>
      <color rgb="FF052937"/>
      <name val="Arial"/>
      <family val="2"/>
    </font>
    <font>
      <sz val="11"/>
      <color rgb="FF000000"/>
      <name val="Times New Roman"/>
      <family val="1"/>
    </font>
    <font>
      <b/>
      <sz val="11"/>
      <color rgb="FF000000"/>
      <name val="Times New Roman"/>
      <family val="1"/>
    </font>
    <font>
      <sz val="11"/>
      <color rgb="FF052937"/>
      <name val="Arial MT"/>
      <family val="2"/>
    </font>
    <font>
      <sz val="10"/>
      <color rgb="FF000000"/>
      <name val="Times New Roman"/>
      <family val="1"/>
    </font>
    <font>
      <b/>
      <sz val="10"/>
      <color rgb="FF052937"/>
      <name val="Arial"/>
      <family val="2"/>
    </font>
    <font>
      <sz val="10"/>
      <color rgb="FF8595A3"/>
      <name val="Arial MT"/>
      <family val="2"/>
    </font>
    <font>
      <b/>
      <sz val="12"/>
      <color rgb="FF000000"/>
      <name val="Times New Roman"/>
      <family val="1"/>
    </font>
    <font>
      <sz val="10"/>
      <name val="Arial MT"/>
    </font>
    <font>
      <sz val="10"/>
      <color rgb="FF052937"/>
      <name val="Arial MT"/>
      <family val="2"/>
    </font>
    <font>
      <b/>
      <sz val="10"/>
      <name val="Arial"/>
      <family val="2"/>
    </font>
    <font>
      <sz val="6.5"/>
      <name val="Arial MT"/>
    </font>
    <font>
      <b/>
      <sz val="6.5"/>
      <name val="Arial"/>
      <family val="2"/>
    </font>
    <font>
      <sz val="13"/>
      <name val="Arial MT"/>
      <family val="2"/>
    </font>
    <font>
      <b/>
      <sz val="9.5"/>
      <name val="Arial"/>
      <family val="2"/>
    </font>
    <font>
      <sz val="9.5"/>
      <name val="Arial MT"/>
      <family val="2"/>
    </font>
    <font>
      <sz val="9.5"/>
      <name val="Times New Roman"/>
      <family val="2"/>
      <charset val="204"/>
    </font>
    <font>
      <b/>
      <sz val="16"/>
      <color rgb="FF000000"/>
      <name val="Times New Roman"/>
      <family val="1"/>
    </font>
    <font>
      <sz val="11.5"/>
      <name val="Arial MT"/>
    </font>
    <font>
      <b/>
      <sz val="18"/>
      <color rgb="FFEE0000"/>
      <name val="Arial MT"/>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indexed="26"/>
        <bgColor indexed="64"/>
      </patternFill>
    </fill>
    <fill>
      <patternFill patternType="solid">
        <fgColor indexed="35"/>
        <bgColor indexed="64"/>
      </patternFill>
    </fill>
    <fill>
      <patternFill patternType="solid">
        <fgColor indexed="3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14999847407452621"/>
        <bgColor indexed="41"/>
      </patternFill>
    </fill>
    <fill>
      <patternFill patternType="solid">
        <fgColor theme="9" tint="0.59999389629810485"/>
        <bgColor indexed="41"/>
      </patternFill>
    </fill>
    <fill>
      <patternFill patternType="solid">
        <fgColor theme="0"/>
        <bgColor indexed="4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rgb="FFF5FAFF"/>
      </patternFill>
    </fill>
    <fill>
      <patternFill patternType="solid">
        <fgColor rgb="FFF0FFF1"/>
      </patternFill>
    </fill>
    <fill>
      <patternFill patternType="solid">
        <fgColor rgb="FFFFEFF2"/>
      </patternFill>
    </fill>
    <fill>
      <patternFill patternType="solid">
        <fgColor theme="0" tint="-0.249977111117893"/>
        <bgColor indexed="64"/>
      </patternFill>
    </fill>
  </fills>
  <borders count="78">
    <border>
      <left/>
      <right/>
      <top/>
      <bottom/>
      <diagonal/>
    </border>
    <border>
      <left/>
      <right/>
      <top style="thin">
        <color indexed="55"/>
      </top>
      <bottom style="thin">
        <color indexed="55"/>
      </bottom>
      <diagonal/>
    </border>
    <border>
      <left/>
      <right/>
      <top/>
      <bottom style="hair">
        <color indexed="55"/>
      </bottom>
      <diagonal/>
    </border>
    <border>
      <left/>
      <right/>
      <top style="hair">
        <color indexed="55"/>
      </top>
      <bottom style="hair">
        <color indexed="55"/>
      </bottom>
      <diagonal/>
    </border>
    <border>
      <left/>
      <right/>
      <top style="hair">
        <color indexed="55"/>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right style="medium">
        <color auto="1"/>
      </right>
      <top/>
      <bottom style="medium">
        <color rgb="FF000000"/>
      </bottom>
      <diagonal/>
    </border>
    <border>
      <left style="medium">
        <color auto="1"/>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auto="1"/>
      </right>
      <top style="medium">
        <color rgb="FF000000"/>
      </top>
      <bottom style="thin">
        <color rgb="FF000000"/>
      </bottom>
      <diagonal/>
    </border>
    <border>
      <left style="medium">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right/>
      <top style="thin">
        <color indexed="55"/>
      </top>
      <bottom style="thin">
        <color indexed="5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0D8DE"/>
      </left>
      <right style="thin">
        <color rgb="FFD0D8DE"/>
      </right>
      <top style="thin">
        <color rgb="FFD0D8DE"/>
      </top>
      <bottom style="thin">
        <color rgb="FFD0D8DE"/>
      </bottom>
      <diagonal/>
    </border>
    <border>
      <left style="thin">
        <color rgb="FFD0D8DE"/>
      </left>
      <right/>
      <top style="thin">
        <color rgb="FFD0D8DE"/>
      </top>
      <bottom style="thin">
        <color rgb="FFD0D8DE"/>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auto="1"/>
      </bottom>
      <diagonal/>
    </border>
  </borders>
  <cellStyleXfs count="128">
    <xf numFmtId="0" fontId="0" fillId="0" borderId="0"/>
    <xf numFmtId="0" fontId="1" fillId="0" borderId="0"/>
    <xf numFmtId="0" fontId="5" fillId="0" borderId="0"/>
    <xf numFmtId="1" fontId="6" fillId="0" borderId="0"/>
    <xf numFmtId="1" fontId="6" fillId="0" borderId="0"/>
    <xf numFmtId="1" fontId="6" fillId="0" borderId="0"/>
    <xf numFmtId="1" fontId="6" fillId="0" borderId="0"/>
    <xf numFmtId="1" fontId="6" fillId="0" borderId="0"/>
    <xf numFmtId="1" fontId="6" fillId="0" borderId="0"/>
    <xf numFmtId="1" fontId="6" fillId="0" borderId="0"/>
    <xf numFmtId="1" fontId="6" fillId="0" borderId="0"/>
    <xf numFmtId="0" fontId="7" fillId="0" borderId="11">
      <alignment horizontal="center"/>
    </xf>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0" fontId="5" fillId="0" borderId="0" applyFont="0" applyFill="0" applyBorder="0" applyAlignment="0" applyProtection="0"/>
    <xf numFmtId="43" fontId="5" fillId="0" borderId="0" applyBorder="0" applyAlignment="0" applyProtection="0"/>
    <xf numFmtId="2" fontId="5" fillId="0" borderId="0" applyFont="0" applyFill="0" applyBorder="0" applyAlignment="0" applyProtection="0"/>
    <xf numFmtId="38"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10" fontId="9" fillId="6" borderId="14" applyNumberFormat="0" applyBorder="0" applyAlignment="0" applyProtection="0"/>
    <xf numFmtId="168" fontId="12" fillId="0" borderId="0"/>
    <xf numFmtId="0" fontId="5" fillId="0" borderId="0"/>
    <xf numFmtId="0" fontId="5" fillId="0" borderId="0"/>
    <xf numFmtId="0" fontId="13" fillId="0" borderId="0"/>
    <xf numFmtId="0" fontId="14" fillId="0" borderId="0"/>
    <xf numFmtId="0" fontId="8" fillId="0" borderId="0" applyFill="0"/>
    <xf numFmtId="0" fontId="14" fillId="0" borderId="0"/>
    <xf numFmtId="0" fontId="15" fillId="0" borderId="0"/>
    <xf numFmtId="0" fontId="8" fillId="0" borderId="0"/>
    <xf numFmtId="0" fontId="8" fillId="0" borderId="0" applyFill="0"/>
    <xf numFmtId="0" fontId="5" fillId="0" borderId="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16" fillId="7" borderId="21" applyNumberFormat="0" applyProtection="0">
      <alignment horizontal="right" vertical="center"/>
    </xf>
    <xf numFmtId="0" fontId="5" fillId="8" borderId="21" applyNumberFormat="0" applyProtection="0">
      <alignment horizontal="left" vertical="center" indent="1"/>
    </xf>
    <xf numFmtId="0" fontId="5" fillId="0" borderId="0"/>
    <xf numFmtId="40" fontId="17" fillId="0" borderId="0"/>
    <xf numFmtId="0" fontId="5" fillId="0" borderId="22" applyNumberFormat="0" applyFont="0" applyFill="0" applyAlignment="0" applyProtection="0"/>
    <xf numFmtId="0" fontId="18" fillId="0" borderId="0"/>
    <xf numFmtId="40" fontId="19" fillId="0" borderId="0" applyFont="0" applyFill="0" applyBorder="0" applyAlignment="0" applyProtection="0"/>
    <xf numFmtId="38"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0" fontId="5" fillId="0" borderId="0" applyFont="0" applyFill="0" applyBorder="0" applyAlignment="0" applyProtection="0"/>
    <xf numFmtId="0" fontId="20" fillId="0" borderId="0"/>
    <xf numFmtId="169" fontId="5" fillId="0" borderId="0" applyFont="0" applyFill="0" applyBorder="0" applyAlignment="0" applyProtection="0"/>
    <xf numFmtId="170" fontId="5" fillId="0" borderId="0" applyFont="0" applyFill="0" applyBorder="0" applyAlignment="0" applyProtection="0"/>
    <xf numFmtId="171" fontId="21" fillId="0" borderId="0" applyFont="0" applyFill="0" applyBorder="0" applyAlignment="0" applyProtection="0"/>
    <xf numFmtId="172" fontId="21" fillId="0" borderId="0" applyFont="0" applyFill="0" applyBorder="0" applyAlignment="0" applyProtection="0"/>
    <xf numFmtId="0" fontId="22" fillId="0" borderId="0"/>
    <xf numFmtId="0" fontId="13" fillId="0" borderId="0"/>
    <xf numFmtId="0" fontId="61" fillId="0" borderId="0"/>
    <xf numFmtId="0" fontId="1" fillId="0" borderId="0"/>
    <xf numFmtId="43" fontId="1" fillId="0" borderId="0" applyFont="0" applyFill="0" applyBorder="0" applyAlignment="0" applyProtection="0"/>
    <xf numFmtId="0" fontId="13" fillId="0" borderId="0"/>
    <xf numFmtId="0" fontId="5" fillId="8" borderId="56" applyNumberFormat="0" applyProtection="0">
      <alignment horizontal="left" vertical="center" indent="1"/>
    </xf>
    <xf numFmtId="4" fontId="16" fillId="7" borderId="56" applyNumberFormat="0" applyProtection="0">
      <alignment horizontal="right" vertical="center"/>
    </xf>
    <xf numFmtId="10" fontId="9" fillId="6" borderId="54" applyNumberFormat="0" applyBorder="0" applyAlignment="0" applyProtection="0"/>
    <xf numFmtId="0" fontId="61" fillId="0" borderId="0"/>
    <xf numFmtId="0" fontId="61" fillId="0" borderId="0"/>
    <xf numFmtId="0" fontId="61" fillId="0" borderId="0"/>
    <xf numFmtId="0" fontId="61" fillId="0" borderId="0"/>
    <xf numFmtId="0" fontId="76" fillId="0" borderId="0" applyNumberFormat="0" applyFill="0" applyBorder="0" applyAlignment="0" applyProtection="0"/>
    <xf numFmtId="0" fontId="77" fillId="0" borderId="62" applyNumberFormat="0" applyFill="0" applyAlignment="0" applyProtection="0"/>
    <xf numFmtId="0" fontId="78" fillId="0" borderId="63" applyNumberFormat="0" applyFill="0" applyAlignment="0" applyProtection="0"/>
    <xf numFmtId="0" fontId="79" fillId="0" borderId="64" applyNumberFormat="0" applyFill="0" applyAlignment="0" applyProtection="0"/>
    <xf numFmtId="0" fontId="79" fillId="0" borderId="0" applyNumberFormat="0" applyFill="0" applyBorder="0" applyAlignment="0" applyProtection="0"/>
    <xf numFmtId="0" fontId="80" fillId="16" borderId="0" applyNumberFormat="0" applyBorder="0" applyAlignment="0" applyProtection="0"/>
    <xf numFmtId="0" fontId="81" fillId="17" borderId="0" applyNumberFormat="0" applyBorder="0" applyAlignment="0" applyProtection="0"/>
    <xf numFmtId="0" fontId="82" fillId="18" borderId="0" applyNumberFormat="0" applyBorder="0" applyAlignment="0" applyProtection="0"/>
    <xf numFmtId="0" fontId="83" fillId="19" borderId="65" applyNumberFormat="0" applyAlignment="0" applyProtection="0"/>
    <xf numFmtId="0" fontId="84" fillId="20" borderId="66" applyNumberFormat="0" applyAlignment="0" applyProtection="0"/>
    <xf numFmtId="0" fontId="85" fillId="20" borderId="65" applyNumberFormat="0" applyAlignment="0" applyProtection="0"/>
    <xf numFmtId="0" fontId="86" fillId="0" borderId="67" applyNumberFormat="0" applyFill="0" applyAlignment="0" applyProtection="0"/>
    <xf numFmtId="0" fontId="87" fillId="21" borderId="68" applyNumberFormat="0" applyAlignment="0" applyProtection="0"/>
    <xf numFmtId="0" fontId="88" fillId="0" borderId="0" applyNumberFormat="0" applyFill="0" applyBorder="0" applyAlignment="0" applyProtection="0"/>
    <xf numFmtId="0" fontId="1" fillId="22" borderId="69" applyNumberFormat="0" applyFont="0" applyAlignment="0" applyProtection="0"/>
    <xf numFmtId="0" fontId="89" fillId="0" borderId="0" applyNumberFormat="0" applyFill="0" applyBorder="0" applyAlignment="0" applyProtection="0"/>
    <xf numFmtId="0" fontId="90" fillId="0" borderId="70" applyNumberFormat="0" applyFill="0" applyAlignment="0" applyProtection="0"/>
    <xf numFmtId="0" fontId="9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9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9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9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9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9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0" borderId="0"/>
    <xf numFmtId="174" fontId="1" fillId="0" borderId="0"/>
    <xf numFmtId="175" fontId="5" fillId="0" borderId="0" applyFont="0" applyFill="0" applyBorder="0" applyAlignment="0" applyProtection="0"/>
    <xf numFmtId="0" fontId="1" fillId="0" borderId="0"/>
    <xf numFmtId="0" fontId="16" fillId="0" borderId="0">
      <alignment vertical="top"/>
    </xf>
    <xf numFmtId="0" fontId="1" fillId="0" borderId="0"/>
    <xf numFmtId="0" fontId="1" fillId="0" borderId="0"/>
    <xf numFmtId="0" fontId="61" fillId="0" borderId="0"/>
    <xf numFmtId="0" fontId="5" fillId="0" borderId="0"/>
    <xf numFmtId="0" fontId="9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6" fillId="0" borderId="0"/>
  </cellStyleXfs>
  <cellXfs count="596">
    <xf numFmtId="0" fontId="0" fillId="0" borderId="0" xfId="0"/>
    <xf numFmtId="0" fontId="3" fillId="0" borderId="0" xfId="0" applyFont="1"/>
    <xf numFmtId="0" fontId="24" fillId="0" borderId="0" xfId="0" applyFont="1"/>
    <xf numFmtId="0" fontId="3" fillId="0" borderId="0" xfId="0" applyFont="1" applyAlignment="1">
      <alignment horizontal="center"/>
    </xf>
    <xf numFmtId="0" fontId="25" fillId="2" borderId="0" xfId="0" applyFont="1" applyFill="1" applyAlignment="1">
      <alignment vertical="center"/>
    </xf>
    <xf numFmtId="0" fontId="29" fillId="2" borderId="0" xfId="0" applyFont="1" applyFill="1" applyAlignment="1">
      <alignment vertical="center"/>
    </xf>
    <xf numFmtId="0" fontId="26" fillId="2" borderId="0" xfId="0" applyFont="1" applyFill="1" applyAlignment="1">
      <alignment vertical="center"/>
    </xf>
    <xf numFmtId="0" fontId="29" fillId="2" borderId="0" xfId="0" applyFont="1" applyFill="1" applyAlignment="1">
      <alignment vertical="center" wrapText="1"/>
    </xf>
    <xf numFmtId="0" fontId="30" fillId="2" borderId="0" xfId="0" applyFont="1" applyFill="1" applyAlignment="1">
      <alignment vertical="center"/>
    </xf>
    <xf numFmtId="0" fontId="26" fillId="2" borderId="0" xfId="0" applyFont="1" applyFill="1" applyAlignment="1">
      <alignment vertical="center" wrapText="1"/>
    </xf>
    <xf numFmtId="0" fontId="29" fillId="0" borderId="0" xfId="0" applyFont="1" applyAlignment="1">
      <alignment vertical="center"/>
    </xf>
    <xf numFmtId="0" fontId="26" fillId="0" borderId="0" xfId="0" applyFont="1" applyAlignment="1">
      <alignment vertical="center"/>
    </xf>
    <xf numFmtId="0" fontId="26" fillId="3" borderId="0" xfId="0" applyFont="1" applyFill="1" applyAlignment="1">
      <alignment horizontal="left" vertical="center"/>
    </xf>
    <xf numFmtId="0" fontId="26" fillId="0" borderId="0" xfId="0" applyFont="1" applyAlignment="1">
      <alignment vertical="center" wrapText="1"/>
    </xf>
    <xf numFmtId="0" fontId="26" fillId="3"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horizontal="left" vertical="center"/>
    </xf>
    <xf numFmtId="0" fontId="32" fillId="3"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center" wrapText="1"/>
    </xf>
    <xf numFmtId="0" fontId="32" fillId="2" borderId="1" xfId="0" applyFont="1" applyFill="1" applyBorder="1" applyAlignment="1" applyProtection="1">
      <alignment vertical="center"/>
      <protection hidden="1"/>
    </xf>
    <xf numFmtId="0" fontId="33" fillId="2" borderId="1" xfId="0" applyFont="1" applyFill="1" applyBorder="1" applyAlignment="1">
      <alignment horizontal="left" vertical="center"/>
    </xf>
    <xf numFmtId="0" fontId="33" fillId="2" borderId="1" xfId="0" applyFont="1" applyFill="1" applyBorder="1" applyAlignment="1">
      <alignment horizontal="left" vertical="center" wrapText="1"/>
    </xf>
    <xf numFmtId="0" fontId="32" fillId="2" borderId="1" xfId="0" applyFont="1" applyFill="1" applyBorder="1" applyAlignment="1">
      <alignment vertical="center"/>
    </xf>
    <xf numFmtId="0" fontId="32" fillId="2" borderId="1" xfId="0" applyFont="1" applyFill="1" applyBorder="1" applyAlignment="1">
      <alignment horizontal="left" vertical="center"/>
    </xf>
    <xf numFmtId="15" fontId="32" fillId="2" borderId="1" xfId="0" applyNumberFormat="1" applyFont="1" applyFill="1" applyBorder="1" applyAlignment="1">
      <alignment horizontal="left" vertical="center" wrapText="1"/>
    </xf>
    <xf numFmtId="15" fontId="32" fillId="2" borderId="1" xfId="0" applyNumberFormat="1" applyFont="1" applyFill="1" applyBorder="1" applyAlignment="1">
      <alignment horizontal="left" vertical="center"/>
    </xf>
    <xf numFmtId="164" fontId="32" fillId="2" borderId="1" xfId="0" quotePrefix="1" applyNumberFormat="1" applyFont="1" applyFill="1" applyBorder="1" applyAlignment="1">
      <alignment horizontal="left" vertical="center"/>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32" fillId="2" borderId="1" xfId="0" applyFont="1" applyFill="1" applyBorder="1" applyAlignment="1">
      <alignment vertical="center" wrapText="1"/>
    </xf>
    <xf numFmtId="0" fontId="32" fillId="3" borderId="0" xfId="0" applyFont="1" applyFill="1" applyAlignment="1">
      <alignment horizontal="left" vertical="center"/>
    </xf>
    <xf numFmtId="0" fontId="32" fillId="2" borderId="0" xfId="0" applyFont="1" applyFill="1" applyAlignment="1">
      <alignment horizontal="left" vertical="center" wrapText="1"/>
    </xf>
    <xf numFmtId="0" fontId="34" fillId="2" borderId="0" xfId="0" applyFont="1" applyFill="1" applyAlignment="1">
      <alignment vertical="center"/>
    </xf>
    <xf numFmtId="0" fontId="27" fillId="2" borderId="0" xfId="0" applyFont="1" applyFill="1" applyAlignment="1">
      <alignment horizontal="center" vertical="center"/>
    </xf>
    <xf numFmtId="0" fontId="36" fillId="2" borderId="0" xfId="0" applyFont="1" applyFill="1" applyAlignment="1">
      <alignment vertical="center"/>
    </xf>
    <xf numFmtId="0" fontId="34" fillId="2" borderId="0" xfId="0" applyFont="1" applyFill="1" applyAlignment="1">
      <alignment horizontal="center" vertical="center"/>
    </xf>
    <xf numFmtId="0" fontId="38" fillId="2" borderId="0" xfId="0" applyFont="1" applyFill="1" applyAlignment="1">
      <alignment vertical="center"/>
    </xf>
    <xf numFmtId="0" fontId="39" fillId="2" borderId="0" xfId="0" applyFont="1" applyFill="1" applyAlignment="1">
      <alignment vertical="center"/>
    </xf>
    <xf numFmtId="0" fontId="38" fillId="2" borderId="0" xfId="0" applyFont="1" applyFill="1" applyAlignment="1">
      <alignment vertical="center" wrapText="1"/>
    </xf>
    <xf numFmtId="0" fontId="38" fillId="2" borderId="0" xfId="0" applyFont="1" applyFill="1" applyAlignment="1">
      <alignment horizontal="center" vertical="center"/>
    </xf>
    <xf numFmtId="1" fontId="32" fillId="2" borderId="14" xfId="0" applyNumberFormat="1" applyFont="1" applyFill="1" applyBorder="1" applyAlignment="1">
      <alignment horizontal="center" vertical="center"/>
    </xf>
    <xf numFmtId="0" fontId="38" fillId="2" borderId="4" xfId="0" applyFont="1" applyFill="1" applyBorder="1" applyAlignment="1">
      <alignment vertical="center"/>
    </xf>
    <xf numFmtId="0" fontId="38" fillId="2" borderId="4" xfId="0" applyFont="1" applyFill="1" applyBorder="1" applyAlignment="1">
      <alignment vertical="center" wrapText="1"/>
    </xf>
    <xf numFmtId="0" fontId="38" fillId="2" borderId="4" xfId="0" applyFont="1" applyFill="1" applyBorder="1" applyAlignment="1">
      <alignment horizontal="center" vertical="center"/>
    </xf>
    <xf numFmtId="166" fontId="31" fillId="2" borderId="0" xfId="0" applyNumberFormat="1" applyFont="1" applyFill="1" applyAlignment="1">
      <alignment horizontal="center" vertical="center"/>
    </xf>
    <xf numFmtId="0" fontId="31" fillId="2" borderId="0" xfId="0" applyFont="1" applyFill="1" applyAlignment="1">
      <alignment horizontal="center" vertical="center"/>
    </xf>
    <xf numFmtId="0" fontId="31" fillId="2" borderId="0" xfId="0" applyFont="1" applyFill="1" applyAlignment="1">
      <alignment vertical="center" wrapText="1"/>
    </xf>
    <xf numFmtId="0" fontId="32" fillId="2" borderId="14" xfId="0" quotePrefix="1" applyFont="1" applyFill="1" applyBorder="1" applyAlignment="1">
      <alignment horizontal="left" vertical="center"/>
    </xf>
    <xf numFmtId="0" fontId="32" fillId="2" borderId="14" xfId="0" applyFont="1" applyFill="1" applyBorder="1" applyAlignment="1">
      <alignment horizontal="center" vertical="center"/>
    </xf>
    <xf numFmtId="0" fontId="32" fillId="2" borderId="0" xfId="0" applyFont="1" applyFill="1" applyAlignment="1">
      <alignment horizontal="center" vertical="center"/>
    </xf>
    <xf numFmtId="166" fontId="32" fillId="2" borderId="0" xfId="0" applyNumberFormat="1" applyFont="1" applyFill="1" applyAlignment="1">
      <alignment horizontal="center" vertical="center"/>
    </xf>
    <xf numFmtId="0" fontId="41" fillId="0" borderId="0" xfId="0" applyFont="1" applyAlignment="1">
      <alignment vertical="center"/>
    </xf>
    <xf numFmtId="0" fontId="41" fillId="0" borderId="0" xfId="0" applyFont="1" applyAlignment="1">
      <alignment vertical="center" wrapText="1"/>
    </xf>
    <xf numFmtId="0" fontId="40" fillId="2" borderId="0" xfId="0" applyFont="1" applyFill="1" applyAlignment="1">
      <alignment horizontal="center" vertical="center"/>
    </xf>
    <xf numFmtId="0" fontId="41" fillId="3" borderId="0" xfId="0" applyFont="1" applyFill="1"/>
    <xf numFmtId="0" fontId="37" fillId="0" borderId="41" xfId="0" applyFont="1" applyBorder="1"/>
    <xf numFmtId="0" fontId="27" fillId="0" borderId="23" xfId="0" applyFont="1" applyBorder="1"/>
    <xf numFmtId="0" fontId="27" fillId="0" borderId="24" xfId="0" applyFont="1" applyBorder="1"/>
    <xf numFmtId="0" fontId="27" fillId="0" borderId="25" xfId="0" applyFont="1" applyBorder="1"/>
    <xf numFmtId="0" fontId="2" fillId="0" borderId="0" xfId="0" applyFont="1"/>
    <xf numFmtId="0" fontId="42" fillId="0" borderId="0" xfId="0" applyFont="1"/>
    <xf numFmtId="0" fontId="27" fillId="0" borderId="26" xfId="0" applyFont="1" applyBorder="1" applyAlignment="1">
      <alignment horizontal="left"/>
    </xf>
    <xf numFmtId="0" fontId="27" fillId="0" borderId="0" xfId="0" applyFont="1" applyAlignment="1">
      <alignment horizontal="left"/>
    </xf>
    <xf numFmtId="0" fontId="43" fillId="0" borderId="35" xfId="0" applyFont="1" applyBorder="1"/>
    <xf numFmtId="0" fontId="44" fillId="0" borderId="36" xfId="0" applyFont="1" applyBorder="1"/>
    <xf numFmtId="0" fontId="43" fillId="0" borderId="36" xfId="0" applyFont="1" applyBorder="1" applyAlignment="1">
      <alignment horizontal="center"/>
    </xf>
    <xf numFmtId="0" fontId="43" fillId="0" borderId="37" xfId="0" applyFont="1" applyBorder="1" applyAlignment="1">
      <alignment horizontal="center"/>
    </xf>
    <xf numFmtId="0" fontId="23" fillId="0" borderId="0" xfId="0" applyFont="1"/>
    <xf numFmtId="0" fontId="45" fillId="0" borderId="0" xfId="0" applyFont="1"/>
    <xf numFmtId="0" fontId="37" fillId="0" borderId="38" xfId="0" applyFont="1" applyBorder="1"/>
    <xf numFmtId="0" fontId="37" fillId="0" borderId="39" xfId="0" applyFont="1" applyBorder="1"/>
    <xf numFmtId="0" fontId="37" fillId="0" borderId="39" xfId="0" applyFont="1" applyBorder="1" applyAlignment="1">
      <alignment horizontal="center"/>
    </xf>
    <xf numFmtId="165" fontId="37" fillId="0" borderId="40" xfId="0" applyNumberFormat="1" applyFont="1" applyBorder="1" applyAlignment="1">
      <alignment horizontal="center" wrapText="1"/>
    </xf>
    <xf numFmtId="0" fontId="4" fillId="0" borderId="0" xfId="0" applyFont="1"/>
    <xf numFmtId="0" fontId="46" fillId="0" borderId="0" xfId="0" applyFont="1"/>
    <xf numFmtId="165" fontId="37" fillId="0" borderId="41" xfId="0" applyNumberFormat="1" applyFont="1" applyBorder="1" applyAlignment="1">
      <alignment horizontal="center"/>
    </xf>
    <xf numFmtId="165" fontId="37" fillId="0" borderId="42" xfId="0" applyNumberFormat="1" applyFont="1" applyBorder="1" applyAlignment="1">
      <alignment horizontal="center" wrapText="1"/>
    </xf>
    <xf numFmtId="165" fontId="37" fillId="0" borderId="42" xfId="0" applyNumberFormat="1" applyFont="1" applyBorder="1" applyAlignment="1">
      <alignment horizontal="center"/>
    </xf>
    <xf numFmtId="165" fontId="37" fillId="0" borderId="40" xfId="0" applyNumberFormat="1" applyFont="1" applyBorder="1" applyAlignment="1">
      <alignment horizontal="center"/>
    </xf>
    <xf numFmtId="0" fontId="37" fillId="0" borderId="43" xfId="0" applyFont="1" applyBorder="1"/>
    <xf numFmtId="165" fontId="37" fillId="0" borderId="43" xfId="0" applyNumberFormat="1" applyFont="1" applyBorder="1" applyAlignment="1">
      <alignment horizontal="center"/>
    </xf>
    <xf numFmtId="165" fontId="37" fillId="0" borderId="44" xfId="0" applyNumberFormat="1" applyFont="1" applyBorder="1" applyAlignment="1">
      <alignment horizontal="center"/>
    </xf>
    <xf numFmtId="0" fontId="25" fillId="2" borderId="45" xfId="0" applyFont="1" applyFill="1" applyBorder="1" applyAlignment="1">
      <alignment vertical="center"/>
    </xf>
    <xf numFmtId="0" fontId="26" fillId="2" borderId="45" xfId="0" applyFont="1" applyFill="1" applyBorder="1" applyAlignment="1">
      <alignment vertical="center" wrapText="1"/>
    </xf>
    <xf numFmtId="0" fontId="25" fillId="2" borderId="46" xfId="0" applyFont="1" applyFill="1" applyBorder="1" applyAlignment="1">
      <alignment vertical="center"/>
    </xf>
    <xf numFmtId="0" fontId="47" fillId="0" borderId="0" xfId="2" applyFont="1" applyAlignment="1">
      <alignment vertical="center"/>
    </xf>
    <xf numFmtId="0" fontId="48" fillId="0" borderId="0" xfId="2" applyFont="1" applyAlignment="1">
      <alignment vertical="center"/>
    </xf>
    <xf numFmtId="0" fontId="49" fillId="0" borderId="0" xfId="2" applyFont="1" applyAlignment="1">
      <alignment vertical="center"/>
    </xf>
    <xf numFmtId="0" fontId="48" fillId="0" borderId="0" xfId="2" applyFont="1" applyAlignment="1">
      <alignment horizontal="left" vertical="center"/>
    </xf>
    <xf numFmtId="0" fontId="48" fillId="0" borderId="0" xfId="2" applyFont="1" applyAlignment="1">
      <alignment horizontal="center" vertical="center"/>
    </xf>
    <xf numFmtId="0" fontId="50" fillId="5" borderId="14" xfId="2" applyFont="1" applyFill="1" applyBorder="1" applyAlignment="1">
      <alignment horizontal="center" vertical="center" wrapText="1"/>
    </xf>
    <xf numFmtId="0" fontId="51" fillId="0" borderId="0" xfId="2" applyFont="1" applyAlignment="1">
      <alignment vertical="center"/>
    </xf>
    <xf numFmtId="0" fontId="50" fillId="5" borderId="14" xfId="2" applyFont="1" applyFill="1" applyBorder="1" applyAlignment="1">
      <alignment horizontal="center" vertical="center"/>
    </xf>
    <xf numFmtId="0" fontId="51" fillId="0" borderId="14" xfId="2" applyFont="1" applyBorder="1" applyAlignment="1">
      <alignment horizontal="center" vertical="center" wrapText="1"/>
    </xf>
    <xf numFmtId="0" fontId="50" fillId="0" borderId="0" xfId="2" applyFont="1" applyAlignment="1">
      <alignment vertical="center"/>
    </xf>
    <xf numFmtId="0" fontId="51" fillId="0" borderId="14" xfId="2" quotePrefix="1" applyFont="1" applyBorder="1" applyAlignment="1">
      <alignment horizontal="center" vertical="center" wrapText="1"/>
    </xf>
    <xf numFmtId="0" fontId="34" fillId="0" borderId="0" xfId="2" applyFont="1" applyAlignment="1">
      <alignment horizontal="center" vertical="center"/>
    </xf>
    <xf numFmtId="0" fontId="34" fillId="0" borderId="0" xfId="2" applyFont="1" applyAlignment="1">
      <alignment vertical="center"/>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7" fillId="5" borderId="8"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27" fillId="5" borderId="18" xfId="0" applyFont="1" applyFill="1" applyBorder="1" applyAlignment="1">
      <alignment horizontal="center" vertical="center" wrapText="1"/>
    </xf>
    <xf numFmtId="0" fontId="54" fillId="2" borderId="0" xfId="0" applyFont="1" applyFill="1" applyAlignment="1">
      <alignment vertical="center"/>
    </xf>
    <xf numFmtId="0" fontId="55" fillId="2" borderId="0" xfId="0" applyFont="1" applyFill="1" applyAlignment="1">
      <alignment horizontal="left" vertical="center"/>
    </xf>
    <xf numFmtId="0" fontId="55" fillId="2" borderId="0" xfId="0" applyFont="1" applyFill="1" applyAlignment="1">
      <alignment vertical="center"/>
    </xf>
    <xf numFmtId="0" fontId="55" fillId="2" borderId="0" xfId="0" applyFont="1" applyFill="1" applyAlignment="1">
      <alignment vertical="center" wrapText="1"/>
    </xf>
    <xf numFmtId="0" fontId="53" fillId="12" borderId="14" xfId="2" applyFont="1" applyFill="1" applyBorder="1" applyAlignment="1">
      <alignment horizontal="center" vertical="center" wrapText="1"/>
    </xf>
    <xf numFmtId="0" fontId="56" fillId="2" borderId="0" xfId="0" applyFont="1" applyFill="1" applyAlignment="1">
      <alignment vertical="center"/>
    </xf>
    <xf numFmtId="0" fontId="31" fillId="2" borderId="14" xfId="0" applyFont="1" applyFill="1" applyBorder="1" applyAlignment="1">
      <alignment horizontal="center" vertical="center"/>
    </xf>
    <xf numFmtId="1" fontId="57" fillId="0" borderId="14" xfId="1" applyNumberFormat="1" applyFont="1" applyBorder="1" applyAlignment="1">
      <alignment horizontal="center" vertical="center" wrapText="1"/>
    </xf>
    <xf numFmtId="1" fontId="31" fillId="2" borderId="14" xfId="0" applyNumberFormat="1" applyFont="1" applyFill="1" applyBorder="1" applyAlignment="1">
      <alignment horizontal="center" vertical="center"/>
    </xf>
    <xf numFmtId="2" fontId="31" fillId="2" borderId="14" xfId="0" applyNumberFormat="1" applyFont="1" applyFill="1" applyBorder="1" applyAlignment="1">
      <alignment horizontal="center" vertical="center"/>
    </xf>
    <xf numFmtId="165" fontId="31" fillId="2" borderId="14" xfId="0" applyNumberFormat="1" applyFont="1" applyFill="1" applyBorder="1" applyAlignment="1">
      <alignment horizontal="center" vertical="center"/>
    </xf>
    <xf numFmtId="1" fontId="32" fillId="2" borderId="13" xfId="0" applyNumberFormat="1" applyFont="1" applyFill="1" applyBorder="1" applyAlignment="1">
      <alignment vertical="center"/>
    </xf>
    <xf numFmtId="1" fontId="32" fillId="2" borderId="13" xfId="0" applyNumberFormat="1" applyFont="1" applyFill="1" applyBorder="1" applyAlignment="1">
      <alignment horizontal="center" vertical="center"/>
    </xf>
    <xf numFmtId="0" fontId="31" fillId="2" borderId="0" xfId="0" applyFont="1" applyFill="1" applyAlignment="1">
      <alignment horizontal="left" vertical="center"/>
    </xf>
    <xf numFmtId="2" fontId="31" fillId="2" borderId="0" xfId="0" applyNumberFormat="1" applyFont="1" applyFill="1" applyAlignment="1">
      <alignment horizontal="center" vertical="center"/>
    </xf>
    <xf numFmtId="0" fontId="58" fillId="2" borderId="0" xfId="0" applyFont="1" applyFill="1" applyAlignment="1">
      <alignment horizontal="left" vertical="center"/>
    </xf>
    <xf numFmtId="0" fontId="32" fillId="0" borderId="14" xfId="0" applyFont="1" applyBorder="1" applyAlignment="1">
      <alignment horizontal="center" vertical="center"/>
    </xf>
    <xf numFmtId="1" fontId="31" fillId="2" borderId="15" xfId="0" applyNumberFormat="1" applyFont="1" applyFill="1" applyBorder="1" applyAlignment="1">
      <alignment vertical="center" wrapText="1"/>
    </xf>
    <xf numFmtId="0" fontId="32" fillId="0" borderId="11" xfId="0" quotePrefix="1" applyFont="1" applyBorder="1" applyAlignment="1">
      <alignment horizontal="center" vertical="center"/>
    </xf>
    <xf numFmtId="0" fontId="31" fillId="2" borderId="0" xfId="0" quotePrefix="1" applyFont="1" applyFill="1" applyAlignment="1">
      <alignment horizontal="left" vertical="center"/>
    </xf>
    <xf numFmtId="0" fontId="59" fillId="0" borderId="0" xfId="0" applyFont="1" applyAlignment="1">
      <alignment vertical="center"/>
    </xf>
    <xf numFmtId="0" fontId="59" fillId="0" borderId="0" xfId="0" applyFont="1" applyAlignment="1">
      <alignment vertical="center" wrapText="1"/>
    </xf>
    <xf numFmtId="1" fontId="50" fillId="5" borderId="14" xfId="2" applyNumberFormat="1" applyFont="1" applyFill="1" applyBorder="1" applyAlignment="1">
      <alignment horizontal="center" vertical="center" wrapText="1"/>
    </xf>
    <xf numFmtId="0" fontId="50" fillId="5" borderId="14" xfId="2" applyFont="1" applyFill="1" applyBorder="1" applyAlignment="1">
      <alignment horizontal="left" vertical="center" wrapText="1"/>
    </xf>
    <xf numFmtId="0" fontId="48" fillId="2" borderId="0" xfId="0" applyFont="1" applyFill="1" applyAlignment="1">
      <alignment vertical="center"/>
    </xf>
    <xf numFmtId="12" fontId="48" fillId="0" borderId="14" xfId="0" quotePrefix="1" applyNumberFormat="1" applyFont="1" applyBorder="1" applyAlignment="1">
      <alignment horizontal="center" vertical="center" wrapText="1"/>
    </xf>
    <xf numFmtId="1" fontId="50" fillId="5" borderId="12" xfId="2" applyNumberFormat="1" applyFont="1" applyFill="1" applyBorder="1" applyAlignment="1">
      <alignment vertical="center" wrapText="1"/>
    </xf>
    <xf numFmtId="0" fontId="50" fillId="5" borderId="12" xfId="2" applyFont="1" applyFill="1" applyBorder="1" applyAlignment="1">
      <alignment vertical="center" wrapText="1"/>
    </xf>
    <xf numFmtId="1" fontId="50" fillId="5" borderId="14" xfId="2" applyNumberFormat="1" applyFont="1" applyFill="1" applyBorder="1" applyAlignment="1">
      <alignment vertical="center"/>
    </xf>
    <xf numFmtId="0" fontId="52" fillId="0" borderId="13" xfId="2" applyFont="1" applyBorder="1" applyAlignment="1">
      <alignment vertical="center" wrapText="1"/>
    </xf>
    <xf numFmtId="0" fontId="35" fillId="3" borderId="0" xfId="0" applyFont="1" applyFill="1" applyAlignment="1">
      <alignment vertical="center"/>
    </xf>
    <xf numFmtId="0" fontId="35" fillId="15" borderId="0" xfId="0" applyFont="1" applyFill="1" applyAlignment="1">
      <alignment horizontal="left" vertical="center"/>
    </xf>
    <xf numFmtId="0" fontId="35" fillId="15" borderId="0" xfId="0" applyFont="1" applyFill="1" applyAlignment="1">
      <alignment horizontal="center" vertical="center"/>
    </xf>
    <xf numFmtId="0" fontId="26" fillId="3" borderId="0" xfId="0" applyFont="1" applyFill="1" applyAlignment="1">
      <alignment vertical="center"/>
    </xf>
    <xf numFmtId="0" fontId="26" fillId="15" borderId="0" xfId="0" applyFont="1" applyFill="1" applyAlignment="1">
      <alignment horizontal="center" vertical="center"/>
    </xf>
    <xf numFmtId="1" fontId="26" fillId="15" borderId="0" xfId="0" applyNumberFormat="1" applyFont="1" applyFill="1" applyAlignment="1">
      <alignment vertical="center"/>
    </xf>
    <xf numFmtId="1" fontId="26" fillId="15" borderId="0" xfId="0" applyNumberFormat="1" applyFont="1" applyFill="1" applyAlignment="1">
      <alignment horizontal="center" vertical="center"/>
    </xf>
    <xf numFmtId="1" fontId="32" fillId="0" borderId="14" xfId="1" applyNumberFormat="1" applyFont="1" applyBorder="1" applyAlignment="1">
      <alignment horizontal="center" vertical="center" wrapText="1"/>
    </xf>
    <xf numFmtId="0" fontId="64" fillId="0" borderId="12" xfId="2" applyFont="1" applyBorder="1" applyAlignment="1">
      <alignment vertical="center"/>
    </xf>
    <xf numFmtId="0" fontId="65" fillId="2" borderId="0" xfId="0" applyFont="1" applyFill="1" applyAlignment="1">
      <alignment vertical="center"/>
    </xf>
    <xf numFmtId="0" fontId="49" fillId="2" borderId="14" xfId="0" applyFont="1" applyFill="1" applyBorder="1" applyAlignment="1">
      <alignment horizontal="center" vertical="center"/>
    </xf>
    <xf numFmtId="0" fontId="49" fillId="2" borderId="14" xfId="0" applyFont="1" applyFill="1" applyBorder="1" applyAlignment="1">
      <alignment horizontal="center" vertical="center" wrapText="1"/>
    </xf>
    <xf numFmtId="0" fontId="66" fillId="2" borderId="2" xfId="0" applyFont="1" applyFill="1" applyBorder="1" applyAlignment="1">
      <alignment horizontal="center" vertical="center"/>
    </xf>
    <xf numFmtId="0" fontId="67" fillId="3" borderId="0" xfId="0" applyFont="1" applyFill="1" applyAlignment="1">
      <alignment vertical="center"/>
    </xf>
    <xf numFmtId="0" fontId="65" fillId="4" borderId="2" xfId="0" quotePrefix="1" applyFont="1" applyFill="1" applyBorder="1" applyAlignment="1">
      <alignment horizontal="center" vertical="center"/>
    </xf>
    <xf numFmtId="0" fontId="67" fillId="2" borderId="2" xfId="0" applyFont="1" applyFill="1" applyBorder="1" applyAlignment="1">
      <alignment horizontal="center" vertical="center"/>
    </xf>
    <xf numFmtId="0" fontId="68" fillId="2" borderId="0" xfId="0" applyFont="1" applyFill="1" applyAlignment="1">
      <alignment vertical="center"/>
    </xf>
    <xf numFmtId="0" fontId="67" fillId="2" borderId="2" xfId="0" applyFont="1" applyFill="1" applyBorder="1" applyAlignment="1">
      <alignment horizontal="left" vertical="center"/>
    </xf>
    <xf numFmtId="0" fontId="66" fillId="2" borderId="2" xfId="0" applyFont="1" applyFill="1" applyBorder="1" applyAlignment="1">
      <alignment horizontal="left" vertical="center"/>
    </xf>
    <xf numFmtId="0" fontId="65" fillId="2" borderId="3" xfId="0" applyFont="1" applyFill="1" applyBorder="1" applyAlignment="1">
      <alignment horizontal="left" vertical="center"/>
    </xf>
    <xf numFmtId="0" fontId="65" fillId="2" borderId="3" xfId="0" applyFont="1" applyFill="1" applyBorder="1" applyAlignment="1">
      <alignment vertical="center"/>
    </xf>
    <xf numFmtId="0" fontId="65" fillId="2" borderId="3" xfId="0" applyFont="1" applyFill="1" applyBorder="1" applyAlignment="1">
      <alignment horizontal="center" vertical="center"/>
    </xf>
    <xf numFmtId="3" fontId="65" fillId="2" borderId="3" xfId="0" applyNumberFormat="1" applyFont="1" applyFill="1" applyBorder="1" applyAlignment="1">
      <alignment horizontal="center" vertical="center"/>
    </xf>
    <xf numFmtId="0" fontId="65" fillId="2" borderId="3" xfId="62" applyNumberFormat="1" applyFont="1" applyFill="1" applyBorder="1" applyAlignment="1">
      <alignment horizontal="center" vertical="center"/>
    </xf>
    <xf numFmtId="0" fontId="65" fillId="13" borderId="3" xfId="0" applyFont="1" applyFill="1" applyBorder="1" applyAlignment="1">
      <alignment horizontal="center" vertical="center"/>
    </xf>
    <xf numFmtId="0" fontId="65" fillId="5" borderId="3" xfId="0" applyFont="1" applyFill="1" applyBorder="1" applyAlignment="1">
      <alignment vertical="center"/>
    </xf>
    <xf numFmtId="1" fontId="65" fillId="13" borderId="3" xfId="0" applyNumberFormat="1" applyFont="1" applyFill="1" applyBorder="1" applyAlignment="1">
      <alignment vertical="center"/>
    </xf>
    <xf numFmtId="1" fontId="65" fillId="13" borderId="3" xfId="0" applyNumberFormat="1" applyFont="1" applyFill="1" applyBorder="1" applyAlignment="1">
      <alignment horizontal="center" vertical="center"/>
    </xf>
    <xf numFmtId="0" fontId="65" fillId="3" borderId="0" xfId="0" applyFont="1" applyFill="1" applyAlignment="1">
      <alignment horizontal="left" vertical="center"/>
    </xf>
    <xf numFmtId="0" fontId="65" fillId="2" borderId="0" xfId="0" applyFont="1" applyFill="1" applyAlignment="1">
      <alignment horizontal="right" vertical="center"/>
    </xf>
    <xf numFmtId="0" fontId="65" fillId="2" borderId="0" xfId="0" applyFont="1" applyFill="1" applyAlignment="1">
      <alignment horizontal="right" vertical="center" wrapText="1"/>
    </xf>
    <xf numFmtId="0" fontId="65" fillId="2" borderId="4" xfId="0" applyFont="1" applyFill="1" applyBorder="1" applyAlignment="1">
      <alignment vertical="center" wrapText="1"/>
    </xf>
    <xf numFmtId="0" fontId="65" fillId="2" borderId="2" xfId="0" applyFont="1" applyFill="1" applyBorder="1" applyAlignment="1">
      <alignment horizontal="right" vertical="center"/>
    </xf>
    <xf numFmtId="1" fontId="49" fillId="2" borderId="14" xfId="0" applyNumberFormat="1" applyFont="1" applyFill="1" applyBorder="1" applyAlignment="1">
      <alignment horizontal="center" vertical="center" wrapText="1"/>
    </xf>
    <xf numFmtId="0" fontId="49" fillId="2" borderId="0" xfId="0" applyFont="1" applyFill="1" applyAlignment="1">
      <alignment vertical="center"/>
    </xf>
    <xf numFmtId="173" fontId="31" fillId="2" borderId="14" xfId="0" applyNumberFormat="1" applyFont="1" applyFill="1" applyBorder="1" applyAlignment="1">
      <alignment horizontal="center" vertical="center"/>
    </xf>
    <xf numFmtId="0" fontId="32" fillId="0" borderId="14" xfId="0" applyFont="1" applyBorder="1" applyAlignment="1">
      <alignment horizontal="center" vertical="center" wrapText="1"/>
    </xf>
    <xf numFmtId="165" fontId="49" fillId="0" borderId="14" xfId="0" applyNumberFormat="1" applyFont="1" applyBorder="1" applyAlignment="1">
      <alignment horizontal="center" vertical="center"/>
    </xf>
    <xf numFmtId="0" fontId="49" fillId="0" borderId="14" xfId="0" applyFont="1" applyBorder="1" applyAlignment="1">
      <alignment horizontal="center" vertical="center"/>
    </xf>
    <xf numFmtId="0" fontId="49" fillId="2" borderId="54" xfId="0" applyFont="1" applyFill="1" applyBorder="1" applyAlignment="1">
      <alignment horizontal="center" vertical="center"/>
    </xf>
    <xf numFmtId="0" fontId="49" fillId="0" borderId="10" xfId="0" applyFont="1" applyBorder="1" applyAlignment="1">
      <alignment horizontal="center" vertical="center"/>
    </xf>
    <xf numFmtId="1" fontId="49" fillId="0" borderId="14" xfId="0" applyNumberFormat="1" applyFont="1" applyBorder="1" applyAlignment="1">
      <alignment horizontal="center" vertical="center"/>
    </xf>
    <xf numFmtId="0" fontId="65" fillId="13" borderId="2" xfId="0" quotePrefix="1" applyFont="1" applyFill="1" applyBorder="1" applyAlignment="1">
      <alignment horizontal="center" vertical="center"/>
    </xf>
    <xf numFmtId="0" fontId="67" fillId="13" borderId="0" xfId="0" applyFont="1" applyFill="1" applyAlignment="1">
      <alignment vertical="center"/>
    </xf>
    <xf numFmtId="0" fontId="65" fillId="13" borderId="2" xfId="0" applyFont="1" applyFill="1" applyBorder="1" applyAlignment="1">
      <alignment horizontal="center" vertical="center"/>
    </xf>
    <xf numFmtId="0" fontId="66" fillId="13" borderId="2" xfId="0" applyFont="1" applyFill="1" applyBorder="1" applyAlignment="1">
      <alignment horizontal="center" vertical="center"/>
    </xf>
    <xf numFmtId="0" fontId="65" fillId="5" borderId="2" xfId="0" quotePrefix="1" applyFont="1" applyFill="1" applyBorder="1" applyAlignment="1">
      <alignment horizontal="center" vertical="center"/>
    </xf>
    <xf numFmtId="0" fontId="33" fillId="2" borderId="50" xfId="0" applyFont="1" applyFill="1" applyBorder="1" applyAlignment="1">
      <alignment horizontal="left" vertical="center"/>
    </xf>
    <xf numFmtId="0" fontId="56" fillId="3" borderId="0" xfId="0" applyFont="1" applyFill="1" applyAlignment="1">
      <alignment vertical="center"/>
    </xf>
    <xf numFmtId="2" fontId="71" fillId="2" borderId="14" xfId="0" applyNumberFormat="1" applyFont="1" applyFill="1" applyBorder="1" applyAlignment="1">
      <alignment horizontal="center" vertical="center"/>
    </xf>
    <xf numFmtId="0" fontId="32" fillId="0" borderId="54" xfId="0" applyFont="1" applyBorder="1" applyAlignment="1">
      <alignment horizontal="center" vertical="center"/>
    </xf>
    <xf numFmtId="0" fontId="32" fillId="0" borderId="54" xfId="0" applyFont="1" applyBorder="1" applyAlignment="1">
      <alignment vertical="center" wrapText="1"/>
    </xf>
    <xf numFmtId="1" fontId="31" fillId="2" borderId="54" xfId="0" applyNumberFormat="1" applyFont="1" applyFill="1" applyBorder="1" applyAlignment="1">
      <alignment vertical="center" wrapText="1"/>
    </xf>
    <xf numFmtId="0" fontId="31" fillId="2" borderId="54" xfId="0" quotePrefix="1" applyFont="1" applyFill="1" applyBorder="1" applyAlignment="1">
      <alignment vertical="center" wrapText="1"/>
    </xf>
    <xf numFmtId="0" fontId="53" fillId="12" borderId="54" xfId="2" applyFont="1" applyFill="1" applyBorder="1" applyAlignment="1">
      <alignment horizontal="center" vertical="center" wrapText="1"/>
    </xf>
    <xf numFmtId="1" fontId="50" fillId="0" borderId="54" xfId="2" applyNumberFormat="1" applyFont="1" applyBorder="1" applyAlignment="1">
      <alignment horizontal="center" vertical="center" wrapText="1"/>
    </xf>
    <xf numFmtId="0" fontId="50" fillId="5" borderId="54" xfId="2" applyFont="1" applyFill="1" applyBorder="1" applyAlignment="1">
      <alignment horizontal="center" vertical="center" wrapText="1"/>
    </xf>
    <xf numFmtId="0" fontId="51" fillId="0" borderId="54" xfId="2" applyFont="1" applyBorder="1" applyAlignment="1">
      <alignment horizontal="center" vertical="center" wrapText="1"/>
    </xf>
    <xf numFmtId="0" fontId="52" fillId="0" borderId="54" xfId="2" applyFont="1" applyBorder="1" applyAlignment="1">
      <alignment horizontal="center" vertical="center" wrapText="1"/>
    </xf>
    <xf numFmtId="0" fontId="52" fillId="0" borderId="54" xfId="2" applyFont="1" applyBorder="1" applyAlignment="1">
      <alignment vertical="center" wrapText="1"/>
    </xf>
    <xf numFmtId="1" fontId="50" fillId="5" borderId="54" xfId="2" applyNumberFormat="1" applyFont="1" applyFill="1" applyBorder="1" applyAlignment="1">
      <alignment horizontal="center" vertical="center" wrapText="1"/>
    </xf>
    <xf numFmtId="0" fontId="51" fillId="0" borderId="54" xfId="2" quotePrefix="1" applyFont="1" applyBorder="1" applyAlignment="1">
      <alignment horizontal="center" vertical="center" wrapText="1"/>
    </xf>
    <xf numFmtId="0" fontId="72" fillId="2" borderId="2" xfId="0" applyFont="1" applyFill="1" applyBorder="1" applyAlignment="1">
      <alignment horizontal="center" vertical="center"/>
    </xf>
    <xf numFmtId="0" fontId="73" fillId="3" borderId="0" xfId="0" applyFont="1" applyFill="1" applyAlignment="1">
      <alignment vertical="center"/>
    </xf>
    <xf numFmtId="0" fontId="74" fillId="5" borderId="2" xfId="0" quotePrefix="1" applyFont="1" applyFill="1" applyBorder="1" applyAlignment="1">
      <alignment horizontal="center" vertical="center"/>
    </xf>
    <xf numFmtId="0" fontId="74" fillId="5" borderId="0" xfId="0" quotePrefix="1" applyFont="1" applyFill="1" applyAlignment="1">
      <alignment horizontal="center" vertical="center"/>
    </xf>
    <xf numFmtId="0" fontId="73" fillId="2" borderId="2" xfId="0" applyFont="1" applyFill="1" applyBorder="1" applyAlignment="1">
      <alignment horizontal="center" vertical="center"/>
    </xf>
    <xf numFmtId="0" fontId="75" fillId="2" borderId="0" xfId="0" applyFont="1" applyFill="1" applyAlignment="1">
      <alignment vertical="center"/>
    </xf>
    <xf numFmtId="0" fontId="73" fillId="2" borderId="2" xfId="0" applyFont="1" applyFill="1" applyBorder="1" applyAlignment="1">
      <alignment horizontal="left" vertical="center"/>
    </xf>
    <xf numFmtId="0" fontId="72" fillId="2" borderId="2" xfId="0" applyFont="1" applyFill="1" applyBorder="1" applyAlignment="1">
      <alignment horizontal="left" vertical="center"/>
    </xf>
    <xf numFmtId="0" fontId="74" fillId="2" borderId="3" xfId="0" applyFont="1" applyFill="1" applyBorder="1" applyAlignment="1">
      <alignment horizontal="left" vertical="center"/>
    </xf>
    <xf numFmtId="0" fontId="74" fillId="2" borderId="3" xfId="0" applyFont="1" applyFill="1" applyBorder="1" applyAlignment="1">
      <alignment vertical="center"/>
    </xf>
    <xf numFmtId="0" fontId="74" fillId="2" borderId="3" xfId="0" applyFont="1" applyFill="1" applyBorder="1" applyAlignment="1">
      <alignment horizontal="center" vertical="center"/>
    </xf>
    <xf numFmtId="3" fontId="74" fillId="2" borderId="3" xfId="0" applyNumberFormat="1" applyFont="1" applyFill="1" applyBorder="1" applyAlignment="1">
      <alignment horizontal="center" vertical="center"/>
    </xf>
    <xf numFmtId="0" fontId="74" fillId="2" borderId="3" xfId="62" applyNumberFormat="1" applyFont="1" applyFill="1" applyBorder="1" applyAlignment="1">
      <alignment horizontal="center" vertical="center"/>
    </xf>
    <xf numFmtId="0" fontId="74" fillId="13" borderId="3" xfId="0" applyFont="1" applyFill="1" applyBorder="1" applyAlignment="1">
      <alignment horizontal="center" vertical="center"/>
    </xf>
    <xf numFmtId="0" fontId="74" fillId="5" borderId="3" xfId="0" applyFont="1" applyFill="1" applyBorder="1" applyAlignment="1">
      <alignment vertical="center"/>
    </xf>
    <xf numFmtId="1" fontId="74" fillId="13" borderId="3" xfId="0" applyNumberFormat="1" applyFont="1" applyFill="1" applyBorder="1" applyAlignment="1">
      <alignment vertical="center"/>
    </xf>
    <xf numFmtId="1" fontId="74" fillId="13" borderId="3" xfId="0" applyNumberFormat="1" applyFont="1" applyFill="1" applyBorder="1" applyAlignment="1">
      <alignment horizontal="center" vertical="center"/>
    </xf>
    <xf numFmtId="1" fontId="74" fillId="13" borderId="2" xfId="0" applyNumberFormat="1" applyFont="1" applyFill="1" applyBorder="1" applyAlignment="1">
      <alignment horizontal="center" vertical="center"/>
    </xf>
    <xf numFmtId="0" fontId="74" fillId="2" borderId="0" xfId="0" applyFont="1" applyFill="1" applyAlignment="1">
      <alignment vertical="center"/>
    </xf>
    <xf numFmtId="0" fontId="74" fillId="14" borderId="0" xfId="0" applyFont="1" applyFill="1" applyAlignment="1">
      <alignment horizontal="left" vertical="center"/>
    </xf>
    <xf numFmtId="0" fontId="74" fillId="14" borderId="0" xfId="0" applyFont="1" applyFill="1" applyAlignment="1">
      <alignment horizontal="center" vertical="center"/>
    </xf>
    <xf numFmtId="1" fontId="74" fillId="14" borderId="0" xfId="0" applyNumberFormat="1" applyFont="1" applyFill="1" applyAlignment="1">
      <alignment horizontal="right" vertical="center"/>
    </xf>
    <xf numFmtId="1" fontId="74" fillId="14" borderId="0" xfId="0" applyNumberFormat="1" applyFont="1" applyFill="1" applyAlignment="1">
      <alignment horizontal="center" vertical="center"/>
    </xf>
    <xf numFmtId="165" fontId="49" fillId="2" borderId="54" xfId="0" applyNumberFormat="1" applyFont="1" applyFill="1" applyBorder="1" applyAlignment="1">
      <alignment horizontal="center" vertical="center"/>
    </xf>
    <xf numFmtId="1" fontId="49" fillId="2" borderId="54" xfId="0" applyNumberFormat="1" applyFont="1" applyFill="1" applyBorder="1" applyAlignment="1">
      <alignment horizontal="center" vertical="center"/>
    </xf>
    <xf numFmtId="165" fontId="49" fillId="2" borderId="10" xfId="0" applyNumberFormat="1" applyFont="1" applyFill="1" applyBorder="1" applyAlignment="1">
      <alignment horizontal="center" vertical="center"/>
    </xf>
    <xf numFmtId="1" fontId="49" fillId="2" borderId="10" xfId="0" applyNumberFormat="1" applyFont="1" applyFill="1" applyBorder="1" applyAlignment="1">
      <alignment horizontal="center" vertical="center"/>
    </xf>
    <xf numFmtId="12" fontId="32" fillId="0" borderId="15" xfId="0" quotePrefix="1" applyNumberFormat="1" applyFont="1" applyBorder="1" applyAlignment="1">
      <alignment vertical="center" wrapText="1"/>
    </xf>
    <xf numFmtId="12" fontId="32" fillId="0" borderId="55" xfId="0" quotePrefix="1" applyNumberFormat="1" applyFont="1" applyBorder="1" applyAlignment="1">
      <alignment vertical="center" wrapText="1"/>
    </xf>
    <xf numFmtId="12" fontId="32" fillId="0" borderId="54" xfId="0" quotePrefix="1" applyNumberFormat="1" applyFont="1" applyBorder="1" applyAlignment="1">
      <alignment horizontal="center" vertical="center" wrapText="1"/>
    </xf>
    <xf numFmtId="0" fontId="49" fillId="47" borderId="14" xfId="0" applyFont="1" applyFill="1" applyBorder="1" applyAlignment="1">
      <alignment horizontal="center" vertical="center"/>
    </xf>
    <xf numFmtId="1" fontId="49" fillId="47" borderId="14" xfId="0" applyNumberFormat="1" applyFont="1" applyFill="1" applyBorder="1" applyAlignment="1">
      <alignment horizontal="center" vertical="center"/>
    </xf>
    <xf numFmtId="165" fontId="49" fillId="0" borderId="54" xfId="0" applyNumberFormat="1" applyFont="1" applyBorder="1" applyAlignment="1">
      <alignment horizontal="center" vertical="center"/>
    </xf>
    <xf numFmtId="0" fontId="48" fillId="0" borderId="54" xfId="2" applyFont="1" applyBorder="1" applyAlignment="1">
      <alignment horizontal="center" vertical="center"/>
    </xf>
    <xf numFmtId="0" fontId="50" fillId="5" borderId="54" xfId="2" applyFont="1" applyFill="1" applyBorder="1" applyAlignment="1">
      <alignment horizontal="center" vertical="center"/>
    </xf>
    <xf numFmtId="1" fontId="57" fillId="0" borderId="54" xfId="1" applyNumberFormat="1" applyFont="1" applyBorder="1" applyAlignment="1">
      <alignment horizontal="center" vertical="center" wrapText="1"/>
    </xf>
    <xf numFmtId="0" fontId="93" fillId="2" borderId="1" xfId="0" applyFont="1" applyFill="1" applyBorder="1" applyAlignment="1">
      <alignment vertical="center"/>
    </xf>
    <xf numFmtId="0" fontId="32" fillId="2" borderId="50" xfId="0" applyFont="1" applyFill="1" applyBorder="1" applyAlignment="1">
      <alignment vertical="center"/>
    </xf>
    <xf numFmtId="1" fontId="31" fillId="2" borderId="54" xfId="0" applyNumberFormat="1" applyFont="1" applyFill="1" applyBorder="1" applyAlignment="1">
      <alignment horizontal="center" vertical="center"/>
    </xf>
    <xf numFmtId="4" fontId="49" fillId="2" borderId="54" xfId="0" applyNumberFormat="1" applyFont="1" applyFill="1" applyBorder="1" applyAlignment="1">
      <alignment horizontal="center" vertical="center"/>
    </xf>
    <xf numFmtId="1" fontId="32" fillId="2" borderId="54" xfId="0" applyNumberFormat="1" applyFont="1" applyFill="1" applyBorder="1" applyAlignment="1">
      <alignment horizontal="center" vertical="center"/>
    </xf>
    <xf numFmtId="0" fontId="27" fillId="5" borderId="54" xfId="0" applyFont="1" applyFill="1" applyBorder="1" applyAlignment="1">
      <alignment horizontal="center" vertical="center" wrapText="1"/>
    </xf>
    <xf numFmtId="0" fontId="27" fillId="5" borderId="54" xfId="0" applyFont="1" applyFill="1" applyBorder="1" applyAlignment="1">
      <alignment horizontal="center" vertical="center"/>
    </xf>
    <xf numFmtId="0" fontId="31" fillId="2" borderId="54" xfId="0" applyFont="1" applyFill="1" applyBorder="1" applyAlignment="1">
      <alignment horizontal="center" vertical="center"/>
    </xf>
    <xf numFmtId="165" fontId="31" fillId="2" borderId="54" xfId="0" applyNumberFormat="1" applyFont="1" applyFill="1" applyBorder="1" applyAlignment="1">
      <alignment horizontal="center" vertical="center"/>
    </xf>
    <xf numFmtId="2" fontId="31" fillId="2" borderId="54" xfId="0" applyNumberFormat="1" applyFont="1" applyFill="1" applyBorder="1" applyAlignment="1">
      <alignment horizontal="center" vertical="center"/>
    </xf>
    <xf numFmtId="0" fontId="49" fillId="2" borderId="54" xfId="0" applyFont="1" applyFill="1" applyBorder="1" applyAlignment="1">
      <alignment horizontal="center" vertical="center" wrapText="1"/>
    </xf>
    <xf numFmtId="1" fontId="49" fillId="2" borderId="54" xfId="0" applyNumberFormat="1" applyFont="1" applyFill="1" applyBorder="1" applyAlignment="1">
      <alignment horizontal="center" vertical="center" wrapText="1"/>
    </xf>
    <xf numFmtId="0" fontId="49" fillId="0" borderId="54" xfId="0" applyFont="1" applyBorder="1" applyAlignment="1">
      <alignment horizontal="center" vertical="center"/>
    </xf>
    <xf numFmtId="0" fontId="94" fillId="2" borderId="2" xfId="0" applyFont="1" applyFill="1" applyBorder="1" applyAlignment="1">
      <alignment horizontal="center" vertical="center"/>
    </xf>
    <xf numFmtId="0" fontId="95" fillId="3" borderId="0" xfId="0" applyFont="1" applyFill="1" applyAlignment="1">
      <alignment vertical="center"/>
    </xf>
    <xf numFmtId="0" fontId="53" fillId="4" borderId="2" xfId="0" quotePrefix="1" applyFont="1" applyFill="1" applyBorder="1" applyAlignment="1">
      <alignment horizontal="center" vertical="center"/>
    </xf>
    <xf numFmtId="0" fontId="95" fillId="2" borderId="2" xfId="0" applyFont="1" applyFill="1" applyBorder="1" applyAlignment="1">
      <alignment horizontal="center" vertical="center"/>
    </xf>
    <xf numFmtId="0" fontId="52" fillId="2" borderId="0" xfId="0" applyFont="1" applyFill="1" applyAlignment="1">
      <alignment vertical="center"/>
    </xf>
    <xf numFmtId="0" fontId="95" fillId="2" borderId="2" xfId="0" applyFont="1" applyFill="1" applyBorder="1" applyAlignment="1">
      <alignment horizontal="left" vertical="center"/>
    </xf>
    <xf numFmtId="0" fontId="94" fillId="2" borderId="2" xfId="0" applyFont="1" applyFill="1" applyBorder="1" applyAlignment="1">
      <alignment horizontal="left" vertical="center"/>
    </xf>
    <xf numFmtId="0" fontId="53" fillId="2" borderId="3" xfId="0" applyFont="1" applyFill="1" applyBorder="1" applyAlignment="1">
      <alignment horizontal="left" vertical="center"/>
    </xf>
    <xf numFmtId="0" fontId="53" fillId="2" borderId="3" xfId="0" applyFont="1" applyFill="1" applyBorder="1" applyAlignment="1">
      <alignment vertical="center"/>
    </xf>
    <xf numFmtId="0" fontId="53" fillId="2" borderId="3" xfId="0" applyFont="1" applyFill="1" applyBorder="1" applyAlignment="1">
      <alignment horizontal="center" vertical="center"/>
    </xf>
    <xf numFmtId="3" fontId="53" fillId="2" borderId="3" xfId="0" applyNumberFormat="1" applyFont="1" applyFill="1" applyBorder="1" applyAlignment="1">
      <alignment horizontal="center" vertical="center"/>
    </xf>
    <xf numFmtId="0" fontId="53" fillId="2" borderId="3" xfId="62" applyNumberFormat="1" applyFont="1" applyFill="1" applyBorder="1" applyAlignment="1">
      <alignment horizontal="center" vertical="center"/>
    </xf>
    <xf numFmtId="0" fontId="53" fillId="13" borderId="3" xfId="0" applyFont="1" applyFill="1" applyBorder="1" applyAlignment="1">
      <alignment horizontal="center" vertical="center"/>
    </xf>
    <xf numFmtId="0" fontId="53" fillId="5" borderId="3" xfId="0" applyFont="1" applyFill="1" applyBorder="1" applyAlignment="1">
      <alignment vertical="center"/>
    </xf>
    <xf numFmtId="1" fontId="53" fillId="13" borderId="3" xfId="0" applyNumberFormat="1" applyFont="1" applyFill="1" applyBorder="1" applyAlignment="1">
      <alignment vertical="center"/>
    </xf>
    <xf numFmtId="1" fontId="53" fillId="13" borderId="3" xfId="0" applyNumberFormat="1" applyFont="1" applyFill="1" applyBorder="1" applyAlignment="1">
      <alignment horizontal="center" vertical="center"/>
    </xf>
    <xf numFmtId="0" fontId="53" fillId="5" borderId="2" xfId="0" quotePrefix="1" applyFont="1" applyFill="1" applyBorder="1" applyAlignment="1">
      <alignment horizontal="center" vertical="center"/>
    </xf>
    <xf numFmtId="0" fontId="53" fillId="2" borderId="0" xfId="0" applyFont="1" applyFill="1" applyAlignment="1">
      <alignment vertical="center"/>
    </xf>
    <xf numFmtId="0" fontId="53" fillId="3" borderId="0" xfId="0" applyFont="1" applyFill="1" applyAlignment="1">
      <alignment horizontal="left" vertical="center"/>
    </xf>
    <xf numFmtId="0" fontId="53" fillId="2" borderId="0" xfId="0" applyFont="1" applyFill="1" applyAlignment="1">
      <alignment horizontal="right" vertical="center"/>
    </xf>
    <xf numFmtId="0" fontId="53" fillId="2" borderId="0" xfId="0" applyFont="1" applyFill="1" applyAlignment="1">
      <alignment horizontal="right" vertical="center" wrapText="1"/>
    </xf>
    <xf numFmtId="0" fontId="53" fillId="2" borderId="4" xfId="0" applyFont="1" applyFill="1" applyBorder="1" applyAlignment="1">
      <alignment vertical="center" wrapText="1"/>
    </xf>
    <xf numFmtId="0" fontId="53" fillId="2" borderId="2" xfId="0" applyFont="1" applyFill="1" applyBorder="1" applyAlignment="1">
      <alignment horizontal="right" vertical="center"/>
    </xf>
    <xf numFmtId="0" fontId="53" fillId="13" borderId="2" xfId="0" quotePrefix="1" applyFont="1" applyFill="1" applyBorder="1" applyAlignment="1">
      <alignment horizontal="center" vertical="center"/>
    </xf>
    <xf numFmtId="0" fontId="53" fillId="4" borderId="0" xfId="0" quotePrefix="1" applyFont="1" applyFill="1" applyAlignment="1">
      <alignment horizontal="center" vertical="center"/>
    </xf>
    <xf numFmtId="0" fontId="53" fillId="5" borderId="0" xfId="0" quotePrefix="1" applyFont="1" applyFill="1" applyAlignment="1">
      <alignment horizontal="center" vertical="center"/>
    </xf>
    <xf numFmtId="0" fontId="94" fillId="13" borderId="2" xfId="0" applyFont="1" applyFill="1" applyBorder="1" applyAlignment="1">
      <alignment horizontal="center" vertical="center"/>
    </xf>
    <xf numFmtId="0" fontId="95" fillId="13" borderId="0" xfId="0" applyFont="1" applyFill="1" applyAlignment="1">
      <alignment vertical="center"/>
    </xf>
    <xf numFmtId="0" fontId="53" fillId="14" borderId="0" xfId="0" applyFont="1" applyFill="1" applyAlignment="1">
      <alignment horizontal="left" vertical="center"/>
    </xf>
    <xf numFmtId="0" fontId="53" fillId="14" borderId="0" xfId="0" applyFont="1" applyFill="1" applyAlignment="1">
      <alignment horizontal="center" vertical="center"/>
    </xf>
    <xf numFmtId="1" fontId="53" fillId="14" borderId="0" xfId="0" applyNumberFormat="1" applyFont="1" applyFill="1" applyAlignment="1">
      <alignment horizontal="right" vertical="center"/>
    </xf>
    <xf numFmtId="1" fontId="53" fillId="14" borderId="0" xfId="0" applyNumberFormat="1" applyFont="1" applyFill="1" applyAlignment="1">
      <alignment horizontal="center" vertical="center"/>
    </xf>
    <xf numFmtId="0" fontId="53" fillId="2" borderId="2" xfId="62" applyNumberFormat="1" applyFont="1" applyFill="1" applyBorder="1" applyAlignment="1">
      <alignment horizontal="center" vertical="center"/>
    </xf>
    <xf numFmtId="0" fontId="53" fillId="2" borderId="3" xfId="0" applyFont="1" applyFill="1" applyBorder="1" applyAlignment="1">
      <alignment vertical="center" wrapText="1"/>
    </xf>
    <xf numFmtId="0" fontId="53" fillId="13" borderId="3" xfId="0" applyFont="1" applyFill="1" applyBorder="1" applyAlignment="1">
      <alignment vertical="center"/>
    </xf>
    <xf numFmtId="0" fontId="25" fillId="2" borderId="45" xfId="0" applyFont="1" applyFill="1" applyBorder="1" applyAlignment="1">
      <alignment horizontal="center" vertical="center"/>
    </xf>
    <xf numFmtId="0" fontId="29" fillId="2" borderId="0" xfId="0" applyFont="1" applyFill="1" applyAlignment="1">
      <alignment horizontal="center" vertical="center"/>
    </xf>
    <xf numFmtId="0" fontId="26" fillId="2" borderId="0" xfId="0" applyFont="1" applyFill="1" applyAlignment="1">
      <alignment horizontal="center" vertical="center" wrapText="1"/>
    </xf>
    <xf numFmtId="0" fontId="26" fillId="0" borderId="0" xfId="0" applyFont="1" applyAlignment="1">
      <alignment horizontal="center" vertical="center"/>
    </xf>
    <xf numFmtId="0" fontId="33" fillId="2" borderId="1" xfId="0" applyFont="1" applyFill="1" applyBorder="1" applyAlignment="1">
      <alignment horizontal="center" vertical="center"/>
    </xf>
    <xf numFmtId="0" fontId="53" fillId="2" borderId="0" xfId="0" applyFont="1" applyFill="1" applyAlignment="1">
      <alignment horizontal="center" vertical="center"/>
    </xf>
    <xf numFmtId="0" fontId="53" fillId="2" borderId="3" xfId="0" applyFont="1" applyFill="1" applyBorder="1" applyAlignment="1">
      <alignment horizontal="center" vertical="center" wrapText="1"/>
    </xf>
    <xf numFmtId="0" fontId="31" fillId="2" borderId="0" xfId="0" applyFont="1" applyFill="1" applyAlignment="1">
      <alignment horizontal="center" vertical="center" wrapText="1"/>
    </xf>
    <xf numFmtId="0" fontId="55" fillId="2" borderId="0" xfId="0" applyFont="1" applyFill="1" applyAlignment="1">
      <alignment horizontal="center" vertical="center"/>
    </xf>
    <xf numFmtId="0" fontId="59" fillId="0" borderId="0" xfId="0" applyFont="1" applyAlignment="1">
      <alignment horizontal="center" vertical="center"/>
    </xf>
    <xf numFmtId="0" fontId="41" fillId="0" borderId="0" xfId="0" applyFont="1" applyAlignment="1">
      <alignment horizontal="center" vertical="center"/>
    </xf>
    <xf numFmtId="0" fontId="96" fillId="2" borderId="0" xfId="0" applyFont="1" applyFill="1" applyAlignment="1">
      <alignment vertical="center"/>
    </xf>
    <xf numFmtId="0" fontId="29" fillId="2" borderId="54" xfId="0" applyFont="1" applyFill="1" applyBorder="1" applyAlignment="1">
      <alignment horizontal="center" vertical="center" wrapText="1"/>
    </xf>
    <xf numFmtId="0" fontId="38" fillId="48" borderId="0" xfId="0" applyFont="1" applyFill="1" applyAlignment="1">
      <alignment vertical="center"/>
    </xf>
    <xf numFmtId="0" fontId="40" fillId="48" borderId="0" xfId="0" applyFont="1" applyFill="1" applyAlignment="1">
      <alignment horizontal="left" vertical="center"/>
    </xf>
    <xf numFmtId="0" fontId="0" fillId="0" borderId="0" xfId="0" applyAlignment="1">
      <alignment horizontal="left" vertical="top"/>
    </xf>
    <xf numFmtId="1" fontId="60" fillId="0" borderId="54" xfId="1" applyNumberFormat="1" applyFont="1" applyBorder="1" applyAlignment="1">
      <alignment horizontal="center" vertical="center" wrapText="1"/>
    </xf>
    <xf numFmtId="176" fontId="49" fillId="2" borderId="54" xfId="0" applyNumberFormat="1" applyFont="1" applyFill="1" applyBorder="1" applyAlignment="1">
      <alignment horizontal="center" vertical="center"/>
    </xf>
    <xf numFmtId="3" fontId="49" fillId="2" borderId="54" xfId="0" applyNumberFormat="1" applyFont="1" applyFill="1" applyBorder="1" applyAlignment="1">
      <alignment horizontal="center" vertical="center"/>
    </xf>
    <xf numFmtId="0" fontId="31" fillId="2" borderId="51" xfId="0" applyFont="1" applyFill="1" applyBorder="1" applyAlignment="1">
      <alignment horizontal="center" vertical="center"/>
    </xf>
    <xf numFmtId="0" fontId="32" fillId="0" borderId="51" xfId="0" quotePrefix="1" applyFont="1" applyBorder="1" applyAlignment="1">
      <alignment horizontal="center" vertical="center"/>
    </xf>
    <xf numFmtId="0" fontId="96" fillId="2" borderId="0" xfId="0" applyFont="1" applyFill="1" applyAlignment="1">
      <alignment horizontal="left" vertical="center"/>
    </xf>
    <xf numFmtId="0" fontId="96" fillId="2" borderId="0" xfId="0" quotePrefix="1" applyFont="1" applyFill="1" applyAlignment="1">
      <alignment horizontal="left" vertical="center"/>
    </xf>
    <xf numFmtId="0" fontId="96" fillId="2" borderId="0" xfId="0" applyFont="1" applyFill="1" applyAlignment="1">
      <alignment horizontal="center" vertical="center"/>
    </xf>
    <xf numFmtId="0" fontId="96" fillId="2" borderId="0" xfId="0" applyFont="1" applyFill="1" applyAlignment="1">
      <alignment vertical="center" wrapText="1"/>
    </xf>
    <xf numFmtId="166" fontId="96" fillId="2" borderId="0" xfId="0" applyNumberFormat="1" applyFont="1" applyFill="1" applyAlignment="1">
      <alignment horizontal="center" vertical="center"/>
    </xf>
    <xf numFmtId="0" fontId="98" fillId="0" borderId="0" xfId="0" applyFont="1" applyAlignment="1">
      <alignment vertical="center"/>
    </xf>
    <xf numFmtId="0" fontId="63" fillId="0" borderId="0" xfId="0" quotePrefix="1" applyFont="1" applyAlignment="1">
      <alignment vertical="center" wrapText="1"/>
    </xf>
    <xf numFmtId="0" fontId="70" fillId="0" borderId="0" xfId="0" quotePrefix="1" applyFont="1" applyAlignment="1">
      <alignment vertical="center"/>
    </xf>
    <xf numFmtId="0" fontId="104" fillId="0" borderId="0" xfId="0" applyFont="1" applyAlignment="1">
      <alignment horizontal="center" vertical="top"/>
    </xf>
    <xf numFmtId="0" fontId="105" fillId="0" borderId="0" xfId="0" applyFont="1" applyAlignment="1">
      <alignment horizontal="center" vertical="top"/>
    </xf>
    <xf numFmtId="0" fontId="99" fillId="0" borderId="71" xfId="0" applyFont="1" applyBorder="1" applyAlignment="1">
      <alignment horizontal="left" vertical="top" wrapText="1"/>
    </xf>
    <xf numFmtId="0" fontId="99" fillId="0" borderId="72" xfId="0" applyFont="1" applyBorder="1" applyAlignment="1">
      <alignment horizontal="left" vertical="top" wrapText="1"/>
    </xf>
    <xf numFmtId="0" fontId="99" fillId="49" borderId="71" xfId="0" applyFont="1" applyFill="1" applyBorder="1" applyAlignment="1">
      <alignment horizontal="left" vertical="top" wrapText="1"/>
    </xf>
    <xf numFmtId="0" fontId="103" fillId="0" borderId="0" xfId="0" applyFont="1" applyAlignment="1">
      <alignment horizontal="left" vertical="top"/>
    </xf>
    <xf numFmtId="0" fontId="103" fillId="0" borderId="72" xfId="0" applyFont="1" applyBorder="1" applyAlignment="1">
      <alignment horizontal="left" wrapText="1"/>
    </xf>
    <xf numFmtId="0" fontId="109" fillId="0" borderId="0" xfId="0" applyFont="1" applyAlignment="1">
      <alignment horizontal="left" vertical="top"/>
    </xf>
    <xf numFmtId="0" fontId="110" fillId="0" borderId="0" xfId="0" applyFont="1" applyAlignment="1">
      <alignment horizontal="left" vertical="top"/>
    </xf>
    <xf numFmtId="0" fontId="107" fillId="0" borderId="71" xfId="0" applyFont="1" applyBorder="1" applyAlignment="1">
      <alignment horizontal="left" vertical="top" wrapText="1"/>
    </xf>
    <xf numFmtId="0" fontId="107" fillId="52" borderId="54" xfId="0" applyFont="1" applyFill="1" applyBorder="1" applyAlignment="1">
      <alignment horizontal="left" vertical="top" wrapText="1"/>
    </xf>
    <xf numFmtId="0" fontId="107" fillId="49" borderId="71" xfId="0" applyFont="1" applyFill="1" applyBorder="1" applyAlignment="1">
      <alignment horizontal="left" vertical="top" wrapText="1"/>
    </xf>
    <xf numFmtId="0" fontId="107" fillId="0" borderId="72" xfId="0" applyFont="1" applyBorder="1" applyAlignment="1">
      <alignment horizontal="left" vertical="top" wrapText="1"/>
    </xf>
    <xf numFmtId="0" fontId="109" fillId="0" borderId="71" xfId="0" applyFont="1" applyBorder="1" applyAlignment="1">
      <alignment horizontal="left" wrapText="1"/>
    </xf>
    <xf numFmtId="0" fontId="109" fillId="52" borderId="54" xfId="0" applyFont="1" applyFill="1" applyBorder="1" applyAlignment="1">
      <alignment horizontal="left" wrapText="1"/>
    </xf>
    <xf numFmtId="0" fontId="105" fillId="0" borderId="0" xfId="0" applyFont="1" applyAlignment="1">
      <alignment horizontal="left" vertical="top"/>
    </xf>
    <xf numFmtId="0" fontId="105" fillId="0" borderId="0" xfId="0" applyFont="1" applyAlignment="1">
      <alignment horizontal="left" vertical="top" wrapText="1"/>
    </xf>
    <xf numFmtId="0" fontId="115" fillId="0" borderId="0" xfId="0" applyFont="1" applyAlignment="1">
      <alignment horizontal="left" vertical="top"/>
    </xf>
    <xf numFmtId="0" fontId="116" fillId="0" borderId="71" xfId="0" applyFont="1" applyBorder="1" applyAlignment="1">
      <alignment horizontal="left" vertical="top" wrapText="1"/>
    </xf>
    <xf numFmtId="0" fontId="116" fillId="52" borderId="54" xfId="0" applyFont="1" applyFill="1" applyBorder="1" applyAlignment="1">
      <alignment horizontal="left" vertical="top" wrapText="1"/>
    </xf>
    <xf numFmtId="0" fontId="116" fillId="0" borderId="72" xfId="0" applyFont="1" applyBorder="1" applyAlignment="1">
      <alignment horizontal="left" vertical="top" wrapText="1"/>
    </xf>
    <xf numFmtId="0" fontId="118" fillId="0" borderId="71" xfId="0" applyFont="1" applyBorder="1" applyAlignment="1">
      <alignment horizontal="left" vertical="top" wrapText="1"/>
    </xf>
    <xf numFmtId="0" fontId="116" fillId="49" borderId="71" xfId="0" applyFont="1" applyFill="1" applyBorder="1" applyAlignment="1">
      <alignment horizontal="left" vertical="top" wrapText="1"/>
    </xf>
    <xf numFmtId="0" fontId="116" fillId="50" borderId="71" xfId="0" applyFont="1" applyFill="1" applyBorder="1" applyAlignment="1">
      <alignment horizontal="left" vertical="top" wrapText="1"/>
    </xf>
    <xf numFmtId="0" fontId="112" fillId="0" borderId="72" xfId="0" applyFont="1" applyBorder="1" applyAlignment="1">
      <alignment horizontal="left" wrapText="1"/>
    </xf>
    <xf numFmtId="0" fontId="112" fillId="5" borderId="0" xfId="0" applyFont="1" applyFill="1" applyAlignment="1">
      <alignment horizontal="left" vertical="top"/>
    </xf>
    <xf numFmtId="0" fontId="112" fillId="0" borderId="72" xfId="0" applyFont="1" applyBorder="1" applyAlignment="1">
      <alignment horizontal="left" vertical="center" wrapText="1"/>
    </xf>
    <xf numFmtId="0" fontId="112" fillId="0" borderId="71" xfId="0" applyFont="1" applyBorder="1" applyAlignment="1">
      <alignment horizontal="left" wrapText="1"/>
    </xf>
    <xf numFmtId="0" fontId="112" fillId="52" borderId="54" xfId="0" applyFont="1" applyFill="1" applyBorder="1" applyAlignment="1">
      <alignment horizontal="left" wrapText="1"/>
    </xf>
    <xf numFmtId="0" fontId="116" fillId="0" borderId="71" xfId="0" applyFont="1" applyBorder="1" applyAlignment="1">
      <alignment horizontal="left" vertical="center" wrapText="1"/>
    </xf>
    <xf numFmtId="0" fontId="116" fillId="0" borderId="72" xfId="0" applyFont="1" applyBorder="1" applyAlignment="1">
      <alignment horizontal="left" vertical="center" wrapText="1"/>
    </xf>
    <xf numFmtId="0" fontId="118" fillId="0" borderId="71" xfId="0" applyFont="1" applyBorder="1" applyAlignment="1">
      <alignment horizontal="left" vertical="center" wrapText="1"/>
    </xf>
    <xf numFmtId="0" fontId="116" fillId="49" borderId="71" xfId="0" applyFont="1" applyFill="1" applyBorder="1" applyAlignment="1">
      <alignment horizontal="left" vertical="center" wrapText="1"/>
    </xf>
    <xf numFmtId="0" fontId="116" fillId="50" borderId="71" xfId="0" applyFont="1" applyFill="1" applyBorder="1" applyAlignment="1">
      <alignment horizontal="left" vertical="center" wrapText="1"/>
    </xf>
    <xf numFmtId="0" fontId="112" fillId="0" borderId="72" xfId="0" applyFont="1" applyBorder="1" applyAlignment="1">
      <alignment horizontal="left" vertical="top" wrapText="1"/>
    </xf>
    <xf numFmtId="0" fontId="116" fillId="51" borderId="71" xfId="0" applyFont="1" applyFill="1" applyBorder="1" applyAlignment="1">
      <alignment horizontal="left" vertical="top" wrapText="1"/>
    </xf>
    <xf numFmtId="0" fontId="119" fillId="3" borderId="0" xfId="0" applyFont="1" applyFill="1" applyAlignment="1">
      <alignment horizontal="left" vertical="top" wrapText="1"/>
    </xf>
    <xf numFmtId="0" fontId="0" fillId="3" borderId="0" xfId="0" applyFill="1" applyAlignment="1">
      <alignment horizontal="left" wrapText="1"/>
    </xf>
    <xf numFmtId="0" fontId="120" fillId="3" borderId="0" xfId="0" applyFont="1" applyFill="1" applyAlignment="1">
      <alignment horizontal="left" vertical="top" wrapText="1"/>
    </xf>
    <xf numFmtId="0" fontId="0" fillId="3" borderId="0" xfId="0" applyFill="1" applyAlignment="1">
      <alignment horizontal="left" vertical="top"/>
    </xf>
    <xf numFmtId="0" fontId="0" fillId="0" borderId="0" xfId="0" applyAlignment="1">
      <alignment horizontal="left" vertical="top" wrapText="1" indent="2"/>
    </xf>
    <xf numFmtId="0" fontId="124" fillId="0" borderId="0" xfId="0" applyFont="1" applyAlignment="1">
      <alignment horizontal="left" vertical="top" wrapText="1" indent="2"/>
    </xf>
    <xf numFmtId="0" fontId="125" fillId="0" borderId="0" xfId="0" applyFont="1" applyAlignment="1">
      <alignment horizontal="left" vertical="top"/>
    </xf>
    <xf numFmtId="0" fontId="125" fillId="0" borderId="0" xfId="0" applyFont="1" applyAlignment="1">
      <alignment horizontal="left" vertical="top" indent="2"/>
    </xf>
    <xf numFmtId="0" fontId="115" fillId="0" borderId="0" xfId="0" applyFont="1" applyAlignment="1">
      <alignment horizontal="left" vertical="top" indent="2"/>
    </xf>
    <xf numFmtId="0" fontId="126" fillId="0" borderId="0" xfId="0" applyFont="1" applyAlignment="1">
      <alignment horizontal="center" vertical="top" wrapText="1"/>
    </xf>
    <xf numFmtId="0" fontId="117" fillId="0" borderId="71" xfId="0" applyFont="1" applyBorder="1" applyAlignment="1">
      <alignment horizontal="left" vertical="top" wrapText="1"/>
    </xf>
    <xf numFmtId="0" fontId="29" fillId="2" borderId="0" xfId="0" applyFont="1" applyFill="1" applyAlignment="1">
      <alignment horizontal="center" vertical="center" wrapText="1"/>
    </xf>
    <xf numFmtId="0" fontId="31" fillId="3" borderId="54" xfId="0" applyFont="1" applyFill="1" applyBorder="1" applyAlignment="1">
      <alignment horizontal="center" vertical="center"/>
    </xf>
    <xf numFmtId="1" fontId="31" fillId="3" borderId="54" xfId="0" applyNumberFormat="1" applyFont="1" applyFill="1" applyBorder="1" applyAlignment="1">
      <alignment horizontal="center" vertical="center"/>
    </xf>
    <xf numFmtId="2" fontId="31" fillId="3" borderId="54" xfId="0" applyNumberFormat="1" applyFont="1" applyFill="1" applyBorder="1" applyAlignment="1">
      <alignment horizontal="center" vertical="center"/>
    </xf>
    <xf numFmtId="165" fontId="31" fillId="3" borderId="54" xfId="0" applyNumberFormat="1" applyFont="1" applyFill="1" applyBorder="1" applyAlignment="1">
      <alignment horizontal="center" vertical="center"/>
    </xf>
    <xf numFmtId="1" fontId="32" fillId="3" borderId="54" xfId="0" applyNumberFormat="1" applyFont="1" applyFill="1" applyBorder="1" applyAlignment="1">
      <alignment horizontal="center" vertical="center"/>
    </xf>
    <xf numFmtId="173" fontId="51" fillId="0" borderId="0" xfId="2" applyNumberFormat="1" applyFont="1" applyAlignment="1">
      <alignment vertical="center"/>
    </xf>
    <xf numFmtId="1" fontId="53" fillId="2" borderId="0" xfId="0" applyNumberFormat="1" applyFont="1" applyFill="1" applyAlignment="1">
      <alignment vertical="center"/>
    </xf>
    <xf numFmtId="0" fontId="51" fillId="0" borderId="51" xfId="2" applyFont="1" applyBorder="1" applyAlignment="1">
      <alignment horizontal="center" vertical="center" wrapText="1"/>
    </xf>
    <xf numFmtId="0" fontId="27" fillId="5" borderId="73" xfId="0" applyFont="1" applyFill="1" applyBorder="1" applyAlignment="1">
      <alignment vertical="center" wrapText="1"/>
    </xf>
    <xf numFmtId="0" fontId="27" fillId="5" borderId="25" xfId="0" applyFont="1" applyFill="1" applyBorder="1" applyAlignment="1">
      <alignment vertical="center" wrapText="1"/>
    </xf>
    <xf numFmtId="0" fontId="31" fillId="2" borderId="74" xfId="0" applyFont="1" applyFill="1" applyBorder="1" applyAlignment="1">
      <alignment horizontal="center" vertical="center"/>
    </xf>
    <xf numFmtId="1" fontId="32" fillId="0" borderId="54" xfId="1" applyNumberFormat="1" applyFont="1" applyBorder="1" applyAlignment="1">
      <alignment horizontal="center" vertical="center" wrapText="1"/>
    </xf>
    <xf numFmtId="3" fontId="49" fillId="0" borderId="54" xfId="0" applyNumberFormat="1" applyFont="1" applyBorder="1" applyAlignment="1">
      <alignment horizontal="center" vertical="center"/>
    </xf>
    <xf numFmtId="0" fontId="104" fillId="9" borderId="0" xfId="0" applyFont="1" applyFill="1" applyAlignment="1">
      <alignment horizontal="center" vertical="top"/>
    </xf>
    <xf numFmtId="0" fontId="99" fillId="9" borderId="54" xfId="0" applyFont="1" applyFill="1" applyBorder="1" applyAlignment="1">
      <alignment horizontal="left" vertical="top" wrapText="1"/>
    </xf>
    <xf numFmtId="0" fontId="103" fillId="9" borderId="54" xfId="0" applyFont="1" applyFill="1" applyBorder="1" applyAlignment="1">
      <alignment horizontal="left" wrapText="1"/>
    </xf>
    <xf numFmtId="0" fontId="0" fillId="9" borderId="0" xfId="0" applyFill="1" applyAlignment="1">
      <alignment horizontal="left" vertical="top"/>
    </xf>
    <xf numFmtId="0" fontId="99" fillId="9" borderId="0" xfId="0" applyFont="1" applyFill="1" applyAlignment="1">
      <alignment horizontal="left" vertical="top" wrapText="1"/>
    </xf>
    <xf numFmtId="1" fontId="51" fillId="0" borderId="54" xfId="2" applyNumberFormat="1" applyFont="1" applyBorder="1" applyAlignment="1">
      <alignment vertical="center" wrapText="1"/>
    </xf>
    <xf numFmtId="0" fontId="27" fillId="5" borderId="54" xfId="0" applyFont="1" applyFill="1" applyBorder="1" applyAlignment="1">
      <alignment horizontal="center" vertical="center" wrapText="1"/>
    </xf>
    <xf numFmtId="0" fontId="32" fillId="10" borderId="54" xfId="0" applyFont="1" applyFill="1" applyBorder="1" applyAlignment="1">
      <alignment horizontal="center" vertical="center"/>
    </xf>
    <xf numFmtId="0" fontId="49" fillId="2" borderId="54" xfId="0" applyFont="1" applyFill="1" applyBorder="1" applyAlignment="1">
      <alignment horizontal="center" vertical="center" wrapText="1"/>
    </xf>
    <xf numFmtId="1" fontId="69" fillId="0" borderId="54" xfId="0" applyNumberFormat="1" applyFont="1" applyBorder="1" applyAlignment="1">
      <alignment horizontal="center" vertical="center" wrapText="1"/>
    </xf>
    <xf numFmtId="1" fontId="32" fillId="2" borderId="60"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60" xfId="0" quotePrefix="1" applyNumberFormat="1" applyFont="1" applyFill="1" applyBorder="1" applyAlignment="1">
      <alignment horizontal="center" vertical="center"/>
    </xf>
    <xf numFmtId="1" fontId="32" fillId="2" borderId="76" xfId="0" quotePrefix="1" applyNumberFormat="1" applyFont="1" applyFill="1" applyBorder="1" applyAlignment="1">
      <alignment horizontal="center" vertical="center"/>
    </xf>
    <xf numFmtId="1" fontId="32" fillId="2" borderId="58" xfId="0" quotePrefix="1" applyNumberFormat="1" applyFont="1" applyFill="1" applyBorder="1" applyAlignment="1">
      <alignment horizontal="center" vertical="center"/>
    </xf>
    <xf numFmtId="1" fontId="32" fillId="2" borderId="77" xfId="0" quotePrefix="1" applyNumberFormat="1" applyFont="1" applyFill="1" applyBorder="1" applyAlignment="1">
      <alignment horizontal="center" vertical="center"/>
    </xf>
    <xf numFmtId="1" fontId="32" fillId="2" borderId="61" xfId="0" quotePrefix="1" applyNumberFormat="1" applyFont="1" applyFill="1" applyBorder="1" applyAlignment="1">
      <alignment horizontal="center" vertical="center"/>
    </xf>
    <xf numFmtId="1" fontId="32" fillId="2" borderId="27" xfId="0" quotePrefix="1" applyNumberFormat="1" applyFont="1" applyFill="1" applyBorder="1" applyAlignment="1">
      <alignment horizontal="center" vertical="center"/>
    </xf>
    <xf numFmtId="0" fontId="31" fillId="2" borderId="54" xfId="0" applyFont="1" applyFill="1" applyBorder="1" applyAlignment="1">
      <alignment horizontal="center" vertical="center"/>
    </xf>
    <xf numFmtId="1" fontId="31" fillId="2" borderId="55" xfId="0" applyNumberFormat="1" applyFont="1" applyFill="1" applyBorder="1" applyAlignment="1">
      <alignment horizontal="center" vertical="center" wrapText="1"/>
    </xf>
    <xf numFmtId="1" fontId="31" fillId="2" borderId="53" xfId="0" applyNumberFormat="1" applyFont="1" applyFill="1" applyBorder="1" applyAlignment="1">
      <alignment horizontal="center" vertical="center" wrapText="1"/>
    </xf>
    <xf numFmtId="1" fontId="32" fillId="2" borderId="55" xfId="0" quotePrefix="1" applyNumberFormat="1" applyFont="1" applyFill="1" applyBorder="1" applyAlignment="1">
      <alignment horizontal="center" vertical="center"/>
    </xf>
    <xf numFmtId="1" fontId="32" fillId="2" borderId="75" xfId="0" quotePrefix="1" applyNumberFormat="1" applyFont="1" applyFill="1" applyBorder="1" applyAlignment="1">
      <alignment horizontal="center" vertical="center"/>
    </xf>
    <xf numFmtId="0" fontId="31" fillId="2" borderId="54" xfId="0" applyFont="1" applyFill="1" applyBorder="1" applyAlignment="1">
      <alignment horizontal="center" vertical="center" wrapText="1"/>
    </xf>
    <xf numFmtId="1" fontId="31" fillId="2" borderId="54" xfId="0" applyNumberFormat="1" applyFont="1" applyFill="1" applyBorder="1" applyAlignment="1">
      <alignment horizontal="center" vertical="center" wrapText="1"/>
    </xf>
    <xf numFmtId="1" fontId="32" fillId="3" borderId="54" xfId="0" applyNumberFormat="1" applyFont="1" applyFill="1" applyBorder="1" applyAlignment="1">
      <alignment horizontal="center" vertical="center"/>
    </xf>
    <xf numFmtId="1" fontId="32" fillId="2" borderId="61" xfId="0" applyNumberFormat="1" applyFont="1" applyFill="1" applyBorder="1" applyAlignment="1">
      <alignment horizontal="center" vertical="center"/>
    </xf>
    <xf numFmtId="1" fontId="32" fillId="2" borderId="49"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54" xfId="0" applyNumberFormat="1" applyFont="1" applyFill="1" applyBorder="1" applyAlignment="1">
      <alignment horizontal="center" vertical="center"/>
    </xf>
    <xf numFmtId="0" fontId="26" fillId="0" borderId="0" xfId="0" applyFont="1" applyAlignment="1">
      <alignment horizontal="left" vertical="center" wrapText="1"/>
    </xf>
    <xf numFmtId="0" fontId="32" fillId="0" borderId="55" xfId="0" applyFont="1" applyBorder="1" applyAlignment="1">
      <alignment horizontal="center" vertical="center"/>
    </xf>
    <xf numFmtId="0" fontId="32" fillId="0" borderId="53" xfId="0" applyFont="1" applyBorder="1" applyAlignment="1">
      <alignment horizontal="center" vertical="center"/>
    </xf>
    <xf numFmtId="0" fontId="27" fillId="11" borderId="14" xfId="0" applyFont="1" applyFill="1" applyBorder="1" applyAlignment="1">
      <alignment horizontal="center" vertical="center"/>
    </xf>
    <xf numFmtId="0" fontId="28" fillId="0" borderId="14" xfId="0" applyFont="1" applyBorder="1" applyAlignment="1">
      <alignment horizontal="center" vertical="center"/>
    </xf>
    <xf numFmtId="0" fontId="28" fillId="0" borderId="14" xfId="0" quotePrefix="1" applyFont="1" applyBorder="1" applyAlignment="1">
      <alignment horizontal="center" vertical="center"/>
    </xf>
    <xf numFmtId="16" fontId="28" fillId="0" borderId="14" xfId="0" quotePrefix="1" applyNumberFormat="1" applyFont="1" applyBorder="1" applyAlignment="1">
      <alignment horizontal="center" vertical="center"/>
    </xf>
    <xf numFmtId="0" fontId="26" fillId="3" borderId="0" xfId="0" quotePrefix="1" applyFont="1" applyFill="1" applyAlignment="1">
      <alignment horizontal="left" vertical="center" wrapText="1"/>
    </xf>
    <xf numFmtId="0" fontId="26" fillId="3" borderId="0" xfId="0" applyFont="1" applyFill="1" applyAlignment="1">
      <alignment horizontal="left"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0" xfId="0" applyFont="1" applyAlignment="1">
      <alignment horizontal="center" vertical="center" wrapText="1"/>
    </xf>
    <xf numFmtId="0" fontId="26" fillId="0" borderId="27"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2" xfId="0" applyFont="1" applyBorder="1" applyAlignment="1">
      <alignment horizontal="center" vertical="center" wrapText="1"/>
    </xf>
    <xf numFmtId="0" fontId="32" fillId="2" borderId="1" xfId="0" applyFont="1" applyFill="1" applyBorder="1" applyAlignment="1">
      <alignment horizontal="left" vertical="center" wrapText="1"/>
    </xf>
    <xf numFmtId="0" fontId="53" fillId="15" borderId="0" xfId="0" applyFont="1" applyFill="1" applyAlignment="1">
      <alignment horizontal="left"/>
    </xf>
    <xf numFmtId="15" fontId="32" fillId="2" borderId="1" xfId="0" quotePrefix="1" applyNumberFormat="1" applyFont="1" applyFill="1" applyBorder="1" applyAlignment="1">
      <alignment horizontal="left" vertical="center"/>
    </xf>
    <xf numFmtId="15" fontId="32" fillId="2" borderId="1" xfId="0" applyNumberFormat="1" applyFont="1" applyFill="1" applyBorder="1" applyAlignment="1">
      <alignment horizontal="left" vertical="center"/>
    </xf>
    <xf numFmtId="0" fontId="32" fillId="2" borderId="1" xfId="0" applyFont="1" applyFill="1" applyBorder="1" applyAlignment="1">
      <alignment horizontal="center" vertical="center"/>
    </xf>
    <xf numFmtId="0" fontId="54" fillId="2" borderId="0" xfId="0" applyFont="1" applyFill="1" applyAlignment="1">
      <alignment horizontal="left" vertical="center"/>
    </xf>
    <xf numFmtId="0" fontId="27" fillId="5" borderId="16" xfId="0" applyFont="1" applyFill="1" applyBorder="1" applyAlignment="1">
      <alignment horizontal="center" vertical="center"/>
    </xf>
    <xf numFmtId="0" fontId="27" fillId="5" borderId="19" xfId="0" applyFont="1" applyFill="1" applyBorder="1" applyAlignment="1">
      <alignment horizontal="center" vertical="center"/>
    </xf>
    <xf numFmtId="0" fontId="27" fillId="5" borderId="17" xfId="0" applyFont="1" applyFill="1" applyBorder="1" applyAlignment="1">
      <alignment horizontal="center" vertical="center"/>
    </xf>
    <xf numFmtId="0" fontId="27" fillId="5" borderId="18" xfId="0" applyFont="1" applyFill="1" applyBorder="1" applyAlignment="1">
      <alignment horizontal="center" vertical="center" wrapText="1"/>
    </xf>
    <xf numFmtId="0" fontId="27" fillId="5" borderId="17" xfId="0" applyFont="1" applyFill="1" applyBorder="1" applyAlignment="1">
      <alignment horizontal="center" vertical="center" wrapText="1"/>
    </xf>
    <xf numFmtId="0" fontId="27" fillId="5" borderId="54" xfId="0" applyFont="1" applyFill="1" applyBorder="1" applyAlignment="1">
      <alignment horizontal="center" vertical="center"/>
    </xf>
    <xf numFmtId="0" fontId="32" fillId="2" borderId="0" xfId="0" applyFont="1" applyFill="1" applyAlignment="1">
      <alignment horizontal="left" vertical="center" wrapText="1"/>
    </xf>
    <xf numFmtId="0" fontId="31" fillId="2" borderId="55" xfId="0" applyFont="1" applyFill="1" applyBorder="1" applyAlignment="1">
      <alignment horizontal="center" vertical="center" wrapText="1"/>
    </xf>
    <xf numFmtId="0" fontId="31" fillId="2" borderId="53" xfId="0" applyFont="1" applyFill="1" applyBorder="1" applyAlignment="1">
      <alignment horizontal="center" vertical="center" wrapText="1"/>
    </xf>
    <xf numFmtId="0" fontId="48" fillId="3" borderId="54" xfId="0" applyFont="1" applyFill="1" applyBorder="1" applyAlignment="1">
      <alignment horizontal="left" vertical="center" wrapText="1"/>
    </xf>
    <xf numFmtId="0" fontId="49" fillId="3" borderId="54" xfId="0" applyFont="1" applyFill="1" applyBorder="1" applyAlignment="1">
      <alignment horizontal="left" vertical="center" wrapText="1"/>
    </xf>
    <xf numFmtId="0" fontId="32" fillId="3" borderId="55" xfId="0" applyFont="1" applyFill="1" applyBorder="1" applyAlignment="1">
      <alignment horizontal="center" vertical="center" wrapText="1"/>
    </xf>
    <xf numFmtId="0" fontId="32" fillId="3" borderId="52" xfId="0" applyFont="1" applyFill="1" applyBorder="1" applyAlignment="1">
      <alignment horizontal="center" vertical="center" wrapText="1"/>
    </xf>
    <xf numFmtId="0" fontId="32" fillId="3" borderId="29"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97" fillId="0" borderId="0" xfId="0" quotePrefix="1" applyFont="1" applyAlignment="1">
      <alignment horizontal="left" vertical="center" wrapText="1"/>
    </xf>
    <xf numFmtId="0" fontId="63" fillId="0" borderId="0" xfId="0" quotePrefix="1" applyFont="1" applyAlignment="1">
      <alignment horizontal="left" vertical="center" wrapText="1"/>
    </xf>
    <xf numFmtId="0" fontId="32" fillId="0" borderId="55"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53" xfId="0" applyFont="1" applyBorder="1" applyAlignment="1">
      <alignment horizontal="center" vertical="center" wrapText="1"/>
    </xf>
    <xf numFmtId="1" fontId="31" fillId="2" borderId="54" xfId="0" applyNumberFormat="1" applyFont="1" applyFill="1" applyBorder="1" applyAlignment="1">
      <alignment horizontal="left" vertical="center" wrapText="1"/>
    </xf>
    <xf numFmtId="0" fontId="31" fillId="2" borderId="55" xfId="0" quotePrefix="1" applyFont="1" applyFill="1" applyBorder="1" applyAlignment="1">
      <alignment horizontal="center" vertical="center" wrapText="1"/>
    </xf>
    <xf numFmtId="0" fontId="31" fillId="2" borderId="52" xfId="0" quotePrefix="1" applyFont="1" applyFill="1" applyBorder="1" applyAlignment="1">
      <alignment horizontal="center" vertical="center" wrapText="1"/>
    </xf>
    <xf numFmtId="0" fontId="31" fillId="2" borderId="53" xfId="0" quotePrefix="1" applyFont="1" applyFill="1" applyBorder="1" applyAlignment="1">
      <alignment horizontal="center" vertical="center" wrapText="1"/>
    </xf>
    <xf numFmtId="0" fontId="31" fillId="2" borderId="55" xfId="0" quotePrefix="1" applyFont="1" applyFill="1" applyBorder="1" applyAlignment="1">
      <alignment horizontal="left" vertical="center" wrapText="1"/>
    </xf>
    <xf numFmtId="0" fontId="31" fillId="2" borderId="52" xfId="0" quotePrefix="1" applyFont="1" applyFill="1" applyBorder="1" applyAlignment="1">
      <alignment horizontal="left" vertical="center" wrapText="1"/>
    </xf>
    <xf numFmtId="0" fontId="31" fillId="2" borderId="53" xfId="0" quotePrefix="1" applyFont="1" applyFill="1" applyBorder="1" applyAlignment="1">
      <alignment horizontal="left" vertical="center" wrapText="1"/>
    </xf>
    <xf numFmtId="0" fontId="31" fillId="3" borderId="54" xfId="0" applyFont="1" applyFill="1" applyBorder="1" applyAlignment="1">
      <alignment horizontal="center" vertical="center"/>
    </xf>
    <xf numFmtId="0" fontId="31" fillId="3" borderId="55" xfId="0" applyFont="1" applyFill="1" applyBorder="1" applyAlignment="1">
      <alignment horizontal="center" vertical="center"/>
    </xf>
    <xf numFmtId="0" fontId="31" fillId="3" borderId="52" xfId="0" applyFont="1" applyFill="1" applyBorder="1" applyAlignment="1">
      <alignment horizontal="center" vertical="center"/>
    </xf>
    <xf numFmtId="0" fontId="31" fillId="3" borderId="53" xfId="0" applyFont="1" applyFill="1" applyBorder="1" applyAlignment="1">
      <alignment horizontal="center" vertical="center"/>
    </xf>
    <xf numFmtId="0" fontId="32" fillId="10" borderId="23" xfId="0" applyFont="1" applyFill="1" applyBorder="1" applyAlignment="1">
      <alignment horizontal="center" vertical="center"/>
    </xf>
    <xf numFmtId="0" fontId="32" fillId="10" borderId="24" xfId="0" applyFont="1" applyFill="1" applyBorder="1" applyAlignment="1">
      <alignment horizontal="center" vertical="center"/>
    </xf>
    <xf numFmtId="0" fontId="32" fillId="10" borderId="48" xfId="0" applyFont="1" applyFill="1" applyBorder="1" applyAlignment="1">
      <alignment horizontal="center" vertical="center"/>
    </xf>
    <xf numFmtId="0" fontId="49" fillId="2" borderId="14" xfId="0" applyFont="1" applyFill="1" applyBorder="1" applyAlignment="1">
      <alignment horizontal="center" vertical="center" wrapText="1"/>
    </xf>
    <xf numFmtId="1" fontId="69" fillId="0" borderId="15" xfId="0" applyNumberFormat="1" applyFont="1" applyBorder="1" applyAlignment="1">
      <alignment horizontal="center" vertical="center" wrapText="1"/>
    </xf>
    <xf numFmtId="1" fontId="69" fillId="0" borderId="12" xfId="0" applyNumberFormat="1" applyFont="1" applyBorder="1" applyAlignment="1">
      <alignment horizontal="center" vertical="center" wrapText="1"/>
    </xf>
    <xf numFmtId="1" fontId="69" fillId="0" borderId="13" xfId="0" applyNumberFormat="1" applyFont="1" applyBorder="1" applyAlignment="1">
      <alignment horizontal="center" vertical="center" wrapText="1"/>
    </xf>
    <xf numFmtId="0" fontId="49" fillId="0" borderId="14" xfId="0" applyFont="1" applyBorder="1" applyAlignment="1">
      <alignment horizontal="center" vertical="center" wrapText="1"/>
    </xf>
    <xf numFmtId="0" fontId="65" fillId="2" borderId="3" xfId="0" applyFont="1" applyFill="1" applyBorder="1" applyAlignment="1">
      <alignment horizontal="left" vertical="center" wrapText="1"/>
    </xf>
    <xf numFmtId="0" fontId="65" fillId="13" borderId="3" xfId="0" applyFont="1" applyFill="1" applyBorder="1" applyAlignment="1">
      <alignment horizontal="left" vertical="center" wrapText="1"/>
    </xf>
    <xf numFmtId="0" fontId="53" fillId="15" borderId="28" xfId="0" applyFont="1" applyFill="1" applyBorder="1" applyAlignment="1">
      <alignment horizontal="left"/>
    </xf>
    <xf numFmtId="0" fontId="27" fillId="5" borderId="5"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9"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5" borderId="7" xfId="0" applyFont="1" applyFill="1" applyBorder="1" applyAlignment="1">
      <alignment horizontal="center" vertical="center" wrapText="1"/>
    </xf>
    <xf numFmtId="0" fontId="32" fillId="10" borderId="26" xfId="0" applyFont="1" applyFill="1" applyBorder="1" applyAlignment="1">
      <alignment horizontal="center" vertical="center"/>
    </xf>
    <xf numFmtId="0" fontId="32" fillId="10" borderId="0" xfId="0" applyFont="1" applyFill="1" applyAlignment="1">
      <alignment horizontal="center" vertical="center"/>
    </xf>
    <xf numFmtId="0" fontId="32" fillId="10" borderId="49" xfId="0" applyFont="1" applyFill="1" applyBorder="1" applyAlignment="1">
      <alignment horizontal="center" vertical="center"/>
    </xf>
    <xf numFmtId="0" fontId="31" fillId="2" borderId="14" xfId="0" applyFont="1" applyFill="1" applyBorder="1" applyAlignment="1">
      <alignment horizontal="center" vertical="center"/>
    </xf>
    <xf numFmtId="1" fontId="31" fillId="2" borderId="15" xfId="0" applyNumberFormat="1" applyFont="1" applyFill="1" applyBorder="1" applyAlignment="1">
      <alignment horizontal="center" vertical="center" wrapText="1"/>
    </xf>
    <xf numFmtId="1" fontId="31" fillId="2" borderId="13" xfId="0" applyNumberFormat="1" applyFont="1" applyFill="1" applyBorder="1" applyAlignment="1">
      <alignment horizontal="center" vertical="center" wrapText="1"/>
    </xf>
    <xf numFmtId="1" fontId="57" fillId="0" borderId="51" xfId="1" applyNumberFormat="1" applyFont="1" applyBorder="1" applyAlignment="1">
      <alignment horizontal="center" vertical="center" wrapText="1"/>
    </xf>
    <xf numFmtId="1" fontId="57" fillId="0" borderId="54" xfId="1" applyNumberFormat="1" applyFont="1" applyBorder="1" applyAlignment="1">
      <alignment horizontal="center" vertical="center" wrapText="1"/>
    </xf>
    <xf numFmtId="1" fontId="57" fillId="0" borderId="47" xfId="1" applyNumberFormat="1" applyFont="1" applyBorder="1" applyAlignment="1">
      <alignment horizontal="center" vertical="center" wrapText="1"/>
    </xf>
    <xf numFmtId="1" fontId="57" fillId="0" borderId="10" xfId="1" applyNumberFormat="1" applyFont="1" applyBorder="1" applyAlignment="1">
      <alignment horizontal="center" vertical="center" wrapText="1"/>
    </xf>
    <xf numFmtId="1" fontId="60" fillId="0" borderId="51" xfId="1" applyNumberFormat="1" applyFont="1" applyBorder="1" applyAlignment="1">
      <alignment horizontal="center" vertical="center" wrapText="1"/>
    </xf>
    <xf numFmtId="1" fontId="60" fillId="0" borderId="54" xfId="1" applyNumberFormat="1" applyFont="1" applyBorder="1" applyAlignment="1">
      <alignment horizontal="center" vertical="center" wrapText="1"/>
    </xf>
    <xf numFmtId="1" fontId="60" fillId="0" borderId="47" xfId="1" applyNumberFormat="1" applyFont="1" applyBorder="1" applyAlignment="1">
      <alignment horizontal="center" vertical="center" wrapText="1"/>
    </xf>
    <xf numFmtId="1" fontId="60" fillId="0" borderId="10" xfId="1" applyNumberFormat="1" applyFont="1" applyBorder="1" applyAlignment="1">
      <alignment horizontal="center" vertical="center" wrapText="1"/>
    </xf>
    <xf numFmtId="1" fontId="31" fillId="2" borderId="60" xfId="0" applyNumberFormat="1" applyFont="1" applyFill="1" applyBorder="1" applyAlignment="1">
      <alignment horizontal="center" vertical="center" wrapText="1"/>
    </xf>
    <xf numFmtId="1" fontId="31" fillId="2" borderId="30" xfId="0" applyNumberFormat="1" applyFont="1" applyFill="1" applyBorder="1" applyAlignment="1">
      <alignment horizontal="center" vertical="center" wrapText="1"/>
    </xf>
    <xf numFmtId="1" fontId="31" fillId="2" borderId="58" xfId="0" applyNumberFormat="1" applyFont="1" applyFill="1" applyBorder="1" applyAlignment="1">
      <alignment horizontal="center" vertical="center" wrapText="1"/>
    </xf>
    <xf numFmtId="1" fontId="31" fillId="2" borderId="59" xfId="0" applyNumberFormat="1"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13" xfId="0" applyFont="1" applyFill="1" applyBorder="1" applyAlignment="1">
      <alignment horizontal="center" vertical="center" wrapText="1"/>
    </xf>
    <xf numFmtId="1" fontId="57" fillId="3" borderId="14" xfId="1" applyNumberFormat="1" applyFont="1" applyFill="1" applyBorder="1" applyAlignment="1">
      <alignment horizontal="center" vertical="center" wrapText="1"/>
    </xf>
    <xf numFmtId="1" fontId="31" fillId="2" borderId="15" xfId="0" quotePrefix="1" applyNumberFormat="1" applyFont="1" applyFill="1" applyBorder="1" applyAlignment="1">
      <alignment horizontal="center" vertical="center" wrapText="1"/>
    </xf>
    <xf numFmtId="0" fontId="32" fillId="0" borderId="14" xfId="0" applyFont="1" applyBorder="1" applyAlignment="1">
      <alignment horizontal="center" vertical="center"/>
    </xf>
    <xf numFmtId="0" fontId="31" fillId="2" borderId="11" xfId="0" quotePrefix="1" applyFont="1" applyFill="1" applyBorder="1" applyAlignment="1">
      <alignment horizontal="center" vertical="center" wrapText="1"/>
    </xf>
    <xf numFmtId="0" fontId="31" fillId="2" borderId="10" xfId="0" quotePrefix="1" applyFont="1" applyFill="1" applyBorder="1" applyAlignment="1">
      <alignment horizontal="center" vertical="center" wrapText="1"/>
    </xf>
    <xf numFmtId="0" fontId="62" fillId="2" borderId="13" xfId="0" quotePrefix="1" applyFont="1" applyFill="1" applyBorder="1" applyAlignment="1">
      <alignment horizontal="center" vertical="center" wrapText="1"/>
    </xf>
    <xf numFmtId="0" fontId="62" fillId="2" borderId="14" xfId="0" quotePrefix="1" applyFont="1" applyFill="1" applyBorder="1" applyAlignment="1">
      <alignment horizontal="center" vertical="center" wrapText="1"/>
    </xf>
    <xf numFmtId="0" fontId="31" fillId="2" borderId="14" xfId="0" quotePrefix="1" applyFont="1" applyFill="1" applyBorder="1" applyAlignment="1">
      <alignment horizontal="center" vertical="center" wrapText="1"/>
    </xf>
    <xf numFmtId="0" fontId="31" fillId="2" borderId="15" xfId="0" quotePrefix="1" applyFont="1" applyFill="1" applyBorder="1" applyAlignment="1">
      <alignment horizontal="center" vertical="center" wrapText="1"/>
    </xf>
    <xf numFmtId="0" fontId="31" fillId="2" borderId="13" xfId="0" quotePrefix="1" applyFont="1" applyFill="1" applyBorder="1" applyAlignment="1">
      <alignment horizontal="center" vertical="center" wrapText="1"/>
    </xf>
    <xf numFmtId="0" fontId="49" fillId="9" borderId="14" xfId="0" applyFont="1" applyFill="1" applyBorder="1" applyAlignment="1">
      <alignment horizontal="left" vertical="center" wrapText="1"/>
    </xf>
    <xf numFmtId="12" fontId="48" fillId="0" borderId="15" xfId="0" quotePrefix="1" applyNumberFormat="1" applyFont="1" applyBorder="1" applyAlignment="1">
      <alignment horizontal="center" vertical="center" wrapText="1"/>
    </xf>
    <xf numFmtId="12" fontId="48" fillId="0" borderId="12" xfId="0" quotePrefix="1" applyNumberFormat="1" applyFont="1" applyBorder="1" applyAlignment="1">
      <alignment horizontal="center" vertical="center" wrapText="1"/>
    </xf>
    <xf numFmtId="12" fontId="48" fillId="0" borderId="13" xfId="0" quotePrefix="1" applyNumberFormat="1" applyFont="1" applyBorder="1" applyAlignment="1">
      <alignment horizontal="center" vertical="center" wrapText="1"/>
    </xf>
    <xf numFmtId="0" fontId="31" fillId="2" borderId="12" xfId="0" quotePrefix="1" applyFont="1" applyFill="1" applyBorder="1" applyAlignment="1">
      <alignment horizontal="center" vertical="center" wrapText="1"/>
    </xf>
    <xf numFmtId="0" fontId="31" fillId="2" borderId="60" xfId="0" quotePrefix="1" applyFont="1" applyFill="1" applyBorder="1" applyAlignment="1">
      <alignment horizontal="center" vertical="center" wrapText="1"/>
    </xf>
    <xf numFmtId="0" fontId="31" fillId="2" borderId="29" xfId="0" quotePrefix="1" applyFont="1" applyFill="1" applyBorder="1" applyAlignment="1">
      <alignment horizontal="center" vertical="center" wrapText="1"/>
    </xf>
    <xf numFmtId="0" fontId="31" fillId="2" borderId="30" xfId="0" quotePrefix="1" applyFont="1" applyFill="1" applyBorder="1" applyAlignment="1">
      <alignment horizontal="center" vertical="center" wrapText="1"/>
    </xf>
    <xf numFmtId="0" fontId="31" fillId="2" borderId="61" xfId="0" quotePrefix="1" applyFont="1" applyFill="1" applyBorder="1" applyAlignment="1">
      <alignment horizontal="center" vertical="center" wrapText="1"/>
    </xf>
    <xf numFmtId="0" fontId="31" fillId="2" borderId="0" xfId="0" quotePrefix="1" applyFont="1" applyFill="1" applyAlignment="1">
      <alignment horizontal="center" vertical="center" wrapText="1"/>
    </xf>
    <xf numFmtId="0" fontId="31" fillId="2" borderId="49" xfId="0" quotePrefix="1" applyFont="1" applyFill="1" applyBorder="1" applyAlignment="1">
      <alignment horizontal="center" vertical="center" wrapText="1"/>
    </xf>
    <xf numFmtId="0" fontId="31" fillId="2" borderId="58" xfId="0" quotePrefix="1" applyFont="1" applyFill="1" applyBorder="1" applyAlignment="1">
      <alignment horizontal="center" vertical="center" wrapText="1"/>
    </xf>
    <xf numFmtId="0" fontId="31" fillId="2" borderId="57" xfId="0" quotePrefix="1" applyFont="1" applyFill="1" applyBorder="1" applyAlignment="1">
      <alignment horizontal="center" vertical="center" wrapText="1"/>
    </xf>
    <xf numFmtId="0" fontId="31" fillId="2" borderId="59" xfId="0" quotePrefix="1" applyFont="1" applyFill="1" applyBorder="1" applyAlignment="1">
      <alignment horizontal="center" vertical="center" wrapText="1"/>
    </xf>
    <xf numFmtId="0" fontId="70" fillId="0" borderId="0" xfId="0" quotePrefix="1" applyFont="1" applyAlignment="1">
      <alignment horizontal="left" vertical="center" wrapText="1"/>
    </xf>
    <xf numFmtId="0" fontId="31" fillId="9" borderId="15" xfId="0" applyFont="1" applyFill="1" applyBorder="1" applyAlignment="1">
      <alignment horizontal="left" vertical="center" wrapText="1"/>
    </xf>
    <xf numFmtId="0" fontId="31" fillId="9" borderId="13" xfId="0" applyFont="1" applyFill="1" applyBorder="1" applyAlignment="1">
      <alignment horizontal="left" vertical="center" wrapText="1"/>
    </xf>
    <xf numFmtId="0" fontId="31" fillId="9" borderId="55" xfId="0" applyFont="1" applyFill="1" applyBorder="1" applyAlignment="1">
      <alignment horizontal="left" vertical="center" wrapText="1"/>
    </xf>
    <xf numFmtId="0" fontId="31" fillId="9" borderId="53" xfId="0" applyFont="1" applyFill="1" applyBorder="1" applyAlignment="1">
      <alignment horizontal="left" vertical="center" wrapText="1"/>
    </xf>
    <xf numFmtId="0" fontId="32" fillId="0" borderId="15"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50" fillId="5" borderId="54" xfId="2" applyFont="1" applyFill="1" applyBorder="1" applyAlignment="1">
      <alignment horizontal="center" vertical="center" wrapText="1"/>
    </xf>
    <xf numFmtId="1" fontId="51" fillId="0" borderId="54" xfId="2" applyNumberFormat="1" applyFont="1" applyBorder="1" applyAlignment="1">
      <alignment horizontal="center" vertical="center" wrapText="1"/>
    </xf>
    <xf numFmtId="1" fontId="50" fillId="0" borderId="54" xfId="2" applyNumberFormat="1" applyFont="1" applyBorder="1" applyAlignment="1">
      <alignment horizontal="center"/>
    </xf>
    <xf numFmtId="1" fontId="50" fillId="5" borderId="55" xfId="2" applyNumberFormat="1" applyFont="1" applyFill="1" applyBorder="1" applyAlignment="1">
      <alignment horizontal="center" vertical="center" wrapText="1"/>
    </xf>
    <xf numFmtId="1" fontId="50" fillId="5" borderId="52" xfId="2" applyNumberFormat="1" applyFont="1" applyFill="1" applyBorder="1" applyAlignment="1">
      <alignment horizontal="center" vertical="center" wrapText="1"/>
    </xf>
    <xf numFmtId="1" fontId="50" fillId="5" borderId="53" xfId="2" applyNumberFormat="1" applyFont="1" applyFill="1" applyBorder="1" applyAlignment="1">
      <alignment horizontal="center" vertical="center" wrapText="1"/>
    </xf>
    <xf numFmtId="1" fontId="50" fillId="0" borderId="55" xfId="2" applyNumberFormat="1" applyFont="1" applyBorder="1" applyAlignment="1">
      <alignment horizontal="center" vertical="center" wrapText="1"/>
    </xf>
    <xf numFmtId="1" fontId="50" fillId="0" borderId="53" xfId="2" applyNumberFormat="1" applyFont="1" applyBorder="1" applyAlignment="1">
      <alignment horizontal="center" vertical="center" wrapText="1"/>
    </xf>
    <xf numFmtId="1" fontId="51" fillId="0" borderId="60" xfId="2" applyNumberFormat="1" applyFont="1" applyBorder="1" applyAlignment="1">
      <alignment horizontal="center" vertical="center" wrapText="1"/>
    </xf>
    <xf numFmtId="1" fontId="51" fillId="0" borderId="29" xfId="2" applyNumberFormat="1" applyFont="1" applyBorder="1" applyAlignment="1">
      <alignment horizontal="center" vertical="center" wrapText="1"/>
    </xf>
    <xf numFmtId="0" fontId="102" fillId="0" borderId="0" xfId="0" applyFont="1" applyAlignment="1">
      <alignment horizontal="left" vertical="top" wrapText="1"/>
    </xf>
    <xf numFmtId="0" fontId="103" fillId="0" borderId="0" xfId="0" applyFont="1" applyAlignment="1">
      <alignment horizontal="left" vertical="top" wrapText="1"/>
    </xf>
    <xf numFmtId="0" fontId="99" fillId="0" borderId="0" xfId="0" applyFont="1" applyAlignment="1">
      <alignment horizontal="left" vertical="top" wrapText="1"/>
    </xf>
    <xf numFmtId="0" fontId="101" fillId="0" borderId="0" xfId="0" applyFont="1" applyAlignment="1">
      <alignment horizontal="center" vertical="top" wrapText="1"/>
    </xf>
    <xf numFmtId="0" fontId="108" fillId="0" borderId="0" xfId="0" applyFont="1" applyAlignment="1">
      <alignment horizontal="left" vertical="top" wrapText="1" indent="1"/>
    </xf>
    <xf numFmtId="0" fontId="109" fillId="0" borderId="0" xfId="0" applyFont="1" applyAlignment="1">
      <alignment horizontal="left" vertical="top" wrapText="1" indent="1"/>
    </xf>
    <xf numFmtId="0" fontId="124" fillId="0" borderId="0" xfId="0" applyFont="1" applyAlignment="1">
      <alignment horizontal="left" vertical="top" wrapText="1" indent="2"/>
    </xf>
    <xf numFmtId="0" fontId="0" fillId="0" borderId="0" xfId="0" applyAlignment="1">
      <alignment horizontal="left" vertical="top" wrapText="1" indent="2"/>
    </xf>
    <xf numFmtId="0" fontId="126" fillId="0" borderId="0" xfId="0" applyFont="1" applyAlignment="1">
      <alignment horizontal="center" vertical="top" wrapText="1"/>
    </xf>
    <xf numFmtId="0" fontId="112" fillId="0" borderId="0" xfId="0" applyFont="1" applyAlignment="1">
      <alignment horizontal="left" vertical="top" wrapText="1" indent="2"/>
    </xf>
    <xf numFmtId="0" fontId="112" fillId="0" borderId="0" xfId="0" applyFont="1" applyAlignment="1">
      <alignment horizontal="left" vertical="top" wrapText="1" indent="27"/>
    </xf>
    <xf numFmtId="0" fontId="113" fillId="0" borderId="0" xfId="0" applyFont="1" applyAlignment="1">
      <alignment horizontal="left" vertical="top" wrapText="1" indent="1"/>
    </xf>
    <xf numFmtId="0" fontId="112" fillId="0" borderId="0" xfId="0" applyFont="1" applyAlignment="1">
      <alignment horizontal="left" vertical="top" wrapText="1" indent="1"/>
    </xf>
    <xf numFmtId="0" fontId="0" fillId="0" borderId="0" xfId="0" applyAlignment="1">
      <alignment horizontal="left" vertical="top" wrapText="1" indent="1"/>
    </xf>
    <xf numFmtId="0" fontId="50" fillId="5" borderId="55" xfId="2" applyFont="1" applyFill="1" applyBorder="1" applyAlignment="1">
      <alignment horizontal="center" vertical="center" wrapText="1"/>
    </xf>
    <xf numFmtId="0" fontId="50" fillId="5" borderId="52" xfId="2" applyFont="1" applyFill="1" applyBorder="1" applyAlignment="1">
      <alignment horizontal="center" vertical="center" wrapText="1"/>
    </xf>
    <xf numFmtId="0" fontId="50" fillId="5" borderId="53" xfId="2" applyFont="1" applyFill="1" applyBorder="1" applyAlignment="1">
      <alignment horizontal="center" vertical="center" wrapText="1"/>
    </xf>
    <xf numFmtId="0" fontId="52" fillId="0" borderId="15" xfId="2" applyFont="1" applyBorder="1" applyAlignment="1">
      <alignment horizontal="center" vertical="center" wrapText="1"/>
    </xf>
    <xf numFmtId="0" fontId="52" fillId="0" borderId="52" xfId="2" applyFont="1" applyBorder="1" applyAlignment="1">
      <alignment horizontal="center" vertical="center" wrapText="1"/>
    </xf>
    <xf numFmtId="0" fontId="52" fillId="0" borderId="12" xfId="2" applyFont="1" applyBorder="1" applyAlignment="1">
      <alignment horizontal="center" vertical="center" wrapText="1"/>
    </xf>
    <xf numFmtId="0" fontId="52" fillId="0" borderId="13" xfId="2" applyFont="1" applyBorder="1" applyAlignment="1">
      <alignment horizontal="center" vertical="center" wrapText="1"/>
    </xf>
    <xf numFmtId="0" fontId="50" fillId="5" borderId="15" xfId="2" applyFont="1" applyFill="1" applyBorder="1" applyAlignment="1">
      <alignment horizontal="center" vertical="center" wrapText="1"/>
    </xf>
    <xf numFmtId="0" fontId="50" fillId="5" borderId="13" xfId="2" applyFont="1" applyFill="1" applyBorder="1" applyAlignment="1">
      <alignment horizontal="center" vertical="center" wrapText="1"/>
    </xf>
    <xf numFmtId="1" fontId="50" fillId="0" borderId="15" xfId="2" applyNumberFormat="1" applyFont="1" applyBorder="1" applyAlignment="1">
      <alignment horizontal="center" vertical="center" wrapText="1"/>
    </xf>
    <xf numFmtId="1" fontId="50" fillId="0" borderId="52" xfId="2" applyNumberFormat="1" applyFont="1" applyBorder="1" applyAlignment="1">
      <alignment horizontal="center" vertical="center" wrapText="1"/>
    </xf>
    <xf numFmtId="1" fontId="50" fillId="0" borderId="12" xfId="2" applyNumberFormat="1" applyFont="1" applyBorder="1" applyAlignment="1">
      <alignment horizontal="center" vertical="center" wrapText="1"/>
    </xf>
    <xf numFmtId="1" fontId="50" fillId="0" borderId="13" xfId="2" applyNumberFormat="1" applyFont="1" applyBorder="1" applyAlignment="1">
      <alignment horizontal="center" vertical="center" wrapText="1"/>
    </xf>
    <xf numFmtId="1" fontId="50" fillId="5" borderId="15" xfId="2" applyNumberFormat="1" applyFont="1" applyFill="1" applyBorder="1" applyAlignment="1">
      <alignment horizontal="center" vertical="center" wrapText="1"/>
    </xf>
    <xf numFmtId="1" fontId="50" fillId="5" borderId="12" xfId="2" applyNumberFormat="1" applyFont="1" applyFill="1" applyBorder="1" applyAlignment="1">
      <alignment horizontal="center" vertical="center" wrapText="1"/>
    </xf>
    <xf numFmtId="0" fontId="50" fillId="0" borderId="15" xfId="2" applyFont="1" applyBorder="1" applyAlignment="1">
      <alignment horizontal="center"/>
    </xf>
    <xf numFmtId="0" fontId="50" fillId="0" borderId="52" xfId="2" applyFont="1" applyBorder="1" applyAlignment="1">
      <alignment horizontal="center"/>
    </xf>
    <xf numFmtId="0" fontId="50" fillId="0" borderId="12" xfId="2" applyFont="1" applyBorder="1" applyAlignment="1">
      <alignment horizontal="center"/>
    </xf>
    <xf numFmtId="0" fontId="35" fillId="0" borderId="15" xfId="2" quotePrefix="1" applyFont="1" applyBorder="1" applyAlignment="1">
      <alignment horizontal="left" wrapText="1"/>
    </xf>
    <xf numFmtId="0" fontId="35" fillId="0" borderId="52" xfId="2" quotePrefix="1" applyFont="1" applyBorder="1" applyAlignment="1">
      <alignment horizontal="left" wrapText="1"/>
    </xf>
    <xf numFmtId="0" fontId="35" fillId="0" borderId="12" xfId="2" quotePrefix="1" applyFont="1" applyBorder="1" applyAlignment="1">
      <alignment horizontal="left" wrapText="1"/>
    </xf>
    <xf numFmtId="0" fontId="35" fillId="0" borderId="12" xfId="2" applyFont="1" applyBorder="1" applyAlignment="1">
      <alignment horizontal="left"/>
    </xf>
    <xf numFmtId="0" fontId="50" fillId="0" borderId="15" xfId="2" applyFont="1" applyBorder="1" applyAlignment="1">
      <alignment horizontal="left"/>
    </xf>
    <xf numFmtId="0" fontId="50" fillId="0" borderId="52" xfId="2" applyFont="1" applyBorder="1" applyAlignment="1">
      <alignment horizontal="left"/>
    </xf>
    <xf numFmtId="0" fontId="50" fillId="0" borderId="12" xfId="2" applyFont="1" applyBorder="1" applyAlignment="1">
      <alignment horizontal="left"/>
    </xf>
    <xf numFmtId="0" fontId="53" fillId="0" borderId="15" xfId="2" applyFont="1" applyBorder="1" applyAlignment="1">
      <alignment horizontal="center"/>
    </xf>
    <xf numFmtId="0" fontId="53" fillId="0" borderId="52" xfId="2" applyFont="1" applyBorder="1" applyAlignment="1">
      <alignment horizontal="center"/>
    </xf>
    <xf numFmtId="0" fontId="53" fillId="0" borderId="12" xfId="2" applyFont="1" applyBorder="1" applyAlignment="1">
      <alignment horizontal="center"/>
    </xf>
    <xf numFmtId="1" fontId="50" fillId="0" borderId="15" xfId="2" applyNumberFormat="1" applyFont="1" applyBorder="1" applyAlignment="1">
      <alignment horizontal="center"/>
    </xf>
    <xf numFmtId="1" fontId="50" fillId="0" borderId="52" xfId="2" applyNumberFormat="1" applyFont="1" applyBorder="1" applyAlignment="1">
      <alignment horizontal="center"/>
    </xf>
    <xf numFmtId="1" fontId="50" fillId="0" borderId="12" xfId="2" applyNumberFormat="1" applyFont="1" applyBorder="1" applyAlignment="1">
      <alignment horizontal="center"/>
    </xf>
    <xf numFmtId="1" fontId="51" fillId="0" borderId="15" xfId="2" applyNumberFormat="1" applyFont="1" applyBorder="1" applyAlignment="1">
      <alignment horizontal="center" vertical="center" wrapText="1"/>
    </xf>
    <xf numFmtId="1" fontId="51" fillId="0" borderId="52" xfId="2" applyNumberFormat="1" applyFont="1" applyBorder="1" applyAlignment="1">
      <alignment horizontal="center" vertical="center" wrapText="1"/>
    </xf>
    <xf numFmtId="1" fontId="51" fillId="0" borderId="12" xfId="2" applyNumberFormat="1" applyFont="1" applyBorder="1" applyAlignment="1">
      <alignment horizontal="center" vertical="center" wrapText="1"/>
    </xf>
    <xf numFmtId="1" fontId="50" fillId="5" borderId="15" xfId="2" applyNumberFormat="1" applyFont="1" applyFill="1" applyBorder="1" applyAlignment="1">
      <alignment horizontal="center" vertical="center"/>
    </xf>
    <xf numFmtId="1" fontId="50" fillId="5" borderId="52" xfId="2" applyNumberFormat="1" applyFont="1" applyFill="1" applyBorder="1" applyAlignment="1">
      <alignment horizontal="center" vertical="center"/>
    </xf>
    <xf numFmtId="1" fontId="50" fillId="5" borderId="13" xfId="2" applyNumberFormat="1" applyFont="1" applyFill="1" applyBorder="1" applyAlignment="1">
      <alignment horizontal="center" vertical="center"/>
    </xf>
    <xf numFmtId="1" fontId="51" fillId="0" borderId="14" xfId="2" applyNumberFormat="1" applyFont="1" applyBorder="1" applyAlignment="1">
      <alignment horizontal="center" vertical="center" wrapText="1"/>
    </xf>
    <xf numFmtId="0" fontId="27" fillId="0" borderId="24" xfId="0" applyFont="1" applyBorder="1" applyAlignment="1">
      <alignment horizontal="left"/>
    </xf>
    <xf numFmtId="0" fontId="27" fillId="0" borderId="33" xfId="0" applyFont="1" applyBorder="1" applyAlignment="1">
      <alignment horizontal="center"/>
    </xf>
    <xf numFmtId="0" fontId="27" fillId="0" borderId="34" xfId="0" applyFont="1" applyBorder="1" applyAlignment="1">
      <alignment horizontal="center"/>
    </xf>
    <xf numFmtId="0" fontId="127" fillId="47" borderId="0" xfId="0" applyFont="1" applyFill="1" applyAlignment="1">
      <alignment horizontal="center" vertical="top" wrapText="1"/>
    </xf>
  </cellXfs>
  <cellStyles count="128">
    <cellStyle name="0" xfId="3" xr:uid="{00000000-0005-0000-0000-000000000000}"/>
    <cellStyle name="0_2ND SUMMER 09" xfId="4" xr:uid="{00000000-0005-0000-0000-000001000000}"/>
    <cellStyle name="0_OPR SPR09 (2)" xfId="5" xr:uid="{00000000-0005-0000-0000-000002000000}"/>
    <cellStyle name="0_OPR Winter 09 Drop 2 (2)" xfId="6" xr:uid="{00000000-0005-0000-0000-000003000000}"/>
    <cellStyle name="0_OPR Winter 09 Drop 3" xfId="7" xr:uid="{00000000-0005-0000-0000-000004000000}"/>
    <cellStyle name="0_OPR Winter 09 Drop 3_trimlist W09 Drop3" xfId="8" xr:uid="{00000000-0005-0000-0000-000005000000}"/>
    <cellStyle name="0_SPRINTER09" xfId="9" xr:uid="{00000000-0005-0000-0000-000006000000}"/>
    <cellStyle name="0_Trimslist Winter 09 drop2" xfId="10" xr:uid="{00000000-0005-0000-0000-000007000000}"/>
    <cellStyle name="20% - Accent1" xfId="89" builtinId="30" customBuiltin="1"/>
    <cellStyle name="20% - Accent2" xfId="93" builtinId="34" customBuiltin="1"/>
    <cellStyle name="20% - Accent3" xfId="97" builtinId="38" customBuiltin="1"/>
    <cellStyle name="20% - Accent4" xfId="101" builtinId="42" customBuiltin="1"/>
    <cellStyle name="20% - Accent5" xfId="105" builtinId="46" customBuiltin="1"/>
    <cellStyle name="20% - Accent6" xfId="109" builtinId="50" customBuiltin="1"/>
    <cellStyle name="40% - Accent1" xfId="90" builtinId="31" customBuiltin="1"/>
    <cellStyle name="40% - Accent2" xfId="94" builtinId="35" customBuiltin="1"/>
    <cellStyle name="40% - Accent3" xfId="98" builtinId="39" customBuiltin="1"/>
    <cellStyle name="40% - Accent4" xfId="102" builtinId="43" customBuiltin="1"/>
    <cellStyle name="40% - Accent5" xfId="106" builtinId="47" customBuiltin="1"/>
    <cellStyle name="40% - Accent6" xfId="110" builtinId="51" customBuiltin="1"/>
    <cellStyle name="60% - Accent1" xfId="91" builtinId="32" customBuiltin="1"/>
    <cellStyle name="60% - Accent2" xfId="95" builtinId="36" customBuiltin="1"/>
    <cellStyle name="60% - Accent3" xfId="99" builtinId="40" customBuiltin="1"/>
    <cellStyle name="60% - Accent4" xfId="103" builtinId="44" customBuiltin="1"/>
    <cellStyle name="60% - Accent5" xfId="107" builtinId="48" customBuiltin="1"/>
    <cellStyle name="60% - Accent6" xfId="111" builtinId="52" customBuiltin="1"/>
    <cellStyle name="Accent1" xfId="88" builtinId="29" customBuiltin="1"/>
    <cellStyle name="Accent2" xfId="92" builtinId="33" customBuiltin="1"/>
    <cellStyle name="Accent3" xfId="96" builtinId="37" customBuiltin="1"/>
    <cellStyle name="Accent4" xfId="100" builtinId="41" customBuiltin="1"/>
    <cellStyle name="Accent5" xfId="104" builtinId="45" customBuiltin="1"/>
    <cellStyle name="Accent6" xfId="108" builtinId="49" customBuiltin="1"/>
    <cellStyle name="Bad" xfId="77" builtinId="27" customBuiltin="1"/>
    <cellStyle name="Calculation" xfId="81" builtinId="22" customBuiltin="1"/>
    <cellStyle name="Check Cell" xfId="83" builtinId="23" customBuiltin="1"/>
    <cellStyle name="Column_Title" xfId="11" xr:uid="{00000000-0005-0000-0000-000008000000}"/>
    <cellStyle name="Comma" xfId="62" builtinId="3"/>
    <cellStyle name="Comma 2" xfId="12" xr:uid="{00000000-0005-0000-0000-00000A000000}"/>
    <cellStyle name="Comma 2 2" xfId="13" xr:uid="{00000000-0005-0000-0000-00000B000000}"/>
    <cellStyle name="Comma 2 6" xfId="114" xr:uid="{C5B3D3D6-E03B-4AD8-96B9-50745A280F99}"/>
    <cellStyle name="Comma 3" xfId="14" xr:uid="{00000000-0005-0000-0000-00000C000000}"/>
    <cellStyle name="Comma 4" xfId="15" xr:uid="{00000000-0005-0000-0000-00000D000000}"/>
    <cellStyle name="Comma 77" xfId="126" xr:uid="{8053857B-1898-472F-8201-235DA85F4671}"/>
    <cellStyle name="Comma0" xfId="16" xr:uid="{00000000-0005-0000-0000-00000E000000}"/>
    <cellStyle name="Currency 2" xfId="17" xr:uid="{00000000-0005-0000-0000-00000F000000}"/>
    <cellStyle name="Currency0" xfId="18" xr:uid="{00000000-0005-0000-0000-000010000000}"/>
    <cellStyle name="Date" xfId="19" xr:uid="{00000000-0005-0000-0000-000011000000}"/>
    <cellStyle name="Excel Built-in 20% - Accent1" xfId="20" xr:uid="{00000000-0005-0000-0000-000012000000}"/>
    <cellStyle name="Explanatory Text" xfId="86" builtinId="53" customBuiltin="1"/>
    <cellStyle name="Fixed" xfId="21" xr:uid="{00000000-0005-0000-0000-000013000000}"/>
    <cellStyle name="Good" xfId="76" builtinId="26" customBuiltin="1"/>
    <cellStyle name="Grey" xfId="22" xr:uid="{00000000-0005-0000-0000-000014000000}"/>
    <cellStyle name="Heading 1" xfId="72" builtinId="16" customBuiltin="1"/>
    <cellStyle name="Heading 1 2" xfId="23" xr:uid="{00000000-0005-0000-0000-000015000000}"/>
    <cellStyle name="Heading 2" xfId="73" builtinId="17" customBuiltin="1"/>
    <cellStyle name="Heading 2 2" xfId="24" xr:uid="{00000000-0005-0000-0000-000016000000}"/>
    <cellStyle name="Heading 3" xfId="74" builtinId="18" customBuiltin="1"/>
    <cellStyle name="Heading 4" xfId="75" builtinId="19" customBuiltin="1"/>
    <cellStyle name="Input" xfId="79" builtinId="20" customBuiltin="1"/>
    <cellStyle name="Input [yellow]" xfId="25" xr:uid="{00000000-0005-0000-0000-000017000000}"/>
    <cellStyle name="Input [yellow] 2" xfId="66" xr:uid="{1F967D7F-8DBD-4B0E-9EBE-4C9E84F4147F}"/>
    <cellStyle name="Linked Cell" xfId="82" builtinId="24" customBuiltin="1"/>
    <cellStyle name="Neutral" xfId="78" builtinId="28" customBuiltin="1"/>
    <cellStyle name="Normal" xfId="0" builtinId="0"/>
    <cellStyle name="Normal - Style1" xfId="26" xr:uid="{00000000-0005-0000-0000-000019000000}"/>
    <cellStyle name="Normal 10 2" xfId="120" xr:uid="{EF5C0187-A12D-4F5A-8FCC-E9160554AB44}"/>
    <cellStyle name="Normal 10 2 5" xfId="113" xr:uid="{47F2D54C-209A-402F-96C4-FB1B5B2D4A05}"/>
    <cellStyle name="Normal 133" xfId="1" xr:uid="{00000000-0005-0000-0000-00001A000000}"/>
    <cellStyle name="Normal 133 3 3" xfId="115" xr:uid="{A5A0F7C3-CD11-4238-8A96-056E74AFCB20}"/>
    <cellStyle name="Normal 133 3 3 2" xfId="112" xr:uid="{3E13EFC6-7285-4383-8D1C-EC643BA52A86}"/>
    <cellStyle name="Normal 142" xfId="118" xr:uid="{11F62236-78B2-42ED-A847-A35A795F7DD5}"/>
    <cellStyle name="Normal 145" xfId="127" xr:uid="{2F64E89B-2724-49F0-B6DC-9D7D503D82E9}"/>
    <cellStyle name="Normal 146" xfId="119" xr:uid="{F5EC285A-DA60-4BC4-BC85-F696B85A273D}"/>
    <cellStyle name="Normal 146 2" xfId="123" xr:uid="{9DC98EA9-BC5F-4E9A-839D-88E9504F8BF8}"/>
    <cellStyle name="Normal 147" xfId="124" xr:uid="{A2C4A55C-EB03-4A6D-9A25-9CFDA519E3E0}"/>
    <cellStyle name="Normal 148" xfId="125" xr:uid="{4DA28D40-D966-4FCE-88C5-06EC819DD581}"/>
    <cellStyle name="Normal 2" xfId="2" xr:uid="{00000000-0005-0000-0000-00001B000000}"/>
    <cellStyle name="Normal 2 2" xfId="27" xr:uid="{00000000-0005-0000-0000-00001C000000}"/>
    <cellStyle name="Normal 2 2 2" xfId="116" xr:uid="{2968F48F-3ED3-47A7-8251-49CB5A02A274}"/>
    <cellStyle name="Normal 2 3" xfId="59" xr:uid="{00000000-0005-0000-0000-00001D000000}"/>
    <cellStyle name="Normal 2 3 2" xfId="60" xr:uid="{00000000-0005-0000-0000-00001E000000}"/>
    <cellStyle name="Normal 2 3 2 2" xfId="63" xr:uid="{00000000-0005-0000-0000-00001F000000}"/>
    <cellStyle name="Normal 2 4" xfId="68" xr:uid="{58005942-99CA-4ADE-8B6F-C6901138360D}"/>
    <cellStyle name="Normal 2 5" xfId="121" xr:uid="{B432CB2A-009A-43E9-9E3D-F0B044459608}"/>
    <cellStyle name="Normal 2_112060-QTM" xfId="28" xr:uid="{00000000-0005-0000-0000-000020000000}"/>
    <cellStyle name="Normal 24" xfId="117" xr:uid="{89AECD3E-E42C-4010-AEA0-6EFD447D5779}"/>
    <cellStyle name="Normal 3" xfId="29" xr:uid="{00000000-0005-0000-0000-000021000000}"/>
    <cellStyle name="Normal 3 2" xfId="30" xr:uid="{00000000-0005-0000-0000-000022000000}"/>
    <cellStyle name="Normal 3 3" xfId="31" xr:uid="{00000000-0005-0000-0000-000023000000}"/>
    <cellStyle name="Normal 3 4" xfId="69" xr:uid="{5FB27EA3-8244-4A46-BE22-16B664DC053F}"/>
    <cellStyle name="Normal 3_111030-111048-111061-QTCN" xfId="32" xr:uid="{00000000-0005-0000-0000-000024000000}"/>
    <cellStyle name="Normal 31" xfId="122" xr:uid="{738D92C3-1702-4996-8BEF-CDC0587A13AC}"/>
    <cellStyle name="Normal 4" xfId="33" xr:uid="{00000000-0005-0000-0000-000025000000}"/>
    <cellStyle name="Normal 4 2" xfId="34" xr:uid="{00000000-0005-0000-0000-000026000000}"/>
    <cellStyle name="Normal 4 3" xfId="61" xr:uid="{00000000-0005-0000-0000-000027000000}"/>
    <cellStyle name="Normal 5" xfId="35" xr:uid="{00000000-0005-0000-0000-000028000000}"/>
    <cellStyle name="Normal 6" xfId="36" xr:uid="{00000000-0005-0000-0000-000029000000}"/>
    <cellStyle name="Normal 7" xfId="67" xr:uid="{9D9B48A0-DD60-43AD-89E3-36AC5EF45AF4}"/>
    <cellStyle name="Normal 8" xfId="70" xr:uid="{E08A0B46-D695-4CD6-A4FC-3B52A5F6588E}"/>
    <cellStyle name="Note" xfId="85" builtinId="10" customBuiltin="1"/>
    <cellStyle name="Output" xfId="80" builtinId="21" customBuiltin="1"/>
    <cellStyle name="Percent [2]" xfId="37" xr:uid="{00000000-0005-0000-0000-00002A000000}"/>
    <cellStyle name="Percent 2" xfId="38" xr:uid="{00000000-0005-0000-0000-00002B000000}"/>
    <cellStyle name="Percent 2 2" xfId="39" xr:uid="{00000000-0005-0000-0000-00002C000000}"/>
    <cellStyle name="Percent 2 3" xfId="40" xr:uid="{00000000-0005-0000-0000-00002D000000}"/>
    <cellStyle name="Percent 3" xfId="41" xr:uid="{00000000-0005-0000-0000-00002E000000}"/>
    <cellStyle name="SAPBEXstdData" xfId="42" xr:uid="{00000000-0005-0000-0000-00002F000000}"/>
    <cellStyle name="SAPBEXstdData 2" xfId="65" xr:uid="{DAF814A1-BE7A-42FD-BFE4-605EE8592ADC}"/>
    <cellStyle name="SAPBEXstdItem" xfId="43" xr:uid="{00000000-0005-0000-0000-000030000000}"/>
    <cellStyle name="SAPBEXstdItem 2" xfId="64" xr:uid="{AFFC70AB-B290-406B-B3FD-4A0E3410A7A4}"/>
    <cellStyle name="Style 1" xfId="44" xr:uid="{00000000-0005-0000-0000-000031000000}"/>
    <cellStyle name="Times New Roman" xfId="45" xr:uid="{00000000-0005-0000-0000-000032000000}"/>
    <cellStyle name="Title" xfId="71" builtinId="15" customBuiltin="1"/>
    <cellStyle name="Total" xfId="87" builtinId="25" customBuiltin="1"/>
    <cellStyle name="Total 2" xfId="46" xr:uid="{00000000-0005-0000-0000-000033000000}"/>
    <cellStyle name="Warning Text" xfId="84" builtinId="11" customBuiltin="1"/>
    <cellStyle name="Обычный_Лист1" xfId="47" xr:uid="{00000000-0005-0000-0000-000034000000}"/>
    <cellStyle name="똿뗦먛귟 [0.00]_PRODUCT DETAIL Q1" xfId="48" xr:uid="{00000000-0005-0000-0000-000035000000}"/>
    <cellStyle name="똿뗦먛귟_PRODUCT DETAIL Q1" xfId="49" xr:uid="{00000000-0005-0000-0000-000036000000}"/>
    <cellStyle name="믅됞 [0.00]_PRODUCT DETAIL Q1" xfId="50" xr:uid="{00000000-0005-0000-0000-000037000000}"/>
    <cellStyle name="믅됞_PRODUCT DETAIL Q1" xfId="51" xr:uid="{00000000-0005-0000-0000-000038000000}"/>
    <cellStyle name="백분율_HOBONG" xfId="52" xr:uid="{00000000-0005-0000-0000-000039000000}"/>
    <cellStyle name="뷭?_BOOKSHIP" xfId="53" xr:uid="{00000000-0005-0000-0000-00003A000000}"/>
    <cellStyle name="콤마 [0]_1202" xfId="54" xr:uid="{00000000-0005-0000-0000-00003B000000}"/>
    <cellStyle name="콤마_1202" xfId="55" xr:uid="{00000000-0005-0000-0000-00003C000000}"/>
    <cellStyle name="통화 [0]_1202" xfId="56" xr:uid="{00000000-0005-0000-0000-00003D000000}"/>
    <cellStyle name="통화_1202" xfId="57" xr:uid="{00000000-0005-0000-0000-00003E000000}"/>
    <cellStyle name="표준_(정보부문)월별인원계획" xfId="58"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emf"/></Relationships>
</file>

<file path=xl/drawings/_rels/drawing3.xml.rels><?xml version="1.0" encoding="UTF-8" standalone="yes"?>
<Relationships xmlns="http://schemas.openxmlformats.org/package/2006/relationships"><Relationship Id="rId3" Type="http://schemas.openxmlformats.org/officeDocument/2006/relationships/image" Target="../media/image13.emf"/><Relationship Id="rId7" Type="http://schemas.openxmlformats.org/officeDocument/2006/relationships/image" Target="../media/image4.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3.png"/><Relationship Id="rId5" Type="http://schemas.openxmlformats.org/officeDocument/2006/relationships/image" Target="../media/image15.emf"/><Relationship Id="rId4" Type="http://schemas.openxmlformats.org/officeDocument/2006/relationships/image" Target="../media/image14.em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7.emf"/><Relationship Id="rId3"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6.emf"/><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8.emf"/><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7.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7.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7.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11</xdr:col>
      <xdr:colOff>603249</xdr:colOff>
      <xdr:row>76</xdr:row>
      <xdr:rowOff>49406</xdr:rowOff>
    </xdr:from>
    <xdr:to>
      <xdr:col>13</xdr:col>
      <xdr:colOff>79375</xdr:colOff>
      <xdr:row>77</xdr:row>
      <xdr:rowOff>-1</xdr:rowOff>
    </xdr:to>
    <xdr:pic>
      <xdr:nvPicPr>
        <xdr:cNvPr id="4" name="Picture 3">
          <a:extLst>
            <a:ext uri="{FF2B5EF4-FFF2-40B4-BE49-F238E27FC236}">
              <a16:creationId xmlns:a16="http://schemas.microsoft.com/office/drawing/2014/main" id="{9DCD442C-45DC-7ADB-D08D-A8F1B0B3E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8999" y="35244281"/>
          <a:ext cx="2079626" cy="1823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253998</xdr:colOff>
      <xdr:row>77</xdr:row>
      <xdr:rowOff>15874</xdr:rowOff>
    </xdr:from>
    <xdr:to>
      <xdr:col>13</xdr:col>
      <xdr:colOff>603249</xdr:colOff>
      <xdr:row>77</xdr:row>
      <xdr:rowOff>3198709</xdr:rowOff>
    </xdr:to>
    <xdr:pic>
      <xdr:nvPicPr>
        <xdr:cNvPr id="6" name="Picture 5">
          <a:extLst>
            <a:ext uri="{FF2B5EF4-FFF2-40B4-BE49-F238E27FC236}">
              <a16:creationId xmlns:a16="http://schemas.microsoft.com/office/drawing/2014/main" id="{D3533754-4584-B5C5-926B-A33DB9403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049748" y="37337999"/>
          <a:ext cx="2952751" cy="3182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194826</xdr:colOff>
      <xdr:row>3</xdr:row>
      <xdr:rowOff>166687</xdr:rowOff>
    </xdr:from>
    <xdr:to>
      <xdr:col>15</xdr:col>
      <xdr:colOff>619123</xdr:colOff>
      <xdr:row>6</xdr:row>
      <xdr:rowOff>434105</xdr:rowOff>
    </xdr:to>
    <xdr:pic>
      <xdr:nvPicPr>
        <xdr:cNvPr id="3" name="Picture 2">
          <a:extLst>
            <a:ext uri="{FF2B5EF4-FFF2-40B4-BE49-F238E27FC236}">
              <a16:creationId xmlns:a16="http://schemas.microsoft.com/office/drawing/2014/main" id="{954644D4-A552-4121-AA76-B35FC32EFDF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8720951" y="1666875"/>
          <a:ext cx="2234047" cy="2172418"/>
        </a:xfrm>
        <a:prstGeom prst="rect">
          <a:avLst/>
        </a:prstGeom>
      </xdr:spPr>
    </xdr:pic>
    <xdr:clientData/>
  </xdr:twoCellAnchor>
  <xdr:twoCellAnchor editAs="oneCell">
    <xdr:from>
      <xdr:col>15</xdr:col>
      <xdr:colOff>738188</xdr:colOff>
      <xdr:row>4</xdr:row>
      <xdr:rowOff>714375</xdr:rowOff>
    </xdr:from>
    <xdr:to>
      <xdr:col>16</xdr:col>
      <xdr:colOff>1439871</xdr:colOff>
      <xdr:row>7</xdr:row>
      <xdr:rowOff>452437</xdr:rowOff>
    </xdr:to>
    <xdr:pic>
      <xdr:nvPicPr>
        <xdr:cNvPr id="9" name="Picture 8">
          <a:extLst>
            <a:ext uri="{FF2B5EF4-FFF2-40B4-BE49-F238E27FC236}">
              <a16:creationId xmlns:a16="http://schemas.microsoft.com/office/drawing/2014/main" id="{2020A734-F9F6-C245-565E-F5D64111E71E}"/>
            </a:ext>
          </a:extLst>
        </xdr:cNvPr>
        <xdr:cNvPicPr>
          <a:picLocks noChangeAspect="1"/>
        </xdr:cNvPicPr>
      </xdr:nvPicPr>
      <xdr:blipFill>
        <a:blip xmlns:r="http://schemas.openxmlformats.org/officeDocument/2006/relationships" r:embed="rId4"/>
        <a:stretch>
          <a:fillRect/>
        </a:stretch>
      </xdr:blipFill>
      <xdr:spPr>
        <a:xfrm>
          <a:off x="21074063" y="2643188"/>
          <a:ext cx="2320933" cy="1952624"/>
        </a:xfrm>
        <a:prstGeom prst="rect">
          <a:avLst/>
        </a:prstGeom>
      </xdr:spPr>
    </xdr:pic>
    <xdr:clientData/>
  </xdr:twoCellAnchor>
  <xdr:twoCellAnchor editAs="oneCell">
    <xdr:from>
      <xdr:col>11</xdr:col>
      <xdr:colOff>23813</xdr:colOff>
      <xdr:row>69</xdr:row>
      <xdr:rowOff>381000</xdr:rowOff>
    </xdr:from>
    <xdr:to>
      <xdr:col>14</xdr:col>
      <xdr:colOff>238710</xdr:colOff>
      <xdr:row>73</xdr:row>
      <xdr:rowOff>1187251</xdr:rowOff>
    </xdr:to>
    <xdr:pic>
      <xdr:nvPicPr>
        <xdr:cNvPr id="14" name="Picture 13">
          <a:extLst>
            <a:ext uri="{FF2B5EF4-FFF2-40B4-BE49-F238E27FC236}">
              <a16:creationId xmlns:a16="http://schemas.microsoft.com/office/drawing/2014/main" id="{94AA23EB-F6A0-43B7-A62E-976E7444B49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073438" y="36290250"/>
          <a:ext cx="3596272" cy="3497064"/>
        </a:xfrm>
        <a:prstGeom prst="rect">
          <a:avLst/>
        </a:prstGeom>
      </xdr:spPr>
    </xdr:pic>
    <xdr:clientData/>
  </xdr:twoCellAnchor>
  <xdr:twoCellAnchor editAs="oneCell">
    <xdr:from>
      <xdr:col>14</xdr:col>
      <xdr:colOff>138550</xdr:colOff>
      <xdr:row>71</xdr:row>
      <xdr:rowOff>214312</xdr:rowOff>
    </xdr:from>
    <xdr:to>
      <xdr:col>16</xdr:col>
      <xdr:colOff>1350562</xdr:colOff>
      <xdr:row>74</xdr:row>
      <xdr:rowOff>190499</xdr:rowOff>
    </xdr:to>
    <xdr:pic>
      <xdr:nvPicPr>
        <xdr:cNvPr id="15" name="Picture 14">
          <a:extLst>
            <a:ext uri="{FF2B5EF4-FFF2-40B4-BE49-F238E27FC236}">
              <a16:creationId xmlns:a16="http://schemas.microsoft.com/office/drawing/2014/main" id="{79AD93CA-4885-40F6-95BE-168506D4EEA8}"/>
            </a:ext>
          </a:extLst>
        </xdr:cNvPr>
        <xdr:cNvPicPr>
          <a:picLocks noChangeAspect="1"/>
        </xdr:cNvPicPr>
      </xdr:nvPicPr>
      <xdr:blipFill>
        <a:blip xmlns:r="http://schemas.openxmlformats.org/officeDocument/2006/relationships" r:embed="rId4"/>
        <a:stretch>
          <a:fillRect/>
        </a:stretch>
      </xdr:blipFill>
      <xdr:spPr>
        <a:xfrm>
          <a:off x="19569550" y="37623750"/>
          <a:ext cx="3736137" cy="3143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900545</xdr:colOff>
      <xdr:row>3</xdr:row>
      <xdr:rowOff>341493</xdr:rowOff>
    </xdr:from>
    <xdr:to>
      <xdr:col>15</xdr:col>
      <xdr:colOff>536863</xdr:colOff>
      <xdr:row>8</xdr:row>
      <xdr:rowOff>137308</xdr:rowOff>
    </xdr:to>
    <xdr:pic>
      <xdr:nvPicPr>
        <xdr:cNvPr id="2" name="Picture 1">
          <a:extLst>
            <a:ext uri="{FF2B5EF4-FFF2-40B4-BE49-F238E27FC236}">
              <a16:creationId xmlns:a16="http://schemas.microsoft.com/office/drawing/2014/main" id="{00820F2B-2E72-45A5-BBA6-5F7A6CD627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40745" y="1855968"/>
          <a:ext cx="2369993" cy="314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633097</xdr:colOff>
      <xdr:row>147</xdr:row>
      <xdr:rowOff>623453</xdr:rowOff>
    </xdr:from>
    <xdr:to>
      <xdr:col>14</xdr:col>
      <xdr:colOff>227339</xdr:colOff>
      <xdr:row>153</xdr:row>
      <xdr:rowOff>415637</xdr:rowOff>
    </xdr:to>
    <xdr:pic>
      <xdr:nvPicPr>
        <xdr:cNvPr id="3" name="Picture 2">
          <a:extLst>
            <a:ext uri="{FF2B5EF4-FFF2-40B4-BE49-F238E27FC236}">
              <a16:creationId xmlns:a16="http://schemas.microsoft.com/office/drawing/2014/main" id="{1D326B35-BD8B-4821-9E74-52434BEBC3F4}"/>
            </a:ext>
          </a:extLst>
        </xdr:cNvPr>
        <xdr:cNvPicPr>
          <a:picLocks noChangeAspect="1"/>
        </xdr:cNvPicPr>
      </xdr:nvPicPr>
      <xdr:blipFill>
        <a:blip xmlns:r="http://schemas.openxmlformats.org/officeDocument/2006/relationships" r:embed="rId2"/>
        <a:stretch>
          <a:fillRect/>
        </a:stretch>
      </xdr:blipFill>
      <xdr:spPr>
        <a:xfrm>
          <a:off x="14739622" y="103093403"/>
          <a:ext cx="4166242" cy="3282662"/>
        </a:xfrm>
        <a:prstGeom prst="rect">
          <a:avLst/>
        </a:prstGeom>
      </xdr:spPr>
    </xdr:pic>
    <xdr:clientData/>
  </xdr:twoCellAnchor>
  <xdr:twoCellAnchor editAs="oneCell">
    <xdr:from>
      <xdr:col>9</xdr:col>
      <xdr:colOff>779387</xdr:colOff>
      <xdr:row>133</xdr:row>
      <xdr:rowOff>155863</xdr:rowOff>
    </xdr:from>
    <xdr:to>
      <xdr:col>15</xdr:col>
      <xdr:colOff>833067</xdr:colOff>
      <xdr:row>151</xdr:row>
      <xdr:rowOff>86589</xdr:rowOff>
    </xdr:to>
    <xdr:pic>
      <xdr:nvPicPr>
        <xdr:cNvPr id="4" name="Picture 3">
          <a:extLst>
            <a:ext uri="{FF2B5EF4-FFF2-40B4-BE49-F238E27FC236}">
              <a16:creationId xmlns:a16="http://schemas.microsoft.com/office/drawing/2014/main" id="{D6294D37-B89D-4CF7-8FF2-9C0734CD94C0}"/>
            </a:ext>
          </a:extLst>
        </xdr:cNvPr>
        <xdr:cNvPicPr>
          <a:picLocks noChangeAspect="1"/>
        </xdr:cNvPicPr>
      </xdr:nvPicPr>
      <xdr:blipFill>
        <a:blip xmlns:r="http://schemas.openxmlformats.org/officeDocument/2006/relationships" r:embed="rId3"/>
        <a:stretch>
          <a:fillRect/>
        </a:stretch>
      </xdr:blipFill>
      <xdr:spPr>
        <a:xfrm>
          <a:off x="13819112" y="99606388"/>
          <a:ext cx="6587830" cy="34004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2036762</xdr:colOff>
      <xdr:row>20</xdr:row>
      <xdr:rowOff>247649</xdr:rowOff>
    </xdr:from>
    <xdr:to>
      <xdr:col>2</xdr:col>
      <xdr:colOff>5784040</xdr:colOff>
      <xdr:row>21</xdr:row>
      <xdr:rowOff>2282961</xdr:rowOff>
    </xdr:to>
    <xdr:pic>
      <xdr:nvPicPr>
        <xdr:cNvPr id="6" name="Picture 5">
          <a:extLst>
            <a:ext uri="{FF2B5EF4-FFF2-40B4-BE49-F238E27FC236}">
              <a16:creationId xmlns:a16="http://schemas.microsoft.com/office/drawing/2014/main" id="{D851C996-F617-499D-B20B-C7557EDB87D6}"/>
            </a:ext>
          </a:extLst>
        </xdr:cNvPr>
        <xdr:cNvPicPr>
          <a:picLocks noChangeAspect="1"/>
        </xdr:cNvPicPr>
      </xdr:nvPicPr>
      <xdr:blipFill>
        <a:blip xmlns:r="http://schemas.openxmlformats.org/officeDocument/2006/relationships" r:embed="rId1"/>
        <a:stretch>
          <a:fillRect/>
        </a:stretch>
      </xdr:blipFill>
      <xdr:spPr>
        <a:xfrm>
          <a:off x="12776200" y="22702837"/>
          <a:ext cx="3747278" cy="2487749"/>
        </a:xfrm>
        <a:prstGeom prst="rect">
          <a:avLst/>
        </a:prstGeom>
      </xdr:spPr>
    </xdr:pic>
    <xdr:clientData/>
  </xdr:twoCellAnchor>
  <xdr:twoCellAnchor editAs="oneCell">
    <xdr:from>
      <xdr:col>2</xdr:col>
      <xdr:colOff>2298699</xdr:colOff>
      <xdr:row>24</xdr:row>
      <xdr:rowOff>222250</xdr:rowOff>
    </xdr:from>
    <xdr:to>
      <xdr:col>2</xdr:col>
      <xdr:colOff>6215062</xdr:colOff>
      <xdr:row>25</xdr:row>
      <xdr:rowOff>3926439</xdr:rowOff>
    </xdr:to>
    <xdr:pic>
      <xdr:nvPicPr>
        <xdr:cNvPr id="8" name="Picture 7">
          <a:extLst>
            <a:ext uri="{FF2B5EF4-FFF2-40B4-BE49-F238E27FC236}">
              <a16:creationId xmlns:a16="http://schemas.microsoft.com/office/drawing/2014/main" id="{2DDA20D0-1B98-60E2-F9AF-CB52F00E859A}"/>
            </a:ext>
          </a:extLst>
        </xdr:cNvPr>
        <xdr:cNvPicPr>
          <a:picLocks noChangeAspect="1"/>
        </xdr:cNvPicPr>
      </xdr:nvPicPr>
      <xdr:blipFill>
        <a:blip xmlns:r="http://schemas.openxmlformats.org/officeDocument/2006/relationships" r:embed="rId2"/>
        <a:stretch>
          <a:fillRect/>
        </a:stretch>
      </xdr:blipFill>
      <xdr:spPr>
        <a:xfrm>
          <a:off x="13038137" y="30583188"/>
          <a:ext cx="3916363" cy="4704314"/>
        </a:xfrm>
        <a:prstGeom prst="rect">
          <a:avLst/>
        </a:prstGeom>
      </xdr:spPr>
    </xdr:pic>
    <xdr:clientData/>
  </xdr:twoCellAnchor>
  <xdr:twoCellAnchor editAs="oneCell">
    <xdr:from>
      <xdr:col>1</xdr:col>
      <xdr:colOff>1493837</xdr:colOff>
      <xdr:row>15</xdr:row>
      <xdr:rowOff>127001</xdr:rowOff>
    </xdr:from>
    <xdr:to>
      <xdr:col>2</xdr:col>
      <xdr:colOff>5271893</xdr:colOff>
      <xdr:row>15</xdr:row>
      <xdr:rowOff>4086225</xdr:rowOff>
    </xdr:to>
    <xdr:pic>
      <xdr:nvPicPr>
        <xdr:cNvPr id="5" name="Picture 4">
          <a:extLst>
            <a:ext uri="{FF2B5EF4-FFF2-40B4-BE49-F238E27FC236}">
              <a16:creationId xmlns:a16="http://schemas.microsoft.com/office/drawing/2014/main" id="{5F210554-4417-9FD9-6050-B29D93EACC1E}"/>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6421"/>
        <a:stretch/>
      </xdr:blipFill>
      <xdr:spPr bwMode="auto">
        <a:xfrm rot="5400000">
          <a:off x="8928003" y="15133735"/>
          <a:ext cx="3959224" cy="10216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2435225</xdr:colOff>
      <xdr:row>12</xdr:row>
      <xdr:rowOff>1404938</xdr:rowOff>
    </xdr:from>
    <xdr:to>
      <xdr:col>2</xdr:col>
      <xdr:colOff>4003675</xdr:colOff>
      <xdr:row>13</xdr:row>
      <xdr:rowOff>3095628</xdr:rowOff>
    </xdr:to>
    <xdr:pic>
      <xdr:nvPicPr>
        <xdr:cNvPr id="7" name="Picture 6">
          <a:extLst>
            <a:ext uri="{FF2B5EF4-FFF2-40B4-BE49-F238E27FC236}">
              <a16:creationId xmlns:a16="http://schemas.microsoft.com/office/drawing/2014/main" id="{6841A777-A978-4E7C-9C7B-509D66F184E6}"/>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321" r="6789"/>
        <a:stretch/>
      </xdr:blipFill>
      <xdr:spPr bwMode="auto">
        <a:xfrm rot="5400000">
          <a:off x="9136855" y="11514933"/>
          <a:ext cx="3190878" cy="8021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2090737</xdr:colOff>
      <xdr:row>22</xdr:row>
      <xdr:rowOff>215900</xdr:rowOff>
    </xdr:from>
    <xdr:to>
      <xdr:col>2</xdr:col>
      <xdr:colOff>5832475</xdr:colOff>
      <xdr:row>23</xdr:row>
      <xdr:rowOff>3762375</xdr:rowOff>
    </xdr:to>
    <xdr:pic>
      <xdr:nvPicPr>
        <xdr:cNvPr id="9" name="Picture 8">
          <a:extLst>
            <a:ext uri="{FF2B5EF4-FFF2-40B4-BE49-F238E27FC236}">
              <a16:creationId xmlns:a16="http://schemas.microsoft.com/office/drawing/2014/main" id="{0AE1A3C6-FB56-20B8-0FD6-AC5D14C350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830175" y="25695275"/>
          <a:ext cx="3741738" cy="445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1152525</xdr:colOff>
      <xdr:row>0</xdr:row>
      <xdr:rowOff>228600</xdr:rowOff>
    </xdr:from>
    <xdr:to>
      <xdr:col>2</xdr:col>
      <xdr:colOff>3843772</xdr:colOff>
      <xdr:row>2</xdr:row>
      <xdr:rowOff>191218</xdr:rowOff>
    </xdr:to>
    <xdr:pic>
      <xdr:nvPicPr>
        <xdr:cNvPr id="10" name="Picture 9">
          <a:extLst>
            <a:ext uri="{FF2B5EF4-FFF2-40B4-BE49-F238E27FC236}">
              <a16:creationId xmlns:a16="http://schemas.microsoft.com/office/drawing/2014/main" id="{36351ED9-1BF5-4EBE-AAC3-0265E54367CC}"/>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0525125" y="228600"/>
          <a:ext cx="2691247" cy="2172418"/>
        </a:xfrm>
        <a:prstGeom prst="rect">
          <a:avLst/>
        </a:prstGeom>
      </xdr:spPr>
    </xdr:pic>
    <xdr:clientData/>
  </xdr:twoCellAnchor>
  <xdr:twoCellAnchor editAs="oneCell">
    <xdr:from>
      <xdr:col>2</xdr:col>
      <xdr:colOff>4239062</xdr:colOff>
      <xdr:row>0</xdr:row>
      <xdr:rowOff>595313</xdr:rowOff>
    </xdr:from>
    <xdr:to>
      <xdr:col>3</xdr:col>
      <xdr:colOff>82995</xdr:colOff>
      <xdr:row>2</xdr:row>
      <xdr:rowOff>338137</xdr:rowOff>
    </xdr:to>
    <xdr:pic>
      <xdr:nvPicPr>
        <xdr:cNvPr id="11" name="Picture 10">
          <a:extLst>
            <a:ext uri="{FF2B5EF4-FFF2-40B4-BE49-F238E27FC236}">
              <a16:creationId xmlns:a16="http://schemas.microsoft.com/office/drawing/2014/main" id="{DC94931E-AB42-44F4-8C2E-5323F89759FA}"/>
            </a:ext>
          </a:extLst>
        </xdr:cNvPr>
        <xdr:cNvPicPr>
          <a:picLocks noChangeAspect="1"/>
        </xdr:cNvPicPr>
      </xdr:nvPicPr>
      <xdr:blipFill>
        <a:blip xmlns:r="http://schemas.openxmlformats.org/officeDocument/2006/relationships" r:embed="rId7"/>
        <a:stretch>
          <a:fillRect/>
        </a:stretch>
      </xdr:blipFill>
      <xdr:spPr>
        <a:xfrm>
          <a:off x="14983262" y="595313"/>
          <a:ext cx="2320933" cy="1952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76199</xdr:colOff>
      <xdr:row>2</xdr:row>
      <xdr:rowOff>0</xdr:rowOff>
    </xdr:from>
    <xdr:ext cx="9906000" cy="9525"/>
    <xdr:sp macro="" textlink="">
      <xdr:nvSpPr>
        <xdr:cNvPr id="3" name="Shape 59">
          <a:extLst>
            <a:ext uri="{FF2B5EF4-FFF2-40B4-BE49-F238E27FC236}">
              <a16:creationId xmlns:a16="http://schemas.microsoft.com/office/drawing/2014/main" id="{7053837A-1EA3-41CF-BDA1-21264DB75183}"/>
            </a:ext>
          </a:extLst>
        </xdr:cNvPr>
        <xdr:cNvSpPr/>
      </xdr:nvSpPr>
      <xdr:spPr>
        <a:xfrm>
          <a:off x="76199" y="527050"/>
          <a:ext cx="9906000" cy="9525"/>
        </a:xfrm>
        <a:custGeom>
          <a:avLst/>
          <a:gdLst/>
          <a:ahLst/>
          <a:cxnLst/>
          <a:rect l="0" t="0" r="0" b="0"/>
          <a:pathLst>
            <a:path w="9906000" h="9525">
              <a:moveTo>
                <a:pt x="9905999" y="9524"/>
              </a:moveTo>
              <a:lnTo>
                <a:pt x="0" y="9524"/>
              </a:lnTo>
              <a:lnTo>
                <a:pt x="0" y="0"/>
              </a:lnTo>
              <a:lnTo>
                <a:pt x="9905999" y="0"/>
              </a:lnTo>
              <a:lnTo>
                <a:pt x="9905999" y="9524"/>
              </a:lnTo>
              <a:close/>
            </a:path>
          </a:pathLst>
        </a:custGeom>
        <a:solidFill>
          <a:srgbClr val="D0D8DE"/>
        </a:solidFill>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453571</xdr:colOff>
      <xdr:row>0</xdr:row>
      <xdr:rowOff>18143</xdr:rowOff>
    </xdr:from>
    <xdr:to>
      <xdr:col>12</xdr:col>
      <xdr:colOff>626339</xdr:colOff>
      <xdr:row>1</xdr:row>
      <xdr:rowOff>432016</xdr:rowOff>
    </xdr:to>
    <xdr:pic>
      <xdr:nvPicPr>
        <xdr:cNvPr id="2" name="Picture 1">
          <a:extLst>
            <a:ext uri="{FF2B5EF4-FFF2-40B4-BE49-F238E27FC236}">
              <a16:creationId xmlns:a16="http://schemas.microsoft.com/office/drawing/2014/main" id="{76EB5458-96A5-4BC1-881B-8019BCB41FF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768285" y="18143"/>
          <a:ext cx="853125" cy="794873"/>
        </a:xfrm>
        <a:prstGeom prst="rect">
          <a:avLst/>
        </a:prstGeom>
      </xdr:spPr>
    </xdr:pic>
    <xdr:clientData/>
  </xdr:twoCellAnchor>
  <xdr:twoCellAnchor editAs="oneCell">
    <xdr:from>
      <xdr:col>8</xdr:col>
      <xdr:colOff>584185</xdr:colOff>
      <xdr:row>0</xdr:row>
      <xdr:rowOff>108858</xdr:rowOff>
    </xdr:from>
    <xdr:to>
      <xdr:col>10</xdr:col>
      <xdr:colOff>145144</xdr:colOff>
      <xdr:row>1</xdr:row>
      <xdr:rowOff>444065</xdr:rowOff>
    </xdr:to>
    <xdr:pic>
      <xdr:nvPicPr>
        <xdr:cNvPr id="3" name="Picture 2">
          <a:extLst>
            <a:ext uri="{FF2B5EF4-FFF2-40B4-BE49-F238E27FC236}">
              <a16:creationId xmlns:a16="http://schemas.microsoft.com/office/drawing/2014/main" id="{46C68F5F-66C0-47C5-8ADE-4F3CBE30B8E5}"/>
            </a:ext>
          </a:extLst>
        </xdr:cNvPr>
        <xdr:cNvPicPr>
          <a:picLocks noChangeAspect="1"/>
        </xdr:cNvPicPr>
      </xdr:nvPicPr>
      <xdr:blipFill>
        <a:blip xmlns:r="http://schemas.openxmlformats.org/officeDocument/2006/relationships" r:embed="rId2"/>
        <a:stretch>
          <a:fillRect/>
        </a:stretch>
      </xdr:blipFill>
      <xdr:spPr>
        <a:xfrm>
          <a:off x="12930399" y="108858"/>
          <a:ext cx="885388" cy="7162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1058576</xdr:colOff>
      <xdr:row>20</xdr:row>
      <xdr:rowOff>668771</xdr:rowOff>
    </xdr:from>
    <xdr:to>
      <xdr:col>2</xdr:col>
      <xdr:colOff>6424614</xdr:colOff>
      <xdr:row>20</xdr:row>
      <xdr:rowOff>2267254</xdr:rowOff>
    </xdr:to>
    <xdr:pic>
      <xdr:nvPicPr>
        <xdr:cNvPr id="2" name="Picture 1">
          <a:extLst>
            <a:ext uri="{FF2B5EF4-FFF2-40B4-BE49-F238E27FC236}">
              <a16:creationId xmlns:a16="http://schemas.microsoft.com/office/drawing/2014/main" id="{2D4FB84C-5A07-47D7-AA04-99F92E21325E}"/>
            </a:ext>
          </a:extLst>
        </xdr:cNvPr>
        <xdr:cNvPicPr>
          <a:picLocks noChangeAspect="1"/>
        </xdr:cNvPicPr>
      </xdr:nvPicPr>
      <xdr:blipFill>
        <a:blip xmlns:r="http://schemas.openxmlformats.org/officeDocument/2006/relationships" r:embed="rId1"/>
        <a:stretch>
          <a:fillRect/>
        </a:stretch>
      </xdr:blipFill>
      <xdr:spPr>
        <a:xfrm>
          <a:off x="10774076" y="36311321"/>
          <a:ext cx="5356513" cy="1598483"/>
        </a:xfrm>
        <a:prstGeom prst="rect">
          <a:avLst/>
        </a:prstGeom>
      </xdr:spPr>
    </xdr:pic>
    <xdr:clientData/>
  </xdr:twoCellAnchor>
  <xdr:twoCellAnchor editAs="oneCell">
    <xdr:from>
      <xdr:col>2</xdr:col>
      <xdr:colOff>1682683</xdr:colOff>
      <xdr:row>22</xdr:row>
      <xdr:rowOff>309275</xdr:rowOff>
    </xdr:from>
    <xdr:to>
      <xdr:col>2</xdr:col>
      <xdr:colOff>4605963</xdr:colOff>
      <xdr:row>22</xdr:row>
      <xdr:rowOff>1633539</xdr:rowOff>
    </xdr:to>
    <xdr:pic>
      <xdr:nvPicPr>
        <xdr:cNvPr id="3" name="Picture 2">
          <a:extLst>
            <a:ext uri="{FF2B5EF4-FFF2-40B4-BE49-F238E27FC236}">
              <a16:creationId xmlns:a16="http://schemas.microsoft.com/office/drawing/2014/main" id="{39E2FDF7-EF99-430F-8873-93C88EFD8FD5}"/>
            </a:ext>
          </a:extLst>
        </xdr:cNvPr>
        <xdr:cNvPicPr>
          <a:picLocks noChangeAspect="1"/>
        </xdr:cNvPicPr>
      </xdr:nvPicPr>
      <xdr:blipFill>
        <a:blip xmlns:r="http://schemas.openxmlformats.org/officeDocument/2006/relationships" r:embed="rId2"/>
        <a:stretch>
          <a:fillRect/>
        </a:stretch>
      </xdr:blipFill>
      <xdr:spPr>
        <a:xfrm>
          <a:off x="11398183" y="41247725"/>
          <a:ext cx="2923280" cy="1324264"/>
        </a:xfrm>
        <a:prstGeom prst="rect">
          <a:avLst/>
        </a:prstGeom>
      </xdr:spPr>
    </xdr:pic>
    <xdr:clientData/>
  </xdr:twoCellAnchor>
  <xdr:twoCellAnchor editAs="oneCell">
    <xdr:from>
      <xdr:col>2</xdr:col>
      <xdr:colOff>2794792</xdr:colOff>
      <xdr:row>26</xdr:row>
      <xdr:rowOff>396875</xdr:rowOff>
    </xdr:from>
    <xdr:to>
      <xdr:col>2</xdr:col>
      <xdr:colOff>5668433</xdr:colOff>
      <xdr:row>26</xdr:row>
      <xdr:rowOff>2771775</xdr:rowOff>
    </xdr:to>
    <xdr:pic>
      <xdr:nvPicPr>
        <xdr:cNvPr id="4" name="Picture 3">
          <a:extLst>
            <a:ext uri="{FF2B5EF4-FFF2-40B4-BE49-F238E27FC236}">
              <a16:creationId xmlns:a16="http://schemas.microsoft.com/office/drawing/2014/main" id="{B51AB14A-6CFE-4196-BC50-86BE380234AA}"/>
            </a:ext>
          </a:extLst>
        </xdr:cNvPr>
        <xdr:cNvPicPr>
          <a:picLocks noChangeAspect="1"/>
        </xdr:cNvPicPr>
      </xdr:nvPicPr>
      <xdr:blipFill>
        <a:blip xmlns:r="http://schemas.openxmlformats.org/officeDocument/2006/relationships" r:embed="rId3"/>
        <a:stretch>
          <a:fillRect/>
        </a:stretch>
      </xdr:blipFill>
      <xdr:spPr>
        <a:xfrm>
          <a:off x="12510292" y="52412900"/>
          <a:ext cx="2864116" cy="2374900"/>
        </a:xfrm>
        <a:prstGeom prst="rect">
          <a:avLst/>
        </a:prstGeom>
      </xdr:spPr>
    </xdr:pic>
    <xdr:clientData/>
  </xdr:twoCellAnchor>
  <xdr:twoCellAnchor editAs="oneCell">
    <xdr:from>
      <xdr:col>2</xdr:col>
      <xdr:colOff>2286000</xdr:colOff>
      <xdr:row>30</xdr:row>
      <xdr:rowOff>95251</xdr:rowOff>
    </xdr:from>
    <xdr:to>
      <xdr:col>2</xdr:col>
      <xdr:colOff>7999717</xdr:colOff>
      <xdr:row>30</xdr:row>
      <xdr:rowOff>3467101</xdr:rowOff>
    </xdr:to>
    <xdr:pic>
      <xdr:nvPicPr>
        <xdr:cNvPr id="5" name="Picture 2">
          <a:extLst>
            <a:ext uri="{FF2B5EF4-FFF2-40B4-BE49-F238E27FC236}">
              <a16:creationId xmlns:a16="http://schemas.microsoft.com/office/drawing/2014/main" id="{05A348D1-A5AA-46B3-84F8-EAA2E946A6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72250" y="61722001"/>
          <a:ext cx="5713717"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1866900</xdr:colOff>
      <xdr:row>32</xdr:row>
      <xdr:rowOff>450850</xdr:rowOff>
    </xdr:from>
    <xdr:to>
      <xdr:col>2</xdr:col>
      <xdr:colOff>7481156</xdr:colOff>
      <xdr:row>32</xdr:row>
      <xdr:rowOff>3333750</xdr:rowOff>
    </xdr:to>
    <xdr:pic>
      <xdr:nvPicPr>
        <xdr:cNvPr id="6" name="Picture 5">
          <a:extLst>
            <a:ext uri="{FF2B5EF4-FFF2-40B4-BE49-F238E27FC236}">
              <a16:creationId xmlns:a16="http://schemas.microsoft.com/office/drawing/2014/main" id="{8E64C197-7382-4554-9529-70A1E74580B7}"/>
            </a:ext>
          </a:extLst>
        </xdr:cNvPr>
        <xdr:cNvPicPr>
          <a:picLocks noChangeAspect="1"/>
        </xdr:cNvPicPr>
      </xdr:nvPicPr>
      <xdr:blipFill rotWithShape="1">
        <a:blip xmlns:r="http://schemas.openxmlformats.org/officeDocument/2006/relationships" r:embed="rId5"/>
        <a:srcRect t="2026" b="3043"/>
        <a:stretch/>
      </xdr:blipFill>
      <xdr:spPr>
        <a:xfrm>
          <a:off x="6172200" y="67849750"/>
          <a:ext cx="5614256" cy="2882900"/>
        </a:xfrm>
        <a:prstGeom prst="rect">
          <a:avLst/>
        </a:prstGeom>
      </xdr:spPr>
    </xdr:pic>
    <xdr:clientData/>
  </xdr:twoCellAnchor>
  <xdr:twoCellAnchor editAs="oneCell">
    <xdr:from>
      <xdr:col>2</xdr:col>
      <xdr:colOff>228600</xdr:colOff>
      <xdr:row>38</xdr:row>
      <xdr:rowOff>228600</xdr:rowOff>
    </xdr:from>
    <xdr:to>
      <xdr:col>2</xdr:col>
      <xdr:colOff>2747962</xdr:colOff>
      <xdr:row>38</xdr:row>
      <xdr:rowOff>2419349</xdr:rowOff>
    </xdr:to>
    <xdr:pic>
      <xdr:nvPicPr>
        <xdr:cNvPr id="7" name="Picture 28">
          <a:extLst>
            <a:ext uri="{FF2B5EF4-FFF2-40B4-BE49-F238E27FC236}">
              <a16:creationId xmlns:a16="http://schemas.microsoft.com/office/drawing/2014/main" id="{D4F4ED9D-CE6F-46F2-9FD4-DA6F7C8F479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33900" y="76619100"/>
          <a:ext cx="2519362" cy="2190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5238750</xdr:colOff>
      <xdr:row>38</xdr:row>
      <xdr:rowOff>342900</xdr:rowOff>
    </xdr:from>
    <xdr:to>
      <xdr:col>2</xdr:col>
      <xdr:colOff>7788397</xdr:colOff>
      <xdr:row>38</xdr:row>
      <xdr:rowOff>2247898</xdr:rowOff>
    </xdr:to>
    <xdr:pic>
      <xdr:nvPicPr>
        <xdr:cNvPr id="8" name="Picture 29">
          <a:extLst>
            <a:ext uri="{FF2B5EF4-FFF2-40B4-BE49-F238E27FC236}">
              <a16:creationId xmlns:a16="http://schemas.microsoft.com/office/drawing/2014/main" id="{3B9CCBF2-8480-4DF4-8DD1-9D8211B7ABB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525000" y="76542900"/>
          <a:ext cx="2549647" cy="1904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10668000</xdr:colOff>
      <xdr:row>38</xdr:row>
      <xdr:rowOff>406400</xdr:rowOff>
    </xdr:from>
    <xdr:to>
      <xdr:col>2</xdr:col>
      <xdr:colOff>13596884</xdr:colOff>
      <xdr:row>38</xdr:row>
      <xdr:rowOff>2360702</xdr:rowOff>
    </xdr:to>
    <xdr:pic>
      <xdr:nvPicPr>
        <xdr:cNvPr id="9" name="Picture 32">
          <a:extLst>
            <a:ext uri="{FF2B5EF4-FFF2-40B4-BE49-F238E27FC236}">
              <a16:creationId xmlns:a16="http://schemas.microsoft.com/office/drawing/2014/main" id="{974D7B42-F6AA-4EBC-9529-83859D4E445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954250" y="76606400"/>
          <a:ext cx="2928884" cy="19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2595563</xdr:colOff>
      <xdr:row>38</xdr:row>
      <xdr:rowOff>200025</xdr:rowOff>
    </xdr:from>
    <xdr:to>
      <xdr:col>2</xdr:col>
      <xdr:colOff>5310773</xdr:colOff>
      <xdr:row>38</xdr:row>
      <xdr:rowOff>2010166</xdr:rowOff>
    </xdr:to>
    <xdr:pic>
      <xdr:nvPicPr>
        <xdr:cNvPr id="10" name="Picture 9">
          <a:extLst>
            <a:ext uri="{FF2B5EF4-FFF2-40B4-BE49-F238E27FC236}">
              <a16:creationId xmlns:a16="http://schemas.microsoft.com/office/drawing/2014/main" id="{BF941878-8B5C-42B0-8B1A-44099C704C26}"/>
            </a:ext>
          </a:extLst>
        </xdr:cNvPr>
        <xdr:cNvPicPr>
          <a:picLocks noChangeAspect="1"/>
        </xdr:cNvPicPr>
      </xdr:nvPicPr>
      <xdr:blipFill>
        <a:blip xmlns:r="http://schemas.openxmlformats.org/officeDocument/2006/relationships" r:embed="rId9"/>
        <a:stretch>
          <a:fillRect/>
        </a:stretch>
      </xdr:blipFill>
      <xdr:spPr>
        <a:xfrm>
          <a:off x="6900863" y="76590525"/>
          <a:ext cx="2715210" cy="1810141"/>
        </a:xfrm>
        <a:prstGeom prst="rect">
          <a:avLst/>
        </a:prstGeom>
      </xdr:spPr>
    </xdr:pic>
    <xdr:clientData/>
  </xdr:twoCellAnchor>
  <xdr:twoCellAnchor editAs="oneCell">
    <xdr:from>
      <xdr:col>2</xdr:col>
      <xdr:colOff>7715250</xdr:colOff>
      <xdr:row>38</xdr:row>
      <xdr:rowOff>357188</xdr:rowOff>
    </xdr:from>
    <xdr:to>
      <xdr:col>2</xdr:col>
      <xdr:colOff>10591130</xdr:colOff>
      <xdr:row>38</xdr:row>
      <xdr:rowOff>2373526</xdr:rowOff>
    </xdr:to>
    <xdr:pic>
      <xdr:nvPicPr>
        <xdr:cNvPr id="11" name="Picture 10">
          <a:extLst>
            <a:ext uri="{FF2B5EF4-FFF2-40B4-BE49-F238E27FC236}">
              <a16:creationId xmlns:a16="http://schemas.microsoft.com/office/drawing/2014/main" id="{E71B5BEC-842E-492C-B35D-CC74949B948D}"/>
            </a:ext>
          </a:extLst>
        </xdr:cNvPr>
        <xdr:cNvPicPr>
          <a:picLocks noChangeAspect="1"/>
        </xdr:cNvPicPr>
      </xdr:nvPicPr>
      <xdr:blipFill>
        <a:blip xmlns:r="http://schemas.openxmlformats.org/officeDocument/2006/relationships" r:embed="rId10"/>
        <a:stretch>
          <a:fillRect/>
        </a:stretch>
      </xdr:blipFill>
      <xdr:spPr>
        <a:xfrm>
          <a:off x="12001500" y="76557188"/>
          <a:ext cx="2875880" cy="2016338"/>
        </a:xfrm>
        <a:prstGeom prst="rect">
          <a:avLst/>
        </a:prstGeom>
      </xdr:spPr>
    </xdr:pic>
    <xdr:clientData/>
  </xdr:twoCellAnchor>
  <xdr:twoCellAnchor editAs="oneCell">
    <xdr:from>
      <xdr:col>2</xdr:col>
      <xdr:colOff>11049001</xdr:colOff>
      <xdr:row>0</xdr:row>
      <xdr:rowOff>0</xdr:rowOff>
    </xdr:from>
    <xdr:to>
      <xdr:col>2</xdr:col>
      <xdr:colOff>13421592</xdr:colOff>
      <xdr:row>3</xdr:row>
      <xdr:rowOff>396756</xdr:rowOff>
    </xdr:to>
    <xdr:pic>
      <xdr:nvPicPr>
        <xdr:cNvPr id="12" name="Picture 11">
          <a:extLst>
            <a:ext uri="{FF2B5EF4-FFF2-40B4-BE49-F238E27FC236}">
              <a16:creationId xmlns:a16="http://schemas.microsoft.com/office/drawing/2014/main" id="{8431D7DF-40F0-4630-B34E-8DCC3E77591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5335251" y="0"/>
          <a:ext cx="2372591" cy="3063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1595438</xdr:colOff>
      <xdr:row>18</xdr:row>
      <xdr:rowOff>738187</xdr:rowOff>
    </xdr:from>
    <xdr:to>
      <xdr:col>2</xdr:col>
      <xdr:colOff>8048625</xdr:colOff>
      <xdr:row>18</xdr:row>
      <xdr:rowOff>2510257</xdr:rowOff>
    </xdr:to>
    <xdr:pic>
      <xdr:nvPicPr>
        <xdr:cNvPr id="13" name="Picture 12">
          <a:extLst>
            <a:ext uri="{FF2B5EF4-FFF2-40B4-BE49-F238E27FC236}">
              <a16:creationId xmlns:a16="http://schemas.microsoft.com/office/drawing/2014/main" id="{E32A08A0-4507-472C-A572-D10EF7D61DC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310938" y="30170437"/>
          <a:ext cx="6443662" cy="1772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285750</xdr:colOff>
      <xdr:row>28</xdr:row>
      <xdr:rowOff>23814</xdr:rowOff>
    </xdr:from>
    <xdr:to>
      <xdr:col>2</xdr:col>
      <xdr:colOff>6272321</xdr:colOff>
      <xdr:row>28</xdr:row>
      <xdr:rowOff>2987414</xdr:rowOff>
    </xdr:to>
    <xdr:pic>
      <xdr:nvPicPr>
        <xdr:cNvPr id="14" name="Picture 13">
          <a:extLst>
            <a:ext uri="{FF2B5EF4-FFF2-40B4-BE49-F238E27FC236}">
              <a16:creationId xmlns:a16="http://schemas.microsoft.com/office/drawing/2014/main" id="{F77F02DE-75C7-43B6-8E90-64FA981502B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6200000">
          <a:off x="11507973" y="55295616"/>
          <a:ext cx="2963600" cy="5977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476250</xdr:colOff>
      <xdr:row>7</xdr:row>
      <xdr:rowOff>95250</xdr:rowOff>
    </xdr:from>
    <xdr:to>
      <xdr:col>17</xdr:col>
      <xdr:colOff>2956819</xdr:colOff>
      <xdr:row>35</xdr:row>
      <xdr:rowOff>85724</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1595438"/>
          <a:ext cx="11148319" cy="5991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18"/>
  <sheetViews>
    <sheetView view="pageBreakPreview" zoomScale="40" zoomScaleNormal="10" zoomScaleSheetLayoutView="40" zoomScalePageLayoutView="25" workbookViewId="0">
      <selection activeCell="D7" sqref="D7"/>
    </sheetView>
  </sheetViews>
  <sheetFormatPr defaultColWidth="9.1796875" defaultRowHeight="16.5"/>
  <cols>
    <col min="1" max="1" width="8.453125" style="52" customWidth="1"/>
    <col min="2" max="2" width="25" style="52" customWidth="1"/>
    <col min="3" max="3" width="24.1796875" style="52" customWidth="1"/>
    <col min="4" max="4" width="39.1796875" style="52" customWidth="1"/>
    <col min="5" max="5" width="22.81640625" style="52" customWidth="1"/>
    <col min="6" max="6" width="24.54296875" style="291" customWidth="1"/>
    <col min="7" max="7" width="20" style="53" customWidth="1"/>
    <col min="8" max="8" width="19.453125" style="52" customWidth="1"/>
    <col min="9" max="9" width="18.54296875" style="52" customWidth="1"/>
    <col min="10" max="10" width="16" style="52" customWidth="1"/>
    <col min="11" max="11" width="22.1796875" style="52" customWidth="1"/>
    <col min="12" max="12" width="21.54296875" style="52" customWidth="1"/>
    <col min="13" max="13" width="15.7265625" style="52" customWidth="1"/>
    <col min="14" max="15" width="13.453125" style="52" customWidth="1"/>
    <col min="16" max="16" width="24.1796875" style="52" customWidth="1"/>
    <col min="17" max="17" width="27.1796875" style="52" customWidth="1"/>
    <col min="18" max="18" width="9.1796875" style="52"/>
    <col min="19" max="19" width="13.26953125" style="52" bestFit="1" customWidth="1"/>
    <col min="20" max="20" width="9.54296875" style="52" bestFit="1" customWidth="1"/>
    <col min="21" max="16384" width="9.1796875" style="52"/>
  </cols>
  <sheetData>
    <row r="1" spans="1:17" s="4" customFormat="1" ht="40" customHeight="1">
      <c r="A1" s="83"/>
      <c r="B1" s="83"/>
      <c r="C1" s="83"/>
      <c r="D1" s="84"/>
      <c r="E1" s="83"/>
      <c r="F1" s="281"/>
      <c r="G1" s="83"/>
      <c r="H1" s="83"/>
      <c r="I1" s="83"/>
      <c r="J1" s="83"/>
      <c r="K1" s="83"/>
      <c r="L1" s="85"/>
      <c r="M1" s="85"/>
      <c r="N1" s="405" t="s">
        <v>113</v>
      </c>
      <c r="O1" s="405" t="s">
        <v>113</v>
      </c>
      <c r="P1" s="406" t="s">
        <v>114</v>
      </c>
      <c r="Q1" s="406"/>
    </row>
    <row r="2" spans="1:17" s="4" customFormat="1" ht="40" customHeight="1">
      <c r="A2" s="83"/>
      <c r="B2" s="83"/>
      <c r="C2" s="83"/>
      <c r="D2" s="83"/>
      <c r="E2" s="83"/>
      <c r="F2" s="281"/>
      <c r="G2" s="83"/>
      <c r="H2" s="83"/>
      <c r="I2" s="83"/>
      <c r="J2" s="83"/>
      <c r="K2" s="83"/>
      <c r="L2" s="85"/>
      <c r="M2" s="85"/>
      <c r="N2" s="405" t="s">
        <v>115</v>
      </c>
      <c r="O2" s="405" t="s">
        <v>115</v>
      </c>
      <c r="P2" s="407" t="s">
        <v>116</v>
      </c>
      <c r="Q2" s="407"/>
    </row>
    <row r="3" spans="1:17" s="4" customFormat="1" ht="40" customHeight="1">
      <c r="A3" s="83"/>
      <c r="B3" s="83"/>
      <c r="C3" s="83"/>
      <c r="D3" s="83"/>
      <c r="E3" s="83"/>
      <c r="F3" s="281"/>
      <c r="G3" s="83"/>
      <c r="H3" s="83"/>
      <c r="I3" s="83"/>
      <c r="J3" s="83"/>
      <c r="K3" s="83"/>
      <c r="L3" s="85"/>
      <c r="M3" s="85"/>
      <c r="N3" s="405" t="s">
        <v>117</v>
      </c>
      <c r="O3" s="405" t="s">
        <v>117</v>
      </c>
      <c r="P3" s="408" t="s">
        <v>119</v>
      </c>
      <c r="Q3" s="406"/>
    </row>
    <row r="4" spans="1:17" s="5" customFormat="1" ht="33" customHeight="1" thickBot="1">
      <c r="B4" s="6" t="s">
        <v>623</v>
      </c>
      <c r="F4" s="282"/>
      <c r="G4" s="7"/>
    </row>
    <row r="5" spans="1:17" s="5" customFormat="1" ht="58" customHeight="1">
      <c r="B5" s="8" t="s">
        <v>0</v>
      </c>
      <c r="C5" s="8"/>
      <c r="D5" s="6"/>
      <c r="F5" s="283"/>
      <c r="G5" s="411" t="s">
        <v>622</v>
      </c>
      <c r="H5" s="412"/>
      <c r="I5" s="412"/>
      <c r="J5" s="412"/>
      <c r="K5" s="412"/>
      <c r="L5" s="412"/>
      <c r="M5" s="413"/>
    </row>
    <row r="6" spans="1:17" s="10" customFormat="1" ht="58" customHeight="1">
      <c r="B6" s="11" t="s">
        <v>43</v>
      </c>
      <c r="C6" s="11"/>
      <c r="D6" s="12" t="s">
        <v>223</v>
      </c>
      <c r="E6" s="14"/>
      <c r="F6" s="284"/>
      <c r="G6" s="414"/>
      <c r="H6" s="415"/>
      <c r="I6" s="415"/>
      <c r="J6" s="415"/>
      <c r="K6" s="415"/>
      <c r="L6" s="415"/>
      <c r="M6" s="416"/>
      <c r="N6" s="13"/>
      <c r="O6" s="13"/>
      <c r="P6" s="13"/>
      <c r="Q6" s="13"/>
    </row>
    <row r="7" spans="1:17" s="10" customFormat="1" ht="58" customHeight="1">
      <c r="B7" s="11" t="s">
        <v>44</v>
      </c>
      <c r="C7" s="11"/>
      <c r="D7" s="12" t="s">
        <v>257</v>
      </c>
      <c r="E7" s="12"/>
      <c r="F7" s="284"/>
      <c r="G7" s="414"/>
      <c r="H7" s="415"/>
      <c r="I7" s="415"/>
      <c r="J7" s="415"/>
      <c r="K7" s="415"/>
      <c r="L7" s="415"/>
      <c r="M7" s="416"/>
      <c r="N7" s="13"/>
      <c r="O7" s="13"/>
      <c r="P7" s="13"/>
      <c r="Q7" s="13"/>
    </row>
    <row r="8" spans="1:17" s="10" customFormat="1" ht="58" customHeight="1" thickBot="1">
      <c r="B8" s="11" t="s">
        <v>45</v>
      </c>
      <c r="C8" s="11"/>
      <c r="D8" s="409" t="s">
        <v>258</v>
      </c>
      <c r="E8" s="410"/>
      <c r="F8" s="410"/>
      <c r="G8" s="417"/>
      <c r="H8" s="418"/>
      <c r="I8" s="418"/>
      <c r="J8" s="418"/>
      <c r="K8" s="418"/>
      <c r="L8" s="418"/>
      <c r="M8" s="419"/>
      <c r="N8" s="13"/>
      <c r="O8" s="13"/>
      <c r="P8" s="13"/>
      <c r="Q8" s="13"/>
    </row>
    <row r="9" spans="1:17" s="15" customFormat="1" ht="32.5">
      <c r="B9" s="16" t="s">
        <v>1</v>
      </c>
      <c r="C9" s="16"/>
      <c r="D9" s="183" t="s">
        <v>224</v>
      </c>
      <c r="E9" s="17"/>
      <c r="F9" s="50"/>
      <c r="G9" s="19"/>
      <c r="H9" s="18"/>
      <c r="I9" s="18"/>
      <c r="J9" s="18"/>
      <c r="K9" s="18"/>
      <c r="L9" s="18"/>
      <c r="M9" s="18"/>
      <c r="N9" s="18"/>
      <c r="O9" s="18"/>
      <c r="P9" s="18"/>
      <c r="Q9" s="18"/>
    </row>
    <row r="10" spans="1:17" s="15" customFormat="1" ht="32.5">
      <c r="B10" s="20" t="s">
        <v>2</v>
      </c>
      <c r="C10" s="20"/>
      <c r="D10" s="182" t="s">
        <v>259</v>
      </c>
      <c r="E10" s="21"/>
      <c r="F10" s="285"/>
      <c r="G10" s="22"/>
      <c r="H10" s="21"/>
      <c r="I10" s="23"/>
      <c r="J10" s="233" t="s">
        <v>46</v>
      </c>
      <c r="K10" s="23"/>
      <c r="L10" s="234"/>
      <c r="M10" s="23" t="s">
        <v>615</v>
      </c>
      <c r="N10" s="24"/>
      <c r="O10" s="24"/>
      <c r="P10" s="24"/>
      <c r="Q10" s="24"/>
    </row>
    <row r="11" spans="1:17" s="15" customFormat="1" ht="68.25" customHeight="1">
      <c r="B11" s="23" t="s">
        <v>3</v>
      </c>
      <c r="C11" s="23"/>
      <c r="D11" s="422">
        <v>45036</v>
      </c>
      <c r="E11" s="423"/>
      <c r="F11" s="423"/>
      <c r="G11" s="25"/>
      <c r="H11" s="26"/>
      <c r="I11" s="23"/>
      <c r="J11" s="233" t="s">
        <v>4</v>
      </c>
      <c r="K11" s="23"/>
      <c r="L11" s="234"/>
      <c r="M11" s="420" t="s">
        <v>245</v>
      </c>
      <c r="N11" s="420"/>
      <c r="O11" s="420"/>
      <c r="P11" s="420"/>
      <c r="Q11" s="420"/>
    </row>
    <row r="12" spans="1:17" s="15" customFormat="1" ht="32.5">
      <c r="B12" s="23" t="s">
        <v>5</v>
      </c>
      <c r="C12" s="23"/>
      <c r="D12" s="27"/>
      <c r="E12" s="23"/>
      <c r="F12" s="29"/>
      <c r="G12" s="28"/>
      <c r="H12" s="29"/>
      <c r="I12" s="23"/>
      <c r="J12" s="233" t="s">
        <v>40</v>
      </c>
      <c r="M12" s="23" t="s">
        <v>234</v>
      </c>
      <c r="N12" s="23"/>
      <c r="O12" s="29"/>
      <c r="P12" s="29"/>
      <c r="Q12" s="24"/>
    </row>
    <row r="13" spans="1:17" s="15" customFormat="1" ht="32.5">
      <c r="B13" s="424"/>
      <c r="C13" s="424"/>
      <c r="D13" s="424"/>
      <c r="E13" s="424"/>
      <c r="F13" s="424"/>
      <c r="G13" s="28"/>
      <c r="H13" s="29"/>
      <c r="I13" s="23"/>
      <c r="J13" s="233" t="s">
        <v>6</v>
      </c>
      <c r="K13" s="23"/>
      <c r="L13" s="234"/>
      <c r="M13" s="23" t="s">
        <v>246</v>
      </c>
      <c r="N13" s="29"/>
      <c r="O13" s="24"/>
      <c r="P13" s="24"/>
      <c r="Q13" s="29"/>
    </row>
    <row r="14" spans="1:17" s="15" customFormat="1" ht="32.5">
      <c r="B14" s="23" t="s">
        <v>50</v>
      </c>
      <c r="C14" s="23"/>
      <c r="D14" s="23" t="s">
        <v>7</v>
      </c>
      <c r="E14" s="23"/>
      <c r="F14" s="29"/>
      <c r="G14" s="30"/>
      <c r="H14" s="23"/>
      <c r="I14" s="23"/>
      <c r="J14" s="233" t="s">
        <v>8</v>
      </c>
      <c r="K14" s="23"/>
      <c r="L14" s="234"/>
      <c r="M14" s="24" t="s">
        <v>225</v>
      </c>
      <c r="N14" s="24"/>
      <c r="O14" s="24"/>
      <c r="P14" s="24"/>
      <c r="Q14" s="24"/>
    </row>
    <row r="15" spans="1:17" s="15" customFormat="1" ht="32.5" customHeight="1">
      <c r="B15" s="31" t="s">
        <v>65</v>
      </c>
      <c r="C15" s="31"/>
      <c r="D15" s="31"/>
      <c r="E15" s="16"/>
      <c r="F15" s="50"/>
      <c r="G15" s="32"/>
      <c r="H15" s="16"/>
      <c r="I15" s="16"/>
      <c r="J15" s="16"/>
      <c r="K15" s="16"/>
      <c r="L15" s="16"/>
      <c r="M15" s="16"/>
      <c r="N15" s="16"/>
      <c r="O15" s="16"/>
      <c r="P15" s="16"/>
      <c r="Q15" s="16"/>
    </row>
    <row r="16" spans="1:17" s="33" customFormat="1" ht="18.75" customHeight="1">
      <c r="B16" s="34"/>
      <c r="C16" s="34"/>
      <c r="D16" s="34"/>
      <c r="E16" s="34"/>
      <c r="F16" s="34"/>
      <c r="G16" s="34"/>
      <c r="H16" s="34"/>
      <c r="I16" s="34"/>
      <c r="J16" s="34"/>
      <c r="K16" s="34"/>
      <c r="L16" s="34"/>
      <c r="M16" s="34"/>
      <c r="N16" s="34"/>
      <c r="O16" s="34"/>
      <c r="P16" s="34"/>
      <c r="Q16" s="34"/>
    </row>
    <row r="17" spans="2:17" s="250" customFormat="1" ht="37.5" customHeight="1">
      <c r="B17" s="246"/>
      <c r="C17" s="247" t="s">
        <v>112</v>
      </c>
      <c r="D17" s="247" t="s">
        <v>9</v>
      </c>
      <c r="E17" s="248" t="s">
        <v>57</v>
      </c>
      <c r="F17" s="248" t="s">
        <v>222</v>
      </c>
      <c r="G17" s="248" t="s">
        <v>61</v>
      </c>
      <c r="H17" s="248" t="s">
        <v>10</v>
      </c>
      <c r="I17" s="248" t="s">
        <v>58</v>
      </c>
      <c r="J17" s="248" t="s">
        <v>59</v>
      </c>
      <c r="K17" s="248" t="s">
        <v>60</v>
      </c>
      <c r="L17" s="248"/>
      <c r="M17" s="248"/>
      <c r="N17" s="248"/>
      <c r="O17" s="248"/>
      <c r="P17" s="248"/>
      <c r="Q17" s="249" t="s">
        <v>11</v>
      </c>
    </row>
    <row r="18" spans="2:17" s="250" customFormat="1" ht="53.5">
      <c r="B18" s="251" t="s">
        <v>12</v>
      </c>
      <c r="C18" s="252"/>
      <c r="D18" s="253" t="s">
        <v>247</v>
      </c>
      <c r="E18" s="254"/>
      <c r="F18" s="255"/>
      <c r="G18" s="255"/>
      <c r="H18" s="255">
        <v>21</v>
      </c>
      <c r="I18" s="255">
        <v>19</v>
      </c>
      <c r="J18" s="255">
        <v>26</v>
      </c>
      <c r="K18" s="255">
        <v>4</v>
      </c>
      <c r="L18" s="255"/>
      <c r="M18" s="255"/>
      <c r="N18" s="255"/>
      <c r="O18" s="255"/>
      <c r="P18" s="255"/>
      <c r="Q18" s="256">
        <f>SUM(E18:P18)</f>
        <v>70</v>
      </c>
    </row>
    <row r="19" spans="2:17" s="250" customFormat="1" ht="53.5">
      <c r="B19" s="251" t="s">
        <v>64</v>
      </c>
      <c r="C19" s="252"/>
      <c r="D19" s="254" t="str">
        <f>+D18</f>
        <v>PRISTINE</v>
      </c>
      <c r="E19" s="254"/>
      <c r="F19" s="255"/>
      <c r="G19" s="255"/>
      <c r="H19" s="255">
        <v>1</v>
      </c>
      <c r="I19" s="255">
        <v>1</v>
      </c>
      <c r="J19" s="255">
        <v>1</v>
      </c>
      <c r="K19" s="255">
        <v>1</v>
      </c>
      <c r="L19" s="257"/>
      <c r="M19" s="257"/>
      <c r="N19" s="257"/>
      <c r="O19" s="257"/>
      <c r="P19" s="257"/>
      <c r="Q19" s="256">
        <f>SUM(E19:P19)</f>
        <v>4</v>
      </c>
    </row>
    <row r="20" spans="2:17" s="250" customFormat="1" ht="53.5" hidden="1">
      <c r="B20" s="251" t="s">
        <v>226</v>
      </c>
      <c r="C20" s="252"/>
      <c r="D20" s="254" t="str">
        <f>D19</f>
        <v>PRISTINE</v>
      </c>
      <c r="E20" s="254"/>
      <c r="F20" s="255">
        <v>0</v>
      </c>
      <c r="G20" s="255">
        <v>0</v>
      </c>
      <c r="H20" s="255">
        <v>0</v>
      </c>
      <c r="I20" s="255">
        <v>0</v>
      </c>
      <c r="J20" s="255">
        <v>0</v>
      </c>
      <c r="K20" s="255">
        <v>0</v>
      </c>
      <c r="L20" s="278"/>
      <c r="M20" s="257"/>
      <c r="N20" s="257"/>
      <c r="O20" s="257"/>
      <c r="P20" s="257"/>
      <c r="Q20" s="256">
        <f>SUM(E20:P20)</f>
        <v>0</v>
      </c>
    </row>
    <row r="21" spans="2:17" s="250" customFormat="1" ht="53.5" hidden="1">
      <c r="B21" s="251" t="s">
        <v>249</v>
      </c>
      <c r="C21" s="252"/>
      <c r="D21" s="254" t="str">
        <f>D20</f>
        <v>PRISTINE</v>
      </c>
      <c r="E21" s="254"/>
      <c r="F21" s="255">
        <v>0</v>
      </c>
      <c r="G21" s="255">
        <v>0</v>
      </c>
      <c r="H21" s="255">
        <v>0</v>
      </c>
      <c r="I21" s="255">
        <v>0</v>
      </c>
      <c r="J21" s="255">
        <v>0</v>
      </c>
      <c r="K21" s="255">
        <v>0</v>
      </c>
      <c r="L21" s="278"/>
      <c r="M21" s="257"/>
      <c r="N21" s="257"/>
      <c r="O21" s="257"/>
      <c r="P21" s="257"/>
      <c r="Q21" s="256">
        <f>SUM(E21:P21)</f>
        <v>0</v>
      </c>
    </row>
    <row r="22" spans="2:17" s="263" customFormat="1" ht="53.5">
      <c r="B22" s="258" t="s">
        <v>13</v>
      </c>
      <c r="C22" s="258"/>
      <c r="D22" s="259" t="str">
        <f>+D19</f>
        <v>PRISTINE</v>
      </c>
      <c r="E22" s="260"/>
      <c r="F22" s="261">
        <f t="shared" ref="F22:K22" si="0">SUM(F18:F21)</f>
        <v>0</v>
      </c>
      <c r="G22" s="261">
        <f>SUM(G18:G21)</f>
        <v>0</v>
      </c>
      <c r="H22" s="261">
        <f t="shared" si="0"/>
        <v>22</v>
      </c>
      <c r="I22" s="261">
        <f t="shared" si="0"/>
        <v>20</v>
      </c>
      <c r="J22" s="261">
        <f t="shared" si="0"/>
        <v>27</v>
      </c>
      <c r="K22" s="261">
        <f t="shared" si="0"/>
        <v>5</v>
      </c>
      <c r="L22" s="262"/>
      <c r="M22" s="261"/>
      <c r="N22" s="261"/>
      <c r="O22" s="261"/>
      <c r="P22" s="261"/>
      <c r="Q22" s="261">
        <f>SUM(Q18:Q21)</f>
        <v>74</v>
      </c>
    </row>
    <row r="23" spans="2:17" s="250" customFormat="1" ht="53.5">
      <c r="B23" s="264"/>
      <c r="C23" s="264"/>
      <c r="D23" s="264"/>
      <c r="E23" s="265"/>
      <c r="F23" s="286"/>
      <c r="G23" s="266"/>
      <c r="H23" s="265"/>
      <c r="I23" s="265"/>
      <c r="J23" s="265"/>
      <c r="K23" s="265"/>
      <c r="L23" s="265"/>
      <c r="M23" s="267"/>
      <c r="N23" s="267"/>
      <c r="O23" s="267"/>
      <c r="P23" s="267"/>
      <c r="Q23" s="268"/>
    </row>
    <row r="24" spans="2:17" s="250" customFormat="1" ht="53.5">
      <c r="B24" s="246"/>
      <c r="C24" s="247" t="s">
        <v>112</v>
      </c>
      <c r="D24" s="247" t="s">
        <v>9</v>
      </c>
      <c r="E24" s="269" t="s">
        <v>57</v>
      </c>
      <c r="F24" s="269" t="s">
        <v>222</v>
      </c>
      <c r="G24" s="248" t="s">
        <v>61</v>
      </c>
      <c r="H24" s="248" t="s">
        <v>10</v>
      </c>
      <c r="I24" s="248" t="s">
        <v>58</v>
      </c>
      <c r="J24" s="248" t="s">
        <v>59</v>
      </c>
      <c r="K24" s="248" t="s">
        <v>60</v>
      </c>
      <c r="L24" s="248"/>
      <c r="M24" s="269"/>
      <c r="N24" s="269"/>
      <c r="O24" s="269"/>
      <c r="P24" s="269"/>
      <c r="Q24" s="249" t="s">
        <v>11</v>
      </c>
    </row>
    <row r="25" spans="2:17" s="250" customFormat="1" ht="53.5">
      <c r="B25" s="251" t="s">
        <v>12</v>
      </c>
      <c r="C25" s="252"/>
      <c r="D25" s="253" t="s">
        <v>248</v>
      </c>
      <c r="E25" s="254"/>
      <c r="F25" s="255">
        <v>5</v>
      </c>
      <c r="G25" s="255">
        <v>12</v>
      </c>
      <c r="H25" s="255">
        <v>21</v>
      </c>
      <c r="I25" s="255">
        <v>11</v>
      </c>
      <c r="J25" s="255">
        <v>23</v>
      </c>
      <c r="K25" s="255">
        <v>31</v>
      </c>
      <c r="L25" s="255"/>
      <c r="M25" s="255"/>
      <c r="N25" s="255"/>
      <c r="O25" s="255"/>
      <c r="P25" s="255"/>
      <c r="Q25" s="256">
        <f>SUM(E25:P25)</f>
        <v>103</v>
      </c>
    </row>
    <row r="26" spans="2:17" s="250" customFormat="1" ht="53.5">
      <c r="B26" s="251" t="s">
        <v>64</v>
      </c>
      <c r="C26" s="252"/>
      <c r="D26" s="254" t="str">
        <f>+D25</f>
        <v>RAIN FOREST</v>
      </c>
      <c r="E26" s="254"/>
      <c r="F26" s="255">
        <v>1</v>
      </c>
      <c r="G26" s="255">
        <v>1</v>
      </c>
      <c r="H26" s="255">
        <v>1</v>
      </c>
      <c r="I26" s="255">
        <v>1</v>
      </c>
      <c r="J26" s="255">
        <v>1</v>
      </c>
      <c r="K26" s="255">
        <v>1</v>
      </c>
      <c r="L26" s="257"/>
      <c r="M26" s="257"/>
      <c r="N26" s="257"/>
      <c r="O26" s="257"/>
      <c r="P26" s="257"/>
      <c r="Q26" s="256">
        <f>SUM(E26:P26)</f>
        <v>6</v>
      </c>
    </row>
    <row r="27" spans="2:17" s="250" customFormat="1" ht="53.5" hidden="1">
      <c r="B27" s="251" t="s">
        <v>226</v>
      </c>
      <c r="C27" s="252"/>
      <c r="D27" s="254" t="str">
        <f>D26</f>
        <v>RAIN FOREST</v>
      </c>
      <c r="E27" s="254"/>
      <c r="F27" s="255">
        <v>0</v>
      </c>
      <c r="G27" s="255">
        <v>0</v>
      </c>
      <c r="H27" s="255">
        <v>0</v>
      </c>
      <c r="I27" s="255">
        <v>0</v>
      </c>
      <c r="J27" s="255">
        <v>0</v>
      </c>
      <c r="K27" s="255">
        <v>0</v>
      </c>
      <c r="L27" s="278"/>
      <c r="M27" s="257"/>
      <c r="N27" s="257"/>
      <c r="O27" s="257"/>
      <c r="P27" s="257"/>
      <c r="Q27" s="256">
        <f>SUM(E27:P27)</f>
        <v>0</v>
      </c>
    </row>
    <row r="28" spans="2:17" s="250" customFormat="1" ht="53.5" hidden="1">
      <c r="B28" s="251" t="s">
        <v>249</v>
      </c>
      <c r="C28" s="252"/>
      <c r="D28" s="254" t="str">
        <f>D27</f>
        <v>RAIN FOREST</v>
      </c>
      <c r="E28" s="254"/>
      <c r="F28" s="255">
        <v>0</v>
      </c>
      <c r="G28" s="255">
        <v>0</v>
      </c>
      <c r="H28" s="255">
        <v>0</v>
      </c>
      <c r="I28" s="255">
        <v>0</v>
      </c>
      <c r="J28" s="255">
        <v>0</v>
      </c>
      <c r="K28" s="255">
        <v>0</v>
      </c>
      <c r="L28" s="278"/>
      <c r="M28" s="257"/>
      <c r="N28" s="257"/>
      <c r="O28" s="257"/>
      <c r="P28" s="257"/>
      <c r="Q28" s="256">
        <f>SUM(E28:P28)</f>
        <v>0</v>
      </c>
    </row>
    <row r="29" spans="2:17" s="263" customFormat="1" ht="53.5">
      <c r="B29" s="258" t="s">
        <v>13</v>
      </c>
      <c r="C29" s="258"/>
      <c r="D29" s="259" t="str">
        <f>+D26</f>
        <v>RAIN FOREST</v>
      </c>
      <c r="E29" s="260"/>
      <c r="F29" s="261">
        <f>SUM(F25:F28)</f>
        <v>6</v>
      </c>
      <c r="G29" s="261">
        <f t="shared" ref="G29:K29" si="1">SUM(G25:G28)</f>
        <v>13</v>
      </c>
      <c r="H29" s="261">
        <f t="shared" si="1"/>
        <v>22</v>
      </c>
      <c r="I29" s="261">
        <f t="shared" si="1"/>
        <v>12</v>
      </c>
      <c r="J29" s="261">
        <f t="shared" si="1"/>
        <v>24</v>
      </c>
      <c r="K29" s="261">
        <f t="shared" si="1"/>
        <v>32</v>
      </c>
      <c r="L29" s="262"/>
      <c r="M29" s="261"/>
      <c r="N29" s="261"/>
      <c r="O29" s="261"/>
      <c r="P29" s="261"/>
      <c r="Q29" s="261">
        <f t="shared" ref="Q29" si="2">SUM(Q25:Q28)</f>
        <v>109</v>
      </c>
    </row>
    <row r="30" spans="2:17" s="250" customFormat="1" ht="53.5" hidden="1">
      <c r="B30" s="264"/>
      <c r="C30" s="264"/>
      <c r="D30" s="264"/>
      <c r="E30" s="265"/>
      <c r="F30" s="286"/>
      <c r="G30" s="266"/>
      <c r="H30" s="265"/>
      <c r="I30" s="265"/>
      <c r="J30" s="265"/>
      <c r="K30" s="265"/>
      <c r="L30" s="265"/>
      <c r="M30" s="267"/>
      <c r="N30" s="267"/>
      <c r="O30" s="267"/>
      <c r="P30" s="267"/>
      <c r="Q30" s="268"/>
    </row>
    <row r="31" spans="2:17" s="250" customFormat="1" ht="53.5" hidden="1">
      <c r="B31" s="246"/>
      <c r="C31" s="247" t="s">
        <v>112</v>
      </c>
      <c r="D31" s="247" t="s">
        <v>9</v>
      </c>
      <c r="E31" s="262" t="s">
        <v>57</v>
      </c>
      <c r="F31" s="262" t="s">
        <v>222</v>
      </c>
      <c r="G31" s="248" t="s">
        <v>61</v>
      </c>
      <c r="H31" s="248" t="s">
        <v>10</v>
      </c>
      <c r="I31" s="248" t="s">
        <v>58</v>
      </c>
      <c r="J31" s="248" t="s">
        <v>59</v>
      </c>
      <c r="K31" s="248" t="s">
        <v>60</v>
      </c>
      <c r="L31" s="270"/>
      <c r="M31" s="271"/>
      <c r="N31" s="271"/>
      <c r="O31" s="271"/>
      <c r="P31" s="271"/>
      <c r="Q31" s="249" t="s">
        <v>11</v>
      </c>
    </row>
    <row r="32" spans="2:17" s="250" customFormat="1" ht="53.5" hidden="1">
      <c r="B32" s="251" t="s">
        <v>12</v>
      </c>
      <c r="C32" s="252"/>
      <c r="D32" s="254" t="s">
        <v>248</v>
      </c>
      <c r="E32" s="279"/>
      <c r="F32" s="287"/>
      <c r="G32" s="255"/>
      <c r="H32" s="255"/>
      <c r="I32" s="255"/>
      <c r="J32" s="255"/>
      <c r="K32" s="255"/>
      <c r="L32" s="255"/>
      <c r="M32" s="257"/>
      <c r="N32" s="257"/>
      <c r="O32" s="257"/>
      <c r="P32" s="257"/>
      <c r="Q32" s="256">
        <f>SUM(E32:P32)</f>
        <v>0</v>
      </c>
    </row>
    <row r="33" spans="1:21" s="250" customFormat="1" ht="53.5" hidden="1">
      <c r="B33" s="251" t="s">
        <v>64</v>
      </c>
      <c r="C33" s="252"/>
      <c r="D33" s="254" t="str">
        <f>+D32</f>
        <v>RAIN FOREST</v>
      </c>
      <c r="E33" s="279"/>
      <c r="F33" s="257">
        <f t="shared" ref="F33:K34" si="3">ROUNDUP(F32*5%,0)</f>
        <v>0</v>
      </c>
      <c r="G33" s="257">
        <f t="shared" si="3"/>
        <v>0</v>
      </c>
      <c r="H33" s="257">
        <f t="shared" si="3"/>
        <v>0</v>
      </c>
      <c r="I33" s="257">
        <f>ROUNDUP(I32*5%,0)</f>
        <v>0</v>
      </c>
      <c r="J33" s="257">
        <f t="shared" si="3"/>
        <v>0</v>
      </c>
      <c r="K33" s="257">
        <f t="shared" si="3"/>
        <v>0</v>
      </c>
      <c r="L33" s="257"/>
      <c r="M33" s="257"/>
      <c r="N33" s="257"/>
      <c r="O33" s="257"/>
      <c r="P33" s="257"/>
      <c r="Q33" s="256">
        <f>SUM(E33:P33)</f>
        <v>0</v>
      </c>
    </row>
    <row r="34" spans="1:21" s="250" customFormat="1" ht="53.5" hidden="1">
      <c r="B34" s="251" t="s">
        <v>226</v>
      </c>
      <c r="C34" s="252"/>
      <c r="D34" s="254" t="str">
        <f>D33</f>
        <v>RAIN FOREST</v>
      </c>
      <c r="E34" s="254"/>
      <c r="F34" s="257">
        <f t="shared" si="3"/>
        <v>0</v>
      </c>
      <c r="G34" s="257">
        <f t="shared" si="3"/>
        <v>0</v>
      </c>
      <c r="H34" s="257">
        <f t="shared" si="3"/>
        <v>0</v>
      </c>
      <c r="I34" s="257">
        <f>ROUNDUP(I33*5%,0)</f>
        <v>0</v>
      </c>
      <c r="J34" s="257">
        <f t="shared" si="3"/>
        <v>0</v>
      </c>
      <c r="K34" s="257">
        <f t="shared" si="3"/>
        <v>0</v>
      </c>
      <c r="L34" s="278"/>
      <c r="M34" s="278"/>
      <c r="N34" s="278"/>
      <c r="O34" s="278"/>
      <c r="P34" s="278"/>
      <c r="Q34" s="256">
        <f>SUM(E34:P34)</f>
        <v>0</v>
      </c>
    </row>
    <row r="35" spans="1:21" s="250" customFormat="1" ht="53.5" hidden="1">
      <c r="B35" s="272" t="s">
        <v>13</v>
      </c>
      <c r="C35" s="273"/>
      <c r="D35" s="280"/>
      <c r="E35" s="280"/>
      <c r="F35" s="261">
        <f t="shared" ref="F35:K35" si="4">SUM(F32:F34)</f>
        <v>0</v>
      </c>
      <c r="G35" s="261">
        <f t="shared" si="4"/>
        <v>0</v>
      </c>
      <c r="H35" s="261">
        <f t="shared" si="4"/>
        <v>0</v>
      </c>
      <c r="I35" s="261">
        <f t="shared" si="4"/>
        <v>0</v>
      </c>
      <c r="J35" s="261">
        <f t="shared" si="4"/>
        <v>0</v>
      </c>
      <c r="K35" s="261">
        <f t="shared" si="4"/>
        <v>0</v>
      </c>
      <c r="L35" s="262"/>
      <c r="M35" s="269"/>
      <c r="N35" s="269"/>
      <c r="O35" s="269"/>
      <c r="P35" s="269"/>
      <c r="Q35" s="261">
        <f>SUM(Q32:Q34)</f>
        <v>0</v>
      </c>
    </row>
    <row r="36" spans="1:21" s="263" customFormat="1" ht="53.5">
      <c r="B36" s="274" t="s">
        <v>161</v>
      </c>
      <c r="C36" s="275"/>
      <c r="D36" s="274"/>
      <c r="E36" s="276"/>
      <c r="F36" s="277">
        <f t="shared" ref="F36:K36" si="5">+F22+F29</f>
        <v>6</v>
      </c>
      <c r="G36" s="277">
        <f t="shared" si="5"/>
        <v>13</v>
      </c>
      <c r="H36" s="277">
        <f t="shared" si="5"/>
        <v>44</v>
      </c>
      <c r="I36" s="277">
        <f t="shared" si="5"/>
        <v>32</v>
      </c>
      <c r="J36" s="277">
        <f t="shared" si="5"/>
        <v>51</v>
      </c>
      <c r="K36" s="277">
        <f t="shared" si="5"/>
        <v>37</v>
      </c>
      <c r="L36" s="277"/>
      <c r="M36" s="277"/>
      <c r="N36" s="277"/>
      <c r="O36" s="277"/>
      <c r="P36" s="277"/>
      <c r="Q36" s="277">
        <f>+Q22+Q29</f>
        <v>183</v>
      </c>
      <c r="S36" s="364"/>
    </row>
    <row r="37" spans="1:21" s="135" customFormat="1" ht="20.25" customHeight="1">
      <c r="B37" s="136"/>
      <c r="C37" s="137"/>
      <c r="D37" s="421" t="s">
        <v>250</v>
      </c>
      <c r="E37" s="421"/>
      <c r="F37" s="421"/>
      <c r="G37" s="421"/>
      <c r="H37" s="421"/>
      <c r="I37" s="421"/>
      <c r="J37" s="421"/>
      <c r="K37" s="421"/>
      <c r="L37" s="421"/>
      <c r="M37" s="421"/>
      <c r="N37" s="421"/>
      <c r="O37" s="421"/>
      <c r="P37" s="421"/>
      <c r="Q37" s="421"/>
    </row>
    <row r="38" spans="1:21" s="4" customFormat="1" ht="59.15" customHeight="1">
      <c r="B38" s="105" t="s">
        <v>14</v>
      </c>
      <c r="C38" s="35"/>
      <c r="D38" s="421"/>
      <c r="E38" s="421"/>
      <c r="F38" s="421"/>
      <c r="G38" s="421"/>
      <c r="H38" s="421"/>
      <c r="I38" s="421"/>
      <c r="J38" s="421"/>
      <c r="K38" s="421"/>
      <c r="L38" s="421"/>
      <c r="M38" s="421"/>
      <c r="N38" s="421"/>
      <c r="O38" s="421"/>
      <c r="P38" s="421"/>
      <c r="Q38" s="421"/>
    </row>
    <row r="39" spans="1:21" s="36" customFormat="1" ht="144">
      <c r="A39" s="431" t="s">
        <v>15</v>
      </c>
      <c r="B39" s="431"/>
      <c r="C39" s="431"/>
      <c r="D39" s="239" t="s">
        <v>16</v>
      </c>
      <c r="E39" s="239" t="s">
        <v>17</v>
      </c>
      <c r="F39" s="239" t="s">
        <v>18</v>
      </c>
      <c r="G39" s="238" t="s">
        <v>19</v>
      </c>
      <c r="H39" s="238" t="s">
        <v>20</v>
      </c>
      <c r="I39" s="238" t="s">
        <v>34</v>
      </c>
      <c r="J39" s="238" t="s">
        <v>221</v>
      </c>
      <c r="K39" s="238" t="s">
        <v>219</v>
      </c>
      <c r="L39" s="238" t="s">
        <v>220</v>
      </c>
      <c r="M39" s="238" t="s">
        <v>36</v>
      </c>
      <c r="N39" s="377" t="s">
        <v>51</v>
      </c>
      <c r="O39" s="377"/>
      <c r="P39" s="377"/>
      <c r="Q39" s="377"/>
    </row>
    <row r="40" spans="1:21" s="46" customFormat="1" ht="45.75" customHeight="1">
      <c r="A40" s="378" t="str">
        <f>D18</f>
        <v>PRISTINE</v>
      </c>
      <c r="B40" s="378"/>
      <c r="C40" s="378"/>
      <c r="D40" s="378"/>
      <c r="E40" s="378"/>
      <c r="F40" s="378"/>
      <c r="G40" s="378"/>
      <c r="H40" s="378"/>
      <c r="I40" s="378"/>
      <c r="J40" s="378"/>
      <c r="K40" s="378"/>
      <c r="L40" s="378"/>
      <c r="M40" s="378"/>
      <c r="N40" s="378"/>
      <c r="O40" s="378"/>
      <c r="P40" s="378"/>
      <c r="Q40" s="378"/>
    </row>
    <row r="41" spans="1:21" s="169" customFormat="1" ht="105" customHeight="1">
      <c r="A41" s="174">
        <v>1</v>
      </c>
      <c r="B41" s="379" t="str">
        <f>$M$11</f>
        <v>MESH 100% POLY DM-3008 MESH  285 G/YD</v>
      </c>
      <c r="C41" s="379"/>
      <c r="D41" s="243" t="s">
        <v>153</v>
      </c>
      <c r="E41" s="243" t="str">
        <f>D18</f>
        <v>PRISTINE</v>
      </c>
      <c r="F41" s="174" t="s">
        <v>10</v>
      </c>
      <c r="G41" s="244">
        <f>Q22</f>
        <v>74</v>
      </c>
      <c r="H41" s="245">
        <v>1.31</v>
      </c>
      <c r="I41" s="229">
        <f>H41*G41</f>
        <v>96.94</v>
      </c>
      <c r="J41" s="236">
        <f>I41*9.9%+(I41/44)*0.5-6</f>
        <v>4.6986509090909099</v>
      </c>
      <c r="K41" s="298">
        <v>0</v>
      </c>
      <c r="L41" s="299">
        <v>0</v>
      </c>
      <c r="M41" s="370">
        <f>SUM(I41:L41)</f>
        <v>101.63865090909091</v>
      </c>
      <c r="N41" s="380" t="s">
        <v>624</v>
      </c>
      <c r="O41" s="380"/>
      <c r="P41" s="380"/>
      <c r="Q41" s="380"/>
    </row>
    <row r="42" spans="1:21" s="46" customFormat="1" ht="58" customHeight="1">
      <c r="A42" s="378" t="str">
        <f>D25</f>
        <v>RAIN FOREST</v>
      </c>
      <c r="B42" s="378"/>
      <c r="C42" s="378"/>
      <c r="D42" s="378"/>
      <c r="E42" s="378"/>
      <c r="F42" s="378"/>
      <c r="G42" s="378"/>
      <c r="H42" s="378"/>
      <c r="I42" s="378"/>
      <c r="J42" s="378"/>
      <c r="K42" s="378"/>
      <c r="L42" s="378"/>
      <c r="M42" s="378"/>
      <c r="N42" s="378"/>
      <c r="O42" s="378"/>
      <c r="P42" s="378"/>
      <c r="Q42" s="378"/>
    </row>
    <row r="43" spans="1:21" s="169" customFormat="1" ht="122.5" customHeight="1">
      <c r="A43" s="174">
        <v>2</v>
      </c>
      <c r="B43" s="379" t="str">
        <f>$M$11</f>
        <v>MESH 100% POLY DM-3008 MESH  285 G/YD</v>
      </c>
      <c r="C43" s="379"/>
      <c r="D43" s="243" t="s">
        <v>153</v>
      </c>
      <c r="E43" s="243" t="str">
        <f>D25</f>
        <v>RAIN FOREST</v>
      </c>
      <c r="F43" s="174" t="s">
        <v>10</v>
      </c>
      <c r="G43" s="244">
        <f>Q29</f>
        <v>109</v>
      </c>
      <c r="H43" s="245">
        <v>1.33</v>
      </c>
      <c r="I43" s="229">
        <f>G43*H43</f>
        <v>144.97</v>
      </c>
      <c r="J43" s="236">
        <f>I43*1%+(I43/41)*0.5-3</f>
        <v>0.21762682926829235</v>
      </c>
      <c r="K43" s="298">
        <v>0</v>
      </c>
      <c r="L43" s="299">
        <v>0</v>
      </c>
      <c r="M43" s="370">
        <f>SUM(I43:L43)</f>
        <v>145.18762682926828</v>
      </c>
      <c r="N43" s="380" t="s">
        <v>625</v>
      </c>
      <c r="O43" s="380"/>
      <c r="P43" s="380"/>
      <c r="Q43" s="380"/>
      <c r="U43" s="46"/>
    </row>
    <row r="44" spans="1:21" s="37" customFormat="1" ht="50.25" customHeight="1" thickBot="1">
      <c r="B44" s="105" t="s">
        <v>21</v>
      </c>
      <c r="C44" s="38"/>
      <c r="D44" s="38"/>
      <c r="E44" s="38"/>
      <c r="F44" s="40"/>
      <c r="G44" s="39"/>
      <c r="Q44" s="40"/>
      <c r="S44" s="294"/>
      <c r="U44" s="129"/>
    </row>
    <row r="45" spans="1:21" s="54" customFormat="1" ht="55.5" customHeight="1">
      <c r="A45" s="426" t="s">
        <v>22</v>
      </c>
      <c r="B45" s="427"/>
      <c r="C45" s="427"/>
      <c r="D45" s="427"/>
      <c r="E45" s="428"/>
      <c r="F45" s="102" t="s">
        <v>47</v>
      </c>
      <c r="G45" s="102" t="s">
        <v>23</v>
      </c>
      <c r="H45" s="429" t="s">
        <v>42</v>
      </c>
      <c r="I45" s="430"/>
      <c r="J45" s="103" t="s">
        <v>18</v>
      </c>
      <c r="K45" s="102" t="s">
        <v>48</v>
      </c>
      <c r="L45" s="102" t="s">
        <v>24</v>
      </c>
      <c r="M45" s="104" t="s">
        <v>25</v>
      </c>
      <c r="N45" s="104" t="s">
        <v>26</v>
      </c>
      <c r="O45" s="104" t="s">
        <v>27</v>
      </c>
      <c r="P45" s="366" t="s">
        <v>28</v>
      </c>
      <c r="Q45" s="367"/>
      <c r="S45" s="295"/>
    </row>
    <row r="46" spans="1:21" s="15" customFormat="1" ht="33.75" customHeight="1">
      <c r="A46" s="368">
        <v>1</v>
      </c>
      <c r="B46" s="389" t="s">
        <v>41</v>
      </c>
      <c r="C46" s="389"/>
      <c r="D46" s="389"/>
      <c r="E46" s="389"/>
      <c r="F46" s="232" t="str">
        <f>H46</f>
        <v>PRISTINE</v>
      </c>
      <c r="G46" s="369" t="s">
        <v>618</v>
      </c>
      <c r="H46" s="390" t="str">
        <f t="shared" ref="H46:I54" si="6">$D$18</f>
        <v>PRISTINE</v>
      </c>
      <c r="I46" s="391" t="str">
        <f t="shared" si="6"/>
        <v>PRISTINE</v>
      </c>
      <c r="J46" s="235" t="s">
        <v>29</v>
      </c>
      <c r="K46" s="235">
        <f>$Q$22</f>
        <v>74</v>
      </c>
      <c r="L46" s="242">
        <f>220/4500</f>
        <v>4.8888888888888891E-2</v>
      </c>
      <c r="M46" s="241">
        <f t="shared" ref="M46:M48" si="7">K46*L46</f>
        <v>3.617777777777778</v>
      </c>
      <c r="N46" s="241"/>
      <c r="O46" s="237">
        <f t="shared" ref="O46:O48" si="8">ROUNDUP(N46+M46,0)</f>
        <v>4</v>
      </c>
      <c r="P46" s="383" t="s">
        <v>617</v>
      </c>
      <c r="Q46" s="384"/>
    </row>
    <row r="47" spans="1:21" s="15" customFormat="1" ht="45" customHeight="1">
      <c r="A47" s="368">
        <v>1</v>
      </c>
      <c r="B47" s="389" t="s">
        <v>41</v>
      </c>
      <c r="C47" s="389"/>
      <c r="D47" s="389"/>
      <c r="E47" s="389"/>
      <c r="F47" s="232" t="str">
        <f>H47</f>
        <v>RAIN FOREST</v>
      </c>
      <c r="G47" s="369" t="s">
        <v>619</v>
      </c>
      <c r="H47" s="390" t="str">
        <f t="shared" ref="H47:I55" si="9">$D$25</f>
        <v>RAIN FOREST</v>
      </c>
      <c r="I47" s="391" t="str">
        <f t="shared" si="9"/>
        <v>RAIN FOREST</v>
      </c>
      <c r="J47" s="235" t="s">
        <v>29</v>
      </c>
      <c r="K47" s="235">
        <f>$Q$29</f>
        <v>109</v>
      </c>
      <c r="L47" s="242">
        <f>220/4500</f>
        <v>4.8888888888888891E-2</v>
      </c>
      <c r="M47" s="241">
        <f t="shared" ref="M47" si="10">K47*L47</f>
        <v>5.3288888888888888</v>
      </c>
      <c r="N47" s="241"/>
      <c r="O47" s="237">
        <f t="shared" ref="O47" si="11">ROUNDUP(N47+M47,0)</f>
        <v>6</v>
      </c>
      <c r="P47" s="385"/>
      <c r="Q47" s="386"/>
    </row>
    <row r="48" spans="1:21" s="15" customFormat="1" ht="32.5">
      <c r="A48" s="368">
        <v>2</v>
      </c>
      <c r="B48" s="389" t="s">
        <v>251</v>
      </c>
      <c r="C48" s="389"/>
      <c r="D48" s="389"/>
      <c r="E48" s="389"/>
      <c r="F48" s="232" t="s">
        <v>38</v>
      </c>
      <c r="G48" s="369"/>
      <c r="H48" s="390" t="str">
        <f t="shared" si="6"/>
        <v>PRISTINE</v>
      </c>
      <c r="I48" s="391" t="str">
        <f t="shared" si="6"/>
        <v>PRISTINE</v>
      </c>
      <c r="J48" s="235" t="s">
        <v>29</v>
      </c>
      <c r="K48" s="235">
        <f>$Q$22</f>
        <v>74</v>
      </c>
      <c r="L48" s="242">
        <v>1</v>
      </c>
      <c r="M48" s="241">
        <f t="shared" si="7"/>
        <v>74</v>
      </c>
      <c r="N48" s="241"/>
      <c r="O48" s="237">
        <f t="shared" si="8"/>
        <v>74</v>
      </c>
      <c r="P48" s="383" t="s">
        <v>620</v>
      </c>
      <c r="Q48" s="384"/>
    </row>
    <row r="49" spans="1:17" s="15" customFormat="1" ht="32.5">
      <c r="A49" s="368">
        <v>2</v>
      </c>
      <c r="B49" s="389" t="s">
        <v>251</v>
      </c>
      <c r="C49" s="389"/>
      <c r="D49" s="389"/>
      <c r="E49" s="389"/>
      <c r="F49" s="232" t="s">
        <v>38</v>
      </c>
      <c r="G49" s="369"/>
      <c r="H49" s="390" t="str">
        <f t="shared" si="9"/>
        <v>RAIN FOREST</v>
      </c>
      <c r="I49" s="391" t="str">
        <f t="shared" si="9"/>
        <v>RAIN FOREST</v>
      </c>
      <c r="J49" s="235" t="s">
        <v>29</v>
      </c>
      <c r="K49" s="235">
        <f>$Q$29</f>
        <v>109</v>
      </c>
      <c r="L49" s="242">
        <v>1</v>
      </c>
      <c r="M49" s="241">
        <f t="shared" ref="M49" si="12">K49*L49</f>
        <v>109</v>
      </c>
      <c r="N49" s="241"/>
      <c r="O49" s="237">
        <f t="shared" ref="O49" si="13">ROUNDUP(N49+M49,0)</f>
        <v>109</v>
      </c>
      <c r="P49" s="387"/>
      <c r="Q49" s="388"/>
    </row>
    <row r="50" spans="1:17" s="15" customFormat="1" ht="97.5">
      <c r="A50" s="368">
        <v>3</v>
      </c>
      <c r="B50" s="389" t="s">
        <v>256</v>
      </c>
      <c r="C50" s="389"/>
      <c r="D50" s="389"/>
      <c r="E50" s="389"/>
      <c r="F50" s="232" t="s">
        <v>38</v>
      </c>
      <c r="G50" s="369" t="s">
        <v>252</v>
      </c>
      <c r="H50" s="390" t="str">
        <f t="shared" si="6"/>
        <v>PRISTINE</v>
      </c>
      <c r="I50" s="391" t="str">
        <f t="shared" si="6"/>
        <v>PRISTINE</v>
      </c>
      <c r="J50" s="235" t="s">
        <v>30</v>
      </c>
      <c r="K50" s="235">
        <f>$Q$22</f>
        <v>74</v>
      </c>
      <c r="L50" s="242">
        <v>1</v>
      </c>
      <c r="M50" s="241">
        <f t="shared" ref="M50" si="14">L50*K50</f>
        <v>74</v>
      </c>
      <c r="N50" s="241"/>
      <c r="O50" s="237">
        <f t="shared" ref="O50" si="15">ROUNDUP(N50+M50,0)</f>
        <v>74</v>
      </c>
      <c r="P50" s="387"/>
      <c r="Q50" s="388"/>
    </row>
    <row r="51" spans="1:17" s="15" customFormat="1" ht="97.5">
      <c r="A51" s="368">
        <v>3</v>
      </c>
      <c r="B51" s="389" t="s">
        <v>256</v>
      </c>
      <c r="C51" s="389"/>
      <c r="D51" s="389"/>
      <c r="E51" s="389"/>
      <c r="F51" s="232" t="s">
        <v>38</v>
      </c>
      <c r="G51" s="369" t="s">
        <v>252</v>
      </c>
      <c r="H51" s="390" t="str">
        <f t="shared" si="9"/>
        <v>RAIN FOREST</v>
      </c>
      <c r="I51" s="391" t="str">
        <f t="shared" si="9"/>
        <v>RAIN FOREST</v>
      </c>
      <c r="J51" s="235" t="s">
        <v>30</v>
      </c>
      <c r="K51" s="235">
        <f>$Q$29</f>
        <v>109</v>
      </c>
      <c r="L51" s="242">
        <v>1</v>
      </c>
      <c r="M51" s="241">
        <f t="shared" ref="M51" si="16">L51*K51</f>
        <v>109</v>
      </c>
      <c r="N51" s="241"/>
      <c r="O51" s="237">
        <f t="shared" ref="O51" si="17">ROUNDUP(N51+M51,0)</f>
        <v>109</v>
      </c>
      <c r="P51" s="385"/>
      <c r="Q51" s="386"/>
    </row>
    <row r="52" spans="1:17" s="15" customFormat="1" ht="32.5">
      <c r="A52" s="368">
        <v>4</v>
      </c>
      <c r="B52" s="389" t="s">
        <v>581</v>
      </c>
      <c r="C52" s="389"/>
      <c r="D52" s="389"/>
      <c r="E52" s="389"/>
      <c r="F52" s="232" t="str">
        <f>H52</f>
        <v>PRISTINE</v>
      </c>
      <c r="G52" s="369"/>
      <c r="H52" s="390" t="str">
        <f t="shared" si="6"/>
        <v>PRISTINE</v>
      </c>
      <c r="I52" s="391" t="str">
        <f t="shared" si="6"/>
        <v>PRISTINE</v>
      </c>
      <c r="J52" s="235" t="s">
        <v>30</v>
      </c>
      <c r="K52" s="235">
        <f>$Q$22</f>
        <v>74</v>
      </c>
      <c r="L52" s="242">
        <v>1.6</v>
      </c>
      <c r="M52" s="241">
        <f t="shared" ref="M52" si="18">L52*K52</f>
        <v>118.4</v>
      </c>
      <c r="N52" s="241"/>
      <c r="O52" s="237">
        <f t="shared" ref="O52:O54" si="19">ROUNDUP(N52+M52,0)</f>
        <v>119</v>
      </c>
      <c r="P52" s="392"/>
      <c r="Q52" s="393"/>
    </row>
    <row r="53" spans="1:17" s="15" customFormat="1" ht="65">
      <c r="A53" s="368">
        <v>4</v>
      </c>
      <c r="B53" s="389" t="s">
        <v>581</v>
      </c>
      <c r="C53" s="389"/>
      <c r="D53" s="389"/>
      <c r="E53" s="389"/>
      <c r="F53" s="232" t="str">
        <f>H53</f>
        <v>RAIN FOREST</v>
      </c>
      <c r="G53" s="369"/>
      <c r="H53" s="390" t="str">
        <f t="shared" si="9"/>
        <v>RAIN FOREST</v>
      </c>
      <c r="I53" s="391" t="str">
        <f t="shared" si="9"/>
        <v>RAIN FOREST</v>
      </c>
      <c r="J53" s="235" t="s">
        <v>30</v>
      </c>
      <c r="K53" s="235">
        <f>$Q$29</f>
        <v>109</v>
      </c>
      <c r="L53" s="242">
        <v>1.6</v>
      </c>
      <c r="M53" s="241">
        <f t="shared" ref="M53" si="20">L53*K53</f>
        <v>174.4</v>
      </c>
      <c r="N53" s="241"/>
      <c r="O53" s="237">
        <f t="shared" ref="O53" si="21">ROUNDUP(N53+M53,0)</f>
        <v>175</v>
      </c>
      <c r="P53" s="392"/>
      <c r="Q53" s="393"/>
    </row>
    <row r="54" spans="1:17" s="15" customFormat="1" ht="32.5">
      <c r="A54" s="368">
        <v>5</v>
      </c>
      <c r="B54" s="389" t="s">
        <v>614</v>
      </c>
      <c r="C54" s="389"/>
      <c r="D54" s="389"/>
      <c r="E54" s="389"/>
      <c r="F54" s="232" t="s">
        <v>38</v>
      </c>
      <c r="G54" s="369"/>
      <c r="H54" s="390" t="str">
        <f t="shared" si="6"/>
        <v>PRISTINE</v>
      </c>
      <c r="I54" s="391" t="str">
        <f t="shared" si="6"/>
        <v>PRISTINE</v>
      </c>
      <c r="J54" s="235" t="s">
        <v>30</v>
      </c>
      <c r="K54" s="235">
        <f>$Q$22</f>
        <v>74</v>
      </c>
      <c r="L54" s="242">
        <v>0.9</v>
      </c>
      <c r="M54" s="241">
        <f>L54*K54</f>
        <v>66.600000000000009</v>
      </c>
      <c r="N54" s="241"/>
      <c r="O54" s="237">
        <f t="shared" si="19"/>
        <v>67</v>
      </c>
      <c r="P54" s="392"/>
      <c r="Q54" s="393"/>
    </row>
    <row r="55" spans="1:17" s="15" customFormat="1" ht="32.5">
      <c r="A55" s="368">
        <v>5</v>
      </c>
      <c r="B55" s="389" t="s">
        <v>614</v>
      </c>
      <c r="C55" s="389"/>
      <c r="D55" s="389"/>
      <c r="E55" s="389"/>
      <c r="F55" s="232" t="s">
        <v>38</v>
      </c>
      <c r="G55" s="369"/>
      <c r="H55" s="390" t="str">
        <f t="shared" si="9"/>
        <v>RAIN FOREST</v>
      </c>
      <c r="I55" s="391" t="str">
        <f t="shared" si="9"/>
        <v>RAIN FOREST</v>
      </c>
      <c r="J55" s="235" t="s">
        <v>30</v>
      </c>
      <c r="K55" s="235">
        <f>$Q$29</f>
        <v>109</v>
      </c>
      <c r="L55" s="242">
        <v>0.9</v>
      </c>
      <c r="M55" s="241">
        <f>L55*K55</f>
        <v>98.100000000000009</v>
      </c>
      <c r="N55" s="241"/>
      <c r="O55" s="237">
        <f t="shared" ref="O55" si="22">ROUNDUP(N55+M55,0)</f>
        <v>99</v>
      </c>
      <c r="P55" s="392"/>
      <c r="Q55" s="393"/>
    </row>
    <row r="56" spans="1:17" s="37" customFormat="1" ht="73" customHeight="1">
      <c r="B56" s="110" t="s">
        <v>66</v>
      </c>
      <c r="C56" s="38"/>
      <c r="D56" s="38"/>
      <c r="E56" s="38"/>
      <c r="F56" s="40"/>
      <c r="G56" s="39"/>
      <c r="Q56" s="40"/>
    </row>
    <row r="57" spans="1:17" s="54" customFormat="1" ht="72">
      <c r="A57" s="431" t="s">
        <v>22</v>
      </c>
      <c r="B57" s="431"/>
      <c r="C57" s="431"/>
      <c r="D57" s="431"/>
      <c r="E57" s="431"/>
      <c r="F57" s="238" t="s">
        <v>47</v>
      </c>
      <c r="G57" s="238" t="s">
        <v>23</v>
      </c>
      <c r="H57" s="377" t="s">
        <v>42</v>
      </c>
      <c r="I57" s="377"/>
      <c r="J57" s="239" t="s">
        <v>18</v>
      </c>
      <c r="K57" s="238" t="s">
        <v>48</v>
      </c>
      <c r="L57" s="238" t="s">
        <v>24</v>
      </c>
      <c r="M57" s="238" t="s">
        <v>25</v>
      </c>
      <c r="N57" s="238" t="s">
        <v>26</v>
      </c>
      <c r="O57" s="238" t="s">
        <v>27</v>
      </c>
      <c r="P57" s="377" t="s">
        <v>28</v>
      </c>
      <c r="Q57" s="377"/>
    </row>
    <row r="58" spans="1:17" s="46" customFormat="1" ht="44.5" customHeight="1">
      <c r="A58" s="240">
        <v>1</v>
      </c>
      <c r="B58" s="394" t="s">
        <v>254</v>
      </c>
      <c r="C58" s="389"/>
      <c r="D58" s="389"/>
      <c r="E58" s="389"/>
      <c r="F58" s="232" t="s">
        <v>38</v>
      </c>
      <c r="G58" s="300"/>
      <c r="H58" s="395" t="str">
        <f t="shared" ref="H58:H63" si="23">$D$22</f>
        <v>PRISTINE</v>
      </c>
      <c r="I58" s="395" t="e">
        <f>#REF!</f>
        <v>#REF!</v>
      </c>
      <c r="J58" s="235" t="s">
        <v>30</v>
      </c>
      <c r="K58" s="235">
        <f>$Q$22</f>
        <v>74</v>
      </c>
      <c r="L58" s="235">
        <v>1</v>
      </c>
      <c r="M58" s="235">
        <f t="shared" ref="M58:M68" si="24">K58*L58</f>
        <v>74</v>
      </c>
      <c r="N58" s="241"/>
      <c r="O58" s="237">
        <f t="shared" ref="O58:O68" si="25">ROUNDUP(N58+M58,0)</f>
        <v>74</v>
      </c>
      <c r="P58" s="381"/>
      <c r="Q58" s="382"/>
    </row>
    <row r="59" spans="1:17" s="46" customFormat="1" ht="44.25" customHeight="1">
      <c r="A59" s="240">
        <v>1</v>
      </c>
      <c r="B59" s="394" t="s">
        <v>254</v>
      </c>
      <c r="C59" s="389"/>
      <c r="D59" s="389"/>
      <c r="E59" s="389"/>
      <c r="F59" s="232" t="s">
        <v>38</v>
      </c>
      <c r="G59" s="300"/>
      <c r="H59" s="395" t="str">
        <f t="shared" si="23"/>
        <v>PRISTINE</v>
      </c>
      <c r="I59" s="395" t="e">
        <f>#REF!</f>
        <v>#REF!</v>
      </c>
      <c r="J59" s="235" t="s">
        <v>30</v>
      </c>
      <c r="K59" s="235">
        <f>$Q$29</f>
        <v>109</v>
      </c>
      <c r="L59" s="235">
        <v>1</v>
      </c>
      <c r="M59" s="235">
        <f t="shared" ref="M59" si="26">K59*L59</f>
        <v>109</v>
      </c>
      <c r="N59" s="241"/>
      <c r="O59" s="237">
        <f t="shared" ref="O59" si="27">ROUNDUP(N59+M59,0)</f>
        <v>109</v>
      </c>
      <c r="P59" s="381"/>
      <c r="Q59" s="382"/>
    </row>
    <row r="60" spans="1:17" s="46" customFormat="1" ht="65">
      <c r="A60" s="240">
        <v>2</v>
      </c>
      <c r="B60" s="394" t="s">
        <v>587</v>
      </c>
      <c r="C60" s="394"/>
      <c r="D60" s="394"/>
      <c r="E60" s="394"/>
      <c r="F60" s="232" t="s">
        <v>621</v>
      </c>
      <c r="G60" s="297" t="s">
        <v>586</v>
      </c>
      <c r="H60" s="395" t="str">
        <f t="shared" si="23"/>
        <v>PRISTINE</v>
      </c>
      <c r="I60" s="395" t="e">
        <f>#REF!</f>
        <v>#REF!</v>
      </c>
      <c r="J60" s="235" t="s">
        <v>30</v>
      </c>
      <c r="K60" s="235">
        <f>$Q$22</f>
        <v>74</v>
      </c>
      <c r="L60" s="235">
        <v>1</v>
      </c>
      <c r="M60" s="235">
        <f t="shared" si="24"/>
        <v>74</v>
      </c>
      <c r="N60" s="241"/>
      <c r="O60" s="237">
        <f t="shared" si="25"/>
        <v>74</v>
      </c>
      <c r="P60" s="383" t="s">
        <v>620</v>
      </c>
      <c r="Q60" s="382"/>
    </row>
    <row r="61" spans="1:17" s="46" customFormat="1" ht="65">
      <c r="A61" s="240">
        <v>2</v>
      </c>
      <c r="B61" s="394" t="s">
        <v>587</v>
      </c>
      <c r="C61" s="394"/>
      <c r="D61" s="394"/>
      <c r="E61" s="394"/>
      <c r="F61" s="232" t="s">
        <v>621</v>
      </c>
      <c r="G61" s="297" t="s">
        <v>586</v>
      </c>
      <c r="H61" s="395" t="str">
        <f t="shared" si="23"/>
        <v>PRISTINE</v>
      </c>
      <c r="I61" s="395" t="e">
        <f>#REF!</f>
        <v>#REF!</v>
      </c>
      <c r="J61" s="235" t="s">
        <v>30</v>
      </c>
      <c r="K61" s="235">
        <f>$Q$29</f>
        <v>109</v>
      </c>
      <c r="L61" s="235">
        <v>1</v>
      </c>
      <c r="M61" s="235">
        <f t="shared" ref="M61" si="28">K61*L61</f>
        <v>109</v>
      </c>
      <c r="N61" s="241"/>
      <c r="O61" s="237">
        <f t="shared" ref="O61" si="29">ROUNDUP(N61+M61,0)</f>
        <v>109</v>
      </c>
      <c r="P61" s="397"/>
      <c r="Q61" s="398"/>
    </row>
    <row r="62" spans="1:17" s="46" customFormat="1" ht="65">
      <c r="A62" s="240">
        <v>3</v>
      </c>
      <c r="B62" s="394" t="s">
        <v>227</v>
      </c>
      <c r="C62" s="394"/>
      <c r="D62" s="394"/>
      <c r="E62" s="394"/>
      <c r="F62" s="232" t="s">
        <v>132</v>
      </c>
      <c r="G62" s="297" t="s">
        <v>253</v>
      </c>
      <c r="H62" s="395" t="str">
        <f t="shared" si="23"/>
        <v>PRISTINE</v>
      </c>
      <c r="I62" s="395" t="e">
        <f>#REF!</f>
        <v>#REF!</v>
      </c>
      <c r="J62" s="235" t="s">
        <v>30</v>
      </c>
      <c r="K62" s="235">
        <f>$Q$22</f>
        <v>74</v>
      </c>
      <c r="L62" s="235">
        <v>1</v>
      </c>
      <c r="M62" s="235">
        <f t="shared" si="24"/>
        <v>74</v>
      </c>
      <c r="N62" s="241"/>
      <c r="O62" s="237">
        <f t="shared" si="25"/>
        <v>74</v>
      </c>
      <c r="P62" s="397"/>
      <c r="Q62" s="398"/>
    </row>
    <row r="63" spans="1:17" s="46" customFormat="1" ht="65">
      <c r="A63" s="240">
        <v>3</v>
      </c>
      <c r="B63" s="394" t="s">
        <v>227</v>
      </c>
      <c r="C63" s="394"/>
      <c r="D63" s="394"/>
      <c r="E63" s="394"/>
      <c r="F63" s="232" t="s">
        <v>132</v>
      </c>
      <c r="G63" s="297" t="s">
        <v>253</v>
      </c>
      <c r="H63" s="395" t="str">
        <f t="shared" si="23"/>
        <v>PRISTINE</v>
      </c>
      <c r="I63" s="395" t="e">
        <f>#REF!</f>
        <v>#REF!</v>
      </c>
      <c r="J63" s="235" t="s">
        <v>30</v>
      </c>
      <c r="K63" s="235">
        <f>$Q$29</f>
        <v>109</v>
      </c>
      <c r="L63" s="235">
        <v>1</v>
      </c>
      <c r="M63" s="235">
        <f t="shared" ref="M63" si="30">K63*L63</f>
        <v>109</v>
      </c>
      <c r="N63" s="241"/>
      <c r="O63" s="237">
        <f t="shared" ref="O63" si="31">ROUNDUP(N63+M63,0)</f>
        <v>109</v>
      </c>
      <c r="P63" s="399"/>
      <c r="Q63" s="400"/>
    </row>
    <row r="64" spans="1:17" s="46" customFormat="1" ht="45.65" customHeight="1">
      <c r="A64" s="240">
        <v>4</v>
      </c>
      <c r="B64" s="394" t="s">
        <v>232</v>
      </c>
      <c r="C64" s="389"/>
      <c r="D64" s="389"/>
      <c r="E64" s="389"/>
      <c r="F64" s="232" t="s">
        <v>55</v>
      </c>
      <c r="G64" s="232"/>
      <c r="H64" s="395" t="str">
        <f>H62</f>
        <v>PRISTINE</v>
      </c>
      <c r="I64" s="395"/>
      <c r="J64" s="235" t="s">
        <v>30</v>
      </c>
      <c r="K64" s="235">
        <f>$Q$22</f>
        <v>74</v>
      </c>
      <c r="L64" s="242">
        <f t="shared" ref="L64:L65" si="32">1/40</f>
        <v>2.5000000000000001E-2</v>
      </c>
      <c r="M64" s="235">
        <f t="shared" si="24"/>
        <v>1.85</v>
      </c>
      <c r="N64" s="241"/>
      <c r="O64" s="237">
        <f t="shared" si="25"/>
        <v>2</v>
      </c>
      <c r="P64" s="401"/>
      <c r="Q64" s="401"/>
    </row>
    <row r="65" spans="1:17" s="46" customFormat="1" ht="45.65" customHeight="1">
      <c r="A65" s="240">
        <v>4</v>
      </c>
      <c r="B65" s="394" t="s">
        <v>232</v>
      </c>
      <c r="C65" s="389"/>
      <c r="D65" s="389"/>
      <c r="E65" s="389"/>
      <c r="F65" s="232" t="s">
        <v>55</v>
      </c>
      <c r="G65" s="232"/>
      <c r="H65" s="395" t="str">
        <f>H63</f>
        <v>PRISTINE</v>
      </c>
      <c r="I65" s="395"/>
      <c r="J65" s="235" t="s">
        <v>30</v>
      </c>
      <c r="K65" s="235">
        <f>$Q$29</f>
        <v>109</v>
      </c>
      <c r="L65" s="242">
        <f t="shared" si="32"/>
        <v>2.5000000000000001E-2</v>
      </c>
      <c r="M65" s="235">
        <f t="shared" ref="M65" si="33">K65*L65</f>
        <v>2.7250000000000001</v>
      </c>
      <c r="N65" s="241"/>
      <c r="O65" s="237">
        <f t="shared" ref="O65" si="34">ROUNDUP(N65+M65,0)</f>
        <v>3</v>
      </c>
      <c r="P65" s="401"/>
      <c r="Q65" s="401"/>
    </row>
    <row r="66" spans="1:17" s="46" customFormat="1" ht="45.65" customHeight="1">
      <c r="A66" s="240">
        <v>5</v>
      </c>
      <c r="B66" s="394" t="s">
        <v>134</v>
      </c>
      <c r="C66" s="389"/>
      <c r="D66" s="389"/>
      <c r="E66" s="389"/>
      <c r="F66" s="232" t="s">
        <v>55</v>
      </c>
      <c r="G66" s="232"/>
      <c r="H66" s="395" t="str">
        <f>$D$22</f>
        <v>PRISTINE</v>
      </c>
      <c r="I66" s="395" t="e">
        <f>#REF!</f>
        <v>#REF!</v>
      </c>
      <c r="J66" s="235" t="s">
        <v>30</v>
      </c>
      <c r="K66" s="235">
        <f>$Q$22</f>
        <v>74</v>
      </c>
      <c r="L66" s="360">
        <f>L64*2</f>
        <v>0.05</v>
      </c>
      <c r="M66" s="359">
        <f t="shared" si="24"/>
        <v>3.7</v>
      </c>
      <c r="N66" s="361"/>
      <c r="O66" s="362">
        <f t="shared" si="25"/>
        <v>4</v>
      </c>
      <c r="P66" s="396"/>
      <c r="Q66" s="396"/>
    </row>
    <row r="67" spans="1:17" s="46" customFormat="1" ht="45.65" customHeight="1">
      <c r="A67" s="240">
        <v>5</v>
      </c>
      <c r="B67" s="394" t="s">
        <v>134</v>
      </c>
      <c r="C67" s="389"/>
      <c r="D67" s="389"/>
      <c r="E67" s="389"/>
      <c r="F67" s="232" t="s">
        <v>55</v>
      </c>
      <c r="G67" s="232"/>
      <c r="H67" s="395" t="str">
        <f>$D$22</f>
        <v>PRISTINE</v>
      </c>
      <c r="I67" s="395" t="e">
        <f>#REF!</f>
        <v>#REF!</v>
      </c>
      <c r="J67" s="235" t="s">
        <v>30</v>
      </c>
      <c r="K67" s="235">
        <f>$Q$29</f>
        <v>109</v>
      </c>
      <c r="L67" s="360">
        <f>L65*2</f>
        <v>0.05</v>
      </c>
      <c r="M67" s="359">
        <f t="shared" ref="M67" si="35">K67*L67</f>
        <v>5.45</v>
      </c>
      <c r="N67" s="361"/>
      <c r="O67" s="362">
        <f t="shared" ref="O67" si="36">ROUNDUP(N67+M67,0)</f>
        <v>6</v>
      </c>
      <c r="P67" s="396"/>
      <c r="Q67" s="396"/>
    </row>
    <row r="68" spans="1:17" s="46" customFormat="1" ht="45.65" customHeight="1">
      <c r="A68" s="240">
        <v>6</v>
      </c>
      <c r="B68" s="394" t="s">
        <v>135</v>
      </c>
      <c r="C68" s="389"/>
      <c r="D68" s="389"/>
      <c r="E68" s="389"/>
      <c r="F68" s="232" t="s">
        <v>132</v>
      </c>
      <c r="G68" s="232"/>
      <c r="H68" s="395" t="str">
        <f>$D$22</f>
        <v>PRISTINE</v>
      </c>
      <c r="I68" s="395" t="e">
        <f>#REF!</f>
        <v>#REF!</v>
      </c>
      <c r="J68" s="235" t="s">
        <v>30</v>
      </c>
      <c r="K68" s="235">
        <f>$Q$22</f>
        <v>74</v>
      </c>
      <c r="L68" s="360">
        <f>L66*2</f>
        <v>0.1</v>
      </c>
      <c r="M68" s="359">
        <f t="shared" si="24"/>
        <v>7.4</v>
      </c>
      <c r="N68" s="361"/>
      <c r="O68" s="362">
        <f t="shared" si="25"/>
        <v>8</v>
      </c>
      <c r="P68" s="396"/>
      <c r="Q68" s="396"/>
    </row>
    <row r="69" spans="1:17" s="46" customFormat="1" ht="45.65" customHeight="1">
      <c r="A69" s="240">
        <v>6</v>
      </c>
      <c r="B69" s="394" t="s">
        <v>135</v>
      </c>
      <c r="C69" s="389"/>
      <c r="D69" s="389"/>
      <c r="E69" s="389"/>
      <c r="F69" s="232" t="s">
        <v>132</v>
      </c>
      <c r="G69" s="232"/>
      <c r="H69" s="395" t="str">
        <f>$D$22</f>
        <v>PRISTINE</v>
      </c>
      <c r="I69" s="395" t="e">
        <f>#REF!</f>
        <v>#REF!</v>
      </c>
      <c r="J69" s="235" t="s">
        <v>30</v>
      </c>
      <c r="K69" s="235">
        <f>$Q$29</f>
        <v>109</v>
      </c>
      <c r="L69" s="360">
        <f>L67*2</f>
        <v>0.1</v>
      </c>
      <c r="M69" s="359">
        <f t="shared" ref="M69" si="37">K69*L69</f>
        <v>10.9</v>
      </c>
      <c r="N69" s="361"/>
      <c r="O69" s="362">
        <f t="shared" ref="O69" si="38">ROUNDUP(N69+M69,0)</f>
        <v>11</v>
      </c>
      <c r="P69" s="396"/>
      <c r="Q69" s="396"/>
    </row>
    <row r="70" spans="1:17" s="15" customFormat="1" ht="33" customHeight="1">
      <c r="B70" s="105" t="s">
        <v>67</v>
      </c>
      <c r="C70" s="106"/>
      <c r="D70" s="107"/>
      <c r="E70" s="107"/>
      <c r="F70" s="289"/>
      <c r="G70" s="108"/>
      <c r="H70" s="107"/>
      <c r="I70" s="107"/>
      <c r="J70" s="425" t="s">
        <v>31</v>
      </c>
      <c r="K70" s="425"/>
      <c r="L70" s="425"/>
      <c r="M70" s="425"/>
      <c r="N70" s="425"/>
      <c r="O70" s="45"/>
      <c r="P70" s="45"/>
      <c r="Q70" s="46"/>
    </row>
    <row r="71" spans="1:17" s="118" customFormat="1" ht="84" customHeight="1">
      <c r="A71" s="118">
        <v>1</v>
      </c>
      <c r="B71" s="120" t="s">
        <v>120</v>
      </c>
      <c r="C71" s="402" t="s">
        <v>606</v>
      </c>
      <c r="D71" s="402"/>
      <c r="E71" s="402"/>
      <c r="F71" s="402"/>
      <c r="G71" s="402"/>
      <c r="H71" s="402"/>
      <c r="I71" s="402"/>
      <c r="J71" s="402"/>
      <c r="K71" s="402"/>
      <c r="L71" s="402"/>
      <c r="M71" s="47"/>
      <c r="N71" s="47"/>
      <c r="O71" s="47"/>
      <c r="P71" s="47"/>
      <c r="Q71" s="47"/>
    </row>
    <row r="72" spans="1:17" s="15" customFormat="1" ht="34.5" customHeight="1">
      <c r="A72" s="118"/>
      <c r="B72" s="441" t="s">
        <v>49</v>
      </c>
      <c r="C72" s="442"/>
      <c r="D72" s="442"/>
      <c r="E72" s="442"/>
      <c r="F72" s="442"/>
      <c r="G72" s="442"/>
      <c r="H72" s="442"/>
      <c r="I72" s="443"/>
      <c r="J72" s="47"/>
      <c r="K72" s="19"/>
      <c r="L72" s="19"/>
      <c r="M72" s="47"/>
      <c r="N72" s="47"/>
      <c r="O72" s="47"/>
      <c r="P72" s="47"/>
      <c r="Q72" s="47"/>
    </row>
    <row r="73" spans="1:17" s="15" customFormat="1" ht="59.25" customHeight="1">
      <c r="A73" s="118"/>
      <c r="B73" s="403" t="s">
        <v>42</v>
      </c>
      <c r="C73" s="404"/>
      <c r="D73" s="446" t="s">
        <v>54</v>
      </c>
      <c r="E73" s="447"/>
      <c r="F73" s="447"/>
      <c r="G73" s="447"/>
      <c r="H73" s="447"/>
      <c r="I73" s="448"/>
      <c r="J73" s="47"/>
      <c r="K73" s="47"/>
      <c r="L73" s="47"/>
      <c r="M73" s="47"/>
      <c r="N73" s="47"/>
      <c r="O73" s="47"/>
      <c r="P73" s="47"/>
      <c r="Q73" s="47"/>
    </row>
    <row r="74" spans="1:17" s="15" customFormat="1" ht="156.65" customHeight="1">
      <c r="A74" s="118"/>
      <c r="B74" s="390" t="s">
        <v>616</v>
      </c>
      <c r="C74" s="391"/>
      <c r="D74" s="453" t="s">
        <v>626</v>
      </c>
      <c r="E74" s="454"/>
      <c r="F74" s="454"/>
      <c r="G74" s="454"/>
      <c r="H74" s="454"/>
      <c r="I74" s="455"/>
      <c r="J74" s="47"/>
      <c r="K74" s="47"/>
      <c r="L74" s="47"/>
      <c r="M74" s="47"/>
      <c r="N74" s="47"/>
      <c r="O74" s="47"/>
    </row>
    <row r="75" spans="1:17" s="15" customFormat="1" ht="32.5">
      <c r="A75" s="118"/>
      <c r="B75" s="437"/>
      <c r="C75" s="438"/>
      <c r="D75" s="439"/>
      <c r="E75" s="439"/>
      <c r="F75" s="439"/>
      <c r="G75" s="439"/>
      <c r="H75" s="439"/>
      <c r="I75" s="440"/>
      <c r="J75" s="47"/>
      <c r="K75" s="47"/>
      <c r="L75" s="47"/>
    </row>
    <row r="76" spans="1:17" s="15" customFormat="1" ht="40.5" customHeight="1">
      <c r="A76" s="118"/>
      <c r="B76" s="433"/>
      <c r="C76" s="434"/>
      <c r="D76" s="301" t="s">
        <v>222</v>
      </c>
      <c r="E76" s="301" t="s">
        <v>61</v>
      </c>
      <c r="F76" s="301" t="s">
        <v>10</v>
      </c>
      <c r="G76" s="301" t="s">
        <v>58</v>
      </c>
      <c r="H76" s="301" t="s">
        <v>59</v>
      </c>
      <c r="I76" s="301" t="s">
        <v>60</v>
      </c>
      <c r="J76" s="47"/>
    </row>
    <row r="77" spans="1:17" s="15" customFormat="1" ht="147" customHeight="1">
      <c r="A77" s="118"/>
      <c r="B77" s="435" t="s">
        <v>591</v>
      </c>
      <c r="C77" s="436"/>
      <c r="D77" s="456" t="s">
        <v>590</v>
      </c>
      <c r="E77" s="456"/>
      <c r="F77" s="456"/>
      <c r="G77" s="456"/>
      <c r="H77" s="456"/>
      <c r="I77" s="456"/>
      <c r="J77" s="47"/>
      <c r="K77" s="293" t="s">
        <v>588</v>
      </c>
      <c r="L77" s="389"/>
      <c r="M77" s="389"/>
      <c r="N77" s="389"/>
    </row>
    <row r="78" spans="1:17" s="15" customFormat="1" ht="255" customHeight="1">
      <c r="A78" s="118"/>
      <c r="B78" s="435" t="s">
        <v>592</v>
      </c>
      <c r="C78" s="436"/>
      <c r="D78" s="358" t="s">
        <v>593</v>
      </c>
      <c r="E78" s="358" t="s">
        <v>594</v>
      </c>
      <c r="F78" s="358" t="s">
        <v>595</v>
      </c>
      <c r="G78" s="358" t="s">
        <v>596</v>
      </c>
      <c r="H78" s="358" t="s">
        <v>255</v>
      </c>
      <c r="I78" s="358" t="s">
        <v>597</v>
      </c>
      <c r="J78" s="47"/>
      <c r="K78" s="293" t="s">
        <v>589</v>
      </c>
      <c r="L78" s="389"/>
      <c r="M78" s="389"/>
      <c r="N78" s="389"/>
    </row>
    <row r="79" spans="1:17" s="15" customFormat="1" ht="130" customHeight="1">
      <c r="A79" s="118"/>
      <c r="B79" s="435" t="s">
        <v>598</v>
      </c>
      <c r="C79" s="436"/>
      <c r="D79" s="457" t="s">
        <v>599</v>
      </c>
      <c r="E79" s="458"/>
      <c r="F79" s="458"/>
      <c r="G79" s="458"/>
      <c r="H79" s="458"/>
      <c r="I79" s="459"/>
      <c r="J79" s="47"/>
      <c r="K79" s="357"/>
      <c r="L79" s="46"/>
      <c r="M79" s="46"/>
      <c r="N79" s="46"/>
    </row>
    <row r="80" spans="1:17" s="15" customFormat="1" ht="130" customHeight="1">
      <c r="A80" s="118"/>
      <c r="B80" s="435" t="s">
        <v>600</v>
      </c>
      <c r="C80" s="436"/>
      <c r="D80" s="358" t="s">
        <v>599</v>
      </c>
      <c r="E80" s="358" t="s">
        <v>601</v>
      </c>
      <c r="F80" s="358" t="s">
        <v>602</v>
      </c>
      <c r="G80" s="358" t="s">
        <v>603</v>
      </c>
      <c r="H80" s="358" t="s">
        <v>604</v>
      </c>
      <c r="I80" s="358" t="s">
        <v>605</v>
      </c>
      <c r="J80" s="47"/>
      <c r="K80" s="357"/>
      <c r="L80" s="46"/>
      <c r="M80" s="46"/>
      <c r="N80" s="46"/>
    </row>
    <row r="81" spans="1:17" s="15" customFormat="1" ht="12.75" customHeight="1">
      <c r="A81" s="118"/>
      <c r="B81" s="118"/>
      <c r="C81" s="118"/>
      <c r="D81" s="118"/>
      <c r="E81" s="118"/>
      <c r="F81" s="46"/>
      <c r="G81" s="118"/>
      <c r="H81" s="118"/>
      <c r="I81" s="118"/>
      <c r="J81" s="47"/>
      <c r="K81" s="47"/>
      <c r="L81" s="47"/>
      <c r="M81" s="47"/>
      <c r="N81" s="47"/>
      <c r="O81" s="47"/>
      <c r="P81" s="47"/>
      <c r="Q81" s="47"/>
    </row>
    <row r="82" spans="1:17" s="118" customFormat="1" ht="32.5">
      <c r="A82" s="16">
        <v>2</v>
      </c>
      <c r="B82" s="120" t="s">
        <v>121</v>
      </c>
      <c r="C82" s="432" t="s">
        <v>228</v>
      </c>
      <c r="D82" s="432"/>
      <c r="E82" s="432"/>
      <c r="F82" s="432"/>
      <c r="G82" s="47"/>
      <c r="H82" s="47"/>
      <c r="I82" s="47"/>
      <c r="J82" s="47"/>
      <c r="K82" s="19"/>
      <c r="L82" s="19"/>
      <c r="M82" s="47"/>
      <c r="N82" s="47"/>
      <c r="O82" s="47"/>
      <c r="P82" s="47"/>
      <c r="Q82" s="47"/>
    </row>
    <row r="83" spans="1:17" s="15" customFormat="1" ht="32.5">
      <c r="A83" s="118"/>
      <c r="B83" s="118"/>
      <c r="C83" s="118"/>
      <c r="D83" s="118"/>
      <c r="E83" s="118"/>
      <c r="F83" s="46"/>
      <c r="G83" s="118"/>
      <c r="H83" s="118"/>
      <c r="I83" s="118"/>
      <c r="J83" s="47"/>
      <c r="K83" s="47"/>
      <c r="L83" s="47"/>
      <c r="M83" s="47"/>
      <c r="N83" s="47"/>
      <c r="O83" s="47"/>
      <c r="P83" s="47"/>
      <c r="Q83" s="47"/>
    </row>
    <row r="84" spans="1:17" s="118" customFormat="1" ht="32.5">
      <c r="A84" s="16">
        <v>3</v>
      </c>
      <c r="B84" s="120" t="s">
        <v>122</v>
      </c>
      <c r="C84" s="18" t="s">
        <v>229</v>
      </c>
      <c r="D84" s="18"/>
      <c r="E84" s="18"/>
      <c r="F84" s="50"/>
      <c r="G84" s="47"/>
      <c r="H84" s="47"/>
      <c r="I84" s="47"/>
      <c r="J84" s="47"/>
      <c r="K84" s="19"/>
      <c r="L84" s="19"/>
      <c r="M84" s="47"/>
      <c r="N84" s="47"/>
      <c r="O84" s="47"/>
      <c r="P84" s="47"/>
      <c r="Q84" s="47"/>
    </row>
    <row r="85" spans="1:17" s="15" customFormat="1" ht="36.65" hidden="1" customHeight="1">
      <c r="A85" s="118"/>
      <c r="B85" s="403" t="s">
        <v>42</v>
      </c>
      <c r="C85" s="404"/>
      <c r="D85" s="446" t="s">
        <v>70</v>
      </c>
      <c r="E85" s="447"/>
      <c r="F85" s="447"/>
      <c r="G85" s="447"/>
      <c r="H85" s="447"/>
      <c r="I85" s="448"/>
      <c r="J85" s="47"/>
      <c r="K85" s="47"/>
      <c r="L85" s="47"/>
      <c r="M85" s="47"/>
      <c r="N85" s="47"/>
      <c r="O85" s="47"/>
      <c r="P85" s="47"/>
      <c r="Q85" s="47"/>
    </row>
    <row r="86" spans="1:17" s="15" customFormat="1" ht="77.150000000000006" hidden="1" customHeight="1">
      <c r="A86" s="118"/>
      <c r="B86" s="449" t="str">
        <f>$D$22</f>
        <v>PRISTINE</v>
      </c>
      <c r="C86" s="449" t="e">
        <f>#REF!</f>
        <v>#REF!</v>
      </c>
      <c r="D86" s="450" t="s">
        <v>218</v>
      </c>
      <c r="E86" s="451"/>
      <c r="F86" s="451"/>
      <c r="G86" s="451"/>
      <c r="H86" s="451"/>
      <c r="I86" s="452"/>
      <c r="J86" s="47"/>
      <c r="K86" s="47"/>
      <c r="L86" s="47"/>
      <c r="M86" s="47"/>
      <c r="N86" s="47"/>
      <c r="O86" s="47"/>
    </row>
    <row r="87" spans="1:17" s="15" customFormat="1" ht="77.150000000000006" hidden="1" customHeight="1">
      <c r="A87" s="118"/>
      <c r="B87" s="449" t="str">
        <f>$D$29</f>
        <v>RAIN FOREST</v>
      </c>
      <c r="C87" s="449"/>
      <c r="D87" s="450" t="s">
        <v>201</v>
      </c>
      <c r="E87" s="451"/>
      <c r="F87" s="451"/>
      <c r="G87" s="451"/>
      <c r="H87" s="451"/>
      <c r="I87" s="452"/>
      <c r="J87" s="47"/>
      <c r="K87" s="47"/>
      <c r="L87" s="47"/>
      <c r="M87" s="47"/>
      <c r="N87" s="47"/>
      <c r="O87" s="47"/>
    </row>
    <row r="88" spans="1:17" s="15" customFormat="1" ht="77.150000000000006" hidden="1" customHeight="1">
      <c r="A88" s="118"/>
      <c r="B88" s="449">
        <f>$D$35</f>
        <v>0</v>
      </c>
      <c r="C88" s="449" t="e">
        <f>#REF!</f>
        <v>#REF!</v>
      </c>
      <c r="D88" s="450" t="s">
        <v>218</v>
      </c>
      <c r="E88" s="451"/>
      <c r="F88" s="451"/>
      <c r="G88" s="451"/>
      <c r="H88" s="451"/>
      <c r="I88" s="452"/>
      <c r="J88" s="47"/>
      <c r="K88" s="47"/>
      <c r="L88" s="47"/>
      <c r="M88" s="47"/>
      <c r="N88" s="47"/>
      <c r="O88" s="47"/>
    </row>
    <row r="89" spans="1:17" s="15" customFormat="1" ht="32.5" hidden="1">
      <c r="A89" s="118"/>
      <c r="B89" s="118"/>
      <c r="C89" s="47"/>
      <c r="D89" s="47"/>
      <c r="E89" s="47"/>
      <c r="F89" s="288"/>
      <c r="G89" s="47"/>
      <c r="H89" s="47"/>
      <c r="I89" s="47"/>
      <c r="J89" s="47"/>
      <c r="K89" s="47"/>
      <c r="L89" s="47"/>
      <c r="M89" s="47"/>
      <c r="N89" s="47"/>
      <c r="O89" s="47"/>
      <c r="P89" s="47"/>
      <c r="Q89" s="47"/>
    </row>
    <row r="90" spans="1:17" s="15" customFormat="1" ht="29.25" customHeight="1">
      <c r="B90" s="425" t="s">
        <v>118</v>
      </c>
      <c r="C90" s="425"/>
      <c r="D90" s="425"/>
      <c r="E90" s="425"/>
      <c r="F90" s="46"/>
      <c r="G90" s="47"/>
      <c r="N90" s="46"/>
      <c r="O90" s="45"/>
      <c r="P90" s="45"/>
      <c r="Q90" s="46"/>
    </row>
    <row r="91" spans="1:17" s="15" customFormat="1" ht="35.25" customHeight="1">
      <c r="A91" s="118">
        <v>1</v>
      </c>
      <c r="B91" s="124" t="s">
        <v>608</v>
      </c>
      <c r="C91" s="118"/>
      <c r="D91" s="118"/>
      <c r="F91" s="46"/>
      <c r="G91" s="47"/>
      <c r="N91" s="46"/>
      <c r="O91" s="45"/>
      <c r="P91" s="45"/>
      <c r="Q91" s="46"/>
    </row>
    <row r="92" spans="1:17" s="15" customFormat="1" ht="35.25" customHeight="1">
      <c r="A92" s="118">
        <v>2</v>
      </c>
      <c r="B92" s="124" t="s">
        <v>609</v>
      </c>
      <c r="C92" s="118"/>
      <c r="D92" s="118"/>
      <c r="F92" s="46"/>
      <c r="G92" s="47"/>
      <c r="N92" s="46"/>
      <c r="O92" s="45"/>
      <c r="P92" s="45"/>
      <c r="Q92" s="46"/>
    </row>
    <row r="93" spans="1:17" s="292" customFormat="1" ht="89.15" customHeight="1">
      <c r="A93" s="302"/>
      <c r="B93" s="303"/>
      <c r="C93" s="302"/>
      <c r="D93" s="302"/>
      <c r="F93" s="304"/>
      <c r="G93" s="305"/>
      <c r="N93" s="304"/>
      <c r="O93" s="306"/>
      <c r="P93" s="306"/>
      <c r="Q93" s="304"/>
    </row>
    <row r="94" spans="1:17" s="125" customFormat="1" ht="21.65" customHeight="1">
      <c r="A94" s="444"/>
      <c r="B94" s="445"/>
      <c r="C94" s="445"/>
      <c r="D94" s="445"/>
      <c r="E94" s="445"/>
      <c r="F94" s="445"/>
      <c r="G94" s="445"/>
      <c r="H94" s="445"/>
      <c r="I94" s="445"/>
      <c r="J94" s="445"/>
      <c r="K94" s="445"/>
      <c r="L94" s="445"/>
      <c r="M94" s="445"/>
      <c r="N94" s="445"/>
      <c r="O94" s="445"/>
      <c r="P94" s="445"/>
      <c r="Q94" s="445"/>
    </row>
    <row r="95" spans="1:17" s="307" customFormat="1" ht="77.150000000000006" customHeight="1">
      <c r="B95" s="309"/>
      <c r="C95" s="308"/>
      <c r="D95" s="308"/>
      <c r="E95" s="308"/>
      <c r="F95" s="308"/>
      <c r="G95" s="308"/>
      <c r="H95" s="308"/>
      <c r="I95" s="308"/>
      <c r="J95" s="308"/>
      <c r="K95" s="308"/>
      <c r="L95" s="308"/>
      <c r="M95" s="308"/>
      <c r="N95" s="308"/>
      <c r="O95" s="308"/>
      <c r="P95" s="308"/>
      <c r="Q95" s="308"/>
    </row>
    <row r="96" spans="1:17" s="307" customFormat="1" ht="77.150000000000006" customHeight="1">
      <c r="B96" s="309"/>
      <c r="C96" s="308"/>
      <c r="D96" s="308"/>
      <c r="E96" s="308"/>
      <c r="F96" s="308"/>
      <c r="G96" s="308"/>
      <c r="H96" s="308"/>
      <c r="I96" s="308"/>
      <c r="J96" s="308"/>
      <c r="K96" s="308"/>
      <c r="L96" s="308"/>
      <c r="M96" s="308"/>
      <c r="N96" s="308"/>
      <c r="O96" s="308"/>
      <c r="P96" s="308"/>
      <c r="Q96" s="308"/>
    </row>
    <row r="97" spans="6:7" s="125" customFormat="1" ht="43" customHeight="1">
      <c r="F97" s="290"/>
      <c r="G97" s="126"/>
    </row>
    <row r="98" spans="6:7" s="125" customFormat="1" ht="32.5">
      <c r="F98" s="290"/>
      <c r="G98" s="126"/>
    </row>
    <row r="99" spans="6:7" s="125" customFormat="1" ht="32.5">
      <c r="F99" s="290"/>
      <c r="G99" s="126"/>
    </row>
    <row r="100" spans="6:7" s="125" customFormat="1" ht="32.5">
      <c r="F100" s="290"/>
      <c r="G100" s="126"/>
    </row>
    <row r="101" spans="6:7" s="125" customFormat="1" ht="32.5">
      <c r="F101" s="290"/>
      <c r="G101" s="126"/>
    </row>
    <row r="102" spans="6:7" s="125" customFormat="1" ht="32.5">
      <c r="F102" s="290"/>
      <c r="G102" s="126"/>
    </row>
    <row r="103" spans="6:7" s="125" customFormat="1" ht="32.5">
      <c r="F103" s="290"/>
      <c r="G103" s="126"/>
    </row>
    <row r="104" spans="6:7" s="125" customFormat="1" ht="32.5">
      <c r="F104" s="290"/>
      <c r="G104" s="126"/>
    </row>
    <row r="105" spans="6:7" s="125" customFormat="1" ht="32.5">
      <c r="F105" s="290"/>
      <c r="G105" s="126"/>
    </row>
    <row r="106" spans="6:7" s="125" customFormat="1" ht="32.5">
      <c r="F106" s="290"/>
      <c r="G106" s="126"/>
    </row>
    <row r="107" spans="6:7" s="125" customFormat="1" ht="32.5">
      <c r="F107" s="290"/>
      <c r="G107" s="126"/>
    </row>
    <row r="108" spans="6:7" s="125" customFormat="1" ht="32.5">
      <c r="F108" s="290"/>
      <c r="G108" s="126"/>
    </row>
    <row r="109" spans="6:7" s="125" customFormat="1" ht="32.5">
      <c r="F109" s="290"/>
      <c r="G109" s="126"/>
    </row>
    <row r="110" spans="6:7" s="125" customFormat="1" ht="32.5">
      <c r="F110" s="290"/>
      <c r="G110" s="126"/>
    </row>
    <row r="111" spans="6:7" s="125" customFormat="1" ht="32.5">
      <c r="F111" s="290"/>
      <c r="G111" s="126"/>
    </row>
    <row r="112" spans="6:7" s="125" customFormat="1" ht="32.5">
      <c r="F112" s="290"/>
      <c r="G112" s="126"/>
    </row>
    <row r="113" spans="6:7" s="125" customFormat="1" ht="32.5">
      <c r="F113" s="290"/>
      <c r="G113" s="126"/>
    </row>
    <row r="114" spans="6:7" s="125" customFormat="1" ht="32.5">
      <c r="F114" s="290"/>
      <c r="G114" s="126"/>
    </row>
    <row r="115" spans="6:7" s="125" customFormat="1" ht="32.5">
      <c r="F115" s="290"/>
      <c r="G115" s="126"/>
    </row>
    <row r="116" spans="6:7" s="125" customFormat="1" ht="32.5">
      <c r="F116" s="290"/>
      <c r="G116" s="126"/>
    </row>
    <row r="117" spans="6:7" s="125" customFormat="1" ht="32.5">
      <c r="F117" s="290"/>
      <c r="G117" s="126"/>
    </row>
    <row r="118" spans="6:7" s="125" customFormat="1" ht="32.5">
      <c r="F118" s="290"/>
      <c r="G118" s="126"/>
    </row>
  </sheetData>
  <autoFilter ref="A45:R68" xr:uid="{00000000-0009-0000-0000-000000000000}">
    <filterColumn colId="0" showButton="0"/>
    <filterColumn colId="1" showButton="0"/>
    <filterColumn colId="2" showButton="0"/>
    <filterColumn colId="3" showButton="0"/>
    <filterColumn colId="7" showButton="0"/>
  </autoFilter>
  <mergeCells count="112">
    <mergeCell ref="C82:F82"/>
    <mergeCell ref="B76:C76"/>
    <mergeCell ref="B77:C77"/>
    <mergeCell ref="B75:I75"/>
    <mergeCell ref="B90:E90"/>
    <mergeCell ref="B72:I72"/>
    <mergeCell ref="L77:N77"/>
    <mergeCell ref="L78:N78"/>
    <mergeCell ref="A94:Q94"/>
    <mergeCell ref="B85:C85"/>
    <mergeCell ref="D85:I85"/>
    <mergeCell ref="B86:C86"/>
    <mergeCell ref="D86:I86"/>
    <mergeCell ref="B87:C87"/>
    <mergeCell ref="D87:I87"/>
    <mergeCell ref="B88:C88"/>
    <mergeCell ref="D88:I88"/>
    <mergeCell ref="D73:I73"/>
    <mergeCell ref="D74:I74"/>
    <mergeCell ref="D77:I77"/>
    <mergeCell ref="B79:C79"/>
    <mergeCell ref="B80:C80"/>
    <mergeCell ref="D79:I79"/>
    <mergeCell ref="B78:C78"/>
    <mergeCell ref="D37:Q38"/>
    <mergeCell ref="D11:F11"/>
    <mergeCell ref="B13:F13"/>
    <mergeCell ref="J70:N70"/>
    <mergeCell ref="H46:I46"/>
    <mergeCell ref="A45:E45"/>
    <mergeCell ref="B46:E46"/>
    <mergeCell ref="H45:I45"/>
    <mergeCell ref="B58:E58"/>
    <mergeCell ref="H58:I58"/>
    <mergeCell ref="H52:I52"/>
    <mergeCell ref="B60:E60"/>
    <mergeCell ref="A57:E57"/>
    <mergeCell ref="H57:I57"/>
    <mergeCell ref="H68:I68"/>
    <mergeCell ref="B64:E64"/>
    <mergeCell ref="B62:E62"/>
    <mergeCell ref="H60:I60"/>
    <mergeCell ref="H62:I62"/>
    <mergeCell ref="P64:Q64"/>
    <mergeCell ref="P52:Q52"/>
    <mergeCell ref="B47:E47"/>
    <mergeCell ref="H47:I47"/>
    <mergeCell ref="A39:C39"/>
    <mergeCell ref="N1:O1"/>
    <mergeCell ref="P1:Q1"/>
    <mergeCell ref="N2:O2"/>
    <mergeCell ref="P2:Q2"/>
    <mergeCell ref="N3:O3"/>
    <mergeCell ref="P3:Q3"/>
    <mergeCell ref="D8:F8"/>
    <mergeCell ref="G5:M8"/>
    <mergeCell ref="M11:Q11"/>
    <mergeCell ref="C71:L71"/>
    <mergeCell ref="H48:I48"/>
    <mergeCell ref="B52:E52"/>
    <mergeCell ref="B50:E50"/>
    <mergeCell ref="H50:I50"/>
    <mergeCell ref="B48:E48"/>
    <mergeCell ref="P66:Q66"/>
    <mergeCell ref="P68:Q68"/>
    <mergeCell ref="B73:C73"/>
    <mergeCell ref="B49:E49"/>
    <mergeCell ref="H49:I49"/>
    <mergeCell ref="B51:E51"/>
    <mergeCell ref="H51:I51"/>
    <mergeCell ref="H59:I59"/>
    <mergeCell ref="B74:C74"/>
    <mergeCell ref="B54:E54"/>
    <mergeCell ref="H54:I54"/>
    <mergeCell ref="P54:Q54"/>
    <mergeCell ref="B68:E68"/>
    <mergeCell ref="H64:I64"/>
    <mergeCell ref="B66:E66"/>
    <mergeCell ref="H66:I66"/>
    <mergeCell ref="P59:Q59"/>
    <mergeCell ref="B69:E69"/>
    <mergeCell ref="H69:I69"/>
    <mergeCell ref="P69:Q69"/>
    <mergeCell ref="P60:Q63"/>
    <mergeCell ref="B61:E61"/>
    <mergeCell ref="H61:I61"/>
    <mergeCell ref="B63:E63"/>
    <mergeCell ref="H63:I63"/>
    <mergeCell ref="B65:E65"/>
    <mergeCell ref="H65:I65"/>
    <mergeCell ref="P65:Q65"/>
    <mergeCell ref="B67:E67"/>
    <mergeCell ref="H67:I67"/>
    <mergeCell ref="P67:Q67"/>
    <mergeCell ref="B59:E59"/>
    <mergeCell ref="N39:Q39"/>
    <mergeCell ref="A40:Q40"/>
    <mergeCell ref="B41:C41"/>
    <mergeCell ref="N41:Q41"/>
    <mergeCell ref="A42:Q42"/>
    <mergeCell ref="B43:C43"/>
    <mergeCell ref="N43:Q43"/>
    <mergeCell ref="P57:Q57"/>
    <mergeCell ref="P58:Q58"/>
    <mergeCell ref="P46:Q47"/>
    <mergeCell ref="P48:Q51"/>
    <mergeCell ref="B53:E53"/>
    <mergeCell ref="H53:I53"/>
    <mergeCell ref="P53:Q53"/>
    <mergeCell ref="B55:E55"/>
    <mergeCell ref="H55:I55"/>
    <mergeCell ref="P55:Q55"/>
  </mergeCells>
  <printOptions horizontalCentered="1"/>
  <pageMargins left="0.25" right="0" top="0.61388888888888904" bottom="0.75" header="0" footer="0"/>
  <pageSetup paperSize="9" scale="28" fitToHeight="0" orientation="portrait" r:id="rId1"/>
  <headerFooter>
    <oddHeader>&amp;L&amp;G&amp;R&amp;"Muli,Bold"&amp;42[CUTTING DOCKET]</oddHeader>
    <oddFooter>&amp;L&amp;"Euclid Circular A,Bold"&amp;18[UA]&amp;"-,Regular"&amp;11
&amp;G&amp;R&amp;G</oddFooter>
  </headerFooter>
  <rowBreaks count="1" manualBreakCount="1">
    <brk id="55" max="16"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FA02-7ABB-4F40-A74E-1A5E4D037FF6}">
  <sheetPr filterMode="1">
    <pageSetUpPr fitToPage="1"/>
  </sheetPr>
  <dimension ref="A1:P192"/>
  <sheetViews>
    <sheetView view="pageBreakPreview" topLeftCell="A52" zoomScale="40" zoomScaleNormal="55" zoomScaleSheetLayoutView="40" zoomScalePageLayoutView="40" workbookViewId="0">
      <selection activeCell="L66" sqref="L66"/>
    </sheetView>
  </sheetViews>
  <sheetFormatPr defaultColWidth="9.1796875" defaultRowHeight="16.5"/>
  <cols>
    <col min="1" max="1" width="8.453125" style="52" customWidth="1"/>
    <col min="2" max="2" width="25" style="52" customWidth="1"/>
    <col min="3" max="3" width="24.1796875" style="52" customWidth="1"/>
    <col min="4" max="4" width="29.54296875" style="52" customWidth="1"/>
    <col min="5" max="5" width="29.26953125" style="52" customWidth="1"/>
    <col min="6" max="6" width="24.54296875" style="52" customWidth="1"/>
    <col min="7" max="7" width="20" style="53" customWidth="1"/>
    <col min="8" max="8" width="16" style="52" customWidth="1"/>
    <col min="9" max="9" width="18.54296875" style="52" customWidth="1"/>
    <col min="10" max="10" width="16" style="52" customWidth="1"/>
    <col min="11" max="11" width="22.1796875" style="52" customWidth="1"/>
    <col min="12" max="12" width="18.81640625" style="52" customWidth="1"/>
    <col min="13" max="13" width="14.1796875" style="52" customWidth="1"/>
    <col min="14" max="15" width="13.453125" style="52" customWidth="1"/>
    <col min="16" max="16" width="24.1796875" style="52" customWidth="1"/>
    <col min="17" max="17" width="14.81640625" style="52" bestFit="1" customWidth="1"/>
    <col min="18" max="16384" width="9.1796875" style="52"/>
  </cols>
  <sheetData>
    <row r="1" spans="1:16" s="4" customFormat="1" ht="40" customHeight="1">
      <c r="A1" s="83"/>
      <c r="B1" s="83"/>
      <c r="C1" s="83"/>
      <c r="D1" s="84"/>
      <c r="E1" s="83"/>
      <c r="F1" s="83"/>
      <c r="G1" s="83"/>
      <c r="H1" s="83"/>
      <c r="I1" s="83"/>
      <c r="J1" s="83"/>
      <c r="K1" s="83"/>
      <c r="L1" s="85"/>
      <c r="M1" s="405" t="s">
        <v>113</v>
      </c>
      <c r="N1" s="405" t="s">
        <v>113</v>
      </c>
      <c r="O1" s="406" t="s">
        <v>114</v>
      </c>
      <c r="P1" s="406"/>
    </row>
    <row r="2" spans="1:16" s="4" customFormat="1" ht="40" customHeight="1">
      <c r="A2" s="83"/>
      <c r="B2" s="83"/>
      <c r="C2" s="83"/>
      <c r="D2" s="83"/>
      <c r="E2" s="83"/>
      <c r="F2" s="83"/>
      <c r="G2" s="83"/>
      <c r="H2" s="83"/>
      <c r="I2" s="83"/>
      <c r="J2" s="83"/>
      <c r="K2" s="83"/>
      <c r="L2" s="85"/>
      <c r="M2" s="405" t="s">
        <v>115</v>
      </c>
      <c r="N2" s="405" t="s">
        <v>115</v>
      </c>
      <c r="O2" s="407" t="s">
        <v>116</v>
      </c>
      <c r="P2" s="407"/>
    </row>
    <row r="3" spans="1:16" s="4" customFormat="1" ht="40" customHeight="1">
      <c r="A3" s="83"/>
      <c r="B3" s="83"/>
      <c r="C3" s="83"/>
      <c r="D3" s="83"/>
      <c r="E3" s="83"/>
      <c r="F3" s="83"/>
      <c r="G3" s="83"/>
      <c r="H3" s="83"/>
      <c r="I3" s="83"/>
      <c r="J3" s="83"/>
      <c r="K3" s="83"/>
      <c r="L3" s="85"/>
      <c r="M3" s="405" t="s">
        <v>117</v>
      </c>
      <c r="N3" s="405" t="s">
        <v>117</v>
      </c>
      <c r="O3" s="408" t="s">
        <v>119</v>
      </c>
      <c r="P3" s="406"/>
    </row>
    <row r="4" spans="1:16" s="5" customFormat="1" ht="33" customHeight="1" thickBot="1">
      <c r="B4" s="6" t="s">
        <v>167</v>
      </c>
      <c r="G4" s="7"/>
    </row>
    <row r="5" spans="1:16" s="5" customFormat="1" ht="58" customHeight="1">
      <c r="B5" s="8" t="s">
        <v>0</v>
      </c>
      <c r="C5" s="8"/>
      <c r="D5" s="6"/>
      <c r="F5" s="9"/>
      <c r="G5" s="411" t="s">
        <v>179</v>
      </c>
      <c r="H5" s="412"/>
      <c r="I5" s="412"/>
      <c r="J5" s="412"/>
      <c r="K5" s="412"/>
      <c r="L5" s="413"/>
    </row>
    <row r="6" spans="1:16" s="10" customFormat="1" ht="58" customHeight="1">
      <c r="B6" s="11" t="s">
        <v>43</v>
      </c>
      <c r="C6" s="11"/>
      <c r="D6" s="12" t="s">
        <v>180</v>
      </c>
      <c r="E6" s="14"/>
      <c r="F6" s="11"/>
      <c r="G6" s="414"/>
      <c r="H6" s="415"/>
      <c r="I6" s="415"/>
      <c r="J6" s="415"/>
      <c r="K6" s="415"/>
      <c r="L6" s="416"/>
      <c r="M6" s="13"/>
      <c r="N6" s="13"/>
      <c r="O6" s="13"/>
      <c r="P6" s="13"/>
    </row>
    <row r="7" spans="1:16" s="10" customFormat="1" ht="58" customHeight="1">
      <c r="B7" s="11" t="s">
        <v>44</v>
      </c>
      <c r="C7" s="11"/>
      <c r="D7" s="12" t="s">
        <v>181</v>
      </c>
      <c r="E7" s="12"/>
      <c r="F7" s="11"/>
      <c r="G7" s="414"/>
      <c r="H7" s="415"/>
      <c r="I7" s="415"/>
      <c r="J7" s="415"/>
      <c r="K7" s="415"/>
      <c r="L7" s="416"/>
      <c r="M7" s="13"/>
      <c r="N7" s="13"/>
      <c r="O7" s="13"/>
      <c r="P7" s="13"/>
    </row>
    <row r="8" spans="1:16" s="10" customFormat="1" ht="58" customHeight="1" thickBot="1">
      <c r="B8" s="11" t="s">
        <v>45</v>
      </c>
      <c r="C8" s="11"/>
      <c r="D8" s="410" t="s">
        <v>182</v>
      </c>
      <c r="E8" s="410"/>
      <c r="F8" s="410"/>
      <c r="G8" s="417"/>
      <c r="H8" s="418"/>
      <c r="I8" s="418"/>
      <c r="J8" s="418"/>
      <c r="K8" s="418"/>
      <c r="L8" s="419"/>
      <c r="M8" s="13"/>
      <c r="N8" s="13"/>
      <c r="O8" s="13"/>
      <c r="P8" s="13"/>
    </row>
    <row r="9" spans="1:16" s="15" customFormat="1" ht="32.5">
      <c r="B9" s="16" t="s">
        <v>1</v>
      </c>
      <c r="C9" s="16"/>
      <c r="D9" s="183" t="s">
        <v>183</v>
      </c>
      <c r="E9" s="17"/>
      <c r="F9" s="18"/>
      <c r="G9" s="19"/>
      <c r="H9" s="18"/>
      <c r="I9" s="18"/>
      <c r="J9" s="18"/>
      <c r="K9" s="18"/>
      <c r="L9" s="18"/>
      <c r="M9" s="18"/>
      <c r="N9" s="18"/>
      <c r="O9" s="18"/>
      <c r="P9" s="18"/>
    </row>
    <row r="10" spans="1:16" s="15" customFormat="1" ht="32.5">
      <c r="B10" s="20" t="s">
        <v>2</v>
      </c>
      <c r="C10" s="20"/>
      <c r="D10" s="182" t="s">
        <v>184</v>
      </c>
      <c r="E10" s="21"/>
      <c r="F10" s="21"/>
      <c r="G10" s="22"/>
      <c r="H10" s="21"/>
      <c r="I10" s="23"/>
      <c r="J10" s="23" t="s">
        <v>46</v>
      </c>
      <c r="K10" s="23"/>
      <c r="L10" s="23" t="s">
        <v>185</v>
      </c>
      <c r="M10" s="24"/>
      <c r="N10" s="24"/>
      <c r="O10" s="24"/>
      <c r="P10" s="24"/>
    </row>
    <row r="11" spans="1:16" s="15" customFormat="1" ht="68.25" customHeight="1">
      <c r="B11" s="23" t="s">
        <v>3</v>
      </c>
      <c r="C11" s="23"/>
      <c r="D11" s="422">
        <v>44964</v>
      </c>
      <c r="E11" s="423"/>
      <c r="F11" s="423"/>
      <c r="G11" s="25"/>
      <c r="H11" s="26"/>
      <c r="I11" s="23"/>
      <c r="J11" s="23" t="s">
        <v>4</v>
      </c>
      <c r="K11" s="23"/>
      <c r="L11" s="420" t="s">
        <v>168</v>
      </c>
      <c r="M11" s="420"/>
      <c r="N11" s="420"/>
      <c r="O11" s="420"/>
      <c r="P11" s="420"/>
    </row>
    <row r="12" spans="1:16" s="15" customFormat="1" ht="32.5">
      <c r="B12" s="23" t="s">
        <v>5</v>
      </c>
      <c r="C12" s="23"/>
      <c r="D12" s="27"/>
      <c r="E12" s="23"/>
      <c r="F12" s="23"/>
      <c r="G12" s="28"/>
      <c r="H12" s="29"/>
      <c r="I12" s="23"/>
      <c r="J12" s="23" t="s">
        <v>40</v>
      </c>
      <c r="L12" s="23" t="s">
        <v>152</v>
      </c>
      <c r="M12" s="23"/>
      <c r="N12" s="29"/>
      <c r="O12" s="29"/>
      <c r="P12" s="24"/>
    </row>
    <row r="13" spans="1:16" s="15" customFormat="1" ht="32.5">
      <c r="B13" s="424"/>
      <c r="C13" s="424"/>
      <c r="D13" s="424"/>
      <c r="E13" s="424"/>
      <c r="F13" s="424"/>
      <c r="G13" s="28"/>
      <c r="H13" s="29"/>
      <c r="I13" s="23"/>
      <c r="J13" s="23" t="s">
        <v>6</v>
      </c>
      <c r="K13" s="23"/>
      <c r="L13" s="23" t="s">
        <v>169</v>
      </c>
      <c r="M13" s="29"/>
      <c r="N13" s="24"/>
      <c r="O13" s="24"/>
      <c r="P13" s="29"/>
    </row>
    <row r="14" spans="1:16" s="15" customFormat="1" ht="32.5">
      <c r="B14" s="23" t="s">
        <v>50</v>
      </c>
      <c r="C14" s="23"/>
      <c r="D14" s="23" t="s">
        <v>7</v>
      </c>
      <c r="E14" s="23"/>
      <c r="F14" s="23"/>
      <c r="G14" s="30"/>
      <c r="H14" s="23"/>
      <c r="I14" s="23"/>
      <c r="J14" s="23" t="s">
        <v>8</v>
      </c>
      <c r="K14" s="23"/>
      <c r="L14" s="24" t="s">
        <v>123</v>
      </c>
      <c r="M14" s="24"/>
      <c r="N14" s="24"/>
      <c r="O14" s="24"/>
      <c r="P14" s="24"/>
    </row>
    <row r="15" spans="1:16" s="15" customFormat="1" ht="21" customHeight="1">
      <c r="B15" s="31" t="s">
        <v>65</v>
      </c>
      <c r="C15" s="31"/>
      <c r="D15" s="31"/>
      <c r="E15" s="16"/>
      <c r="F15" s="16"/>
      <c r="G15" s="32"/>
      <c r="H15" s="16"/>
      <c r="I15" s="16"/>
      <c r="J15" s="16"/>
      <c r="K15" s="16"/>
      <c r="L15" s="16"/>
      <c r="M15" s="16"/>
      <c r="N15" s="16"/>
      <c r="O15" s="16"/>
      <c r="P15" s="16"/>
    </row>
    <row r="16" spans="1:16" s="33" customFormat="1" ht="18.75" customHeight="1">
      <c r="B16" s="34"/>
      <c r="C16" s="34"/>
      <c r="D16" s="34"/>
      <c r="E16" s="34"/>
      <c r="F16" s="34"/>
      <c r="G16" s="34"/>
      <c r="H16" s="34"/>
      <c r="I16" s="34"/>
      <c r="J16" s="34"/>
      <c r="K16" s="34"/>
      <c r="L16" s="34"/>
      <c r="M16" s="34"/>
      <c r="N16" s="34"/>
      <c r="O16" s="34"/>
      <c r="P16" s="34"/>
    </row>
    <row r="17" spans="2:16" s="151" customFormat="1" ht="80.25" hidden="1" customHeight="1">
      <c r="B17" s="147"/>
      <c r="C17" s="148" t="s">
        <v>112</v>
      </c>
      <c r="D17" s="148" t="s">
        <v>9</v>
      </c>
      <c r="E17" s="149" t="s">
        <v>57</v>
      </c>
      <c r="F17" s="149"/>
      <c r="G17" s="149" t="s">
        <v>61</v>
      </c>
      <c r="H17" s="149" t="s">
        <v>10</v>
      </c>
      <c r="I17" s="149" t="s">
        <v>58</v>
      </c>
      <c r="J17" s="149" t="s">
        <v>59</v>
      </c>
      <c r="K17" s="149" t="s">
        <v>60</v>
      </c>
      <c r="L17" s="149"/>
      <c r="M17" s="149"/>
      <c r="N17" s="149"/>
      <c r="O17" s="149"/>
      <c r="P17" s="150" t="s">
        <v>11</v>
      </c>
    </row>
    <row r="18" spans="2:16" s="151" customFormat="1" ht="80.25" hidden="1" customHeight="1">
      <c r="B18" s="152" t="s">
        <v>12</v>
      </c>
      <c r="C18" s="153"/>
      <c r="D18" s="154" t="s">
        <v>39</v>
      </c>
      <c r="E18" s="155"/>
      <c r="F18" s="156"/>
      <c r="G18" s="156">
        <v>0</v>
      </c>
      <c r="H18" s="156">
        <v>0</v>
      </c>
      <c r="I18" s="156">
        <v>0</v>
      </c>
      <c r="J18" s="156">
        <v>0</v>
      </c>
      <c r="K18" s="156">
        <v>0</v>
      </c>
      <c r="L18" s="156"/>
      <c r="M18" s="156"/>
      <c r="N18" s="156"/>
      <c r="O18" s="156"/>
      <c r="P18" s="157">
        <f>SUM(E18:O18)</f>
        <v>0</v>
      </c>
    </row>
    <row r="19" spans="2:16" s="151" customFormat="1" ht="80.25" hidden="1" customHeight="1">
      <c r="B19" s="152" t="s">
        <v>64</v>
      </c>
      <c r="C19" s="153"/>
      <c r="D19" s="155" t="str">
        <f>+D18</f>
        <v>BLACK</v>
      </c>
      <c r="E19" s="155"/>
      <c r="F19" s="156"/>
      <c r="G19" s="158">
        <v>0</v>
      </c>
      <c r="H19" s="158">
        <v>0</v>
      </c>
      <c r="I19" s="158">
        <v>0</v>
      </c>
      <c r="J19" s="158">
        <v>0</v>
      </c>
      <c r="K19" s="158">
        <v>0</v>
      </c>
      <c r="L19" s="158"/>
      <c r="M19" s="158"/>
      <c r="N19" s="158"/>
      <c r="O19" s="158"/>
      <c r="P19" s="157">
        <f>SUM(E19:O19)</f>
        <v>0</v>
      </c>
    </row>
    <row r="20" spans="2:16" s="144" customFormat="1" ht="80.25" hidden="1" customHeight="1">
      <c r="B20" s="159" t="s">
        <v>13</v>
      </c>
      <c r="C20" s="159"/>
      <c r="D20" s="160" t="str">
        <f>+D19</f>
        <v>BLACK</v>
      </c>
      <c r="E20" s="161"/>
      <c r="F20" s="162"/>
      <c r="G20" s="181">
        <f>SUM(G18:G19)</f>
        <v>0</v>
      </c>
      <c r="H20" s="181">
        <f>SUM(H18:H19)</f>
        <v>0</v>
      </c>
      <c r="I20" s="181">
        <f>SUM(I18:I19)</f>
        <v>0</v>
      </c>
      <c r="J20" s="181">
        <f>SUM(J18:J19)</f>
        <v>0</v>
      </c>
      <c r="K20" s="181">
        <f>SUM(K18:K19)</f>
        <v>0</v>
      </c>
      <c r="L20" s="162"/>
      <c r="M20" s="162"/>
      <c r="N20" s="162"/>
      <c r="O20" s="162"/>
      <c r="P20" s="162">
        <f>SUM(P18:P19)</f>
        <v>0</v>
      </c>
    </row>
    <row r="21" spans="2:16" s="151" customFormat="1" ht="39.75" customHeight="1">
      <c r="B21" s="163"/>
      <c r="C21" s="163"/>
      <c r="D21" s="163"/>
      <c r="E21" s="164"/>
      <c r="F21" s="164"/>
      <c r="G21" s="165"/>
      <c r="H21" s="164"/>
      <c r="I21" s="164"/>
      <c r="J21" s="164"/>
      <c r="K21" s="164"/>
      <c r="L21" s="166"/>
      <c r="M21" s="166"/>
      <c r="N21" s="166"/>
      <c r="O21" s="166"/>
      <c r="P21" s="167"/>
    </row>
    <row r="22" spans="2:16" s="202" customFormat="1" ht="91.5" customHeight="1">
      <c r="B22" s="197"/>
      <c r="C22" s="198" t="s">
        <v>112</v>
      </c>
      <c r="D22" s="198" t="s">
        <v>9</v>
      </c>
      <c r="E22" s="199" t="s">
        <v>57</v>
      </c>
      <c r="F22" s="199"/>
      <c r="G22" s="199" t="s">
        <v>61</v>
      </c>
      <c r="H22" s="199" t="s">
        <v>10</v>
      </c>
      <c r="I22" s="199" t="s">
        <v>58</v>
      </c>
      <c r="J22" s="199" t="s">
        <v>59</v>
      </c>
      <c r="K22" s="199" t="s">
        <v>60</v>
      </c>
      <c r="L22" s="200"/>
      <c r="M22" s="200"/>
      <c r="N22" s="200"/>
      <c r="O22" s="200"/>
      <c r="P22" s="201" t="s">
        <v>11</v>
      </c>
    </row>
    <row r="23" spans="2:16" s="202" customFormat="1" ht="91.5" customHeight="1">
      <c r="B23" s="203" t="s">
        <v>12</v>
      </c>
      <c r="C23" s="204"/>
      <c r="D23" s="205" t="s">
        <v>186</v>
      </c>
      <c r="E23" s="206"/>
      <c r="F23" s="207"/>
      <c r="G23" s="207">
        <v>126</v>
      </c>
      <c r="H23" s="207">
        <v>255</v>
      </c>
      <c r="I23" s="207">
        <v>236</v>
      </c>
      <c r="J23" s="207">
        <v>100</v>
      </c>
      <c r="K23" s="207">
        <v>14</v>
      </c>
      <c r="L23" s="207"/>
      <c r="M23" s="207"/>
      <c r="N23" s="207"/>
      <c r="O23" s="207"/>
      <c r="P23" s="208">
        <f>SUM(E23:O23)</f>
        <v>731</v>
      </c>
    </row>
    <row r="24" spans="2:16" s="202" customFormat="1" ht="91.5" customHeight="1">
      <c r="B24" s="203" t="s">
        <v>64</v>
      </c>
      <c r="C24" s="204"/>
      <c r="D24" s="206" t="str">
        <f>+D23</f>
        <v>GREY HEATHER</v>
      </c>
      <c r="E24" s="206"/>
      <c r="F24" s="207"/>
      <c r="G24" s="209">
        <f>ROUNDUP(G23*5%,0)</f>
        <v>7</v>
      </c>
      <c r="H24" s="209">
        <f>ROUNDUP(H23*5%,0)</f>
        <v>13</v>
      </c>
      <c r="I24" s="209">
        <f>ROUNDUP(I23*5%,0)</f>
        <v>12</v>
      </c>
      <c r="J24" s="209">
        <f>ROUNDUP(J23*5%,0)</f>
        <v>5</v>
      </c>
      <c r="K24" s="209">
        <f>ROUNDUP(K23*5%,0)</f>
        <v>1</v>
      </c>
      <c r="L24" s="209"/>
      <c r="M24" s="209"/>
      <c r="N24" s="209"/>
      <c r="O24" s="209"/>
      <c r="P24" s="208">
        <f>SUM(E24:O24)</f>
        <v>38</v>
      </c>
    </row>
    <row r="25" spans="2:16" s="215" customFormat="1" ht="91.5" customHeight="1">
      <c r="B25" s="210" t="s">
        <v>13</v>
      </c>
      <c r="C25" s="210"/>
      <c r="D25" s="211" t="str">
        <f>+D24</f>
        <v>GREY HEATHER</v>
      </c>
      <c r="E25" s="212"/>
      <c r="F25" s="213"/>
      <c r="G25" s="213">
        <f>SUM(G23:G24)</f>
        <v>133</v>
      </c>
      <c r="H25" s="213">
        <f>SUM(H23:H24)</f>
        <v>268</v>
      </c>
      <c r="I25" s="213">
        <f>SUM(I23:I24)</f>
        <v>248</v>
      </c>
      <c r="J25" s="213">
        <f>SUM(J23:J24)</f>
        <v>105</v>
      </c>
      <c r="K25" s="213">
        <f>SUM(K23:K24)</f>
        <v>15</v>
      </c>
      <c r="L25" s="214"/>
      <c r="M25" s="214"/>
      <c r="N25" s="214"/>
      <c r="O25" s="214"/>
      <c r="P25" s="213">
        <f>SUM(P23:P24)</f>
        <v>769</v>
      </c>
    </row>
    <row r="26" spans="2:16" s="151" customFormat="1" ht="39.75" customHeight="1">
      <c r="B26" s="163"/>
      <c r="C26" s="163"/>
      <c r="D26" s="163"/>
      <c r="E26" s="164"/>
      <c r="F26" s="164"/>
      <c r="G26" s="165"/>
      <c r="H26" s="164"/>
      <c r="I26" s="164"/>
      <c r="J26" s="164"/>
      <c r="K26" s="164"/>
      <c r="L26" s="166"/>
      <c r="M26" s="166"/>
      <c r="N26" s="166"/>
      <c r="O26" s="166"/>
      <c r="P26" s="167"/>
    </row>
    <row r="27" spans="2:16" s="151" customFormat="1" ht="74.25" hidden="1" customHeight="1">
      <c r="B27" s="152"/>
      <c r="C27" s="153" t="s">
        <v>112</v>
      </c>
      <c r="D27" s="154" t="s">
        <v>9</v>
      </c>
      <c r="E27" s="155" t="s">
        <v>57</v>
      </c>
      <c r="F27" s="156"/>
      <c r="G27" s="156" t="s">
        <v>61</v>
      </c>
      <c r="H27" s="156" t="s">
        <v>10</v>
      </c>
      <c r="I27" s="156" t="s">
        <v>58</v>
      </c>
      <c r="J27" s="156" t="s">
        <v>59</v>
      </c>
      <c r="K27" s="156" t="s">
        <v>60</v>
      </c>
      <c r="L27" s="156"/>
      <c r="M27" s="156"/>
      <c r="N27" s="156"/>
      <c r="O27" s="156"/>
      <c r="P27" s="157" t="s">
        <v>11</v>
      </c>
    </row>
    <row r="28" spans="2:16" s="151" customFormat="1" ht="111.75" hidden="1" customHeight="1">
      <c r="B28" s="152" t="s">
        <v>12</v>
      </c>
      <c r="C28" s="153"/>
      <c r="D28" s="468" t="s">
        <v>187</v>
      </c>
      <c r="E28" s="468"/>
      <c r="F28" s="468"/>
      <c r="G28" s="156">
        <v>0</v>
      </c>
      <c r="H28" s="156">
        <v>0</v>
      </c>
      <c r="I28" s="156">
        <v>0</v>
      </c>
      <c r="J28" s="156">
        <v>0</v>
      </c>
      <c r="K28" s="156">
        <v>0</v>
      </c>
      <c r="L28" s="158"/>
      <c r="M28" s="158"/>
      <c r="N28" s="158"/>
      <c r="O28" s="158"/>
      <c r="P28" s="157">
        <f>SUM(E28:O28)</f>
        <v>0</v>
      </c>
    </row>
    <row r="29" spans="2:16" s="151" customFormat="1" ht="100.5" hidden="1" customHeight="1">
      <c r="B29" s="152" t="s">
        <v>64</v>
      </c>
      <c r="C29" s="153"/>
      <c r="D29" s="468" t="str">
        <f>+D28</f>
        <v>WASHED BURGUNDY</v>
      </c>
      <c r="E29" s="468"/>
      <c r="F29" s="468"/>
      <c r="G29" s="158">
        <v>0</v>
      </c>
      <c r="H29" s="158">
        <v>0</v>
      </c>
      <c r="I29" s="158">
        <v>0</v>
      </c>
      <c r="J29" s="158">
        <v>0</v>
      </c>
      <c r="K29" s="158">
        <v>0</v>
      </c>
      <c r="L29" s="158"/>
      <c r="M29" s="158"/>
      <c r="N29" s="158"/>
      <c r="O29" s="158"/>
      <c r="P29" s="157">
        <f>SUM(E29:O29)</f>
        <v>0</v>
      </c>
    </row>
    <row r="30" spans="2:16" s="151" customFormat="1" ht="111.75" hidden="1" customHeight="1">
      <c r="B30" s="180" t="s">
        <v>13</v>
      </c>
      <c r="C30" s="178"/>
      <c r="D30" s="469" t="str">
        <f>+D29</f>
        <v>WASHED BURGUNDY</v>
      </c>
      <c r="E30" s="469"/>
      <c r="F30" s="469"/>
      <c r="G30" s="177">
        <f>SUM(G28:G29)</f>
        <v>0</v>
      </c>
      <c r="H30" s="177">
        <f>SUM(H28:H29)</f>
        <v>0</v>
      </c>
      <c r="I30" s="177">
        <f>SUM(I28:I29)</f>
        <v>0</v>
      </c>
      <c r="J30" s="177">
        <f>SUM(J28:J29)</f>
        <v>0</v>
      </c>
      <c r="K30" s="177">
        <f>SUM(K28:K29)</f>
        <v>0</v>
      </c>
      <c r="L30" s="177"/>
      <c r="M30" s="177"/>
      <c r="N30" s="177"/>
      <c r="O30" s="177"/>
      <c r="P30" s="179">
        <f>SUM(P28:P29)</f>
        <v>0</v>
      </c>
    </row>
    <row r="31" spans="2:16" s="151" customFormat="1" ht="39.75" hidden="1" customHeight="1">
      <c r="B31" s="163"/>
      <c r="C31" s="163"/>
      <c r="D31" s="163"/>
      <c r="E31" s="164"/>
      <c r="F31" s="164"/>
      <c r="G31" s="165"/>
      <c r="H31" s="164"/>
      <c r="I31" s="164"/>
      <c r="J31" s="164"/>
      <c r="K31" s="164"/>
      <c r="L31" s="166"/>
      <c r="M31" s="166"/>
      <c r="N31" s="166"/>
      <c r="O31" s="166"/>
      <c r="P31" s="167"/>
    </row>
    <row r="32" spans="2:16" s="151" customFormat="1" ht="74.25" hidden="1" customHeight="1">
      <c r="B32" s="147"/>
      <c r="C32" s="148" t="s">
        <v>112</v>
      </c>
      <c r="D32" s="148" t="s">
        <v>9</v>
      </c>
      <c r="E32" s="177" t="s">
        <v>57</v>
      </c>
      <c r="F32" s="177"/>
      <c r="G32" s="177" t="s">
        <v>61</v>
      </c>
      <c r="H32" s="177" t="s">
        <v>10</v>
      </c>
      <c r="I32" s="177" t="s">
        <v>58</v>
      </c>
      <c r="J32" s="177" t="s">
        <v>59</v>
      </c>
      <c r="K32" s="177" t="s">
        <v>60</v>
      </c>
      <c r="L32" s="177"/>
      <c r="M32" s="177"/>
      <c r="N32" s="177"/>
      <c r="O32" s="177"/>
      <c r="P32" s="150" t="s">
        <v>11</v>
      </c>
    </row>
    <row r="33" spans="1:16" s="151" customFormat="1" ht="74.25" hidden="1" customHeight="1">
      <c r="B33" s="152" t="s">
        <v>12</v>
      </c>
      <c r="C33" s="153"/>
      <c r="D33" s="154" t="s">
        <v>188</v>
      </c>
      <c r="E33" s="155"/>
      <c r="F33" s="156"/>
      <c r="G33" s="156">
        <v>0</v>
      </c>
      <c r="H33" s="156">
        <v>0</v>
      </c>
      <c r="I33" s="156">
        <v>0</v>
      </c>
      <c r="J33" s="156">
        <v>0</v>
      </c>
      <c r="K33" s="156">
        <v>0</v>
      </c>
      <c r="L33" s="156"/>
      <c r="M33" s="156"/>
      <c r="N33" s="156"/>
      <c r="O33" s="156"/>
      <c r="P33" s="157">
        <f>SUM(E33:O33)</f>
        <v>0</v>
      </c>
    </row>
    <row r="34" spans="1:16" s="151" customFormat="1" ht="74.25" hidden="1" customHeight="1">
      <c r="B34" s="152" t="s">
        <v>64</v>
      </c>
      <c r="C34" s="153"/>
      <c r="D34" s="155" t="str">
        <f>+D33</f>
        <v>LIME</v>
      </c>
      <c r="E34" s="155"/>
      <c r="F34" s="156"/>
      <c r="G34" s="158">
        <v>0</v>
      </c>
      <c r="H34" s="158">
        <v>0</v>
      </c>
      <c r="I34" s="158">
        <v>0</v>
      </c>
      <c r="J34" s="158">
        <v>0</v>
      </c>
      <c r="K34" s="158">
        <v>0</v>
      </c>
      <c r="L34" s="158"/>
      <c r="M34" s="158"/>
      <c r="N34" s="158"/>
      <c r="O34" s="158"/>
      <c r="P34" s="157">
        <f>SUM(E34:O34)</f>
        <v>0</v>
      </c>
    </row>
    <row r="35" spans="1:16" s="144" customFormat="1" ht="74.25" hidden="1" customHeight="1">
      <c r="B35" s="159" t="s">
        <v>13</v>
      </c>
      <c r="C35" s="159"/>
      <c r="D35" s="160" t="str">
        <f>+D34</f>
        <v>LIME</v>
      </c>
      <c r="E35" s="161"/>
      <c r="F35" s="162"/>
      <c r="G35" s="162">
        <f>SUM(G33:G34)</f>
        <v>0</v>
      </c>
      <c r="H35" s="162">
        <f>SUM(H33:H34)</f>
        <v>0</v>
      </c>
      <c r="I35" s="162">
        <f>SUM(I33:I34)</f>
        <v>0</v>
      </c>
      <c r="J35" s="162">
        <f>SUM(J33:J34)</f>
        <v>0</v>
      </c>
      <c r="K35" s="162">
        <f>SUM(K33:K34)</f>
        <v>0</v>
      </c>
      <c r="L35" s="162"/>
      <c r="M35" s="162"/>
      <c r="N35" s="162"/>
      <c r="O35" s="162"/>
      <c r="P35" s="162">
        <f>SUM(P33:P34)</f>
        <v>0</v>
      </c>
    </row>
    <row r="36" spans="1:16" s="151" customFormat="1" ht="74.25" hidden="1" customHeight="1">
      <c r="B36" s="152"/>
      <c r="C36" s="153"/>
      <c r="D36" s="155"/>
      <c r="E36" s="155"/>
      <c r="F36" s="156"/>
      <c r="G36" s="158"/>
      <c r="H36" s="158"/>
      <c r="I36" s="158"/>
      <c r="J36" s="158"/>
      <c r="K36" s="158"/>
      <c r="L36" s="158"/>
      <c r="M36" s="158"/>
      <c r="N36" s="158"/>
      <c r="O36" s="158"/>
      <c r="P36" s="157"/>
    </row>
    <row r="37" spans="1:16" s="151" customFormat="1" ht="74.25" hidden="1" customHeight="1">
      <c r="B37" s="147"/>
      <c r="C37" s="148" t="s">
        <v>112</v>
      </c>
      <c r="D37" s="148" t="s">
        <v>9</v>
      </c>
      <c r="E37" s="149" t="s">
        <v>57</v>
      </c>
      <c r="F37" s="149"/>
      <c r="G37" s="149" t="s">
        <v>61</v>
      </c>
      <c r="H37" s="149" t="s">
        <v>10</v>
      </c>
      <c r="I37" s="149" t="s">
        <v>58</v>
      </c>
      <c r="J37" s="149" t="s">
        <v>59</v>
      </c>
      <c r="K37" s="149" t="s">
        <v>60</v>
      </c>
      <c r="L37" s="149"/>
      <c r="M37" s="149"/>
      <c r="N37" s="149"/>
      <c r="O37" s="149"/>
      <c r="P37" s="150" t="s">
        <v>11</v>
      </c>
    </row>
    <row r="38" spans="1:16" s="151" customFormat="1" ht="74.25" hidden="1" customHeight="1">
      <c r="B38" s="152" t="s">
        <v>12</v>
      </c>
      <c r="C38" s="153"/>
      <c r="D38" s="154" t="s">
        <v>149</v>
      </c>
      <c r="E38" s="155"/>
      <c r="F38" s="156"/>
      <c r="G38" s="156">
        <v>0</v>
      </c>
      <c r="H38" s="156">
        <v>2</v>
      </c>
      <c r="I38" s="156">
        <v>0</v>
      </c>
      <c r="J38" s="156">
        <v>0</v>
      </c>
      <c r="K38" s="156">
        <v>0</v>
      </c>
      <c r="L38" s="156"/>
      <c r="M38" s="156"/>
      <c r="N38" s="156"/>
      <c r="O38" s="156"/>
      <c r="P38" s="157">
        <f>SUM(E38:O38)</f>
        <v>2</v>
      </c>
    </row>
    <row r="39" spans="1:16" s="151" customFormat="1" ht="74.25" hidden="1" customHeight="1">
      <c r="B39" s="152" t="s">
        <v>64</v>
      </c>
      <c r="C39" s="153"/>
      <c r="D39" s="155" t="str">
        <f>+D38</f>
        <v>GREEN</v>
      </c>
      <c r="E39" s="155"/>
      <c r="F39" s="156"/>
      <c r="G39" s="158">
        <v>0</v>
      </c>
      <c r="H39" s="158">
        <v>0</v>
      </c>
      <c r="I39" s="158">
        <v>0</v>
      </c>
      <c r="J39" s="158">
        <v>0</v>
      </c>
      <c r="K39" s="158">
        <v>0</v>
      </c>
      <c r="L39" s="158"/>
      <c r="M39" s="158"/>
      <c r="N39" s="158"/>
      <c r="O39" s="158"/>
      <c r="P39" s="157">
        <f>SUM(E39:O39)</f>
        <v>0</v>
      </c>
    </row>
    <row r="40" spans="1:16" s="144" customFormat="1" ht="74.25" hidden="1" customHeight="1">
      <c r="B40" s="159" t="s">
        <v>13</v>
      </c>
      <c r="C40" s="159"/>
      <c r="D40" s="160" t="str">
        <f>+D39</f>
        <v>GREEN</v>
      </c>
      <c r="E40" s="161"/>
      <c r="F40" s="162"/>
      <c r="G40" s="162">
        <f>SUM(G38:G39)</f>
        <v>0</v>
      </c>
      <c r="H40" s="162">
        <v>2</v>
      </c>
      <c r="I40" s="162">
        <f>SUM(I38:I39)</f>
        <v>0</v>
      </c>
      <c r="J40" s="162">
        <f>SUM(J38:J39)</f>
        <v>0</v>
      </c>
      <c r="K40" s="162">
        <f>SUM(K38:K39)</f>
        <v>0</v>
      </c>
      <c r="L40" s="162"/>
      <c r="M40" s="162"/>
      <c r="N40" s="162"/>
      <c r="O40" s="162"/>
      <c r="P40" s="162">
        <f>SUM(P38:P39)</f>
        <v>2</v>
      </c>
    </row>
    <row r="41" spans="1:16" s="138" customFormat="1" ht="39">
      <c r="B41" s="139"/>
      <c r="C41" s="139"/>
      <c r="E41" s="140"/>
      <c r="F41" s="141"/>
      <c r="G41" s="141"/>
      <c r="H41" s="141"/>
      <c r="I41" s="141"/>
      <c r="J41" s="141"/>
      <c r="K41" s="141"/>
      <c r="L41" s="9"/>
      <c r="M41" s="9"/>
      <c r="N41" s="9"/>
      <c r="O41" s="9"/>
      <c r="P41" s="141"/>
    </row>
    <row r="42" spans="1:16" s="215" customFormat="1" ht="102.75" customHeight="1">
      <c r="B42" s="216" t="s">
        <v>161</v>
      </c>
      <c r="C42" s="217"/>
      <c r="D42" s="216"/>
      <c r="E42" s="218"/>
      <c r="F42" s="219"/>
      <c r="G42" s="219">
        <f>G20+G25+G30+G35</f>
        <v>133</v>
      </c>
      <c r="H42" s="219">
        <f>H20+H25+H30+H35</f>
        <v>268</v>
      </c>
      <c r="I42" s="219">
        <f>I20+I25+I30+I35</f>
        <v>248</v>
      </c>
      <c r="J42" s="219">
        <f>J20+J25+J30+J35</f>
        <v>105</v>
      </c>
      <c r="K42" s="219">
        <f>K20+K25+K30+K35</f>
        <v>15</v>
      </c>
      <c r="L42" s="219"/>
      <c r="M42" s="219"/>
      <c r="N42" s="219"/>
      <c r="O42" s="219"/>
      <c r="P42" s="219">
        <f>P20+P25+P30+P35</f>
        <v>769</v>
      </c>
    </row>
    <row r="43" spans="1:16" s="135" customFormat="1" ht="20.25" customHeight="1">
      <c r="B43" s="136"/>
      <c r="C43" s="137"/>
      <c r="D43" s="421" t="s">
        <v>170</v>
      </c>
      <c r="E43" s="421"/>
      <c r="F43" s="421"/>
      <c r="G43" s="421"/>
      <c r="H43" s="421"/>
      <c r="I43" s="421"/>
      <c r="J43" s="421"/>
      <c r="K43" s="421"/>
      <c r="L43" s="421"/>
      <c r="M43" s="421"/>
      <c r="N43" s="421"/>
      <c r="O43" s="421"/>
      <c r="P43" s="421"/>
    </row>
    <row r="44" spans="1:16" s="4" customFormat="1" ht="59.15" customHeight="1" thickBot="1">
      <c r="B44" s="105" t="s">
        <v>14</v>
      </c>
      <c r="C44" s="35"/>
      <c r="D44" s="470"/>
      <c r="E44" s="470"/>
      <c r="F44" s="470"/>
      <c r="G44" s="470"/>
      <c r="H44" s="470"/>
      <c r="I44" s="470"/>
      <c r="J44" s="470"/>
      <c r="K44" s="470"/>
      <c r="L44" s="470"/>
      <c r="M44" s="470"/>
      <c r="N44" s="470"/>
      <c r="O44" s="470"/>
      <c r="P44" s="470"/>
    </row>
    <row r="45" spans="1:16" s="36" customFormat="1" ht="120.5" thickBot="1">
      <c r="A45" s="471" t="s">
        <v>15</v>
      </c>
      <c r="B45" s="472"/>
      <c r="C45" s="472"/>
      <c r="D45" s="99" t="s">
        <v>16</v>
      </c>
      <c r="E45" s="100" t="s">
        <v>17</v>
      </c>
      <c r="F45" s="99" t="s">
        <v>18</v>
      </c>
      <c r="G45" s="101" t="s">
        <v>19</v>
      </c>
      <c r="H45" s="101" t="s">
        <v>20</v>
      </c>
      <c r="I45" s="101" t="s">
        <v>34</v>
      </c>
      <c r="J45" s="101" t="s">
        <v>35</v>
      </c>
      <c r="K45" s="101" t="s">
        <v>37</v>
      </c>
      <c r="L45" s="101" t="s">
        <v>36</v>
      </c>
      <c r="M45" s="473" t="s">
        <v>51</v>
      </c>
      <c r="N45" s="474"/>
      <c r="O45" s="474"/>
      <c r="P45" s="475"/>
    </row>
    <row r="46" spans="1:16" s="46" customFormat="1" ht="45.75" hidden="1" customHeight="1">
      <c r="A46" s="460" t="str">
        <f>D18</f>
        <v>BLACK</v>
      </c>
      <c r="B46" s="461"/>
      <c r="C46" s="461"/>
      <c r="D46" s="461"/>
      <c r="E46" s="461"/>
      <c r="F46" s="461"/>
      <c r="G46" s="461"/>
      <c r="H46" s="461"/>
      <c r="I46" s="461"/>
      <c r="J46" s="461"/>
      <c r="K46" s="461"/>
      <c r="L46" s="461"/>
      <c r="M46" s="461"/>
      <c r="N46" s="461"/>
      <c r="O46" s="461"/>
      <c r="P46" s="462"/>
    </row>
    <row r="47" spans="1:16" s="169" customFormat="1" ht="120" hidden="1" customHeight="1">
      <c r="A47" s="145">
        <v>1</v>
      </c>
      <c r="B47" s="463" t="str">
        <f>$L$11</f>
        <v>100% DRY COTTON FLEECE 410GSM</v>
      </c>
      <c r="C47" s="463"/>
      <c r="D47" s="146" t="s">
        <v>153</v>
      </c>
      <c r="E47" s="146" t="str">
        <f>A46</f>
        <v>BLACK</v>
      </c>
      <c r="F47" s="145" t="s">
        <v>10</v>
      </c>
      <c r="G47" s="168">
        <f>$P$20</f>
        <v>0</v>
      </c>
      <c r="H47" s="173">
        <v>1.5</v>
      </c>
      <c r="I47" s="172">
        <f>G47*H47</f>
        <v>0</v>
      </c>
      <c r="J47" s="172"/>
      <c r="K47" s="172"/>
      <c r="L47" s="176"/>
      <c r="M47" s="464"/>
      <c r="N47" s="465"/>
      <c r="O47" s="465"/>
      <c r="P47" s="466"/>
    </row>
    <row r="48" spans="1:16" s="169" customFormat="1" ht="89.25" hidden="1" customHeight="1">
      <c r="A48" s="174">
        <v>2</v>
      </c>
      <c r="B48" s="463" t="s">
        <v>189</v>
      </c>
      <c r="C48" s="463"/>
      <c r="D48" s="146" t="s">
        <v>190</v>
      </c>
      <c r="E48" s="146" t="str">
        <f>E47</f>
        <v>BLACK</v>
      </c>
      <c r="F48" s="145" t="s">
        <v>10</v>
      </c>
      <c r="G48" s="168">
        <f>$P$20</f>
        <v>0</v>
      </c>
      <c r="H48" s="173">
        <v>0.3</v>
      </c>
      <c r="I48" s="172">
        <f>G48*H48</f>
        <v>0</v>
      </c>
      <c r="J48" s="172"/>
      <c r="K48" s="172"/>
      <c r="L48" s="176"/>
      <c r="M48" s="464"/>
      <c r="N48" s="465"/>
      <c r="O48" s="465"/>
      <c r="P48" s="466"/>
    </row>
    <row r="49" spans="1:16" s="169" customFormat="1" ht="129" hidden="1" customHeight="1">
      <c r="A49" s="145">
        <v>3</v>
      </c>
      <c r="B49" s="467" t="s">
        <v>166</v>
      </c>
      <c r="C49" s="467"/>
      <c r="D49" s="146" t="s">
        <v>155</v>
      </c>
      <c r="E49" s="146" t="str">
        <f>E48</f>
        <v>BLACK</v>
      </c>
      <c r="F49" s="145" t="s">
        <v>10</v>
      </c>
      <c r="G49" s="168">
        <f>$P$20</f>
        <v>0</v>
      </c>
      <c r="H49" s="175">
        <v>0.3</v>
      </c>
      <c r="I49" s="172">
        <f>G49*H49</f>
        <v>0</v>
      </c>
      <c r="J49" s="172"/>
      <c r="K49" s="172"/>
      <c r="L49" s="176"/>
      <c r="M49" s="464"/>
      <c r="N49" s="465"/>
      <c r="O49" s="465"/>
      <c r="P49" s="466"/>
    </row>
    <row r="50" spans="1:16" s="46" customFormat="1" ht="51.75" customHeight="1">
      <c r="A50" s="476" t="str">
        <f>D23</f>
        <v>GREY HEATHER</v>
      </c>
      <c r="B50" s="477"/>
      <c r="C50" s="477"/>
      <c r="D50" s="477"/>
      <c r="E50" s="477"/>
      <c r="F50" s="477"/>
      <c r="G50" s="477"/>
      <c r="H50" s="477"/>
      <c r="I50" s="477"/>
      <c r="J50" s="477"/>
      <c r="K50" s="477"/>
      <c r="L50" s="477"/>
      <c r="M50" s="477"/>
      <c r="N50" s="477"/>
      <c r="O50" s="477"/>
      <c r="P50" s="478"/>
    </row>
    <row r="51" spans="1:16" s="169" customFormat="1" ht="186.75" customHeight="1">
      <c r="A51" s="145">
        <v>1</v>
      </c>
      <c r="B51" s="463" t="str">
        <f>$L$11</f>
        <v>100% DRY COTTON FLEECE 410GSM</v>
      </c>
      <c r="C51" s="463"/>
      <c r="D51" s="146" t="s">
        <v>153</v>
      </c>
      <c r="E51" s="146" t="str">
        <f>A50</f>
        <v>GREY HEATHER</v>
      </c>
      <c r="F51" s="145" t="s">
        <v>10</v>
      </c>
      <c r="G51" s="168">
        <f>$P$25</f>
        <v>769</v>
      </c>
      <c r="H51" s="227">
        <v>0.61</v>
      </c>
      <c r="I51" s="172">
        <f>G51*H51</f>
        <v>469.09</v>
      </c>
      <c r="J51" s="221">
        <f>I51*0.7%+(I51/50)*0.5+4</f>
        <v>11.97453</v>
      </c>
      <c r="K51" s="220">
        <v>2</v>
      </c>
      <c r="L51" s="228">
        <f>SUBTOTAL(9,I51:K51)</f>
        <v>483.06452999999999</v>
      </c>
      <c r="M51" s="464" t="s">
        <v>217</v>
      </c>
      <c r="N51" s="465"/>
      <c r="O51" s="465"/>
      <c r="P51" s="466"/>
    </row>
    <row r="52" spans="1:16" s="169" customFormat="1" ht="186.75" customHeight="1">
      <c r="A52" s="174">
        <v>2</v>
      </c>
      <c r="B52" s="463" t="s">
        <v>189</v>
      </c>
      <c r="C52" s="463"/>
      <c r="D52" s="146" t="s">
        <v>190</v>
      </c>
      <c r="E52" s="146" t="str">
        <f>E51</f>
        <v>GREY HEATHER</v>
      </c>
      <c r="F52" s="145" t="s">
        <v>10</v>
      </c>
      <c r="G52" s="168">
        <f>$P$25</f>
        <v>769</v>
      </c>
      <c r="H52" s="173">
        <v>0.255</v>
      </c>
      <c r="I52" s="172">
        <f>G52*H52</f>
        <v>196.095</v>
      </c>
      <c r="J52" s="223">
        <f>I52*0.7%+(I52/50)*0.5+2</f>
        <v>5.333615</v>
      </c>
      <c r="K52" s="222"/>
      <c r="L52" s="176">
        <f>SUBTOTAL(9,I52:K52)</f>
        <v>201.42861500000001</v>
      </c>
      <c r="M52" s="464" t="s">
        <v>208</v>
      </c>
      <c r="N52" s="465"/>
      <c r="O52" s="465"/>
      <c r="P52" s="466"/>
    </row>
    <row r="53" spans="1:16" s="169" customFormat="1" ht="186.75" customHeight="1">
      <c r="A53" s="145">
        <v>3</v>
      </c>
      <c r="B53" s="467" t="s">
        <v>166</v>
      </c>
      <c r="C53" s="467"/>
      <c r="D53" s="146" t="s">
        <v>155</v>
      </c>
      <c r="E53" s="146" t="str">
        <f>E52</f>
        <v>GREY HEATHER</v>
      </c>
      <c r="F53" s="145" t="s">
        <v>10</v>
      </c>
      <c r="G53" s="168">
        <f>$P$25</f>
        <v>769</v>
      </c>
      <c r="H53" s="175">
        <v>1.4999999999999999E-2</v>
      </c>
      <c r="I53" s="172">
        <f>G53*H53</f>
        <v>11.535</v>
      </c>
      <c r="J53" s="223">
        <f>I53*0.7%+(I53/50)*0.5+1</f>
        <v>1.1960950000000001</v>
      </c>
      <c r="K53" s="222"/>
      <c r="L53" s="176">
        <f>SUBTOTAL(9,I53:K53)</f>
        <v>12.731095</v>
      </c>
      <c r="M53" s="464" t="s">
        <v>209</v>
      </c>
      <c r="N53" s="465"/>
      <c r="O53" s="465"/>
      <c r="P53" s="466"/>
    </row>
    <row r="54" spans="1:16" s="46" customFormat="1" ht="51.75" hidden="1" customHeight="1">
      <c r="A54" s="476" t="str">
        <f>D28</f>
        <v>WASHED BURGUNDY</v>
      </c>
      <c r="B54" s="477"/>
      <c r="C54" s="477"/>
      <c r="D54" s="477"/>
      <c r="E54" s="477"/>
      <c r="F54" s="477"/>
      <c r="G54" s="477"/>
      <c r="H54" s="477"/>
      <c r="I54" s="477"/>
      <c r="J54" s="477"/>
      <c r="K54" s="477"/>
      <c r="L54" s="477"/>
      <c r="M54" s="477"/>
      <c r="N54" s="477"/>
      <c r="O54" s="477"/>
      <c r="P54" s="478"/>
    </row>
    <row r="55" spans="1:16" s="169" customFormat="1" ht="96.75" hidden="1" customHeight="1">
      <c r="A55" s="145">
        <v>1</v>
      </c>
      <c r="B55" s="463" t="str">
        <f>$L$11</f>
        <v>100% DRY COTTON FLEECE 410GSM</v>
      </c>
      <c r="C55" s="463"/>
      <c r="D55" s="146" t="s">
        <v>153</v>
      </c>
      <c r="E55" s="146" t="str">
        <f>A54</f>
        <v>WASHED BURGUNDY</v>
      </c>
      <c r="F55" s="145" t="s">
        <v>10</v>
      </c>
      <c r="G55" s="168">
        <f>$P$20</f>
        <v>0</v>
      </c>
      <c r="H55" s="173">
        <v>1.5</v>
      </c>
      <c r="I55" s="172">
        <f>G55*H55</f>
        <v>0</v>
      </c>
      <c r="J55" s="172"/>
      <c r="K55" s="172"/>
      <c r="L55" s="176"/>
      <c r="M55" s="464"/>
      <c r="N55" s="465"/>
      <c r="O55" s="465"/>
      <c r="P55" s="466"/>
    </row>
    <row r="56" spans="1:16" s="169" customFormat="1" ht="70.5" hidden="1" customHeight="1">
      <c r="A56" s="174">
        <v>2</v>
      </c>
      <c r="B56" s="463" t="s">
        <v>189</v>
      </c>
      <c r="C56" s="463"/>
      <c r="D56" s="146" t="s">
        <v>190</v>
      </c>
      <c r="E56" s="146" t="str">
        <f>E55</f>
        <v>WASHED BURGUNDY</v>
      </c>
      <c r="F56" s="145" t="s">
        <v>10</v>
      </c>
      <c r="G56" s="168">
        <f>$P$20</f>
        <v>0</v>
      </c>
      <c r="H56" s="173">
        <v>0.3</v>
      </c>
      <c r="I56" s="172">
        <f>G56*H56</f>
        <v>0</v>
      </c>
      <c r="J56" s="172"/>
      <c r="K56" s="172"/>
      <c r="L56" s="176"/>
      <c r="M56" s="464"/>
      <c r="N56" s="465"/>
      <c r="O56" s="465"/>
      <c r="P56" s="466"/>
    </row>
    <row r="57" spans="1:16" s="169" customFormat="1" ht="125.25" hidden="1" customHeight="1">
      <c r="A57" s="145">
        <v>3</v>
      </c>
      <c r="B57" s="467" t="s">
        <v>166</v>
      </c>
      <c r="C57" s="467"/>
      <c r="D57" s="146" t="s">
        <v>155</v>
      </c>
      <c r="E57" s="146" t="str">
        <f>E56</f>
        <v>WASHED BURGUNDY</v>
      </c>
      <c r="F57" s="145" t="s">
        <v>10</v>
      </c>
      <c r="G57" s="168">
        <f>$P$20</f>
        <v>0</v>
      </c>
      <c r="H57" s="175">
        <v>0.3</v>
      </c>
      <c r="I57" s="172">
        <f>G57*H57</f>
        <v>0</v>
      </c>
      <c r="J57" s="172"/>
      <c r="K57" s="172"/>
      <c r="L57" s="176"/>
      <c r="M57" s="464"/>
      <c r="N57" s="465"/>
      <c r="O57" s="465"/>
      <c r="P57" s="466"/>
    </row>
    <row r="58" spans="1:16" s="46" customFormat="1" ht="51.75" hidden="1" customHeight="1">
      <c r="A58" s="476" t="str">
        <f>D33</f>
        <v>LIME</v>
      </c>
      <c r="B58" s="477"/>
      <c r="C58" s="477"/>
      <c r="D58" s="477"/>
      <c r="E58" s="477"/>
      <c r="F58" s="477"/>
      <c r="G58" s="477"/>
      <c r="H58" s="477"/>
      <c r="I58" s="477"/>
      <c r="J58" s="477"/>
      <c r="K58" s="477"/>
      <c r="L58" s="477"/>
      <c r="M58" s="477"/>
      <c r="N58" s="477"/>
      <c r="O58" s="477"/>
      <c r="P58" s="478"/>
    </row>
    <row r="59" spans="1:16" s="169" customFormat="1" ht="96.75" hidden="1" customHeight="1">
      <c r="A59" s="145">
        <v>1</v>
      </c>
      <c r="B59" s="463" t="str">
        <f>$L$11</f>
        <v>100% DRY COTTON FLEECE 410GSM</v>
      </c>
      <c r="C59" s="463"/>
      <c r="D59" s="146" t="s">
        <v>153</v>
      </c>
      <c r="E59" s="146" t="str">
        <f>A58</f>
        <v>LIME</v>
      </c>
      <c r="F59" s="145" t="s">
        <v>10</v>
      </c>
      <c r="G59" s="168">
        <f>$P$20</f>
        <v>0</v>
      </c>
      <c r="H59" s="173">
        <v>1.5</v>
      </c>
      <c r="I59" s="172">
        <f>G59*H59</f>
        <v>0</v>
      </c>
      <c r="J59" s="172"/>
      <c r="K59" s="172"/>
      <c r="L59" s="176"/>
      <c r="M59" s="464"/>
      <c r="N59" s="465"/>
      <c r="O59" s="465"/>
      <c r="P59" s="466"/>
    </row>
    <row r="60" spans="1:16" s="169" customFormat="1" ht="70.5" hidden="1" customHeight="1">
      <c r="A60" s="174">
        <v>2</v>
      </c>
      <c r="B60" s="463" t="s">
        <v>189</v>
      </c>
      <c r="C60" s="463"/>
      <c r="D60" s="146" t="s">
        <v>190</v>
      </c>
      <c r="E60" s="146" t="str">
        <f>E59</f>
        <v>LIME</v>
      </c>
      <c r="F60" s="145" t="s">
        <v>10</v>
      </c>
      <c r="G60" s="168">
        <f>$P$20</f>
        <v>0</v>
      </c>
      <c r="H60" s="173">
        <v>0.3</v>
      </c>
      <c r="I60" s="172">
        <f>G60*H60</f>
        <v>0</v>
      </c>
      <c r="J60" s="172"/>
      <c r="K60" s="172"/>
      <c r="L60" s="176"/>
      <c r="M60" s="464"/>
      <c r="N60" s="465"/>
      <c r="O60" s="465"/>
      <c r="P60" s="466"/>
    </row>
    <row r="61" spans="1:16" s="169" customFormat="1" ht="125.25" hidden="1" customHeight="1">
      <c r="A61" s="145">
        <v>3</v>
      </c>
      <c r="B61" s="467" t="s">
        <v>166</v>
      </c>
      <c r="C61" s="467"/>
      <c r="D61" s="146" t="s">
        <v>155</v>
      </c>
      <c r="E61" s="146" t="str">
        <f>E60</f>
        <v>LIME</v>
      </c>
      <c r="F61" s="145" t="s">
        <v>10</v>
      </c>
      <c r="G61" s="168">
        <f>$P$20</f>
        <v>0</v>
      </c>
      <c r="H61" s="175">
        <v>0.3</v>
      </c>
      <c r="I61" s="172">
        <f>G61*H61</f>
        <v>0</v>
      </c>
      <c r="J61" s="172"/>
      <c r="K61" s="172"/>
      <c r="L61" s="176"/>
      <c r="M61" s="464"/>
      <c r="N61" s="465"/>
      <c r="O61" s="465"/>
      <c r="P61" s="466"/>
    </row>
    <row r="62" spans="1:16" s="46" customFormat="1" ht="21.75" customHeight="1">
      <c r="A62" s="476"/>
      <c r="B62" s="477"/>
      <c r="C62" s="477"/>
      <c r="D62" s="477"/>
      <c r="E62" s="477"/>
      <c r="F62" s="477"/>
      <c r="G62" s="477"/>
      <c r="H62" s="477"/>
      <c r="I62" s="477"/>
      <c r="J62" s="477"/>
      <c r="K62" s="477"/>
      <c r="L62" s="477"/>
      <c r="M62" s="477"/>
      <c r="N62" s="477"/>
      <c r="O62" s="477"/>
      <c r="P62" s="478"/>
    </row>
    <row r="63" spans="1:16" s="37" customFormat="1" ht="33" thickBot="1">
      <c r="B63" s="105" t="s">
        <v>21</v>
      </c>
      <c r="C63" s="38"/>
      <c r="D63" s="38"/>
      <c r="E63" s="38"/>
      <c r="G63" s="39"/>
      <c r="P63" s="40"/>
    </row>
    <row r="64" spans="1:16" s="54" customFormat="1" ht="96">
      <c r="A64" s="426" t="s">
        <v>22</v>
      </c>
      <c r="B64" s="427"/>
      <c r="C64" s="427"/>
      <c r="D64" s="427"/>
      <c r="E64" s="428"/>
      <c r="F64" s="102" t="s">
        <v>47</v>
      </c>
      <c r="G64" s="102" t="s">
        <v>23</v>
      </c>
      <c r="H64" s="429" t="s">
        <v>42</v>
      </c>
      <c r="I64" s="430"/>
      <c r="J64" s="103" t="s">
        <v>18</v>
      </c>
      <c r="K64" s="102" t="s">
        <v>48</v>
      </c>
      <c r="L64" s="102" t="s">
        <v>24</v>
      </c>
      <c r="M64" s="104" t="s">
        <v>25</v>
      </c>
      <c r="N64" s="104" t="s">
        <v>26</v>
      </c>
      <c r="O64" s="104" t="s">
        <v>27</v>
      </c>
      <c r="P64" s="104" t="s">
        <v>28</v>
      </c>
    </row>
    <row r="65" spans="1:16" s="15" customFormat="1" ht="57.75" hidden="1" customHeight="1">
      <c r="A65" s="111">
        <v>1</v>
      </c>
      <c r="B65" s="479" t="s">
        <v>41</v>
      </c>
      <c r="C65" s="479"/>
      <c r="D65" s="479"/>
      <c r="E65" s="479"/>
      <c r="F65" s="112" t="str">
        <f>H65</f>
        <v>BLACK</v>
      </c>
      <c r="G65" s="142"/>
      <c r="H65" s="480" t="str">
        <f>$D$18</f>
        <v>BLACK</v>
      </c>
      <c r="I65" s="481" t="str">
        <f t="shared" ref="I65:I88" si="0">$E$47</f>
        <v>BLACK</v>
      </c>
      <c r="J65" s="113" t="s">
        <v>29</v>
      </c>
      <c r="K65" s="113">
        <f>$P$20</f>
        <v>0</v>
      </c>
      <c r="L65" s="184">
        <f>195/5000</f>
        <v>3.9E-2</v>
      </c>
      <c r="M65" s="115">
        <f t="shared" ref="M65:M72" si="1">K65*L65</f>
        <v>0</v>
      </c>
      <c r="N65" s="115"/>
      <c r="O65" s="41">
        <f t="shared" ref="O65:O88" si="2">ROUNDUP(N65+M65,0)</f>
        <v>0</v>
      </c>
      <c r="P65" s="116"/>
    </row>
    <row r="66" spans="1:16" s="15" customFormat="1" ht="84" customHeight="1">
      <c r="A66" s="111">
        <v>1</v>
      </c>
      <c r="B66" s="479" t="s">
        <v>41</v>
      </c>
      <c r="C66" s="479"/>
      <c r="D66" s="479"/>
      <c r="E66" s="479"/>
      <c r="F66" s="112" t="str">
        <f>H66</f>
        <v>GREY HEATHER</v>
      </c>
      <c r="G66" s="142" t="s">
        <v>216</v>
      </c>
      <c r="H66" s="480" t="str">
        <f>$D$23</f>
        <v>GREY HEATHER</v>
      </c>
      <c r="I66" s="481" t="str">
        <f t="shared" si="0"/>
        <v>BLACK</v>
      </c>
      <c r="J66" s="113" t="s">
        <v>29</v>
      </c>
      <c r="K66" s="113">
        <f>$P$25</f>
        <v>769</v>
      </c>
      <c r="L66" s="184">
        <f>185/5000</f>
        <v>3.6999999999999998E-2</v>
      </c>
      <c r="M66" s="115">
        <f t="shared" si="1"/>
        <v>28.452999999999999</v>
      </c>
      <c r="N66" s="115"/>
      <c r="O66" s="41">
        <f t="shared" si="2"/>
        <v>29</v>
      </c>
      <c r="P66" s="116"/>
    </row>
    <row r="67" spans="1:16" s="15" customFormat="1" ht="57.75" hidden="1" customHeight="1">
      <c r="A67" s="111">
        <v>1</v>
      </c>
      <c r="B67" s="479" t="s">
        <v>41</v>
      </c>
      <c r="C67" s="479"/>
      <c r="D67" s="479"/>
      <c r="E67" s="479"/>
      <c r="F67" s="112" t="str">
        <f>H67</f>
        <v>WASHED BURGUNDY</v>
      </c>
      <c r="G67" s="142"/>
      <c r="H67" s="480" t="str">
        <f>$D$28</f>
        <v>WASHED BURGUNDY</v>
      </c>
      <c r="I67" s="481" t="str">
        <f t="shared" si="0"/>
        <v>BLACK</v>
      </c>
      <c r="J67" s="113" t="s">
        <v>29</v>
      </c>
      <c r="K67" s="113">
        <f>$P$30</f>
        <v>0</v>
      </c>
      <c r="L67" s="184">
        <f>195/5000</f>
        <v>3.9E-2</v>
      </c>
      <c r="M67" s="115">
        <f t="shared" si="1"/>
        <v>0</v>
      </c>
      <c r="N67" s="115"/>
      <c r="O67" s="41">
        <f t="shared" si="2"/>
        <v>0</v>
      </c>
      <c r="P67" s="116"/>
    </row>
    <row r="68" spans="1:16" s="15" customFormat="1" ht="57.75" hidden="1" customHeight="1">
      <c r="A68" s="111">
        <v>1</v>
      </c>
      <c r="B68" s="479" t="s">
        <v>41</v>
      </c>
      <c r="C68" s="479"/>
      <c r="D68" s="479"/>
      <c r="E68" s="479"/>
      <c r="F68" s="112" t="str">
        <f>H68</f>
        <v>LIME</v>
      </c>
      <c r="G68" s="142"/>
      <c r="H68" s="480" t="str">
        <f>$D$33</f>
        <v>LIME</v>
      </c>
      <c r="I68" s="481" t="str">
        <f t="shared" si="0"/>
        <v>BLACK</v>
      </c>
      <c r="J68" s="113" t="s">
        <v>29</v>
      </c>
      <c r="K68" s="113">
        <f>$P$35</f>
        <v>0</v>
      </c>
      <c r="L68" s="184">
        <f>195/5000</f>
        <v>3.9E-2</v>
      </c>
      <c r="M68" s="115">
        <f t="shared" si="1"/>
        <v>0</v>
      </c>
      <c r="N68" s="115"/>
      <c r="O68" s="41">
        <f t="shared" si="2"/>
        <v>0</v>
      </c>
      <c r="P68" s="116"/>
    </row>
    <row r="69" spans="1:16" s="15" customFormat="1" ht="57.75" hidden="1" customHeight="1">
      <c r="A69" s="111">
        <v>2</v>
      </c>
      <c r="B69" s="479" t="s">
        <v>163</v>
      </c>
      <c r="C69" s="479"/>
      <c r="D69" s="479"/>
      <c r="E69" s="479"/>
      <c r="F69" s="482" t="s">
        <v>39</v>
      </c>
      <c r="G69" s="486" t="s">
        <v>171</v>
      </c>
      <c r="H69" s="490" t="str">
        <f>$D$18</f>
        <v>BLACK</v>
      </c>
      <c r="I69" s="491" t="str">
        <f t="shared" si="0"/>
        <v>BLACK</v>
      </c>
      <c r="J69" s="113" t="s">
        <v>29</v>
      </c>
      <c r="K69" s="113">
        <f>$P$20</f>
        <v>0</v>
      </c>
      <c r="L69" s="170">
        <f>4/4500</f>
        <v>8.8888888888888893E-4</v>
      </c>
      <c r="M69" s="115">
        <f t="shared" si="1"/>
        <v>0</v>
      </c>
      <c r="N69" s="115"/>
      <c r="O69" s="41">
        <f t="shared" si="2"/>
        <v>0</v>
      </c>
      <c r="P69" s="116"/>
    </row>
    <row r="70" spans="1:16" s="15" customFormat="1" ht="84" customHeight="1">
      <c r="A70" s="111">
        <v>2</v>
      </c>
      <c r="B70" s="479" t="s">
        <v>163</v>
      </c>
      <c r="C70" s="479"/>
      <c r="D70" s="479"/>
      <c r="E70" s="479"/>
      <c r="F70" s="483" t="s">
        <v>39</v>
      </c>
      <c r="G70" s="487" t="s">
        <v>171</v>
      </c>
      <c r="H70" s="395" t="str">
        <f>$D$23</f>
        <v>GREY HEATHER</v>
      </c>
      <c r="I70" s="395" t="str">
        <f t="shared" si="0"/>
        <v>BLACK</v>
      </c>
      <c r="J70" s="113" t="s">
        <v>29</v>
      </c>
      <c r="K70" s="113">
        <f>$P$25</f>
        <v>769</v>
      </c>
      <c r="L70" s="170">
        <f>4/4500</f>
        <v>8.8888888888888893E-4</v>
      </c>
      <c r="M70" s="115">
        <f t="shared" si="1"/>
        <v>0.68355555555555558</v>
      </c>
      <c r="N70" s="115"/>
      <c r="O70" s="41">
        <f t="shared" si="2"/>
        <v>1</v>
      </c>
      <c r="P70" s="116"/>
    </row>
    <row r="71" spans="1:16" s="15" customFormat="1" ht="57.75" hidden="1" customHeight="1">
      <c r="A71" s="111">
        <v>2</v>
      </c>
      <c r="B71" s="479" t="s">
        <v>163</v>
      </c>
      <c r="C71" s="479"/>
      <c r="D71" s="479"/>
      <c r="E71" s="479"/>
      <c r="F71" s="484" t="s">
        <v>39</v>
      </c>
      <c r="G71" s="488" t="s">
        <v>171</v>
      </c>
      <c r="H71" s="492" t="str">
        <f>$D$28</f>
        <v>WASHED BURGUNDY</v>
      </c>
      <c r="I71" s="493" t="str">
        <f t="shared" si="0"/>
        <v>BLACK</v>
      </c>
      <c r="J71" s="113" t="s">
        <v>29</v>
      </c>
      <c r="K71" s="113">
        <f>$P$30</f>
        <v>0</v>
      </c>
      <c r="L71" s="170">
        <f>4/4500</f>
        <v>8.8888888888888893E-4</v>
      </c>
      <c r="M71" s="115">
        <f t="shared" si="1"/>
        <v>0</v>
      </c>
      <c r="N71" s="115"/>
      <c r="O71" s="41">
        <f t="shared" si="2"/>
        <v>0</v>
      </c>
      <c r="P71" s="116"/>
    </row>
    <row r="72" spans="1:16" s="15" customFormat="1" ht="57.75" hidden="1" customHeight="1">
      <c r="A72" s="111">
        <v>2</v>
      </c>
      <c r="B72" s="479" t="s">
        <v>163</v>
      </c>
      <c r="C72" s="479"/>
      <c r="D72" s="479"/>
      <c r="E72" s="479"/>
      <c r="F72" s="485" t="s">
        <v>39</v>
      </c>
      <c r="G72" s="489" t="s">
        <v>171</v>
      </c>
      <c r="H72" s="480" t="str">
        <f>$D$33</f>
        <v>LIME</v>
      </c>
      <c r="I72" s="481" t="str">
        <f t="shared" si="0"/>
        <v>BLACK</v>
      </c>
      <c r="J72" s="113" t="s">
        <v>29</v>
      </c>
      <c r="K72" s="113">
        <f>$P$35</f>
        <v>0</v>
      </c>
      <c r="L72" s="170">
        <f>4/4500</f>
        <v>8.8888888888888893E-4</v>
      </c>
      <c r="M72" s="115">
        <f t="shared" si="1"/>
        <v>0</v>
      </c>
      <c r="N72" s="115"/>
      <c r="O72" s="41">
        <f t="shared" si="2"/>
        <v>0</v>
      </c>
      <c r="P72" s="116"/>
    </row>
    <row r="73" spans="1:16" s="15" customFormat="1" ht="57.75" hidden="1" customHeight="1">
      <c r="A73" s="111">
        <v>3</v>
      </c>
      <c r="B73" s="494" t="s">
        <v>191</v>
      </c>
      <c r="C73" s="479"/>
      <c r="D73" s="479"/>
      <c r="E73" s="479"/>
      <c r="F73" s="482" t="s">
        <v>147</v>
      </c>
      <c r="G73" s="486" t="s">
        <v>192</v>
      </c>
      <c r="H73" s="490" t="str">
        <f>$D$18</f>
        <v>BLACK</v>
      </c>
      <c r="I73" s="491" t="str">
        <f t="shared" si="0"/>
        <v>BLACK</v>
      </c>
      <c r="J73" s="113" t="s">
        <v>30</v>
      </c>
      <c r="K73" s="113">
        <f>$P$20</f>
        <v>0</v>
      </c>
      <c r="L73" s="113">
        <v>1</v>
      </c>
      <c r="M73" s="113">
        <f t="shared" ref="M73:M84" si="3">L73*K73</f>
        <v>0</v>
      </c>
      <c r="N73" s="115"/>
      <c r="O73" s="41">
        <f t="shared" si="2"/>
        <v>0</v>
      </c>
      <c r="P73" s="116"/>
    </row>
    <row r="74" spans="1:16" s="15" customFormat="1" ht="84" customHeight="1">
      <c r="A74" s="111">
        <v>3</v>
      </c>
      <c r="B74" s="494" t="s">
        <v>191</v>
      </c>
      <c r="C74" s="479"/>
      <c r="D74" s="479"/>
      <c r="E74" s="479"/>
      <c r="F74" s="483"/>
      <c r="G74" s="487"/>
      <c r="H74" s="395" t="str">
        <f>$D$23</f>
        <v>GREY HEATHER</v>
      </c>
      <c r="I74" s="395" t="str">
        <f t="shared" si="0"/>
        <v>BLACK</v>
      </c>
      <c r="J74" s="113" t="s">
        <v>30</v>
      </c>
      <c r="K74" s="113">
        <f>$P$25</f>
        <v>769</v>
      </c>
      <c r="L74" s="113">
        <v>1</v>
      </c>
      <c r="M74" s="113">
        <f t="shared" si="3"/>
        <v>769</v>
      </c>
      <c r="N74" s="115"/>
      <c r="O74" s="41">
        <f t="shared" si="2"/>
        <v>769</v>
      </c>
      <c r="P74" s="116"/>
    </row>
    <row r="75" spans="1:16" s="15" customFormat="1" ht="57.75" hidden="1" customHeight="1">
      <c r="A75" s="111">
        <v>3</v>
      </c>
      <c r="B75" s="494" t="s">
        <v>191</v>
      </c>
      <c r="C75" s="479"/>
      <c r="D75" s="479"/>
      <c r="E75" s="479"/>
      <c r="F75" s="484"/>
      <c r="G75" s="488"/>
      <c r="H75" s="492" t="str">
        <f>$D$28</f>
        <v>WASHED BURGUNDY</v>
      </c>
      <c r="I75" s="493" t="str">
        <f t="shared" si="0"/>
        <v>BLACK</v>
      </c>
      <c r="J75" s="113" t="s">
        <v>30</v>
      </c>
      <c r="K75" s="113">
        <f>$P$30</f>
        <v>0</v>
      </c>
      <c r="L75" s="113">
        <v>1</v>
      </c>
      <c r="M75" s="113">
        <f t="shared" si="3"/>
        <v>0</v>
      </c>
      <c r="N75" s="115"/>
      <c r="O75" s="41">
        <f t="shared" si="2"/>
        <v>0</v>
      </c>
      <c r="P75" s="116"/>
    </row>
    <row r="76" spans="1:16" s="15" customFormat="1" ht="57.75" hidden="1" customHeight="1">
      <c r="A76" s="111">
        <v>3</v>
      </c>
      <c r="B76" s="494" t="s">
        <v>191</v>
      </c>
      <c r="C76" s="479"/>
      <c r="D76" s="479"/>
      <c r="E76" s="479"/>
      <c r="F76" s="485"/>
      <c r="G76" s="489"/>
      <c r="H76" s="480" t="str">
        <f>$D$33</f>
        <v>LIME</v>
      </c>
      <c r="I76" s="481" t="str">
        <f t="shared" si="0"/>
        <v>BLACK</v>
      </c>
      <c r="J76" s="113" t="s">
        <v>30</v>
      </c>
      <c r="K76" s="113">
        <f>$P$35</f>
        <v>0</v>
      </c>
      <c r="L76" s="113">
        <v>1</v>
      </c>
      <c r="M76" s="113">
        <f t="shared" si="3"/>
        <v>0</v>
      </c>
      <c r="N76" s="115"/>
      <c r="O76" s="41">
        <f t="shared" si="2"/>
        <v>0</v>
      </c>
      <c r="P76" s="116"/>
    </row>
    <row r="77" spans="1:16" s="15" customFormat="1" ht="57.75" hidden="1" customHeight="1">
      <c r="A77" s="111">
        <v>4</v>
      </c>
      <c r="B77" s="494" t="s">
        <v>125</v>
      </c>
      <c r="C77" s="479"/>
      <c r="D77" s="479"/>
      <c r="E77" s="479"/>
      <c r="F77" s="482" t="s">
        <v>147</v>
      </c>
      <c r="G77" s="486" t="s">
        <v>126</v>
      </c>
      <c r="H77" s="490" t="str">
        <f>$D$18</f>
        <v>BLACK</v>
      </c>
      <c r="I77" s="491" t="str">
        <f t="shared" si="0"/>
        <v>BLACK</v>
      </c>
      <c r="J77" s="113" t="s">
        <v>30</v>
      </c>
      <c r="K77" s="113">
        <f>$P$20</f>
        <v>0</v>
      </c>
      <c r="L77" s="113">
        <v>1</v>
      </c>
      <c r="M77" s="113">
        <f t="shared" si="3"/>
        <v>0</v>
      </c>
      <c r="N77" s="115"/>
      <c r="O77" s="41">
        <f t="shared" si="2"/>
        <v>0</v>
      </c>
      <c r="P77" s="116"/>
    </row>
    <row r="78" spans="1:16" s="15" customFormat="1" ht="84" customHeight="1">
      <c r="A78" s="111">
        <v>4</v>
      </c>
      <c r="B78" s="494" t="s">
        <v>125</v>
      </c>
      <c r="C78" s="479"/>
      <c r="D78" s="479"/>
      <c r="E78" s="479"/>
      <c r="F78" s="483"/>
      <c r="G78" s="487"/>
      <c r="H78" s="395" t="str">
        <f>$D$23</f>
        <v>GREY HEATHER</v>
      </c>
      <c r="I78" s="395" t="str">
        <f t="shared" si="0"/>
        <v>BLACK</v>
      </c>
      <c r="J78" s="113" t="s">
        <v>30</v>
      </c>
      <c r="K78" s="113">
        <f>$P$25</f>
        <v>769</v>
      </c>
      <c r="L78" s="113">
        <v>1</v>
      </c>
      <c r="M78" s="113">
        <f t="shared" si="3"/>
        <v>769</v>
      </c>
      <c r="N78" s="115"/>
      <c r="O78" s="41">
        <f t="shared" si="2"/>
        <v>769</v>
      </c>
      <c r="P78" s="116"/>
    </row>
    <row r="79" spans="1:16" s="15" customFormat="1" ht="57.75" hidden="1" customHeight="1">
      <c r="A79" s="111">
        <v>4</v>
      </c>
      <c r="B79" s="494" t="s">
        <v>125</v>
      </c>
      <c r="C79" s="479"/>
      <c r="D79" s="479"/>
      <c r="E79" s="479"/>
      <c r="F79" s="484"/>
      <c r="G79" s="488"/>
      <c r="H79" s="492" t="str">
        <f>$D$28</f>
        <v>WASHED BURGUNDY</v>
      </c>
      <c r="I79" s="493" t="str">
        <f t="shared" si="0"/>
        <v>BLACK</v>
      </c>
      <c r="J79" s="113" t="s">
        <v>30</v>
      </c>
      <c r="K79" s="113">
        <f>$P$30</f>
        <v>0</v>
      </c>
      <c r="L79" s="113">
        <v>1</v>
      </c>
      <c r="M79" s="113">
        <f t="shared" si="3"/>
        <v>0</v>
      </c>
      <c r="N79" s="115"/>
      <c r="O79" s="41">
        <f t="shared" si="2"/>
        <v>0</v>
      </c>
      <c r="P79" s="116"/>
    </row>
    <row r="80" spans="1:16" s="15" customFormat="1" ht="57.75" hidden="1" customHeight="1">
      <c r="A80" s="111">
        <v>4</v>
      </c>
      <c r="B80" s="494" t="s">
        <v>125</v>
      </c>
      <c r="C80" s="479"/>
      <c r="D80" s="479"/>
      <c r="E80" s="479"/>
      <c r="F80" s="485"/>
      <c r="G80" s="489"/>
      <c r="H80" s="480" t="str">
        <f>$D$33</f>
        <v>LIME</v>
      </c>
      <c r="I80" s="481" t="str">
        <f t="shared" si="0"/>
        <v>BLACK</v>
      </c>
      <c r="J80" s="113" t="s">
        <v>30</v>
      </c>
      <c r="K80" s="113">
        <f>$P$35</f>
        <v>0</v>
      </c>
      <c r="L80" s="113">
        <v>1</v>
      </c>
      <c r="M80" s="113">
        <f t="shared" si="3"/>
        <v>0</v>
      </c>
      <c r="N80" s="115"/>
      <c r="O80" s="41">
        <f t="shared" si="2"/>
        <v>0</v>
      </c>
      <c r="P80" s="116"/>
    </row>
    <row r="81" spans="1:16" s="15" customFormat="1" ht="57.75" hidden="1" customHeight="1">
      <c r="A81" s="111">
        <v>5</v>
      </c>
      <c r="B81" s="494" t="s">
        <v>154</v>
      </c>
      <c r="C81" s="479"/>
      <c r="D81" s="479"/>
      <c r="E81" s="479"/>
      <c r="F81" s="482" t="s">
        <v>129</v>
      </c>
      <c r="G81" s="486"/>
      <c r="H81" s="490" t="str">
        <f>$D$18</f>
        <v>BLACK</v>
      </c>
      <c r="I81" s="491" t="str">
        <f t="shared" si="0"/>
        <v>BLACK</v>
      </c>
      <c r="J81" s="113" t="s">
        <v>30</v>
      </c>
      <c r="K81" s="113">
        <f>$P$20</f>
        <v>0</v>
      </c>
      <c r="L81" s="113">
        <v>1</v>
      </c>
      <c r="M81" s="113">
        <f t="shared" si="3"/>
        <v>0</v>
      </c>
      <c r="N81" s="115"/>
      <c r="O81" s="41">
        <f t="shared" si="2"/>
        <v>0</v>
      </c>
      <c r="P81" s="116"/>
    </row>
    <row r="82" spans="1:16" s="15" customFormat="1" ht="84" customHeight="1">
      <c r="A82" s="111">
        <v>5</v>
      </c>
      <c r="B82" s="494" t="s">
        <v>154</v>
      </c>
      <c r="C82" s="479"/>
      <c r="D82" s="479"/>
      <c r="E82" s="479"/>
      <c r="F82" s="483"/>
      <c r="G82" s="487"/>
      <c r="H82" s="395" t="str">
        <f>$D$23</f>
        <v>GREY HEATHER</v>
      </c>
      <c r="I82" s="395" t="str">
        <f t="shared" si="0"/>
        <v>BLACK</v>
      </c>
      <c r="J82" s="113" t="s">
        <v>30</v>
      </c>
      <c r="K82" s="113">
        <f>$P$25</f>
        <v>769</v>
      </c>
      <c r="L82" s="113">
        <v>1</v>
      </c>
      <c r="M82" s="113">
        <f t="shared" si="3"/>
        <v>769</v>
      </c>
      <c r="N82" s="115"/>
      <c r="O82" s="41">
        <f t="shared" si="2"/>
        <v>769</v>
      </c>
      <c r="P82" s="116" t="s">
        <v>210</v>
      </c>
    </row>
    <row r="83" spans="1:16" s="15" customFormat="1" ht="57.75" hidden="1" customHeight="1">
      <c r="A83" s="111">
        <v>5</v>
      </c>
      <c r="B83" s="494" t="s">
        <v>154</v>
      </c>
      <c r="C83" s="479"/>
      <c r="D83" s="479"/>
      <c r="E83" s="479"/>
      <c r="F83" s="484"/>
      <c r="G83" s="488"/>
      <c r="H83" s="492" t="str">
        <f>$D$28</f>
        <v>WASHED BURGUNDY</v>
      </c>
      <c r="I83" s="493" t="str">
        <f t="shared" si="0"/>
        <v>BLACK</v>
      </c>
      <c r="J83" s="113" t="s">
        <v>30</v>
      </c>
      <c r="K83" s="113">
        <f>$P$30</f>
        <v>0</v>
      </c>
      <c r="L83" s="113">
        <v>1</v>
      </c>
      <c r="M83" s="113">
        <f t="shared" si="3"/>
        <v>0</v>
      </c>
      <c r="N83" s="115"/>
      <c r="O83" s="41">
        <f t="shared" si="2"/>
        <v>0</v>
      </c>
      <c r="P83" s="116"/>
    </row>
    <row r="84" spans="1:16" s="15" customFormat="1" ht="57.75" hidden="1" customHeight="1">
      <c r="A84" s="111">
        <v>5</v>
      </c>
      <c r="B84" s="494" t="s">
        <v>154</v>
      </c>
      <c r="C84" s="479"/>
      <c r="D84" s="479"/>
      <c r="E84" s="479"/>
      <c r="F84" s="485"/>
      <c r="G84" s="489"/>
      <c r="H84" s="480" t="str">
        <f>$D$33</f>
        <v>LIME</v>
      </c>
      <c r="I84" s="481" t="str">
        <f t="shared" si="0"/>
        <v>BLACK</v>
      </c>
      <c r="J84" s="113" t="s">
        <v>30</v>
      </c>
      <c r="K84" s="113">
        <f>$P$35</f>
        <v>0</v>
      </c>
      <c r="L84" s="113">
        <v>1</v>
      </c>
      <c r="M84" s="113">
        <f t="shared" si="3"/>
        <v>0</v>
      </c>
      <c r="N84" s="115"/>
      <c r="O84" s="41">
        <f t="shared" si="2"/>
        <v>0</v>
      </c>
      <c r="P84" s="116"/>
    </row>
    <row r="85" spans="1:16" s="15" customFormat="1" ht="57.75" hidden="1" customHeight="1">
      <c r="A85" s="111">
        <v>6</v>
      </c>
      <c r="B85" s="479" t="s">
        <v>127</v>
      </c>
      <c r="C85" s="479"/>
      <c r="D85" s="479"/>
      <c r="E85" s="479"/>
      <c r="F85" s="482" t="s">
        <v>148</v>
      </c>
      <c r="G85" s="486" t="s">
        <v>128</v>
      </c>
      <c r="H85" s="490" t="str">
        <f>$D$18</f>
        <v>BLACK</v>
      </c>
      <c r="I85" s="491" t="str">
        <f t="shared" si="0"/>
        <v>BLACK</v>
      </c>
      <c r="J85" s="113" t="s">
        <v>30</v>
      </c>
      <c r="K85" s="113">
        <f>$P$20</f>
        <v>0</v>
      </c>
      <c r="L85" s="113">
        <v>1</v>
      </c>
      <c r="M85" s="115">
        <f>K85*L85</f>
        <v>0</v>
      </c>
      <c r="N85" s="115"/>
      <c r="O85" s="41">
        <f t="shared" si="2"/>
        <v>0</v>
      </c>
      <c r="P85" s="116"/>
    </row>
    <row r="86" spans="1:16" s="15" customFormat="1" ht="95.25" customHeight="1">
      <c r="A86" s="111">
        <v>6</v>
      </c>
      <c r="B86" s="479" t="s">
        <v>127</v>
      </c>
      <c r="C86" s="479"/>
      <c r="D86" s="479"/>
      <c r="E86" s="479"/>
      <c r="F86" s="483"/>
      <c r="G86" s="487"/>
      <c r="H86" s="395" t="str">
        <f>$D$23</f>
        <v>GREY HEATHER</v>
      </c>
      <c r="I86" s="395" t="str">
        <f t="shared" si="0"/>
        <v>BLACK</v>
      </c>
      <c r="J86" s="113" t="s">
        <v>30</v>
      </c>
      <c r="K86" s="113">
        <f>$P$25</f>
        <v>769</v>
      </c>
      <c r="L86" s="113">
        <v>1</v>
      </c>
      <c r="M86" s="115">
        <f>K86*L86</f>
        <v>769</v>
      </c>
      <c r="N86" s="115"/>
      <c r="O86" s="41">
        <f t="shared" si="2"/>
        <v>769</v>
      </c>
      <c r="P86" s="116"/>
    </row>
    <row r="87" spans="1:16" s="15" customFormat="1" ht="32.5" hidden="1">
      <c r="A87" s="111">
        <v>6</v>
      </c>
      <c r="B87" s="479" t="s">
        <v>127</v>
      </c>
      <c r="C87" s="479"/>
      <c r="D87" s="479"/>
      <c r="E87" s="479"/>
      <c r="F87" s="484"/>
      <c r="G87" s="488"/>
      <c r="H87" s="492" t="str">
        <f>$D$28</f>
        <v>WASHED BURGUNDY</v>
      </c>
      <c r="I87" s="493" t="str">
        <f t="shared" si="0"/>
        <v>BLACK</v>
      </c>
      <c r="J87" s="113" t="s">
        <v>30</v>
      </c>
      <c r="K87" s="113">
        <f>$P$30</f>
        <v>0</v>
      </c>
      <c r="L87" s="113">
        <v>1</v>
      </c>
      <c r="M87" s="115">
        <f>K87*L87</f>
        <v>0</v>
      </c>
      <c r="N87" s="115"/>
      <c r="O87" s="41">
        <f t="shared" si="2"/>
        <v>0</v>
      </c>
      <c r="P87" s="116"/>
    </row>
    <row r="88" spans="1:16" s="15" customFormat="1" ht="32.5" hidden="1">
      <c r="A88" s="111">
        <v>6</v>
      </c>
      <c r="B88" s="479" t="s">
        <v>127</v>
      </c>
      <c r="C88" s="479"/>
      <c r="D88" s="479"/>
      <c r="E88" s="479"/>
      <c r="F88" s="485"/>
      <c r="G88" s="489"/>
      <c r="H88" s="480" t="str">
        <f>$D$33</f>
        <v>LIME</v>
      </c>
      <c r="I88" s="481" t="str">
        <f t="shared" si="0"/>
        <v>BLACK</v>
      </c>
      <c r="J88" s="113" t="s">
        <v>30</v>
      </c>
      <c r="K88" s="113">
        <f>$P$35</f>
        <v>0</v>
      </c>
      <c r="L88" s="113">
        <v>1</v>
      </c>
      <c r="M88" s="115">
        <f>K88*L88</f>
        <v>0</v>
      </c>
      <c r="N88" s="115"/>
      <c r="O88" s="41">
        <f t="shared" si="2"/>
        <v>0</v>
      </c>
      <c r="P88" s="116"/>
    </row>
    <row r="89" spans="1:16" s="37" customFormat="1" ht="33" thickBot="1">
      <c r="B89" s="110" t="s">
        <v>66</v>
      </c>
      <c r="C89" s="38"/>
      <c r="D89" s="38"/>
      <c r="E89" s="38"/>
      <c r="F89" s="42"/>
      <c r="G89" s="43"/>
      <c r="H89" s="42"/>
      <c r="I89" s="42"/>
      <c r="J89" s="42"/>
      <c r="K89" s="42"/>
      <c r="L89" s="42"/>
      <c r="M89" s="42"/>
      <c r="N89" s="42"/>
      <c r="O89" s="42"/>
      <c r="P89" s="44"/>
    </row>
    <row r="90" spans="1:16" s="54" customFormat="1" ht="96">
      <c r="A90" s="426" t="s">
        <v>22</v>
      </c>
      <c r="B90" s="427"/>
      <c r="C90" s="427"/>
      <c r="D90" s="427"/>
      <c r="E90" s="428"/>
      <c r="F90" s="102" t="s">
        <v>47</v>
      </c>
      <c r="G90" s="102" t="s">
        <v>23</v>
      </c>
      <c r="H90" s="429" t="s">
        <v>42</v>
      </c>
      <c r="I90" s="430"/>
      <c r="J90" s="103" t="s">
        <v>18</v>
      </c>
      <c r="K90" s="102" t="s">
        <v>48</v>
      </c>
      <c r="L90" s="102" t="s">
        <v>24</v>
      </c>
      <c r="M90" s="104" t="s">
        <v>25</v>
      </c>
      <c r="N90" s="104" t="s">
        <v>26</v>
      </c>
      <c r="O90" s="104" t="s">
        <v>27</v>
      </c>
      <c r="P90" s="104" t="s">
        <v>28</v>
      </c>
    </row>
    <row r="91" spans="1:16" s="46" customFormat="1" ht="32.5" hidden="1">
      <c r="A91" s="111">
        <v>1</v>
      </c>
      <c r="B91" s="494" t="s">
        <v>172</v>
      </c>
      <c r="C91" s="479"/>
      <c r="D91" s="479"/>
      <c r="E91" s="479"/>
      <c r="F91" s="482" t="s">
        <v>129</v>
      </c>
      <c r="G91" s="486" t="s">
        <v>158</v>
      </c>
      <c r="H91" s="480" t="str">
        <f>$D$18</f>
        <v>BLACK</v>
      </c>
      <c r="I91" s="481" t="str">
        <f t="shared" ref="I91:I126" si="4">$E$47</f>
        <v>BLACK</v>
      </c>
      <c r="J91" s="113" t="s">
        <v>130</v>
      </c>
      <c r="K91" s="113">
        <f>$P$20</f>
        <v>0</v>
      </c>
      <c r="L91" s="113">
        <v>2</v>
      </c>
      <c r="M91" s="113">
        <f t="shared" ref="M91:M118" si="5">K91*L91</f>
        <v>0</v>
      </c>
      <c r="N91" s="115"/>
      <c r="O91" s="41">
        <f t="shared" ref="O91:O131" si="6">ROUNDUP(N91+M91,0)</f>
        <v>0</v>
      </c>
      <c r="P91" s="117"/>
    </row>
    <row r="92" spans="1:16" s="46" customFormat="1" ht="98.25" customHeight="1">
      <c r="A92" s="111">
        <v>1</v>
      </c>
      <c r="B92" s="494" t="s">
        <v>172</v>
      </c>
      <c r="C92" s="479"/>
      <c r="D92" s="479"/>
      <c r="E92" s="479"/>
      <c r="F92" s="484"/>
      <c r="G92" s="488"/>
      <c r="H92" s="480" t="str">
        <f>$D$23</f>
        <v>GREY HEATHER</v>
      </c>
      <c r="I92" s="481" t="str">
        <f t="shared" si="4"/>
        <v>BLACK</v>
      </c>
      <c r="J92" s="113" t="s">
        <v>130</v>
      </c>
      <c r="K92" s="113">
        <f>$P$25</f>
        <v>769</v>
      </c>
      <c r="L92" s="113">
        <v>2</v>
      </c>
      <c r="M92" s="113">
        <f t="shared" si="5"/>
        <v>1538</v>
      </c>
      <c r="N92" s="115"/>
      <c r="O92" s="41">
        <f t="shared" si="6"/>
        <v>1538</v>
      </c>
      <c r="P92" s="117" t="s">
        <v>215</v>
      </c>
    </row>
    <row r="93" spans="1:16" s="46" customFormat="1" ht="32.5" hidden="1">
      <c r="A93" s="111">
        <v>1</v>
      </c>
      <c r="B93" s="494" t="s">
        <v>172</v>
      </c>
      <c r="C93" s="479"/>
      <c r="D93" s="479"/>
      <c r="E93" s="479"/>
      <c r="F93" s="484"/>
      <c r="G93" s="488"/>
      <c r="H93" s="480" t="str">
        <f>$D$28</f>
        <v>WASHED BURGUNDY</v>
      </c>
      <c r="I93" s="481" t="str">
        <f t="shared" si="4"/>
        <v>BLACK</v>
      </c>
      <c r="J93" s="113" t="s">
        <v>130</v>
      </c>
      <c r="K93" s="113">
        <f>$P$30</f>
        <v>0</v>
      </c>
      <c r="L93" s="113">
        <v>2</v>
      </c>
      <c r="M93" s="113">
        <f t="shared" si="5"/>
        <v>0</v>
      </c>
      <c r="N93" s="115"/>
      <c r="O93" s="41">
        <f t="shared" si="6"/>
        <v>0</v>
      </c>
      <c r="P93" s="117"/>
    </row>
    <row r="94" spans="1:16" s="46" customFormat="1" ht="32.5" hidden="1">
      <c r="A94" s="111">
        <v>1</v>
      </c>
      <c r="B94" s="494" t="s">
        <v>172</v>
      </c>
      <c r="C94" s="479"/>
      <c r="D94" s="479"/>
      <c r="E94" s="479"/>
      <c r="F94" s="485"/>
      <c r="G94" s="489"/>
      <c r="H94" s="480" t="str">
        <f>$D$33</f>
        <v>LIME</v>
      </c>
      <c r="I94" s="481" t="str">
        <f t="shared" si="4"/>
        <v>BLACK</v>
      </c>
      <c r="J94" s="113" t="s">
        <v>130</v>
      </c>
      <c r="K94" s="113">
        <f>$P$35</f>
        <v>0</v>
      </c>
      <c r="L94" s="113">
        <v>2</v>
      </c>
      <c r="M94" s="113">
        <f t="shared" si="5"/>
        <v>0</v>
      </c>
      <c r="N94" s="115"/>
      <c r="O94" s="41">
        <f t="shared" si="6"/>
        <v>0</v>
      </c>
      <c r="P94" s="117"/>
    </row>
    <row r="95" spans="1:16" s="46" customFormat="1" ht="32.5" hidden="1">
      <c r="A95" s="111">
        <v>2</v>
      </c>
      <c r="B95" s="495" t="s">
        <v>173</v>
      </c>
      <c r="C95" s="496"/>
      <c r="D95" s="496"/>
      <c r="E95" s="497"/>
      <c r="F95" s="482" t="s">
        <v>129</v>
      </c>
      <c r="G95" s="486" t="s">
        <v>158</v>
      </c>
      <c r="H95" s="480" t="str">
        <f>$D$18</f>
        <v>BLACK</v>
      </c>
      <c r="I95" s="481" t="str">
        <f t="shared" si="4"/>
        <v>BLACK</v>
      </c>
      <c r="J95" s="113" t="s">
        <v>130</v>
      </c>
      <c r="K95" s="113">
        <f>$P$20</f>
        <v>0</v>
      </c>
      <c r="L95" s="114">
        <f>L107*2</f>
        <v>0.08</v>
      </c>
      <c r="M95" s="113">
        <f t="shared" si="5"/>
        <v>0</v>
      </c>
      <c r="N95" s="115"/>
      <c r="O95" s="41">
        <f t="shared" si="6"/>
        <v>0</v>
      </c>
      <c r="P95" s="117"/>
    </row>
    <row r="96" spans="1:16" s="46" customFormat="1" ht="98.25" customHeight="1">
      <c r="A96" s="111">
        <v>2</v>
      </c>
      <c r="B96" s="495" t="s">
        <v>173</v>
      </c>
      <c r="C96" s="496"/>
      <c r="D96" s="496"/>
      <c r="E96" s="497"/>
      <c r="F96" s="484"/>
      <c r="G96" s="488"/>
      <c r="H96" s="480" t="str">
        <f>$D$23</f>
        <v>GREY HEATHER</v>
      </c>
      <c r="I96" s="481" t="str">
        <f t="shared" si="4"/>
        <v>BLACK</v>
      </c>
      <c r="J96" s="113" t="s">
        <v>130</v>
      </c>
      <c r="K96" s="113">
        <f>$P$25</f>
        <v>769</v>
      </c>
      <c r="L96" s="114">
        <f>L108*2</f>
        <v>0.08</v>
      </c>
      <c r="M96" s="113">
        <f t="shared" si="5"/>
        <v>61.52</v>
      </c>
      <c r="N96" s="115"/>
      <c r="O96" s="41">
        <f t="shared" si="6"/>
        <v>62</v>
      </c>
      <c r="P96" s="117" t="s">
        <v>215</v>
      </c>
    </row>
    <row r="97" spans="1:16" s="46" customFormat="1" ht="32.5" hidden="1">
      <c r="A97" s="111">
        <v>2</v>
      </c>
      <c r="B97" s="495" t="s">
        <v>173</v>
      </c>
      <c r="C97" s="496"/>
      <c r="D97" s="496"/>
      <c r="E97" s="497"/>
      <c r="F97" s="484"/>
      <c r="G97" s="488"/>
      <c r="H97" s="480" t="str">
        <f>$D$28</f>
        <v>WASHED BURGUNDY</v>
      </c>
      <c r="I97" s="481" t="str">
        <f t="shared" si="4"/>
        <v>BLACK</v>
      </c>
      <c r="J97" s="113" t="s">
        <v>130</v>
      </c>
      <c r="K97" s="113">
        <f>$P$30</f>
        <v>0</v>
      </c>
      <c r="L97" s="114">
        <f>L109*2</f>
        <v>0.08</v>
      </c>
      <c r="M97" s="113">
        <f t="shared" si="5"/>
        <v>0</v>
      </c>
      <c r="N97" s="115"/>
      <c r="O97" s="41">
        <f t="shared" si="6"/>
        <v>0</v>
      </c>
      <c r="P97" s="117"/>
    </row>
    <row r="98" spans="1:16" s="46" customFormat="1" ht="32.5" hidden="1">
      <c r="A98" s="111">
        <v>2</v>
      </c>
      <c r="B98" s="495" t="s">
        <v>173</v>
      </c>
      <c r="C98" s="496"/>
      <c r="D98" s="496"/>
      <c r="E98" s="497"/>
      <c r="F98" s="485"/>
      <c r="G98" s="489"/>
      <c r="H98" s="480" t="str">
        <f>$D$33</f>
        <v>LIME</v>
      </c>
      <c r="I98" s="481" t="str">
        <f t="shared" si="4"/>
        <v>BLACK</v>
      </c>
      <c r="J98" s="113" t="s">
        <v>130</v>
      </c>
      <c r="K98" s="113">
        <f>$P$35</f>
        <v>0</v>
      </c>
      <c r="L98" s="114">
        <f>L110*2</f>
        <v>0.08</v>
      </c>
      <c r="M98" s="113">
        <f t="shared" si="5"/>
        <v>0</v>
      </c>
      <c r="N98" s="115"/>
      <c r="O98" s="41">
        <f t="shared" si="6"/>
        <v>0</v>
      </c>
      <c r="P98" s="117"/>
    </row>
    <row r="99" spans="1:16" s="46" customFormat="1" ht="32.5" hidden="1">
      <c r="A99" s="111">
        <v>3</v>
      </c>
      <c r="B99" s="495" t="s">
        <v>193</v>
      </c>
      <c r="C99" s="496"/>
      <c r="D99" s="496"/>
      <c r="E99" s="497"/>
      <c r="F99" s="482" t="s">
        <v>131</v>
      </c>
      <c r="G99" s="486" t="s">
        <v>214</v>
      </c>
      <c r="H99" s="480" t="str">
        <f>$D$18</f>
        <v>BLACK</v>
      </c>
      <c r="I99" s="481" t="str">
        <f t="shared" si="4"/>
        <v>BLACK</v>
      </c>
      <c r="J99" s="113" t="s">
        <v>130</v>
      </c>
      <c r="K99" s="113">
        <f>$P$20</f>
        <v>0</v>
      </c>
      <c r="L99" s="113">
        <v>1</v>
      </c>
      <c r="M99" s="113">
        <f t="shared" si="5"/>
        <v>0</v>
      </c>
      <c r="N99" s="115"/>
      <c r="O99" s="41">
        <f t="shared" si="6"/>
        <v>0</v>
      </c>
      <c r="P99" s="117"/>
    </row>
    <row r="100" spans="1:16" s="46" customFormat="1" ht="98.25" customHeight="1">
      <c r="A100" s="111">
        <v>3</v>
      </c>
      <c r="B100" s="495" t="s">
        <v>193</v>
      </c>
      <c r="C100" s="496"/>
      <c r="D100" s="496"/>
      <c r="E100" s="497"/>
      <c r="F100" s="484"/>
      <c r="G100" s="488"/>
      <c r="H100" s="480" t="str">
        <f>$D$23</f>
        <v>GREY HEATHER</v>
      </c>
      <c r="I100" s="481" t="str">
        <f t="shared" si="4"/>
        <v>BLACK</v>
      </c>
      <c r="J100" s="113" t="s">
        <v>130</v>
      </c>
      <c r="K100" s="113">
        <f>$P$25</f>
        <v>769</v>
      </c>
      <c r="L100" s="113">
        <v>1</v>
      </c>
      <c r="M100" s="113">
        <f t="shared" si="5"/>
        <v>769</v>
      </c>
      <c r="N100" s="115"/>
      <c r="O100" s="41">
        <f t="shared" si="6"/>
        <v>769</v>
      </c>
      <c r="P100" s="117"/>
    </row>
    <row r="101" spans="1:16" s="46" customFormat="1" ht="32.5" hidden="1">
      <c r="A101" s="111">
        <v>3</v>
      </c>
      <c r="B101" s="495" t="s">
        <v>193</v>
      </c>
      <c r="C101" s="496"/>
      <c r="D101" s="496"/>
      <c r="E101" s="497"/>
      <c r="F101" s="484"/>
      <c r="G101" s="488"/>
      <c r="H101" s="480" t="str">
        <f>$D$28</f>
        <v>WASHED BURGUNDY</v>
      </c>
      <c r="I101" s="481" t="str">
        <f t="shared" si="4"/>
        <v>BLACK</v>
      </c>
      <c r="J101" s="113" t="s">
        <v>130</v>
      </c>
      <c r="K101" s="113">
        <f>$P$30</f>
        <v>0</v>
      </c>
      <c r="L101" s="113">
        <v>1</v>
      </c>
      <c r="M101" s="113">
        <f t="shared" si="5"/>
        <v>0</v>
      </c>
      <c r="N101" s="115"/>
      <c r="O101" s="41">
        <f t="shared" si="6"/>
        <v>0</v>
      </c>
      <c r="P101" s="117"/>
    </row>
    <row r="102" spans="1:16" s="46" customFormat="1" ht="32.5" hidden="1">
      <c r="A102" s="111">
        <v>3</v>
      </c>
      <c r="B102" s="495" t="s">
        <v>193</v>
      </c>
      <c r="C102" s="496"/>
      <c r="D102" s="496"/>
      <c r="E102" s="497"/>
      <c r="F102" s="485"/>
      <c r="G102" s="489"/>
      <c r="H102" s="480" t="str">
        <f>$D$33</f>
        <v>LIME</v>
      </c>
      <c r="I102" s="481" t="str">
        <f t="shared" si="4"/>
        <v>BLACK</v>
      </c>
      <c r="J102" s="113" t="s">
        <v>130</v>
      </c>
      <c r="K102" s="113">
        <f>$P$35</f>
        <v>0</v>
      </c>
      <c r="L102" s="113">
        <v>1</v>
      </c>
      <c r="M102" s="113">
        <f t="shared" si="5"/>
        <v>0</v>
      </c>
      <c r="N102" s="115"/>
      <c r="O102" s="41">
        <f t="shared" si="6"/>
        <v>0</v>
      </c>
      <c r="P102" s="117"/>
    </row>
    <row r="103" spans="1:16" s="46" customFormat="1" ht="32.5" hidden="1">
      <c r="A103" s="111">
        <v>4</v>
      </c>
      <c r="B103" s="495" t="s">
        <v>156</v>
      </c>
      <c r="C103" s="496"/>
      <c r="D103" s="496"/>
      <c r="E103" s="497"/>
      <c r="F103" s="112" t="s">
        <v>132</v>
      </c>
      <c r="G103" s="112"/>
      <c r="H103" s="480" t="str">
        <f>$D$18</f>
        <v>BLACK</v>
      </c>
      <c r="I103" s="481" t="str">
        <f t="shared" si="4"/>
        <v>BLACK</v>
      </c>
      <c r="J103" s="113" t="s">
        <v>130</v>
      </c>
      <c r="K103" s="113">
        <f>$P$20</f>
        <v>0</v>
      </c>
      <c r="L103" s="113">
        <v>1</v>
      </c>
      <c r="M103" s="113">
        <f t="shared" si="5"/>
        <v>0</v>
      </c>
      <c r="N103" s="115"/>
      <c r="O103" s="41">
        <f t="shared" si="6"/>
        <v>0</v>
      </c>
      <c r="P103" s="117"/>
    </row>
    <row r="104" spans="1:16" s="46" customFormat="1" ht="63.75" customHeight="1">
      <c r="A104" s="111">
        <v>4</v>
      </c>
      <c r="B104" s="495" t="s">
        <v>156</v>
      </c>
      <c r="C104" s="496"/>
      <c r="D104" s="496"/>
      <c r="E104" s="497"/>
      <c r="F104" s="112" t="s">
        <v>132</v>
      </c>
      <c r="G104" s="112"/>
      <c r="H104" s="480" t="str">
        <f>$D$23</f>
        <v>GREY HEATHER</v>
      </c>
      <c r="I104" s="481" t="str">
        <f t="shared" si="4"/>
        <v>BLACK</v>
      </c>
      <c r="J104" s="113" t="s">
        <v>130</v>
      </c>
      <c r="K104" s="113">
        <f>$P$25</f>
        <v>769</v>
      </c>
      <c r="L104" s="113">
        <v>1</v>
      </c>
      <c r="M104" s="113">
        <f t="shared" si="5"/>
        <v>769</v>
      </c>
      <c r="N104" s="115"/>
      <c r="O104" s="41">
        <f t="shared" si="6"/>
        <v>769</v>
      </c>
      <c r="P104" s="117"/>
    </row>
    <row r="105" spans="1:16" s="46" customFormat="1" ht="32.5" hidden="1">
      <c r="A105" s="111">
        <v>4</v>
      </c>
      <c r="B105" s="495" t="s">
        <v>156</v>
      </c>
      <c r="C105" s="496"/>
      <c r="D105" s="496"/>
      <c r="E105" s="497"/>
      <c r="F105" s="112" t="s">
        <v>132</v>
      </c>
      <c r="G105" s="112"/>
      <c r="H105" s="480" t="str">
        <f>$D$28</f>
        <v>WASHED BURGUNDY</v>
      </c>
      <c r="I105" s="481" t="str">
        <f t="shared" si="4"/>
        <v>BLACK</v>
      </c>
      <c r="J105" s="113" t="s">
        <v>130</v>
      </c>
      <c r="K105" s="113">
        <f>$P$30</f>
        <v>0</v>
      </c>
      <c r="L105" s="113">
        <v>1</v>
      </c>
      <c r="M105" s="113">
        <f t="shared" si="5"/>
        <v>0</v>
      </c>
      <c r="N105" s="115"/>
      <c r="O105" s="41">
        <f t="shared" si="6"/>
        <v>0</v>
      </c>
      <c r="P105" s="117"/>
    </row>
    <row r="106" spans="1:16" s="46" customFormat="1" ht="32.5" hidden="1">
      <c r="A106" s="111">
        <v>4</v>
      </c>
      <c r="B106" s="495" t="s">
        <v>156</v>
      </c>
      <c r="C106" s="496"/>
      <c r="D106" s="496"/>
      <c r="E106" s="497"/>
      <c r="F106" s="112" t="s">
        <v>132</v>
      </c>
      <c r="G106" s="112"/>
      <c r="H106" s="480" t="str">
        <f>$D$33</f>
        <v>LIME</v>
      </c>
      <c r="I106" s="481" t="str">
        <f t="shared" si="4"/>
        <v>BLACK</v>
      </c>
      <c r="J106" s="113" t="s">
        <v>130</v>
      </c>
      <c r="K106" s="113">
        <f>$P$35</f>
        <v>0</v>
      </c>
      <c r="L106" s="113">
        <v>1</v>
      </c>
      <c r="M106" s="113">
        <f t="shared" si="5"/>
        <v>0</v>
      </c>
      <c r="N106" s="115"/>
      <c r="O106" s="41">
        <f t="shared" si="6"/>
        <v>0</v>
      </c>
      <c r="P106" s="117"/>
    </row>
    <row r="107" spans="1:16" s="46" customFormat="1" ht="32.5" hidden="1">
      <c r="A107" s="111">
        <v>5</v>
      </c>
      <c r="B107" s="494" t="s">
        <v>133</v>
      </c>
      <c r="C107" s="479"/>
      <c r="D107" s="479"/>
      <c r="E107" s="479"/>
      <c r="F107" s="112" t="s">
        <v>55</v>
      </c>
      <c r="G107" s="112"/>
      <c r="H107" s="480" t="str">
        <f>$D$18</f>
        <v>BLACK</v>
      </c>
      <c r="I107" s="481" t="str">
        <f t="shared" si="4"/>
        <v>BLACK</v>
      </c>
      <c r="J107" s="113" t="s">
        <v>130</v>
      </c>
      <c r="K107" s="113">
        <f>$P$20</f>
        <v>0</v>
      </c>
      <c r="L107" s="114">
        <f>1/25</f>
        <v>0.04</v>
      </c>
      <c r="M107" s="113">
        <f t="shared" si="5"/>
        <v>0</v>
      </c>
      <c r="N107" s="115"/>
      <c r="O107" s="41">
        <f t="shared" si="6"/>
        <v>0</v>
      </c>
      <c r="P107" s="117"/>
    </row>
    <row r="108" spans="1:16" s="46" customFormat="1" ht="63.75" customHeight="1">
      <c r="A108" s="111">
        <v>5</v>
      </c>
      <c r="B108" s="494" t="s">
        <v>133</v>
      </c>
      <c r="C108" s="479"/>
      <c r="D108" s="479"/>
      <c r="E108" s="479"/>
      <c r="F108" s="112" t="s">
        <v>55</v>
      </c>
      <c r="G108" s="112"/>
      <c r="H108" s="480" t="str">
        <f>$D$23</f>
        <v>GREY HEATHER</v>
      </c>
      <c r="I108" s="481" t="str">
        <f t="shared" si="4"/>
        <v>BLACK</v>
      </c>
      <c r="J108" s="113" t="s">
        <v>130</v>
      </c>
      <c r="K108" s="113">
        <f>$P$25</f>
        <v>769</v>
      </c>
      <c r="L108" s="114">
        <f>1/25</f>
        <v>0.04</v>
      </c>
      <c r="M108" s="113">
        <f t="shared" si="5"/>
        <v>30.76</v>
      </c>
      <c r="N108" s="115"/>
      <c r="O108" s="41">
        <f t="shared" si="6"/>
        <v>31</v>
      </c>
      <c r="P108" s="117"/>
    </row>
    <row r="109" spans="1:16" s="46" customFormat="1" ht="32.5" hidden="1">
      <c r="A109" s="111">
        <v>5</v>
      </c>
      <c r="B109" s="494" t="s">
        <v>133</v>
      </c>
      <c r="C109" s="479"/>
      <c r="D109" s="479"/>
      <c r="E109" s="479"/>
      <c r="F109" s="112" t="s">
        <v>55</v>
      </c>
      <c r="G109" s="112"/>
      <c r="H109" s="480" t="str">
        <f>$D$28</f>
        <v>WASHED BURGUNDY</v>
      </c>
      <c r="I109" s="481" t="str">
        <f t="shared" si="4"/>
        <v>BLACK</v>
      </c>
      <c r="J109" s="113" t="s">
        <v>130</v>
      </c>
      <c r="K109" s="113">
        <f>$P$30</f>
        <v>0</v>
      </c>
      <c r="L109" s="114">
        <f>1/25</f>
        <v>0.04</v>
      </c>
      <c r="M109" s="113">
        <f t="shared" si="5"/>
        <v>0</v>
      </c>
      <c r="N109" s="115"/>
      <c r="O109" s="41">
        <f t="shared" si="6"/>
        <v>0</v>
      </c>
      <c r="P109" s="117"/>
    </row>
    <row r="110" spans="1:16" s="46" customFormat="1" ht="32.5" hidden="1">
      <c r="A110" s="111">
        <v>5</v>
      </c>
      <c r="B110" s="494" t="s">
        <v>133</v>
      </c>
      <c r="C110" s="479"/>
      <c r="D110" s="479"/>
      <c r="E110" s="479"/>
      <c r="F110" s="112" t="s">
        <v>55</v>
      </c>
      <c r="G110" s="112"/>
      <c r="H110" s="480" t="str">
        <f>$D$33</f>
        <v>LIME</v>
      </c>
      <c r="I110" s="481" t="str">
        <f t="shared" si="4"/>
        <v>BLACK</v>
      </c>
      <c r="J110" s="113" t="s">
        <v>130</v>
      </c>
      <c r="K110" s="113">
        <f>$P$35</f>
        <v>0</v>
      </c>
      <c r="L110" s="114">
        <f>1/25</f>
        <v>0.04</v>
      </c>
      <c r="M110" s="113">
        <f t="shared" si="5"/>
        <v>0</v>
      </c>
      <c r="N110" s="115"/>
      <c r="O110" s="41">
        <f t="shared" si="6"/>
        <v>0</v>
      </c>
      <c r="P110" s="117"/>
    </row>
    <row r="111" spans="1:16" s="46" customFormat="1" ht="32.5" hidden="1">
      <c r="A111" s="111">
        <v>6</v>
      </c>
      <c r="B111" s="494" t="s">
        <v>134</v>
      </c>
      <c r="C111" s="479"/>
      <c r="D111" s="479"/>
      <c r="E111" s="479"/>
      <c r="F111" s="112" t="s">
        <v>55</v>
      </c>
      <c r="G111" s="112"/>
      <c r="H111" s="480" t="str">
        <f>$D$18</f>
        <v>BLACK</v>
      </c>
      <c r="I111" s="481" t="str">
        <f t="shared" si="4"/>
        <v>BLACK</v>
      </c>
      <c r="J111" s="113" t="s">
        <v>130</v>
      </c>
      <c r="K111" s="113">
        <f>$P$20</f>
        <v>0</v>
      </c>
      <c r="L111" s="114">
        <f>L107*2</f>
        <v>0.08</v>
      </c>
      <c r="M111" s="113">
        <f t="shared" si="5"/>
        <v>0</v>
      </c>
      <c r="N111" s="115"/>
      <c r="O111" s="41">
        <f t="shared" si="6"/>
        <v>0</v>
      </c>
      <c r="P111" s="117"/>
    </row>
    <row r="112" spans="1:16" s="46" customFormat="1" ht="63.75" customHeight="1">
      <c r="A112" s="111">
        <v>6</v>
      </c>
      <c r="B112" s="494" t="s">
        <v>134</v>
      </c>
      <c r="C112" s="479"/>
      <c r="D112" s="479"/>
      <c r="E112" s="479"/>
      <c r="F112" s="112" t="s">
        <v>55</v>
      </c>
      <c r="G112" s="112"/>
      <c r="H112" s="480" t="str">
        <f>$D$23</f>
        <v>GREY HEATHER</v>
      </c>
      <c r="I112" s="481" t="str">
        <f t="shared" si="4"/>
        <v>BLACK</v>
      </c>
      <c r="J112" s="113" t="s">
        <v>130</v>
      </c>
      <c r="K112" s="113">
        <f>$P$25</f>
        <v>769</v>
      </c>
      <c r="L112" s="114">
        <f>L108*2</f>
        <v>0.08</v>
      </c>
      <c r="M112" s="113">
        <f t="shared" si="5"/>
        <v>61.52</v>
      </c>
      <c r="N112" s="115"/>
      <c r="O112" s="41">
        <f t="shared" si="6"/>
        <v>62</v>
      </c>
      <c r="P112" s="117"/>
    </row>
    <row r="113" spans="1:16" s="46" customFormat="1" ht="32.5" hidden="1">
      <c r="A113" s="111">
        <v>6</v>
      </c>
      <c r="B113" s="494" t="s">
        <v>134</v>
      </c>
      <c r="C113" s="479"/>
      <c r="D113" s="479"/>
      <c r="E113" s="479"/>
      <c r="F113" s="112" t="s">
        <v>55</v>
      </c>
      <c r="G113" s="112"/>
      <c r="H113" s="480" t="str">
        <f>$D$28</f>
        <v>WASHED BURGUNDY</v>
      </c>
      <c r="I113" s="481" t="str">
        <f t="shared" si="4"/>
        <v>BLACK</v>
      </c>
      <c r="J113" s="113" t="s">
        <v>130</v>
      </c>
      <c r="K113" s="113">
        <f>$P$30</f>
        <v>0</v>
      </c>
      <c r="L113" s="114">
        <f>L109*2</f>
        <v>0.08</v>
      </c>
      <c r="M113" s="113">
        <f t="shared" si="5"/>
        <v>0</v>
      </c>
      <c r="N113" s="115"/>
      <c r="O113" s="41">
        <f t="shared" si="6"/>
        <v>0</v>
      </c>
      <c r="P113" s="117"/>
    </row>
    <row r="114" spans="1:16" s="46" customFormat="1" ht="32.5" hidden="1">
      <c r="A114" s="111">
        <v>6</v>
      </c>
      <c r="B114" s="494" t="s">
        <v>134</v>
      </c>
      <c r="C114" s="479"/>
      <c r="D114" s="479"/>
      <c r="E114" s="479"/>
      <c r="F114" s="112" t="s">
        <v>55</v>
      </c>
      <c r="G114" s="112"/>
      <c r="H114" s="480" t="str">
        <f>$D$33</f>
        <v>LIME</v>
      </c>
      <c r="I114" s="481" t="str">
        <f t="shared" si="4"/>
        <v>BLACK</v>
      </c>
      <c r="J114" s="113" t="s">
        <v>130</v>
      </c>
      <c r="K114" s="113">
        <f>$P$35</f>
        <v>0</v>
      </c>
      <c r="L114" s="114">
        <f>L110*2</f>
        <v>0.08</v>
      </c>
      <c r="M114" s="113">
        <f t="shared" si="5"/>
        <v>0</v>
      </c>
      <c r="N114" s="115"/>
      <c r="O114" s="41">
        <f t="shared" si="6"/>
        <v>0</v>
      </c>
      <c r="P114" s="117"/>
    </row>
    <row r="115" spans="1:16" s="46" customFormat="1" ht="32.5" hidden="1">
      <c r="A115" s="111">
        <v>7</v>
      </c>
      <c r="B115" s="494" t="s">
        <v>135</v>
      </c>
      <c r="C115" s="479"/>
      <c r="D115" s="479"/>
      <c r="E115" s="479"/>
      <c r="F115" s="112" t="s">
        <v>132</v>
      </c>
      <c r="G115" s="112"/>
      <c r="H115" s="480" t="str">
        <f>$D$18</f>
        <v>BLACK</v>
      </c>
      <c r="I115" s="481" t="str">
        <f t="shared" si="4"/>
        <v>BLACK</v>
      </c>
      <c r="J115" s="113" t="s">
        <v>130</v>
      </c>
      <c r="K115" s="113">
        <f>$P$20</f>
        <v>0</v>
      </c>
      <c r="L115" s="114">
        <f>L107</f>
        <v>0.04</v>
      </c>
      <c r="M115" s="113">
        <f t="shared" si="5"/>
        <v>0</v>
      </c>
      <c r="N115" s="115"/>
      <c r="O115" s="41">
        <f t="shared" si="6"/>
        <v>0</v>
      </c>
      <c r="P115" s="117"/>
    </row>
    <row r="116" spans="1:16" s="46" customFormat="1" ht="63.75" customHeight="1">
      <c r="A116" s="111">
        <v>7</v>
      </c>
      <c r="B116" s="494" t="s">
        <v>135</v>
      </c>
      <c r="C116" s="479"/>
      <c r="D116" s="479"/>
      <c r="E116" s="479"/>
      <c r="F116" s="112" t="s">
        <v>132</v>
      </c>
      <c r="G116" s="112"/>
      <c r="H116" s="480" t="str">
        <f>$D$23</f>
        <v>GREY HEATHER</v>
      </c>
      <c r="I116" s="481" t="str">
        <f t="shared" si="4"/>
        <v>BLACK</v>
      </c>
      <c r="J116" s="113" t="s">
        <v>130</v>
      </c>
      <c r="K116" s="113">
        <f>$P$25</f>
        <v>769</v>
      </c>
      <c r="L116" s="114">
        <f>L108</f>
        <v>0.04</v>
      </c>
      <c r="M116" s="113">
        <f t="shared" si="5"/>
        <v>30.76</v>
      </c>
      <c r="N116" s="115"/>
      <c r="O116" s="41">
        <f t="shared" si="6"/>
        <v>31</v>
      </c>
      <c r="P116" s="117"/>
    </row>
    <row r="117" spans="1:16" s="46" customFormat="1" ht="32.5" hidden="1">
      <c r="A117" s="111">
        <v>7</v>
      </c>
      <c r="B117" s="494" t="s">
        <v>135</v>
      </c>
      <c r="C117" s="479"/>
      <c r="D117" s="479"/>
      <c r="E117" s="479"/>
      <c r="F117" s="112" t="s">
        <v>132</v>
      </c>
      <c r="G117" s="112"/>
      <c r="H117" s="480" t="str">
        <f>$D$28</f>
        <v>WASHED BURGUNDY</v>
      </c>
      <c r="I117" s="481" t="str">
        <f t="shared" si="4"/>
        <v>BLACK</v>
      </c>
      <c r="J117" s="113" t="s">
        <v>130</v>
      </c>
      <c r="K117" s="113">
        <f>$P$30</f>
        <v>0</v>
      </c>
      <c r="L117" s="114">
        <f>L109</f>
        <v>0.04</v>
      </c>
      <c r="M117" s="113">
        <f t="shared" si="5"/>
        <v>0</v>
      </c>
      <c r="N117" s="115"/>
      <c r="O117" s="41">
        <f t="shared" si="6"/>
        <v>0</v>
      </c>
      <c r="P117" s="117"/>
    </row>
    <row r="118" spans="1:16" s="46" customFormat="1" ht="32.5" hidden="1">
      <c r="A118" s="111">
        <v>7</v>
      </c>
      <c r="B118" s="494" t="s">
        <v>135</v>
      </c>
      <c r="C118" s="479"/>
      <c r="D118" s="479"/>
      <c r="E118" s="479"/>
      <c r="F118" s="112" t="s">
        <v>132</v>
      </c>
      <c r="G118" s="112"/>
      <c r="H118" s="480" t="str">
        <f>$D$33</f>
        <v>LIME</v>
      </c>
      <c r="I118" s="481" t="str">
        <f t="shared" si="4"/>
        <v>BLACK</v>
      </c>
      <c r="J118" s="113" t="s">
        <v>130</v>
      </c>
      <c r="K118" s="113">
        <f>$P$35</f>
        <v>0</v>
      </c>
      <c r="L118" s="114">
        <f>L110</f>
        <v>0.04</v>
      </c>
      <c r="M118" s="113">
        <f t="shared" si="5"/>
        <v>0</v>
      </c>
      <c r="N118" s="115"/>
      <c r="O118" s="41">
        <f t="shared" si="6"/>
        <v>0</v>
      </c>
      <c r="P118" s="117"/>
    </row>
    <row r="119" spans="1:16" s="46" customFormat="1" ht="32.5" hidden="1">
      <c r="A119" s="111">
        <v>8</v>
      </c>
      <c r="B119" s="495" t="s">
        <v>136</v>
      </c>
      <c r="C119" s="496"/>
      <c r="D119" s="496"/>
      <c r="E119" s="497"/>
      <c r="F119" s="112" t="s">
        <v>38</v>
      </c>
      <c r="G119" s="112"/>
      <c r="H119" s="480" t="str">
        <f>$D$18</f>
        <v>BLACK</v>
      </c>
      <c r="I119" s="481" t="str">
        <f t="shared" si="4"/>
        <v>BLACK</v>
      </c>
      <c r="J119" s="113" t="s">
        <v>130</v>
      </c>
      <c r="K119" s="113">
        <f>$P$20</f>
        <v>0</v>
      </c>
      <c r="L119" s="113">
        <v>1</v>
      </c>
      <c r="M119" s="113">
        <f>K119*L119</f>
        <v>0</v>
      </c>
      <c r="N119" s="115"/>
      <c r="O119" s="41">
        <f t="shared" si="6"/>
        <v>0</v>
      </c>
      <c r="P119" s="117"/>
    </row>
    <row r="120" spans="1:16" s="46" customFormat="1" ht="63.75" customHeight="1">
      <c r="A120" s="111">
        <v>8</v>
      </c>
      <c r="B120" s="494" t="s">
        <v>136</v>
      </c>
      <c r="C120" s="479"/>
      <c r="D120" s="479"/>
      <c r="E120" s="479"/>
      <c r="F120" s="112" t="s">
        <v>38</v>
      </c>
      <c r="G120" s="112"/>
      <c r="H120" s="480" t="str">
        <f>$D$23</f>
        <v>GREY HEATHER</v>
      </c>
      <c r="I120" s="481" t="str">
        <f t="shared" si="4"/>
        <v>BLACK</v>
      </c>
      <c r="J120" s="113" t="s">
        <v>130</v>
      </c>
      <c r="K120" s="113">
        <f>$P$25</f>
        <v>769</v>
      </c>
      <c r="L120" s="113">
        <v>1</v>
      </c>
      <c r="M120" s="113">
        <f t="shared" ref="M120:M131" si="7">K120*L120</f>
        <v>769</v>
      </c>
      <c r="N120" s="115"/>
      <c r="O120" s="41">
        <f t="shared" si="6"/>
        <v>769</v>
      </c>
      <c r="P120" s="117"/>
    </row>
    <row r="121" spans="1:16" s="46" customFormat="1" ht="32.5" hidden="1">
      <c r="A121" s="111">
        <v>8</v>
      </c>
      <c r="B121" s="494" t="s">
        <v>136</v>
      </c>
      <c r="C121" s="479"/>
      <c r="D121" s="479"/>
      <c r="E121" s="479"/>
      <c r="F121" s="112" t="s">
        <v>38</v>
      </c>
      <c r="G121" s="112"/>
      <c r="H121" s="480" t="str">
        <f>$D$28</f>
        <v>WASHED BURGUNDY</v>
      </c>
      <c r="I121" s="481" t="str">
        <f t="shared" si="4"/>
        <v>BLACK</v>
      </c>
      <c r="J121" s="113" t="s">
        <v>130</v>
      </c>
      <c r="K121" s="113">
        <f>$P$30</f>
        <v>0</v>
      </c>
      <c r="L121" s="113">
        <v>1</v>
      </c>
      <c r="M121" s="113">
        <f t="shared" si="7"/>
        <v>0</v>
      </c>
      <c r="N121" s="115"/>
      <c r="O121" s="41">
        <f t="shared" si="6"/>
        <v>0</v>
      </c>
      <c r="P121" s="117"/>
    </row>
    <row r="122" spans="1:16" s="46" customFormat="1" ht="32.5" hidden="1">
      <c r="A122" s="111">
        <v>8</v>
      </c>
      <c r="B122" s="494" t="s">
        <v>136</v>
      </c>
      <c r="C122" s="479"/>
      <c r="D122" s="479"/>
      <c r="E122" s="479"/>
      <c r="F122" s="112" t="s">
        <v>38</v>
      </c>
      <c r="G122" s="112"/>
      <c r="H122" s="480" t="str">
        <f>$D$33</f>
        <v>LIME</v>
      </c>
      <c r="I122" s="481" t="str">
        <f t="shared" si="4"/>
        <v>BLACK</v>
      </c>
      <c r="J122" s="113" t="s">
        <v>130</v>
      </c>
      <c r="K122" s="113">
        <f>$P$35</f>
        <v>0</v>
      </c>
      <c r="L122" s="113">
        <v>1</v>
      </c>
      <c r="M122" s="113">
        <f t="shared" si="7"/>
        <v>0</v>
      </c>
      <c r="N122" s="115"/>
      <c r="O122" s="41">
        <f t="shared" si="6"/>
        <v>0</v>
      </c>
      <c r="P122" s="117"/>
    </row>
    <row r="123" spans="1:16" s="46" customFormat="1" ht="32.5" hidden="1">
      <c r="A123" s="111">
        <v>9</v>
      </c>
      <c r="B123" s="494" t="s">
        <v>137</v>
      </c>
      <c r="C123" s="479"/>
      <c r="D123" s="479"/>
      <c r="E123" s="479"/>
      <c r="F123" s="112" t="s">
        <v>132</v>
      </c>
      <c r="G123" s="112"/>
      <c r="H123" s="480" t="str">
        <f>$D$18</f>
        <v>BLACK</v>
      </c>
      <c r="I123" s="481" t="str">
        <f t="shared" si="4"/>
        <v>BLACK</v>
      </c>
      <c r="J123" s="113" t="s">
        <v>130</v>
      </c>
      <c r="K123" s="113">
        <f>$P$20</f>
        <v>0</v>
      </c>
      <c r="L123" s="113">
        <v>1.1000000000000001</v>
      </c>
      <c r="M123" s="113">
        <f t="shared" si="7"/>
        <v>0</v>
      </c>
      <c r="N123" s="115"/>
      <c r="O123" s="41">
        <f t="shared" si="6"/>
        <v>0</v>
      </c>
      <c r="P123" s="117"/>
    </row>
    <row r="124" spans="1:16" s="46" customFormat="1" ht="63.75" customHeight="1">
      <c r="A124" s="111">
        <v>9</v>
      </c>
      <c r="B124" s="495" t="s">
        <v>137</v>
      </c>
      <c r="C124" s="496"/>
      <c r="D124" s="496"/>
      <c r="E124" s="497"/>
      <c r="F124" s="112" t="s">
        <v>132</v>
      </c>
      <c r="G124" s="112"/>
      <c r="H124" s="480" t="str">
        <f>$D$23</f>
        <v>GREY HEATHER</v>
      </c>
      <c r="I124" s="481" t="str">
        <f t="shared" si="4"/>
        <v>BLACK</v>
      </c>
      <c r="J124" s="113" t="s">
        <v>130</v>
      </c>
      <c r="K124" s="113">
        <f>$P$25</f>
        <v>769</v>
      </c>
      <c r="L124" s="113">
        <v>1.1000000000000001</v>
      </c>
      <c r="M124" s="113">
        <f t="shared" si="7"/>
        <v>845.90000000000009</v>
      </c>
      <c r="N124" s="115"/>
      <c r="O124" s="41">
        <f t="shared" si="6"/>
        <v>846</v>
      </c>
      <c r="P124" s="117"/>
    </row>
    <row r="125" spans="1:16" s="46" customFormat="1" ht="32.5" hidden="1">
      <c r="A125" s="111">
        <v>9</v>
      </c>
      <c r="B125" s="495" t="s">
        <v>137</v>
      </c>
      <c r="C125" s="496"/>
      <c r="D125" s="496"/>
      <c r="E125" s="497"/>
      <c r="F125" s="112" t="s">
        <v>132</v>
      </c>
      <c r="G125" s="112"/>
      <c r="H125" s="480" t="str">
        <f>$D$28</f>
        <v>WASHED BURGUNDY</v>
      </c>
      <c r="I125" s="481" t="str">
        <f t="shared" si="4"/>
        <v>BLACK</v>
      </c>
      <c r="J125" s="113" t="s">
        <v>130</v>
      </c>
      <c r="K125" s="113">
        <f>$P$30</f>
        <v>0</v>
      </c>
      <c r="L125" s="113">
        <v>1.1000000000000001</v>
      </c>
      <c r="M125" s="113">
        <f t="shared" si="7"/>
        <v>0</v>
      </c>
      <c r="N125" s="115"/>
      <c r="O125" s="41">
        <f t="shared" si="6"/>
        <v>0</v>
      </c>
      <c r="P125" s="117"/>
    </row>
    <row r="126" spans="1:16" s="46" customFormat="1" ht="32.5" hidden="1">
      <c r="A126" s="111">
        <v>9</v>
      </c>
      <c r="B126" s="495" t="s">
        <v>137</v>
      </c>
      <c r="C126" s="496"/>
      <c r="D126" s="496"/>
      <c r="E126" s="497"/>
      <c r="F126" s="112" t="s">
        <v>132</v>
      </c>
      <c r="G126" s="112"/>
      <c r="H126" s="480" t="str">
        <f>$D$33</f>
        <v>LIME</v>
      </c>
      <c r="I126" s="481" t="str">
        <f t="shared" si="4"/>
        <v>BLACK</v>
      </c>
      <c r="J126" s="113" t="s">
        <v>130</v>
      </c>
      <c r="K126" s="113">
        <f>$P$35</f>
        <v>0</v>
      </c>
      <c r="L126" s="113">
        <v>1.1000000000000001</v>
      </c>
      <c r="M126" s="113">
        <f t="shared" si="7"/>
        <v>0</v>
      </c>
      <c r="N126" s="115"/>
      <c r="O126" s="41">
        <f t="shared" si="6"/>
        <v>0</v>
      </c>
      <c r="P126" s="117"/>
    </row>
    <row r="127" spans="1:16" s="46" customFormat="1" ht="46.5" customHeight="1">
      <c r="A127" s="111">
        <v>10</v>
      </c>
      <c r="B127" s="494" t="s">
        <v>150</v>
      </c>
      <c r="C127" s="479"/>
      <c r="D127" s="479"/>
      <c r="E127" s="479"/>
      <c r="F127" s="498" t="s">
        <v>151</v>
      </c>
      <c r="G127" s="112"/>
      <c r="H127" s="499" t="s">
        <v>174</v>
      </c>
      <c r="I127" s="481"/>
      <c r="J127" s="113" t="s">
        <v>130</v>
      </c>
      <c r="K127" s="113">
        <v>9</v>
      </c>
      <c r="L127" s="114">
        <f>$L$107*2</f>
        <v>0.08</v>
      </c>
      <c r="M127" s="113">
        <f t="shared" si="7"/>
        <v>0.72</v>
      </c>
      <c r="N127" s="115"/>
      <c r="O127" s="41">
        <f t="shared" si="6"/>
        <v>1</v>
      </c>
      <c r="P127" s="117"/>
    </row>
    <row r="128" spans="1:16" s="46" customFormat="1" ht="46.5" customHeight="1">
      <c r="A128" s="111">
        <v>10</v>
      </c>
      <c r="B128" s="494" t="s">
        <v>150</v>
      </c>
      <c r="C128" s="479"/>
      <c r="D128" s="479"/>
      <c r="E128" s="479"/>
      <c r="F128" s="498"/>
      <c r="G128" s="112"/>
      <c r="H128" s="499" t="s">
        <v>175</v>
      </c>
      <c r="I128" s="481"/>
      <c r="J128" s="113" t="s">
        <v>130</v>
      </c>
      <c r="K128" s="113">
        <v>24</v>
      </c>
      <c r="L128" s="114">
        <f>$L$107*2</f>
        <v>0.08</v>
      </c>
      <c r="M128" s="113">
        <f t="shared" si="7"/>
        <v>1.92</v>
      </c>
      <c r="N128" s="115"/>
      <c r="O128" s="41">
        <f t="shared" si="6"/>
        <v>2</v>
      </c>
      <c r="P128" s="117"/>
    </row>
    <row r="129" spans="1:16" s="46" customFormat="1" ht="46.5" customHeight="1">
      <c r="A129" s="111">
        <v>10</v>
      </c>
      <c r="B129" s="494" t="s">
        <v>150</v>
      </c>
      <c r="C129" s="479"/>
      <c r="D129" s="479"/>
      <c r="E129" s="479"/>
      <c r="F129" s="498"/>
      <c r="G129" s="112"/>
      <c r="H129" s="499" t="s">
        <v>176</v>
      </c>
      <c r="I129" s="481"/>
      <c r="J129" s="113" t="s">
        <v>130</v>
      </c>
      <c r="K129" s="113">
        <v>12</v>
      </c>
      <c r="L129" s="114">
        <f>$L$107*2</f>
        <v>0.08</v>
      </c>
      <c r="M129" s="113">
        <f t="shared" si="7"/>
        <v>0.96</v>
      </c>
      <c r="N129" s="115"/>
      <c r="O129" s="41">
        <f t="shared" si="6"/>
        <v>1</v>
      </c>
      <c r="P129" s="117"/>
    </row>
    <row r="130" spans="1:16" s="46" customFormat="1" ht="46.5" customHeight="1">
      <c r="A130" s="111">
        <v>10</v>
      </c>
      <c r="B130" s="494" t="s">
        <v>150</v>
      </c>
      <c r="C130" s="479"/>
      <c r="D130" s="479"/>
      <c r="E130" s="479"/>
      <c r="F130" s="498"/>
      <c r="G130" s="112"/>
      <c r="H130" s="499">
        <v>41</v>
      </c>
      <c r="I130" s="481"/>
      <c r="J130" s="113" t="s">
        <v>130</v>
      </c>
      <c r="K130" s="113">
        <v>30</v>
      </c>
      <c r="L130" s="114">
        <f>$L$107*2</f>
        <v>0.08</v>
      </c>
      <c r="M130" s="113">
        <f t="shared" si="7"/>
        <v>2.4</v>
      </c>
      <c r="N130" s="115"/>
      <c r="O130" s="41">
        <f t="shared" si="6"/>
        <v>3</v>
      </c>
      <c r="P130" s="117"/>
    </row>
    <row r="131" spans="1:16" s="46" customFormat="1" ht="46.5" customHeight="1">
      <c r="A131" s="111">
        <v>10</v>
      </c>
      <c r="B131" s="494" t="s">
        <v>150</v>
      </c>
      <c r="C131" s="479"/>
      <c r="D131" s="479"/>
      <c r="E131" s="479"/>
      <c r="F131" s="498"/>
      <c r="G131" s="112"/>
      <c r="H131" s="480">
        <v>42</v>
      </c>
      <c r="I131" s="481"/>
      <c r="J131" s="113" t="s">
        <v>130</v>
      </c>
      <c r="K131" s="113">
        <v>67</v>
      </c>
      <c r="L131" s="114">
        <f>$L$107*2</f>
        <v>0.08</v>
      </c>
      <c r="M131" s="113">
        <f t="shared" si="7"/>
        <v>5.36</v>
      </c>
      <c r="N131" s="115"/>
      <c r="O131" s="41">
        <f t="shared" si="6"/>
        <v>6</v>
      </c>
      <c r="P131" s="117"/>
    </row>
    <row r="132" spans="1:16" s="15" customFormat="1" ht="32.5">
      <c r="B132" s="118"/>
      <c r="C132" s="118"/>
      <c r="G132" s="47"/>
      <c r="N132" s="119"/>
      <c r="O132" s="119"/>
      <c r="P132" s="46"/>
    </row>
    <row r="133" spans="1:16" s="15" customFormat="1" ht="33" customHeight="1">
      <c r="B133" s="105" t="s">
        <v>67</v>
      </c>
      <c r="C133" s="106"/>
      <c r="D133" s="107"/>
      <c r="E133" s="107"/>
      <c r="F133" s="107"/>
      <c r="G133" s="108"/>
      <c r="H133" s="107"/>
      <c r="I133" s="107"/>
      <c r="J133" s="425" t="s">
        <v>31</v>
      </c>
      <c r="K133" s="425"/>
      <c r="L133" s="425"/>
      <c r="M133" s="425"/>
      <c r="N133" s="45"/>
      <c r="O133" s="45"/>
      <c r="P133" s="46"/>
    </row>
    <row r="134" spans="1:16" s="118" customFormat="1" ht="34.5" customHeight="1">
      <c r="A134" s="118">
        <v>1</v>
      </c>
      <c r="B134" s="120" t="s">
        <v>120</v>
      </c>
      <c r="C134" s="129" t="s">
        <v>194</v>
      </c>
      <c r="D134" s="15"/>
      <c r="E134" s="15"/>
      <c r="F134" s="15"/>
      <c r="G134" s="47"/>
      <c r="H134" s="47"/>
      <c r="I134" s="47"/>
      <c r="J134" s="47"/>
      <c r="K134" s="19"/>
      <c r="L134" s="47"/>
      <c r="M134" s="47"/>
      <c r="N134" s="47"/>
      <c r="O134" s="47"/>
      <c r="P134" s="47"/>
    </row>
    <row r="135" spans="1:16" s="15" customFormat="1" ht="34.5" hidden="1" customHeight="1">
      <c r="A135" s="118"/>
      <c r="B135" s="441" t="s">
        <v>49</v>
      </c>
      <c r="C135" s="442"/>
      <c r="D135" s="442"/>
      <c r="E135" s="442"/>
      <c r="F135" s="442"/>
      <c r="G135" s="442"/>
      <c r="H135" s="442"/>
      <c r="I135" s="443"/>
      <c r="J135" s="47"/>
      <c r="K135" s="19"/>
      <c r="L135" s="47"/>
      <c r="M135" s="47"/>
      <c r="N135" s="47"/>
      <c r="O135" s="47"/>
      <c r="P135" s="47"/>
    </row>
    <row r="136" spans="1:16" s="15" customFormat="1" ht="59.25" hidden="1" customHeight="1">
      <c r="A136" s="118"/>
      <c r="B136" s="121" t="s">
        <v>42</v>
      </c>
      <c r="C136" s="171" t="s">
        <v>138</v>
      </c>
      <c r="D136" s="500" t="s">
        <v>139</v>
      </c>
      <c r="E136" s="500"/>
      <c r="F136" s="500" t="s">
        <v>54</v>
      </c>
      <c r="G136" s="500"/>
      <c r="H136" s="500"/>
      <c r="I136" s="500"/>
      <c r="J136" s="47"/>
      <c r="K136" s="47"/>
      <c r="L136" s="47"/>
      <c r="M136" s="47"/>
      <c r="N136" s="47"/>
      <c r="O136" s="47"/>
      <c r="P136" s="47"/>
    </row>
    <row r="137" spans="1:16" s="15" customFormat="1" ht="78.75" hidden="1" customHeight="1">
      <c r="A137" s="118"/>
      <c r="B137" s="122" t="str">
        <f>$D$18</f>
        <v>BLACK</v>
      </c>
      <c r="C137" s="501" t="s">
        <v>162</v>
      </c>
      <c r="D137" s="503" t="s">
        <v>164</v>
      </c>
      <c r="E137" s="504"/>
      <c r="F137" s="505" t="s">
        <v>177</v>
      </c>
      <c r="G137" s="505"/>
      <c r="H137" s="505"/>
      <c r="I137" s="505"/>
      <c r="J137" s="47"/>
      <c r="K137" s="47"/>
      <c r="L137" s="47"/>
      <c r="M137" s="47"/>
      <c r="N137" s="47"/>
    </row>
    <row r="138" spans="1:16" s="15" customFormat="1" ht="65" hidden="1">
      <c r="A138" s="118"/>
      <c r="B138" s="122" t="str">
        <f>$D$23</f>
        <v>GREY HEATHER</v>
      </c>
      <c r="C138" s="502"/>
      <c r="D138" s="506" t="s">
        <v>165</v>
      </c>
      <c r="E138" s="507"/>
      <c r="F138" s="505" t="s">
        <v>178</v>
      </c>
      <c r="G138" s="505"/>
      <c r="H138" s="505"/>
      <c r="I138" s="505"/>
      <c r="J138" s="47"/>
      <c r="K138" s="47"/>
      <c r="L138" s="47"/>
      <c r="M138" s="47"/>
      <c r="N138" s="47"/>
    </row>
    <row r="139" spans="1:16" s="15" customFormat="1" ht="32.5" hidden="1"/>
    <row r="140" spans="1:16" s="15" customFormat="1" ht="32.5" hidden="1">
      <c r="A140" s="118"/>
      <c r="B140" s="441"/>
      <c r="C140" s="442"/>
      <c r="D140" s="439"/>
      <c r="E140" s="439"/>
      <c r="F140" s="439"/>
      <c r="G140" s="439"/>
      <c r="H140" s="439"/>
      <c r="I140" s="440"/>
      <c r="J140" s="47"/>
      <c r="K140" s="47"/>
    </row>
    <row r="141" spans="1:16" s="15" customFormat="1" ht="32.5" hidden="1">
      <c r="A141" s="118"/>
      <c r="B141" s="495"/>
      <c r="C141" s="497"/>
      <c r="D141" s="123" t="s">
        <v>57</v>
      </c>
      <c r="E141" s="123" t="s">
        <v>61</v>
      </c>
      <c r="F141" s="123" t="s">
        <v>10</v>
      </c>
      <c r="G141" s="123" t="s">
        <v>58</v>
      </c>
      <c r="H141" s="123" t="s">
        <v>59</v>
      </c>
      <c r="I141" s="123" t="s">
        <v>60</v>
      </c>
      <c r="J141" s="47"/>
    </row>
    <row r="142" spans="1:16" s="15" customFormat="1" ht="178.5" hidden="1" customHeight="1">
      <c r="A142" s="118"/>
      <c r="B142" s="508" t="s">
        <v>159</v>
      </c>
      <c r="C142" s="508"/>
      <c r="D142" s="130"/>
      <c r="E142" s="130">
        <v>2.2000000000000002</v>
      </c>
      <c r="F142" s="509">
        <v>3</v>
      </c>
      <c r="G142" s="510"/>
      <c r="H142" s="510"/>
      <c r="I142" s="511"/>
      <c r="J142" s="47"/>
    </row>
    <row r="143" spans="1:16" s="15" customFormat="1" ht="12.75" customHeight="1">
      <c r="A143" s="118"/>
      <c r="B143" s="118"/>
      <c r="C143" s="118"/>
      <c r="D143" s="118"/>
      <c r="E143" s="118"/>
      <c r="F143" s="118"/>
      <c r="G143" s="118"/>
      <c r="H143" s="118"/>
      <c r="I143" s="118"/>
      <c r="J143" s="47"/>
      <c r="K143" s="47"/>
      <c r="L143" s="47"/>
      <c r="M143" s="47"/>
      <c r="N143" s="47"/>
      <c r="O143" s="47"/>
      <c r="P143" s="47"/>
    </row>
    <row r="144" spans="1:16" s="118" customFormat="1" ht="32.5">
      <c r="A144" s="16">
        <v>2</v>
      </c>
      <c r="B144" s="120" t="s">
        <v>121</v>
      </c>
      <c r="C144" s="432" t="s">
        <v>195</v>
      </c>
      <c r="D144" s="432"/>
      <c r="E144" s="432"/>
      <c r="F144" s="432"/>
      <c r="G144" s="47"/>
      <c r="H144" s="47"/>
      <c r="I144" s="47"/>
      <c r="J144" s="47"/>
      <c r="K144" s="19"/>
      <c r="L144" s="47"/>
      <c r="M144" s="47"/>
      <c r="N144" s="47"/>
      <c r="O144" s="47"/>
      <c r="P144" s="47"/>
    </row>
    <row r="145" spans="1:16" s="15" customFormat="1" ht="32.5">
      <c r="A145" s="118"/>
      <c r="B145" s="441" t="s">
        <v>49</v>
      </c>
      <c r="C145" s="442"/>
      <c r="D145" s="442"/>
      <c r="E145" s="442"/>
      <c r="F145" s="442"/>
      <c r="G145" s="442"/>
      <c r="H145" s="442"/>
      <c r="I145" s="443"/>
      <c r="J145" s="47"/>
      <c r="K145" s="19"/>
      <c r="L145" s="47"/>
      <c r="M145" s="47"/>
      <c r="N145" s="47"/>
      <c r="O145" s="47"/>
      <c r="P145" s="47"/>
    </row>
    <row r="146" spans="1:16" s="15" customFormat="1" ht="63" customHeight="1">
      <c r="A146" s="118"/>
      <c r="B146" s="185" t="s">
        <v>42</v>
      </c>
      <c r="C146" s="186" t="s">
        <v>197</v>
      </c>
      <c r="D146" s="186" t="s">
        <v>198</v>
      </c>
      <c r="E146" s="446" t="s">
        <v>70</v>
      </c>
      <c r="F146" s="447"/>
      <c r="G146" s="447"/>
      <c r="H146" s="447"/>
      <c r="I146" s="448"/>
      <c r="J146" s="47"/>
      <c r="K146" s="47"/>
      <c r="L146" s="47"/>
      <c r="M146" s="47"/>
      <c r="N146" s="47"/>
      <c r="O146" s="47"/>
      <c r="P146" s="47"/>
    </row>
    <row r="147" spans="1:16" s="15" customFormat="1" ht="72" hidden="1" customHeight="1">
      <c r="A147" s="118"/>
      <c r="B147" s="187" t="str">
        <f>$E$47</f>
        <v>BLACK</v>
      </c>
      <c r="C147" s="188" t="s">
        <v>199</v>
      </c>
      <c r="D147" s="188" t="s">
        <v>200</v>
      </c>
      <c r="E147" s="450" t="s">
        <v>201</v>
      </c>
      <c r="F147" s="451"/>
      <c r="G147" s="451"/>
      <c r="H147" s="451"/>
      <c r="I147" s="452"/>
      <c r="J147" s="47"/>
      <c r="K147" s="47"/>
      <c r="L147" s="47"/>
      <c r="M147" s="47"/>
      <c r="N147" s="47"/>
    </row>
    <row r="148" spans="1:16" s="15" customFormat="1" ht="80.25" customHeight="1">
      <c r="A148" s="118"/>
      <c r="B148" s="187" t="str">
        <f>$E$51</f>
        <v>GREY HEATHER</v>
      </c>
      <c r="C148" s="188" t="s">
        <v>199</v>
      </c>
      <c r="D148" s="188" t="s">
        <v>200</v>
      </c>
      <c r="E148" s="450" t="s">
        <v>211</v>
      </c>
      <c r="F148" s="451"/>
      <c r="G148" s="451"/>
      <c r="H148" s="451"/>
      <c r="I148" s="452"/>
      <c r="J148" s="47"/>
      <c r="K148" s="47"/>
      <c r="L148" s="47"/>
      <c r="M148" s="47"/>
      <c r="N148" s="47"/>
    </row>
    <row r="149" spans="1:16" s="15" customFormat="1" ht="78.75" hidden="1" customHeight="1">
      <c r="A149" s="118"/>
      <c r="B149" s="187" t="str">
        <f>$D$28</f>
        <v>WASHED BURGUNDY</v>
      </c>
      <c r="C149" s="188" t="s">
        <v>199</v>
      </c>
      <c r="D149" s="188" t="s">
        <v>200</v>
      </c>
      <c r="E149" s="450" t="s">
        <v>201</v>
      </c>
      <c r="F149" s="451"/>
      <c r="G149" s="451"/>
      <c r="H149" s="451"/>
      <c r="I149" s="452"/>
      <c r="J149" s="47"/>
      <c r="K149" s="47"/>
      <c r="L149" s="47"/>
      <c r="M149" s="47"/>
      <c r="N149" s="47"/>
    </row>
    <row r="150" spans="1:16" s="15" customFormat="1" ht="54" hidden="1" customHeight="1">
      <c r="A150" s="118"/>
      <c r="B150" s="187" t="str">
        <f>$D$33</f>
        <v>LIME</v>
      </c>
      <c r="C150" s="188" t="s">
        <v>199</v>
      </c>
      <c r="D150" s="188" t="s">
        <v>200</v>
      </c>
      <c r="E150" s="450" t="s">
        <v>201</v>
      </c>
      <c r="F150" s="451"/>
      <c r="G150" s="451"/>
      <c r="H150" s="451"/>
      <c r="I150" s="452"/>
      <c r="J150" s="47"/>
      <c r="K150" s="47"/>
      <c r="L150" s="47"/>
      <c r="M150" s="47"/>
      <c r="N150" s="47"/>
    </row>
    <row r="151" spans="1:16" s="15" customFormat="1" ht="32.5">
      <c r="A151" s="118"/>
      <c r="B151" s="441" t="s">
        <v>71</v>
      </c>
      <c r="C151" s="442"/>
      <c r="D151" s="439"/>
      <c r="E151" s="439"/>
      <c r="F151" s="439"/>
      <c r="G151" s="439"/>
      <c r="H151" s="439"/>
      <c r="I151" s="440"/>
      <c r="J151" s="47"/>
      <c r="K151" s="47"/>
    </row>
    <row r="152" spans="1:16" s="15" customFormat="1" ht="56.25" customHeight="1">
      <c r="A152" s="118"/>
      <c r="B152" s="495"/>
      <c r="C152" s="497"/>
      <c r="D152" s="123" t="s">
        <v>57</v>
      </c>
      <c r="E152" s="123" t="s">
        <v>61</v>
      </c>
      <c r="F152" s="123" t="s">
        <v>10</v>
      </c>
      <c r="G152" s="123" t="s">
        <v>58</v>
      </c>
      <c r="H152" s="123" t="s">
        <v>59</v>
      </c>
      <c r="I152" s="123" t="s">
        <v>60</v>
      </c>
      <c r="J152" s="47"/>
    </row>
    <row r="153" spans="1:16" s="15" customFormat="1" ht="111.75" customHeight="1">
      <c r="A153" s="118"/>
      <c r="B153" s="523" t="s">
        <v>202</v>
      </c>
      <c r="C153" s="524"/>
      <c r="D153" s="224"/>
      <c r="E153" s="226">
        <v>8.25</v>
      </c>
      <c r="F153" s="226">
        <v>8.5</v>
      </c>
      <c r="G153" s="226">
        <v>8.75</v>
      </c>
      <c r="H153" s="226">
        <v>9</v>
      </c>
      <c r="I153" s="226">
        <v>9.25</v>
      </c>
      <c r="J153" s="47"/>
    </row>
    <row r="154" spans="1:16" s="15" customFormat="1" ht="78" customHeight="1">
      <c r="A154" s="118"/>
      <c r="B154" s="525" t="s">
        <v>203</v>
      </c>
      <c r="C154" s="526"/>
      <c r="D154" s="225"/>
      <c r="E154" s="226">
        <v>2.875</v>
      </c>
      <c r="F154" s="226">
        <v>3</v>
      </c>
      <c r="G154" s="226">
        <v>3.125</v>
      </c>
      <c r="H154" s="226">
        <v>3.25</v>
      </c>
      <c r="I154" s="226">
        <v>3.375</v>
      </c>
      <c r="J154" s="47"/>
    </row>
    <row r="155" spans="1:16" s="15" customFormat="1" ht="32.5">
      <c r="A155" s="118"/>
      <c r="B155" s="118"/>
      <c r="C155" s="118"/>
      <c r="D155" s="118"/>
      <c r="E155" s="118"/>
      <c r="F155" s="118"/>
      <c r="G155" s="118"/>
      <c r="H155" s="118"/>
      <c r="I155" s="118"/>
      <c r="J155" s="47"/>
      <c r="K155" s="47"/>
      <c r="L155" s="47"/>
      <c r="M155" s="47"/>
      <c r="N155" s="47"/>
      <c r="O155" s="47"/>
      <c r="P155" s="47"/>
    </row>
    <row r="156" spans="1:16" s="118" customFormat="1" ht="32.5">
      <c r="A156" s="16">
        <v>3</v>
      </c>
      <c r="B156" s="120" t="s">
        <v>122</v>
      </c>
      <c r="C156" s="18" t="s">
        <v>196</v>
      </c>
      <c r="D156" s="18"/>
      <c r="E156" s="18"/>
      <c r="F156" s="18"/>
      <c r="G156" s="47"/>
      <c r="H156" s="47"/>
      <c r="I156" s="47"/>
      <c r="J156" s="47"/>
      <c r="K156" s="19"/>
      <c r="L156" s="47"/>
      <c r="M156" s="47"/>
      <c r="N156" s="47"/>
      <c r="O156" s="47"/>
      <c r="P156" s="47"/>
    </row>
    <row r="157" spans="1:16" s="15" customFormat="1" ht="60" customHeight="1">
      <c r="A157" s="118"/>
      <c r="B157" s="121" t="s">
        <v>42</v>
      </c>
      <c r="C157" s="527" t="s">
        <v>72</v>
      </c>
      <c r="D157" s="528"/>
      <c r="E157" s="528"/>
      <c r="F157" s="528"/>
      <c r="G157" s="528"/>
      <c r="H157" s="528"/>
      <c r="I157" s="529"/>
      <c r="J157" s="47"/>
      <c r="K157" s="47"/>
      <c r="L157" s="47"/>
      <c r="M157" s="47"/>
      <c r="N157" s="47"/>
      <c r="O157" s="47"/>
      <c r="P157" s="47"/>
    </row>
    <row r="158" spans="1:16" s="15" customFormat="1" ht="69" hidden="1" customHeight="1">
      <c r="A158" s="118"/>
      <c r="B158" s="122" t="str">
        <f>$D$18</f>
        <v>BLACK</v>
      </c>
      <c r="C158" s="506" t="s">
        <v>204</v>
      </c>
      <c r="D158" s="512"/>
      <c r="E158" s="512"/>
      <c r="F158" s="512"/>
      <c r="G158" s="512"/>
      <c r="H158" s="512"/>
      <c r="I158" s="507"/>
      <c r="J158" s="47"/>
      <c r="K158" s="47"/>
      <c r="L158" s="47"/>
      <c r="M158" s="47"/>
      <c r="N158" s="47"/>
    </row>
    <row r="159" spans="1:16" s="15" customFormat="1" ht="115.5" customHeight="1">
      <c r="A159" s="118"/>
      <c r="B159" s="122" t="str">
        <f>$D$23</f>
        <v>GREY HEATHER</v>
      </c>
      <c r="C159" s="506" t="s">
        <v>205</v>
      </c>
      <c r="D159" s="512"/>
      <c r="E159" s="512"/>
      <c r="F159" s="512"/>
      <c r="G159" s="512"/>
      <c r="H159" s="512"/>
      <c r="I159" s="507"/>
      <c r="J159" s="47"/>
      <c r="K159" s="47"/>
      <c r="L159" s="47"/>
      <c r="M159" s="47"/>
      <c r="N159" s="47"/>
    </row>
    <row r="160" spans="1:16" s="15" customFormat="1" ht="48.75" hidden="1" customHeight="1">
      <c r="A160" s="118"/>
      <c r="B160" s="122" t="s">
        <v>160</v>
      </c>
      <c r="C160" s="513" t="s">
        <v>204</v>
      </c>
      <c r="D160" s="514"/>
      <c r="E160" s="514"/>
      <c r="F160" s="514"/>
      <c r="G160" s="514"/>
      <c r="H160" s="514"/>
      <c r="I160" s="515"/>
      <c r="J160" s="47"/>
      <c r="K160" s="47"/>
      <c r="L160" s="47"/>
      <c r="M160" s="47"/>
      <c r="N160" s="47"/>
    </row>
    <row r="161" spans="1:16" s="15" customFormat="1" ht="48.75" hidden="1" customHeight="1">
      <c r="A161" s="118"/>
      <c r="B161" s="122" t="s">
        <v>124</v>
      </c>
      <c r="C161" s="516"/>
      <c r="D161" s="517"/>
      <c r="E161" s="517"/>
      <c r="F161" s="517"/>
      <c r="G161" s="517"/>
      <c r="H161" s="517"/>
      <c r="I161" s="518"/>
      <c r="J161" s="47"/>
      <c r="K161" s="47"/>
      <c r="L161" s="47"/>
      <c r="M161" s="47"/>
      <c r="N161" s="47"/>
    </row>
    <row r="162" spans="1:16" s="15" customFormat="1" ht="48.75" hidden="1" customHeight="1">
      <c r="A162" s="118"/>
      <c r="B162" s="122" t="s">
        <v>149</v>
      </c>
      <c r="C162" s="519"/>
      <c r="D162" s="520"/>
      <c r="E162" s="520"/>
      <c r="F162" s="520"/>
      <c r="G162" s="520"/>
      <c r="H162" s="520"/>
      <c r="I162" s="521"/>
      <c r="J162" s="47"/>
      <c r="K162" s="47"/>
      <c r="L162" s="47"/>
      <c r="M162" s="47"/>
      <c r="N162" s="47"/>
    </row>
    <row r="163" spans="1:16" s="15" customFormat="1" ht="32.5">
      <c r="A163" s="118"/>
      <c r="B163" s="118"/>
      <c r="C163" s="47"/>
      <c r="D163" s="47"/>
      <c r="E163" s="47"/>
      <c r="F163" s="47"/>
      <c r="G163" s="47"/>
      <c r="H163" s="47"/>
      <c r="I163" s="47"/>
      <c r="J163" s="47"/>
      <c r="K163" s="47"/>
      <c r="L163" s="47"/>
      <c r="M163" s="47"/>
      <c r="N163" s="47"/>
      <c r="O163" s="47"/>
      <c r="P163" s="47"/>
    </row>
    <row r="164" spans="1:16" s="15" customFormat="1" ht="29.25" customHeight="1">
      <c r="B164" s="425" t="s">
        <v>118</v>
      </c>
      <c r="C164" s="425"/>
      <c r="D164" s="425"/>
      <c r="E164" s="425"/>
      <c r="G164" s="47"/>
      <c r="M164" s="46"/>
      <c r="N164" s="45"/>
      <c r="O164" s="45"/>
      <c r="P164" s="46"/>
    </row>
    <row r="165" spans="1:16" s="15" customFormat="1" ht="35.25" customHeight="1">
      <c r="A165" s="118">
        <v>1</v>
      </c>
      <c r="B165" s="124" t="s">
        <v>53</v>
      </c>
      <c r="C165" s="118"/>
      <c r="D165" s="118"/>
      <c r="G165" s="47"/>
      <c r="M165" s="46"/>
      <c r="N165" s="45"/>
      <c r="O165" s="45"/>
      <c r="P165" s="46"/>
    </row>
    <row r="166" spans="1:16" s="15" customFormat="1" ht="35.25" customHeight="1">
      <c r="A166" s="118">
        <v>2</v>
      </c>
      <c r="B166" s="124" t="s">
        <v>68</v>
      </c>
      <c r="C166" s="118"/>
      <c r="D166" s="118"/>
      <c r="G166" s="47"/>
      <c r="M166" s="46"/>
      <c r="N166" s="45"/>
      <c r="O166" s="45"/>
      <c r="P166" s="46"/>
    </row>
    <row r="167" spans="1:16" s="15" customFormat="1" ht="35.25" customHeight="1">
      <c r="A167" s="118">
        <v>3</v>
      </c>
      <c r="B167" s="124" t="s">
        <v>69</v>
      </c>
      <c r="C167" s="118"/>
      <c r="D167" s="118"/>
      <c r="G167" s="47"/>
      <c r="M167" s="46"/>
      <c r="N167" s="45"/>
      <c r="O167" s="45"/>
      <c r="P167" s="46"/>
    </row>
    <row r="168" spans="1:16" s="18" customFormat="1" ht="32.5">
      <c r="A168" s="16"/>
      <c r="B168" s="48" t="s">
        <v>62</v>
      </c>
      <c r="C168" s="49" t="s">
        <v>61</v>
      </c>
      <c r="D168" s="49" t="s">
        <v>10</v>
      </c>
      <c r="E168" s="49" t="s">
        <v>58</v>
      </c>
      <c r="F168" s="49" t="s">
        <v>59</v>
      </c>
      <c r="G168" s="49" t="s">
        <v>60</v>
      </c>
      <c r="H168" s="49" t="s">
        <v>11</v>
      </c>
      <c r="L168" s="50"/>
      <c r="M168" s="51"/>
      <c r="N168" s="51"/>
      <c r="O168" s="50"/>
    </row>
    <row r="169" spans="1:16" s="18" customFormat="1" ht="50.15" customHeight="1">
      <c r="A169" s="16"/>
      <c r="B169" s="48" t="s">
        <v>63</v>
      </c>
      <c r="C169" s="41">
        <f>G42</f>
        <v>133</v>
      </c>
      <c r="D169" s="41">
        <f>H42</f>
        <v>268</v>
      </c>
      <c r="E169" s="41">
        <f>I42</f>
        <v>248</v>
      </c>
      <c r="F169" s="41">
        <f>J42</f>
        <v>105</v>
      </c>
      <c r="G169" s="41">
        <f>K42</f>
        <v>15</v>
      </c>
      <c r="H169" s="41">
        <f>SUM(C169:G169)</f>
        <v>769</v>
      </c>
      <c r="L169" s="50"/>
      <c r="M169" s="51"/>
      <c r="N169" s="51"/>
      <c r="O169" s="50"/>
    </row>
    <row r="170" spans="1:16" s="125" customFormat="1" ht="198.75" customHeight="1">
      <c r="A170" s="522"/>
      <c r="B170" s="445"/>
      <c r="C170" s="445"/>
      <c r="D170" s="445"/>
      <c r="E170" s="445"/>
      <c r="F170" s="445"/>
      <c r="G170" s="445"/>
      <c r="H170" s="445"/>
      <c r="I170" s="445"/>
      <c r="J170" s="445"/>
      <c r="K170" s="445"/>
      <c r="L170" s="445"/>
      <c r="M170" s="445"/>
      <c r="N170" s="445"/>
      <c r="O170" s="445"/>
      <c r="P170" s="445"/>
    </row>
    <row r="171" spans="1:16" s="125" customFormat="1" ht="133" customHeight="1">
      <c r="G171" s="126"/>
    </row>
    <row r="172" spans="1:16" s="125" customFormat="1" ht="32.5">
      <c r="G172" s="126"/>
    </row>
    <row r="173" spans="1:16" s="125" customFormat="1" ht="32.5">
      <c r="G173" s="126"/>
    </row>
    <row r="174" spans="1:16" s="125" customFormat="1" ht="32.5">
      <c r="G174" s="126"/>
    </row>
    <row r="175" spans="1:16" s="125" customFormat="1" ht="32.5">
      <c r="G175" s="126"/>
    </row>
    <row r="176" spans="1:16" s="125" customFormat="1" ht="32.5">
      <c r="G176" s="126"/>
    </row>
    <row r="177" spans="7:7" s="125" customFormat="1" ht="32.5">
      <c r="G177" s="126"/>
    </row>
    <row r="178" spans="7:7" s="125" customFormat="1" ht="32.5">
      <c r="G178" s="126"/>
    </row>
    <row r="179" spans="7:7" s="125" customFormat="1" ht="32.5">
      <c r="G179" s="126"/>
    </row>
    <row r="180" spans="7:7" s="125" customFormat="1" ht="32.5">
      <c r="G180" s="126"/>
    </row>
    <row r="181" spans="7:7" s="125" customFormat="1" ht="32.5">
      <c r="G181" s="126"/>
    </row>
    <row r="182" spans="7:7" s="125" customFormat="1" ht="32.5">
      <c r="G182" s="126"/>
    </row>
    <row r="183" spans="7:7" s="125" customFormat="1" ht="32.5">
      <c r="G183" s="126"/>
    </row>
    <row r="184" spans="7:7" s="125" customFormat="1" ht="32.5">
      <c r="G184" s="126"/>
    </row>
    <row r="185" spans="7:7" s="125" customFormat="1" ht="32.5">
      <c r="G185" s="126"/>
    </row>
    <row r="186" spans="7:7" s="125" customFormat="1" ht="32.5">
      <c r="G186" s="126"/>
    </row>
    <row r="187" spans="7:7" s="125" customFormat="1" ht="32.5">
      <c r="G187" s="126"/>
    </row>
    <row r="188" spans="7:7" s="125" customFormat="1" ht="32.5">
      <c r="G188" s="126"/>
    </row>
    <row r="189" spans="7:7" s="125" customFormat="1" ht="32.5">
      <c r="G189" s="126"/>
    </row>
    <row r="190" spans="7:7" s="125" customFormat="1" ht="32.5">
      <c r="G190" s="126"/>
    </row>
    <row r="191" spans="7:7" s="125" customFormat="1" ht="32.5">
      <c r="G191" s="126"/>
    </row>
    <row r="192" spans="7:7" s="125" customFormat="1" ht="32.5">
      <c r="G192" s="126"/>
    </row>
  </sheetData>
  <autoFilter ref="A64:Q131" xr:uid="{00000000-0009-0000-0000-000000000000}">
    <filterColumn colId="0" showButton="0"/>
    <filterColumn colId="1" showButton="0"/>
    <filterColumn colId="2" showButton="0"/>
    <filterColumn colId="3" showButton="0"/>
    <filterColumn colId="7" showButton="0">
      <filters blank="1">
        <filter val="03"/>
        <filter val="04"/>
        <filter val="05"/>
        <filter val="41"/>
        <filter val="42"/>
        <filter val="GREY HEATHER"/>
        <filter val="MÀU VẢI"/>
      </filters>
    </filterColumn>
  </autoFilter>
  <mergeCells count="227">
    <mergeCell ref="C158:I158"/>
    <mergeCell ref="C159:I159"/>
    <mergeCell ref="C160:I162"/>
    <mergeCell ref="B164:E164"/>
    <mergeCell ref="A170:P170"/>
    <mergeCell ref="B152:C152"/>
    <mergeCell ref="B153:C153"/>
    <mergeCell ref="B154:C154"/>
    <mergeCell ref="C157:I157"/>
    <mergeCell ref="E146:I146"/>
    <mergeCell ref="E147:I147"/>
    <mergeCell ref="E148:I148"/>
    <mergeCell ref="E149:I149"/>
    <mergeCell ref="E150:I150"/>
    <mergeCell ref="B151:I151"/>
    <mergeCell ref="B140:I140"/>
    <mergeCell ref="B141:C141"/>
    <mergeCell ref="B142:C142"/>
    <mergeCell ref="F142:I142"/>
    <mergeCell ref="C144:F144"/>
    <mergeCell ref="B145:I145"/>
    <mergeCell ref="J133:M133"/>
    <mergeCell ref="B135:I135"/>
    <mergeCell ref="D136:E136"/>
    <mergeCell ref="F136:I136"/>
    <mergeCell ref="C137:C138"/>
    <mergeCell ref="D137:E137"/>
    <mergeCell ref="F137:I137"/>
    <mergeCell ref="D138:E138"/>
    <mergeCell ref="F138:I138"/>
    <mergeCell ref="B127:E127"/>
    <mergeCell ref="F127:F131"/>
    <mergeCell ref="H127:I127"/>
    <mergeCell ref="B128:E128"/>
    <mergeCell ref="H128:I128"/>
    <mergeCell ref="B129:E129"/>
    <mergeCell ref="H129:I129"/>
    <mergeCell ref="B130:E130"/>
    <mergeCell ref="H130:I130"/>
    <mergeCell ref="B131:E131"/>
    <mergeCell ref="H131:I131"/>
    <mergeCell ref="B124:E124"/>
    <mergeCell ref="H124:I124"/>
    <mergeCell ref="B125:E125"/>
    <mergeCell ref="H125:I125"/>
    <mergeCell ref="B126:E126"/>
    <mergeCell ref="H126:I126"/>
    <mergeCell ref="B121:E121"/>
    <mergeCell ref="H121:I121"/>
    <mergeCell ref="B122:E122"/>
    <mergeCell ref="H122:I122"/>
    <mergeCell ref="B123:E123"/>
    <mergeCell ref="H123:I123"/>
    <mergeCell ref="B118:E118"/>
    <mergeCell ref="H118:I118"/>
    <mergeCell ref="B119:E119"/>
    <mergeCell ref="H119:I119"/>
    <mergeCell ref="B120:E120"/>
    <mergeCell ref="H120:I120"/>
    <mergeCell ref="B115:E115"/>
    <mergeCell ref="H115:I115"/>
    <mergeCell ref="B116:E116"/>
    <mergeCell ref="H116:I116"/>
    <mergeCell ref="B117:E117"/>
    <mergeCell ref="H117:I117"/>
    <mergeCell ref="B112:E112"/>
    <mergeCell ref="H112:I112"/>
    <mergeCell ref="B113:E113"/>
    <mergeCell ref="H113:I113"/>
    <mergeCell ref="B114:E114"/>
    <mergeCell ref="H114:I114"/>
    <mergeCell ref="B109:E109"/>
    <mergeCell ref="H109:I109"/>
    <mergeCell ref="B110:E110"/>
    <mergeCell ref="H110:I110"/>
    <mergeCell ref="B111:E111"/>
    <mergeCell ref="H111:I111"/>
    <mergeCell ref="B106:E106"/>
    <mergeCell ref="H106:I106"/>
    <mergeCell ref="B107:E107"/>
    <mergeCell ref="H107:I107"/>
    <mergeCell ref="B108:E108"/>
    <mergeCell ref="H108:I108"/>
    <mergeCell ref="B103:E103"/>
    <mergeCell ref="H103:I103"/>
    <mergeCell ref="B104:E104"/>
    <mergeCell ref="H104:I104"/>
    <mergeCell ref="B105:E105"/>
    <mergeCell ref="H105:I105"/>
    <mergeCell ref="B99:E99"/>
    <mergeCell ref="F99:F102"/>
    <mergeCell ref="G99:G102"/>
    <mergeCell ref="H99:I99"/>
    <mergeCell ref="B100:E100"/>
    <mergeCell ref="H100:I100"/>
    <mergeCell ref="B101:E101"/>
    <mergeCell ref="H101:I101"/>
    <mergeCell ref="B102:E102"/>
    <mergeCell ref="H102:I102"/>
    <mergeCell ref="B95:E95"/>
    <mergeCell ref="F95:F98"/>
    <mergeCell ref="G95:G98"/>
    <mergeCell ref="H95:I95"/>
    <mergeCell ref="B96:E96"/>
    <mergeCell ref="H96:I96"/>
    <mergeCell ref="B97:E97"/>
    <mergeCell ref="H97:I97"/>
    <mergeCell ref="B98:E98"/>
    <mergeCell ref="H98:I98"/>
    <mergeCell ref="B91:E91"/>
    <mergeCell ref="F91:F94"/>
    <mergeCell ref="G91:G94"/>
    <mergeCell ref="H91:I91"/>
    <mergeCell ref="B92:E92"/>
    <mergeCell ref="H92:I92"/>
    <mergeCell ref="B93:E93"/>
    <mergeCell ref="H93:I93"/>
    <mergeCell ref="B94:E94"/>
    <mergeCell ref="H94:I94"/>
    <mergeCell ref="A90:E90"/>
    <mergeCell ref="H90:I90"/>
    <mergeCell ref="B83:E83"/>
    <mergeCell ref="H83:I83"/>
    <mergeCell ref="B84:E84"/>
    <mergeCell ref="H84:I84"/>
    <mergeCell ref="B85:E85"/>
    <mergeCell ref="F85:F88"/>
    <mergeCell ref="G85:G88"/>
    <mergeCell ref="H85:I85"/>
    <mergeCell ref="B86:E86"/>
    <mergeCell ref="H86:I86"/>
    <mergeCell ref="B81:E81"/>
    <mergeCell ref="F81:F84"/>
    <mergeCell ref="G81:G84"/>
    <mergeCell ref="H81:I81"/>
    <mergeCell ref="B82:E82"/>
    <mergeCell ref="H82:I82"/>
    <mergeCell ref="B87:E87"/>
    <mergeCell ref="H87:I87"/>
    <mergeCell ref="B88:E88"/>
    <mergeCell ref="H88:I88"/>
    <mergeCell ref="B77:E77"/>
    <mergeCell ref="F77:F80"/>
    <mergeCell ref="G77:G80"/>
    <mergeCell ref="H77:I77"/>
    <mergeCell ref="B78:E78"/>
    <mergeCell ref="H78:I78"/>
    <mergeCell ref="B79:E79"/>
    <mergeCell ref="H79:I79"/>
    <mergeCell ref="B80:E80"/>
    <mergeCell ref="H80:I80"/>
    <mergeCell ref="B73:E73"/>
    <mergeCell ref="F73:F76"/>
    <mergeCell ref="G73:G76"/>
    <mergeCell ref="H73:I73"/>
    <mergeCell ref="B74:E74"/>
    <mergeCell ref="H74:I74"/>
    <mergeCell ref="B75:E75"/>
    <mergeCell ref="H75:I75"/>
    <mergeCell ref="B76:E76"/>
    <mergeCell ref="H76:I76"/>
    <mergeCell ref="B67:E67"/>
    <mergeCell ref="H67:I67"/>
    <mergeCell ref="B68:E68"/>
    <mergeCell ref="H68:I68"/>
    <mergeCell ref="B69:E69"/>
    <mergeCell ref="F69:F72"/>
    <mergeCell ref="G69:G72"/>
    <mergeCell ref="H69:I69"/>
    <mergeCell ref="B70:E70"/>
    <mergeCell ref="H70:I70"/>
    <mergeCell ref="B71:E71"/>
    <mergeCell ref="H71:I71"/>
    <mergeCell ref="B72:E72"/>
    <mergeCell ref="H72:I72"/>
    <mergeCell ref="A62:P62"/>
    <mergeCell ref="A64:E64"/>
    <mergeCell ref="H64:I64"/>
    <mergeCell ref="B65:E65"/>
    <mergeCell ref="H65:I65"/>
    <mergeCell ref="B66:E66"/>
    <mergeCell ref="H66:I66"/>
    <mergeCell ref="A58:P58"/>
    <mergeCell ref="B59:C59"/>
    <mergeCell ref="M59:P59"/>
    <mergeCell ref="B60:C60"/>
    <mergeCell ref="M60:P60"/>
    <mergeCell ref="B61:C61"/>
    <mergeCell ref="M61:P61"/>
    <mergeCell ref="A54:P54"/>
    <mergeCell ref="B55:C55"/>
    <mergeCell ref="M55:P55"/>
    <mergeCell ref="B56:C56"/>
    <mergeCell ref="M56:P56"/>
    <mergeCell ref="B57:C57"/>
    <mergeCell ref="M57:P57"/>
    <mergeCell ref="A50:P50"/>
    <mergeCell ref="B51:C51"/>
    <mergeCell ref="M51:P51"/>
    <mergeCell ref="B52:C52"/>
    <mergeCell ref="M52:P52"/>
    <mergeCell ref="B53:C53"/>
    <mergeCell ref="M53:P53"/>
    <mergeCell ref="A46:P46"/>
    <mergeCell ref="B47:C47"/>
    <mergeCell ref="M47:P47"/>
    <mergeCell ref="B48:C48"/>
    <mergeCell ref="M48:P48"/>
    <mergeCell ref="B49:C49"/>
    <mergeCell ref="M49:P49"/>
    <mergeCell ref="D28:F28"/>
    <mergeCell ref="D29:F29"/>
    <mergeCell ref="D30:F30"/>
    <mergeCell ref="D43:P44"/>
    <mergeCell ref="A45:C45"/>
    <mergeCell ref="M45:P45"/>
    <mergeCell ref="G5:L8"/>
    <mergeCell ref="D8:F8"/>
    <mergeCell ref="D11:F11"/>
    <mergeCell ref="L11:P11"/>
    <mergeCell ref="B13:F13"/>
    <mergeCell ref="M1:N1"/>
    <mergeCell ref="O1:P1"/>
    <mergeCell ref="M2:N2"/>
    <mergeCell ref="O2:P2"/>
    <mergeCell ref="M3:N3"/>
    <mergeCell ref="O3:P3"/>
  </mergeCells>
  <printOptions horizontalCentered="1"/>
  <pageMargins left="0.25" right="0" top="0.61388888888888904" bottom="0.75" header="0" footer="0"/>
  <pageSetup paperSize="9" scale="31" fitToHeight="0" orientation="portrait" r:id="rId1"/>
  <headerFooter>
    <oddHeader>&amp;L&amp;G&amp;R&amp;"Muli,Bold"&amp;42[CUTTING DOCKET]</oddHeader>
    <oddFooter>&amp;L&amp;"Euclid Circular A,Bold"&amp;18[UA]&amp;"-,Regular"&amp;11
&amp;G&amp;R&amp;G</oddFooter>
  </headerFooter>
  <rowBreaks count="2" manualBreakCount="2">
    <brk id="62" max="15" man="1"/>
    <brk id="131" max="15"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8"/>
  <sheetViews>
    <sheetView view="pageBreakPreview" zoomScale="25" zoomScaleNormal="40" zoomScaleSheetLayoutView="25" zoomScalePageLayoutView="25" workbookViewId="0">
      <selection activeCell="A29" sqref="A29:N29"/>
    </sheetView>
  </sheetViews>
  <sheetFormatPr defaultColWidth="9.1796875" defaultRowHeight="24"/>
  <cols>
    <col min="1" max="1" width="64.453125" style="97" customWidth="1"/>
    <col min="2" max="2" width="96.7265625" style="98" customWidth="1"/>
    <col min="3" max="3" width="97.26953125" style="98" customWidth="1"/>
    <col min="4" max="4" width="108.81640625" style="98" customWidth="1"/>
    <col min="5" max="5" width="9.1796875" style="98"/>
    <col min="6" max="6" width="18.54296875" style="98" bestFit="1" customWidth="1"/>
    <col min="7" max="16384" width="9.1796875" style="98"/>
  </cols>
  <sheetData>
    <row r="1" spans="1:10" s="88" customFormat="1" ht="134.25" customHeight="1">
      <c r="A1" s="86"/>
      <c r="B1" s="87"/>
      <c r="C1" s="87"/>
    </row>
    <row r="2" spans="1:10" s="88" customFormat="1" ht="37.5" customHeight="1">
      <c r="A2" s="87" t="str">
        <f>'1. CUTTING DOCKET'!B6</f>
        <v xml:space="preserve">JOB NUMBER:  </v>
      </c>
      <c r="B2" s="87" t="str">
        <f>'1. CUTTING DOCKET'!D6</f>
        <v>A15 SS23 G2381</v>
      </c>
      <c r="C2" s="87"/>
    </row>
    <row r="3" spans="1:10" s="88" customFormat="1" ht="37.5" customHeight="1">
      <c r="A3" s="89" t="str">
        <f>'1. CUTTING DOCKET'!B7</f>
        <v xml:space="preserve">STYLE NUMBER: </v>
      </c>
      <c r="B3" s="89" t="str">
        <f>'1. CUTTING DOCKET'!D7</f>
        <v>SS23CR000</v>
      </c>
      <c r="C3" s="89"/>
    </row>
    <row r="4" spans="1:10" s="88" customFormat="1" ht="37.5" customHeight="1">
      <c r="A4" s="89" t="str">
        <f>'1. CUTTING DOCKET'!B8</f>
        <v xml:space="preserve">STYLE NAME : </v>
      </c>
      <c r="B4" s="89" t="str">
        <f>'1. CUTTING DOCKET'!D8</f>
        <v>MASARYK MESH SHORT</v>
      </c>
      <c r="C4" s="89"/>
    </row>
    <row r="5" spans="1:10" s="88" customFormat="1" ht="136" customHeight="1">
      <c r="A5" s="230"/>
      <c r="B5" s="189" t="str">
        <f>'1. CUTTING DOCKET'!$D$22</f>
        <v>PRISTINE</v>
      </c>
      <c r="C5" s="189" t="str">
        <f>'1. CUTTING DOCKET'!$D$29</f>
        <v>RAIN FOREST</v>
      </c>
    </row>
    <row r="6" spans="1:10" s="92" customFormat="1" ht="69.75" customHeight="1">
      <c r="A6" s="191" t="str">
        <f>'1. CUTTING DOCKET'!D37</f>
        <v>NCC: DAEDUCK</v>
      </c>
      <c r="B6" s="191" t="str">
        <f>'1. CUTTING DOCKET'!$E$41</f>
        <v>PRISTINE</v>
      </c>
      <c r="C6" s="191" t="str">
        <f>'1. CUTTING DOCKET'!$E$43</f>
        <v>RAIN FOREST</v>
      </c>
    </row>
    <row r="7" spans="1:10" s="92" customFormat="1" ht="75" customHeight="1">
      <c r="A7" s="231" t="s">
        <v>33</v>
      </c>
      <c r="B7" s="530" t="str">
        <f>'1. CUTTING DOCKET'!M11</f>
        <v>MESH 100% POLY DM-3008 MESH  285 G/YD</v>
      </c>
      <c r="C7" s="530"/>
    </row>
    <row r="8" spans="1:10" s="92" customFormat="1" ht="251.25" customHeight="1">
      <c r="A8" s="192" t="str">
        <f>'1. CUTTING DOCKET'!$D$41</f>
        <v>VẢI CHÍNH</v>
      </c>
      <c r="B8" s="194"/>
      <c r="C8" s="194"/>
      <c r="J8" s="95"/>
    </row>
    <row r="9" spans="1:10" s="92" customFormat="1" ht="93" hidden="1" customHeight="1">
      <c r="A9" s="191" t="e">
        <f>'1. CUTTING DOCKET'!#REF!</f>
        <v>#REF!</v>
      </c>
      <c r="B9" s="191" t="e">
        <f>'1. CUTTING DOCKET'!#REF!</f>
        <v>#REF!</v>
      </c>
      <c r="C9" s="191" t="e">
        <f>'1. CUTTING DOCKET'!#REF!</f>
        <v>#REF!</v>
      </c>
    </row>
    <row r="10" spans="1:10" s="92" customFormat="1" ht="393" hidden="1" customHeight="1">
      <c r="A10" s="192" t="e">
        <f>'1. CUTTING DOCKET'!#REF!</f>
        <v>#REF!</v>
      </c>
      <c r="B10" s="194"/>
      <c r="C10" s="194"/>
      <c r="J10" s="95"/>
    </row>
    <row r="11" spans="1:10" s="92" customFormat="1" ht="53.15" customHeight="1">
      <c r="A11" s="191" t="s">
        <v>52</v>
      </c>
      <c r="B11" s="195" t="str">
        <f>B5</f>
        <v>PRISTINE</v>
      </c>
      <c r="C11" s="195" t="str">
        <f>C5</f>
        <v>RAIN FOREST</v>
      </c>
    </row>
    <row r="12" spans="1:10" s="92" customFormat="1" ht="155.5" customHeight="1">
      <c r="A12" s="192" t="str">
        <f>'1. CUTTING DOCKET'!$B$46</f>
        <v>CHỈ 40/2 MAY CHÍNH + VẮT SỔ</v>
      </c>
      <c r="B12" s="190" t="str">
        <f>'1. CUTTING DOCKET'!G46</f>
        <v>K8072</v>
      </c>
      <c r="C12" s="190" t="str">
        <f>'1. CUTTING DOCKET'!G47</f>
        <v>K5960</v>
      </c>
    </row>
    <row r="13" spans="1:10" s="92" customFormat="1" ht="117.75" customHeight="1">
      <c r="A13" s="191" t="str">
        <f>'1. CUTTING DOCKET'!B48</f>
        <v>NHÃN CHÍNH - ALD X NB Masaryk Printed Label</v>
      </c>
      <c r="B13" s="533" t="str">
        <f>'1. CUTTING DOCKET'!F48</f>
        <v>WHITE</v>
      </c>
      <c r="C13" s="535"/>
    </row>
    <row r="14" spans="1:10" s="92" customFormat="1" ht="245.25" customHeight="1">
      <c r="A14" s="192" t="s">
        <v>610</v>
      </c>
      <c r="B14" s="536"/>
      <c r="C14" s="537"/>
    </row>
    <row r="15" spans="1:10" s="92" customFormat="1" ht="83">
      <c r="A15" s="191" t="str">
        <f>'1. CUTTING DOCKET'!B50</f>
        <v>NHÃN THÀNH PHẦN 100% POLY</v>
      </c>
      <c r="B15" s="533" t="str">
        <f>'1. CUTTING DOCKET'!F48</f>
        <v>WHITE</v>
      </c>
      <c r="C15" s="535"/>
    </row>
    <row r="16" spans="1:10" s="92" customFormat="1" ht="326.25" customHeight="1">
      <c r="A16" s="192" t="s">
        <v>611</v>
      </c>
      <c r="B16" s="536"/>
      <c r="C16" s="537"/>
    </row>
    <row r="17" spans="1:6" s="92" customFormat="1" ht="83">
      <c r="A17" s="191" t="str">
        <f>'1. CUTTING DOCKET'!B52</f>
        <v>DÂY LUỒN  COTTON  TRÒN 6MM</v>
      </c>
      <c r="B17" s="195" t="str">
        <f>B11</f>
        <v>PRISTINE</v>
      </c>
      <c r="C17" s="195" t="str">
        <f>C11</f>
        <v>RAIN FOREST</v>
      </c>
    </row>
    <row r="18" spans="1:6" s="92" customFormat="1" ht="140.25" customHeight="1">
      <c r="A18" s="192" t="s">
        <v>612</v>
      </c>
      <c r="B18" s="376"/>
      <c r="C18" s="376"/>
    </row>
    <row r="19" spans="1:6" s="92" customFormat="1" ht="83">
      <c r="A19" s="191" t="str">
        <f>'1. CUTTING DOCKET'!B54</f>
        <v>THUN TO BẢN 2 1/4" = 5.8CM</v>
      </c>
      <c r="B19" s="533" t="str">
        <f>'1. CUTTING DOCKET'!F54</f>
        <v>WHITE</v>
      </c>
      <c r="C19" s="534"/>
      <c r="F19" s="363">
        <f>2.25*2.54</f>
        <v>5.7149999999999999</v>
      </c>
    </row>
    <row r="20" spans="1:6" s="92" customFormat="1" ht="215.25" customHeight="1">
      <c r="A20" s="192" t="s">
        <v>613</v>
      </c>
      <c r="B20" s="531"/>
      <c r="C20" s="531"/>
    </row>
    <row r="21" spans="1:6" s="92" customFormat="1" ht="41.5">
      <c r="A21" s="191" t="str">
        <f>'1. CUTTING DOCKET'!$B$58</f>
        <v xml:space="preserve">STICKER DÁN BAO </v>
      </c>
      <c r="B21" s="533" t="str">
        <f>'1. CUTTING DOCKET'!$F$58</f>
        <v>WHITE</v>
      </c>
      <c r="C21" s="534"/>
    </row>
    <row r="22" spans="1:6" s="92" customFormat="1" ht="203.25" customHeight="1">
      <c r="A22" s="196" t="s">
        <v>230</v>
      </c>
      <c r="B22" s="532" t="s">
        <v>231</v>
      </c>
      <c r="C22" s="532"/>
    </row>
    <row r="23" spans="1:6" s="92" customFormat="1" ht="72" customHeight="1">
      <c r="A23" s="191" t="str">
        <f>'1. CUTTING DOCKET'!$B$60</f>
        <v>THẺ BÀI - ALD-T10P</v>
      </c>
      <c r="B23" s="533" t="str">
        <f>'1. CUTTING DOCKET'!F60</f>
        <v>NỀN NATURAL</v>
      </c>
      <c r="C23" s="534"/>
    </row>
    <row r="24" spans="1:6" s="92" customFormat="1" ht="312.75" customHeight="1">
      <c r="A24" s="192" t="s">
        <v>233</v>
      </c>
      <c r="B24" s="531"/>
      <c r="C24" s="531"/>
    </row>
    <row r="25" spans="1:6" s="92" customFormat="1" ht="78" customHeight="1">
      <c r="A25" s="191" t="str">
        <f>'1. CUTTING DOCKET'!B62</f>
        <v>POLY BAG - 12"X15</v>
      </c>
      <c r="B25" s="533" t="str">
        <f>'1. CUTTING DOCKET'!F62</f>
        <v>CLEAR</v>
      </c>
      <c r="C25" s="534"/>
    </row>
    <row r="26" spans="1:6" s="92" customFormat="1" ht="318.75" customHeight="1">
      <c r="A26" s="365"/>
      <c r="B26" s="538"/>
      <c r="C26" s="539"/>
    </row>
    <row r="27" spans="1:6" s="92" customFormat="1" ht="119.5" customHeight="1">
      <c r="A27" s="191" t="s">
        <v>145</v>
      </c>
      <c r="B27" s="533" t="str">
        <f>'1. CUTTING DOCKET'!F64</f>
        <v>NATURAL</v>
      </c>
      <c r="C27" s="534"/>
    </row>
    <row r="28" spans="1:6" s="92" customFormat="1" ht="83">
      <c r="A28" s="192" t="s">
        <v>146</v>
      </c>
      <c r="B28" s="531"/>
      <c r="C28" s="531"/>
    </row>
  </sheetData>
  <mergeCells count="15">
    <mergeCell ref="B28:C28"/>
    <mergeCell ref="B27:C27"/>
    <mergeCell ref="B25:C25"/>
    <mergeCell ref="B26:C26"/>
    <mergeCell ref="B19:C19"/>
    <mergeCell ref="B20:C20"/>
    <mergeCell ref="B7:C7"/>
    <mergeCell ref="B24:C24"/>
    <mergeCell ref="B22:C22"/>
    <mergeCell ref="B21:C21"/>
    <mergeCell ref="B23:C23"/>
    <mergeCell ref="B13:C13"/>
    <mergeCell ref="B15:C15"/>
    <mergeCell ref="B14:C14"/>
    <mergeCell ref="B16:C16"/>
  </mergeCells>
  <printOptions horizontalCentered="1"/>
  <pageMargins left="0.25" right="0" top="0.60416666666666696" bottom="0.75" header="0" footer="0"/>
  <pageSetup paperSize="9" scale="39" fitToHeight="0" orientation="portrait" r:id="rId1"/>
  <headerFooter>
    <oddHeader>&amp;L&amp;G&amp;R&amp;"Muli,Bold"&amp;42[TRIMS CARD]</oddHeader>
    <oddFooter>&amp;L&amp;"Euclid Circular A SemiBold,Bold"&amp;28[UA]
&amp;G&amp;R&amp;G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15C0B-4C1E-44FF-A10F-7517A0202AC1}">
  <dimension ref="A1:O19"/>
  <sheetViews>
    <sheetView view="pageBreakPreview" zoomScale="85" zoomScaleNormal="85" zoomScaleSheetLayoutView="85" workbookViewId="0">
      <selection activeCell="E1" sqref="E1"/>
    </sheetView>
  </sheetViews>
  <sheetFormatPr defaultColWidth="8.7265625" defaultRowHeight="14.5"/>
  <cols>
    <col min="1" max="1" width="26.453125" style="296" customWidth="1"/>
    <col min="2" max="2" width="32.1796875" style="374" customWidth="1"/>
    <col min="3" max="3" width="9.7265625" style="296" customWidth="1"/>
    <col min="4" max="4" width="18.1796875" style="296" customWidth="1"/>
    <col min="5" max="5" width="23.81640625" style="374" customWidth="1"/>
    <col min="6" max="6" width="10.26953125" style="296" customWidth="1"/>
    <col min="7" max="7" width="6.26953125" style="296" customWidth="1"/>
    <col min="8" max="8" width="13.54296875" style="296" customWidth="1"/>
    <col min="9" max="9" width="7.54296875" style="296" customWidth="1"/>
    <col min="10" max="10" width="7.81640625" style="296" customWidth="1"/>
    <col min="11" max="11" width="10.1796875" style="296" customWidth="1"/>
    <col min="12" max="14" width="7.453125" style="296" customWidth="1"/>
    <col min="15" max="15" width="2.453125" style="296" customWidth="1"/>
    <col min="16" max="16384" width="8.7265625" style="296"/>
  </cols>
  <sheetData>
    <row r="1" spans="1:15">
      <c r="A1" s="542" t="s">
        <v>260</v>
      </c>
      <c r="B1" s="542"/>
      <c r="C1" s="542"/>
      <c r="D1" s="542"/>
      <c r="E1" s="375"/>
      <c r="F1" s="543"/>
      <c r="G1" s="543"/>
      <c r="H1" s="543"/>
      <c r="I1" s="543"/>
      <c r="J1" s="543"/>
      <c r="K1" s="543"/>
      <c r="L1" s="543"/>
      <c r="M1" s="543"/>
      <c r="N1" s="543"/>
      <c r="O1" s="543"/>
    </row>
    <row r="2" spans="1:15">
      <c r="A2" s="540" t="s">
        <v>261</v>
      </c>
      <c r="B2" s="540"/>
      <c r="C2" s="541"/>
      <c r="D2" s="541"/>
      <c r="E2" s="541"/>
      <c r="F2" s="541"/>
      <c r="G2" s="541"/>
      <c r="H2" s="541"/>
      <c r="I2" s="541"/>
      <c r="J2" s="541"/>
      <c r="K2" s="541"/>
      <c r="L2" s="541"/>
      <c r="M2" s="541"/>
      <c r="N2" s="541"/>
      <c r="O2" s="541"/>
    </row>
    <row r="3" spans="1:15" s="311" customFormat="1" ht="13">
      <c r="A3" s="310" t="s">
        <v>262</v>
      </c>
      <c r="B3" s="371"/>
      <c r="C3" s="310" t="s">
        <v>263</v>
      </c>
      <c r="D3" s="310" t="s">
        <v>238</v>
      </c>
      <c r="E3" s="371"/>
      <c r="F3" s="310" t="s">
        <v>236</v>
      </c>
      <c r="G3" s="310" t="s">
        <v>237</v>
      </c>
      <c r="H3" s="310" t="s">
        <v>264</v>
      </c>
      <c r="I3" s="310" t="s">
        <v>222</v>
      </c>
      <c r="J3" s="310" t="s">
        <v>61</v>
      </c>
      <c r="K3" s="310" t="s">
        <v>10</v>
      </c>
      <c r="L3" s="310" t="s">
        <v>58</v>
      </c>
      <c r="M3" s="310" t="s">
        <v>59</v>
      </c>
      <c r="N3" s="310" t="s">
        <v>60</v>
      </c>
      <c r="O3" s="310"/>
    </row>
    <row r="4" spans="1:15" ht="23">
      <c r="A4" s="312" t="s">
        <v>265</v>
      </c>
      <c r="B4" s="372" t="s">
        <v>266</v>
      </c>
      <c r="C4" s="312" t="s">
        <v>267</v>
      </c>
      <c r="D4" s="313" t="s">
        <v>268</v>
      </c>
      <c r="E4" s="372" t="s">
        <v>269</v>
      </c>
      <c r="F4" s="312" t="s">
        <v>270</v>
      </c>
      <c r="G4" s="312" t="s">
        <v>271</v>
      </c>
      <c r="H4" s="312" t="s">
        <v>272</v>
      </c>
      <c r="I4" s="312" t="s">
        <v>273</v>
      </c>
      <c r="J4" s="312" t="s">
        <v>273</v>
      </c>
      <c r="K4" s="314" t="s">
        <v>274</v>
      </c>
      <c r="L4" s="312" t="s">
        <v>273</v>
      </c>
      <c r="M4" s="312" t="s">
        <v>273</v>
      </c>
      <c r="N4" s="313" t="s">
        <v>273</v>
      </c>
      <c r="O4" s="315"/>
    </row>
    <row r="5" spans="1:15" ht="23">
      <c r="A5" s="312" t="s">
        <v>275</v>
      </c>
      <c r="B5" s="372" t="s">
        <v>276</v>
      </c>
      <c r="C5" s="312" t="s">
        <v>277</v>
      </c>
      <c r="D5" s="313" t="s">
        <v>278</v>
      </c>
      <c r="E5" s="372" t="s">
        <v>279</v>
      </c>
      <c r="F5" s="312" t="s">
        <v>280</v>
      </c>
      <c r="G5" s="312" t="s">
        <v>281</v>
      </c>
      <c r="H5" s="312" t="s">
        <v>282</v>
      </c>
      <c r="I5" s="312" t="s">
        <v>283</v>
      </c>
      <c r="J5" s="312" t="s">
        <v>283</v>
      </c>
      <c r="K5" s="314" t="s">
        <v>284</v>
      </c>
      <c r="L5" s="312" t="s">
        <v>285</v>
      </c>
      <c r="M5" s="312" t="s">
        <v>285</v>
      </c>
      <c r="N5" s="313" t="s">
        <v>285</v>
      </c>
      <c r="O5" s="315"/>
    </row>
    <row r="6" spans="1:15" ht="23">
      <c r="A6" s="312" t="s">
        <v>286</v>
      </c>
      <c r="B6" s="372" t="s">
        <v>287</v>
      </c>
      <c r="C6" s="312" t="s">
        <v>288</v>
      </c>
      <c r="D6" s="313" t="s">
        <v>289</v>
      </c>
      <c r="E6" s="372" t="s">
        <v>290</v>
      </c>
      <c r="F6" s="312" t="s">
        <v>280</v>
      </c>
      <c r="G6" s="312" t="s">
        <v>281</v>
      </c>
      <c r="H6" s="312" t="s">
        <v>282</v>
      </c>
      <c r="I6" s="312" t="s">
        <v>283</v>
      </c>
      <c r="J6" s="312" t="s">
        <v>283</v>
      </c>
      <c r="K6" s="314" t="s">
        <v>291</v>
      </c>
      <c r="L6" s="312" t="s">
        <v>285</v>
      </c>
      <c r="M6" s="312" t="s">
        <v>285</v>
      </c>
      <c r="N6" s="313" t="s">
        <v>285</v>
      </c>
      <c r="O6" s="315"/>
    </row>
    <row r="7" spans="1:15" ht="23">
      <c r="A7" s="312" t="s">
        <v>292</v>
      </c>
      <c r="B7" s="372" t="s">
        <v>293</v>
      </c>
      <c r="C7" s="312" t="s">
        <v>294</v>
      </c>
      <c r="D7" s="313" t="s">
        <v>295</v>
      </c>
      <c r="E7" s="372" t="s">
        <v>296</v>
      </c>
      <c r="F7" s="312" t="s">
        <v>270</v>
      </c>
      <c r="G7" s="312" t="s">
        <v>271</v>
      </c>
      <c r="H7" s="312" t="s">
        <v>285</v>
      </c>
      <c r="I7" s="312" t="s">
        <v>273</v>
      </c>
      <c r="J7" s="312" t="s">
        <v>297</v>
      </c>
      <c r="K7" s="314" t="s">
        <v>298</v>
      </c>
      <c r="L7" s="312" t="s">
        <v>273</v>
      </c>
      <c r="M7" s="312" t="s">
        <v>299</v>
      </c>
      <c r="N7" s="313" t="s">
        <v>273</v>
      </c>
      <c r="O7" s="315"/>
    </row>
    <row r="8" spans="1:15" ht="23">
      <c r="A8" s="312" t="s">
        <v>300</v>
      </c>
      <c r="B8" s="372" t="s">
        <v>301</v>
      </c>
      <c r="C8" s="312" t="s">
        <v>302</v>
      </c>
      <c r="D8" s="313" t="s">
        <v>303</v>
      </c>
      <c r="E8" s="372" t="s">
        <v>304</v>
      </c>
      <c r="F8" s="312" t="s">
        <v>280</v>
      </c>
      <c r="G8" s="312" t="s">
        <v>281</v>
      </c>
      <c r="H8" s="312" t="s">
        <v>305</v>
      </c>
      <c r="I8" s="312" t="s">
        <v>306</v>
      </c>
      <c r="J8" s="312" t="s">
        <v>306</v>
      </c>
      <c r="K8" s="314" t="s">
        <v>307</v>
      </c>
      <c r="L8" s="312" t="s">
        <v>282</v>
      </c>
      <c r="M8" s="312" t="s">
        <v>282</v>
      </c>
      <c r="N8" s="313" t="s">
        <v>282</v>
      </c>
      <c r="O8" s="315"/>
    </row>
    <row r="9" spans="1:15" ht="23">
      <c r="A9" s="312" t="s">
        <v>308</v>
      </c>
      <c r="B9" s="372" t="s">
        <v>309</v>
      </c>
      <c r="C9" s="312" t="s">
        <v>310</v>
      </c>
      <c r="D9" s="313" t="s">
        <v>303</v>
      </c>
      <c r="E9" s="372" t="s">
        <v>311</v>
      </c>
      <c r="F9" s="312" t="s">
        <v>280</v>
      </c>
      <c r="G9" s="312" t="s">
        <v>281</v>
      </c>
      <c r="H9" s="312" t="s">
        <v>305</v>
      </c>
      <c r="I9" s="312" t="s">
        <v>306</v>
      </c>
      <c r="J9" s="312" t="s">
        <v>306</v>
      </c>
      <c r="K9" s="314" t="s">
        <v>284</v>
      </c>
      <c r="L9" s="312" t="s">
        <v>282</v>
      </c>
      <c r="M9" s="312" t="s">
        <v>282</v>
      </c>
      <c r="N9" s="313" t="s">
        <v>282</v>
      </c>
      <c r="O9" s="315"/>
    </row>
    <row r="10" spans="1:15" ht="23">
      <c r="A10" s="312" t="s">
        <v>312</v>
      </c>
      <c r="B10" s="372" t="s">
        <v>313</v>
      </c>
      <c r="C10" s="312" t="s">
        <v>314</v>
      </c>
      <c r="D10" s="316"/>
      <c r="E10" s="373"/>
      <c r="F10" s="312" t="s">
        <v>280</v>
      </c>
      <c r="G10" s="312" t="s">
        <v>271</v>
      </c>
      <c r="H10" s="312" t="s">
        <v>273</v>
      </c>
      <c r="I10" s="312" t="s">
        <v>315</v>
      </c>
      <c r="J10" s="312" t="s">
        <v>315</v>
      </c>
      <c r="K10" s="314" t="s">
        <v>316</v>
      </c>
      <c r="L10" s="312" t="s">
        <v>317</v>
      </c>
      <c r="M10" s="312" t="s">
        <v>317</v>
      </c>
      <c r="N10" s="313" t="s">
        <v>317</v>
      </c>
      <c r="O10" s="315"/>
    </row>
    <row r="11" spans="1:15" ht="34.5">
      <c r="A11" s="312" t="s">
        <v>318</v>
      </c>
      <c r="B11" s="372" t="s">
        <v>319</v>
      </c>
      <c r="C11" s="312" t="s">
        <v>320</v>
      </c>
      <c r="D11" s="313" t="s">
        <v>321</v>
      </c>
      <c r="E11" s="372" t="s">
        <v>322</v>
      </c>
      <c r="F11" s="312" t="s">
        <v>280</v>
      </c>
      <c r="G11" s="312" t="s">
        <v>281</v>
      </c>
      <c r="H11" s="312" t="s">
        <v>282</v>
      </c>
      <c r="I11" s="312" t="s">
        <v>283</v>
      </c>
      <c r="J11" s="312" t="s">
        <v>283</v>
      </c>
      <c r="K11" s="314" t="s">
        <v>323</v>
      </c>
      <c r="L11" s="312" t="s">
        <v>285</v>
      </c>
      <c r="M11" s="312" t="s">
        <v>285</v>
      </c>
      <c r="N11" s="313" t="s">
        <v>285</v>
      </c>
      <c r="O11" s="315"/>
    </row>
    <row r="12" spans="1:15">
      <c r="A12" s="312" t="s">
        <v>324</v>
      </c>
      <c r="B12" s="372" t="s">
        <v>325</v>
      </c>
      <c r="C12" s="312" t="s">
        <v>326</v>
      </c>
      <c r="D12" s="313" t="s">
        <v>327</v>
      </c>
      <c r="E12" s="372" t="s">
        <v>328</v>
      </c>
      <c r="F12" s="312" t="s">
        <v>270</v>
      </c>
      <c r="G12" s="312" t="s">
        <v>281</v>
      </c>
      <c r="H12" s="312" t="s">
        <v>305</v>
      </c>
      <c r="I12" s="312" t="s">
        <v>329</v>
      </c>
      <c r="J12" s="312" t="s">
        <v>329</v>
      </c>
      <c r="K12" s="314" t="s">
        <v>330</v>
      </c>
      <c r="L12" s="312" t="s">
        <v>331</v>
      </c>
      <c r="M12" s="312" t="s">
        <v>331</v>
      </c>
      <c r="N12" s="313" t="s">
        <v>331</v>
      </c>
      <c r="O12" s="315"/>
    </row>
    <row r="13" spans="1:15">
      <c r="A13" s="312" t="s">
        <v>332</v>
      </c>
      <c r="B13" s="372" t="s">
        <v>333</v>
      </c>
      <c r="C13" s="312" t="s">
        <v>334</v>
      </c>
      <c r="D13" s="313" t="s">
        <v>335</v>
      </c>
      <c r="E13" s="372" t="s">
        <v>336</v>
      </c>
      <c r="F13" s="312" t="s">
        <v>270</v>
      </c>
      <c r="G13" s="312" t="s">
        <v>281</v>
      </c>
      <c r="H13" s="312" t="s">
        <v>305</v>
      </c>
      <c r="I13" s="312" t="s">
        <v>306</v>
      </c>
      <c r="J13" s="312" t="s">
        <v>306</v>
      </c>
      <c r="K13" s="314" t="s">
        <v>337</v>
      </c>
      <c r="L13" s="312" t="s">
        <v>282</v>
      </c>
      <c r="M13" s="312" t="s">
        <v>282</v>
      </c>
      <c r="N13" s="313" t="s">
        <v>282</v>
      </c>
      <c r="O13" s="315"/>
    </row>
    <row r="14" spans="1:15">
      <c r="A14" s="312" t="s">
        <v>338</v>
      </c>
      <c r="B14" s="372" t="s">
        <v>339</v>
      </c>
      <c r="C14" s="312" t="s">
        <v>340</v>
      </c>
      <c r="D14" s="313" t="s">
        <v>341</v>
      </c>
      <c r="E14" s="372" t="s">
        <v>342</v>
      </c>
      <c r="F14" s="312" t="s">
        <v>270</v>
      </c>
      <c r="G14" s="312" t="s">
        <v>271</v>
      </c>
      <c r="H14" s="312" t="s">
        <v>272</v>
      </c>
      <c r="I14" s="312" t="s">
        <v>273</v>
      </c>
      <c r="J14" s="312" t="s">
        <v>273</v>
      </c>
      <c r="K14" s="314" t="s">
        <v>285</v>
      </c>
      <c r="L14" s="312" t="s">
        <v>273</v>
      </c>
      <c r="M14" s="312" t="s">
        <v>273</v>
      </c>
      <c r="N14" s="313" t="s">
        <v>273</v>
      </c>
      <c r="O14" s="315"/>
    </row>
    <row r="15" spans="1:15" ht="23">
      <c r="A15" s="312" t="s">
        <v>343</v>
      </c>
      <c r="B15" s="372" t="s">
        <v>344</v>
      </c>
      <c r="C15" s="312" t="s">
        <v>345</v>
      </c>
      <c r="D15" s="313" t="s">
        <v>346</v>
      </c>
      <c r="E15" s="372" t="s">
        <v>347</v>
      </c>
      <c r="F15" s="312" t="s">
        <v>280</v>
      </c>
      <c r="G15" s="312" t="s">
        <v>271</v>
      </c>
      <c r="H15" s="312" t="s">
        <v>282</v>
      </c>
      <c r="I15" s="312" t="s">
        <v>273</v>
      </c>
      <c r="J15" s="312" t="s">
        <v>273</v>
      </c>
      <c r="K15" s="314" t="s">
        <v>348</v>
      </c>
      <c r="L15" s="312" t="s">
        <v>273</v>
      </c>
      <c r="M15" s="312" t="s">
        <v>273</v>
      </c>
      <c r="N15" s="313" t="s">
        <v>273</v>
      </c>
      <c r="O15" s="315"/>
    </row>
    <row r="16" spans="1:15" ht="34.5">
      <c r="A16" s="312" t="s">
        <v>349</v>
      </c>
      <c r="B16" s="372" t="s">
        <v>350</v>
      </c>
      <c r="C16" s="312" t="s">
        <v>351</v>
      </c>
      <c r="D16" s="313" t="s">
        <v>352</v>
      </c>
      <c r="E16" s="372" t="s">
        <v>353</v>
      </c>
      <c r="F16" s="312" t="s">
        <v>270</v>
      </c>
      <c r="G16" s="312" t="s">
        <v>271</v>
      </c>
      <c r="H16" s="312" t="s">
        <v>317</v>
      </c>
      <c r="I16" s="312" t="s">
        <v>273</v>
      </c>
      <c r="J16" s="312" t="s">
        <v>273</v>
      </c>
      <c r="K16" s="314" t="s">
        <v>274</v>
      </c>
      <c r="L16" s="312" t="s">
        <v>273</v>
      </c>
      <c r="M16" s="312" t="s">
        <v>273</v>
      </c>
      <c r="N16" s="313" t="s">
        <v>273</v>
      </c>
      <c r="O16" s="315"/>
    </row>
    <row r="17" spans="1:15" ht="23">
      <c r="A17" s="312" t="s">
        <v>354</v>
      </c>
      <c r="B17" s="372" t="s">
        <v>355</v>
      </c>
      <c r="C17" s="312" t="s">
        <v>356</v>
      </c>
      <c r="D17" s="313" t="s">
        <v>357</v>
      </c>
      <c r="E17" s="372" t="s">
        <v>358</v>
      </c>
      <c r="F17" s="312" t="s">
        <v>270</v>
      </c>
      <c r="G17" s="312" t="s">
        <v>271</v>
      </c>
      <c r="H17" s="312" t="s">
        <v>317</v>
      </c>
      <c r="I17" s="312" t="s">
        <v>359</v>
      </c>
      <c r="J17" s="312" t="s">
        <v>359</v>
      </c>
      <c r="K17" s="314" t="s">
        <v>360</v>
      </c>
      <c r="L17" s="312" t="s">
        <v>272</v>
      </c>
      <c r="M17" s="312" t="s">
        <v>272</v>
      </c>
      <c r="N17" s="313" t="s">
        <v>272</v>
      </c>
      <c r="O17" s="315"/>
    </row>
    <row r="18" spans="1:15" ht="23">
      <c r="A18" s="312" t="s">
        <v>361</v>
      </c>
      <c r="B18" s="372" t="s">
        <v>362</v>
      </c>
      <c r="C18" s="312" t="s">
        <v>363</v>
      </c>
      <c r="D18" s="316"/>
      <c r="E18" s="373"/>
      <c r="F18" s="312" t="s">
        <v>270</v>
      </c>
      <c r="G18" s="312" t="s">
        <v>271</v>
      </c>
      <c r="H18" s="312" t="s">
        <v>272</v>
      </c>
      <c r="I18" s="312" t="s">
        <v>273</v>
      </c>
      <c r="J18" s="312" t="s">
        <v>273</v>
      </c>
      <c r="K18" s="314" t="s">
        <v>364</v>
      </c>
      <c r="L18" s="312" t="s">
        <v>273</v>
      </c>
      <c r="M18" s="312" t="s">
        <v>273</v>
      </c>
      <c r="N18" s="313" t="s">
        <v>273</v>
      </c>
      <c r="O18" s="315"/>
    </row>
    <row r="19" spans="1:15" ht="23">
      <c r="A19" s="312" t="s">
        <v>365</v>
      </c>
      <c r="B19" s="372" t="s">
        <v>366</v>
      </c>
      <c r="C19" s="312" t="s">
        <v>367</v>
      </c>
      <c r="D19" s="316"/>
      <c r="E19" s="373"/>
      <c r="F19" s="312" t="s">
        <v>270</v>
      </c>
      <c r="G19" s="312" t="s">
        <v>271</v>
      </c>
      <c r="H19" s="312" t="s">
        <v>272</v>
      </c>
      <c r="I19" s="312" t="s">
        <v>359</v>
      </c>
      <c r="J19" s="312" t="s">
        <v>359</v>
      </c>
      <c r="K19" s="314" t="s">
        <v>299</v>
      </c>
      <c r="L19" s="312" t="s">
        <v>272</v>
      </c>
      <c r="M19" s="312" t="s">
        <v>272</v>
      </c>
      <c r="N19" s="313" t="s">
        <v>272</v>
      </c>
      <c r="O19" s="315"/>
    </row>
  </sheetData>
  <mergeCells count="3">
    <mergeCell ref="A2:O2"/>
    <mergeCell ref="A1:D1"/>
    <mergeCell ref="F1:O1"/>
  </mergeCells>
  <pageMargins left="0.7" right="0.7" top="0.75" bottom="0.75" header="0.3" footer="0.3"/>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DAF8F-F548-4148-86A9-0638A9FFBA58}">
  <dimension ref="A1:Q22"/>
  <sheetViews>
    <sheetView tabSelected="1" view="pageBreakPreview" zoomScale="70" zoomScaleNormal="85" zoomScaleSheetLayoutView="70" workbookViewId="0">
      <selection activeCell="H6" sqref="H6"/>
    </sheetView>
  </sheetViews>
  <sheetFormatPr defaultColWidth="8.7265625" defaultRowHeight="14"/>
  <cols>
    <col min="1" max="1" width="25" style="317" customWidth="1"/>
    <col min="2" max="2" width="50.54296875" style="317" customWidth="1"/>
    <col min="3" max="3" width="9.1796875" style="317" customWidth="1"/>
    <col min="4" max="4" width="22.54296875" style="317" customWidth="1"/>
    <col min="5" max="5" width="41.26953125" style="317" customWidth="1"/>
    <col min="6" max="6" width="9.7265625" style="317" customWidth="1"/>
    <col min="7" max="7" width="5.81640625" style="317" customWidth="1"/>
    <col min="8" max="8" width="12.453125" style="317" customWidth="1"/>
    <col min="9" max="10" width="9.453125" style="317" customWidth="1"/>
    <col min="11" max="11" width="9.26953125" style="317" customWidth="1"/>
    <col min="12" max="12" width="9.7265625" style="317" customWidth="1"/>
    <col min="13" max="14" width="9.453125" style="317" customWidth="1"/>
    <col min="15" max="15" width="2.453125" style="317" customWidth="1"/>
    <col min="16" max="16384" width="8.7265625" style="317"/>
  </cols>
  <sheetData>
    <row r="1" spans="1:17" ht="30" customHeight="1">
      <c r="A1" s="595" t="s">
        <v>627</v>
      </c>
      <c r="B1" s="595"/>
      <c r="C1" s="595"/>
      <c r="D1" s="595"/>
      <c r="E1" s="595"/>
      <c r="F1" s="595"/>
      <c r="G1" s="595"/>
      <c r="H1" s="595"/>
      <c r="I1" s="595"/>
      <c r="J1" s="595"/>
      <c r="K1" s="595"/>
      <c r="L1" s="595"/>
      <c r="M1" s="595"/>
      <c r="N1" s="595"/>
      <c r="O1" s="595"/>
    </row>
    <row r="2" spans="1:17" ht="41.15" customHeight="1">
      <c r="A2" s="544" t="s">
        <v>261</v>
      </c>
      <c r="B2" s="544"/>
      <c r="C2" s="545"/>
      <c r="D2" s="545"/>
      <c r="E2" s="545"/>
      <c r="F2" s="545"/>
      <c r="G2" s="545"/>
      <c r="H2" s="545"/>
      <c r="I2" s="545"/>
      <c r="J2" s="545"/>
      <c r="K2" s="545"/>
      <c r="L2" s="545"/>
      <c r="M2" s="545"/>
      <c r="N2" s="545"/>
      <c r="O2" s="545"/>
    </row>
    <row r="3" spans="1:17" s="318" customFormat="1" ht="32.5" customHeight="1">
      <c r="A3" s="318" t="s">
        <v>239</v>
      </c>
      <c r="C3" s="318" t="s">
        <v>235</v>
      </c>
      <c r="D3" s="318" t="s">
        <v>238</v>
      </c>
      <c r="F3" s="318" t="s">
        <v>236</v>
      </c>
      <c r="G3" s="318" t="s">
        <v>237</v>
      </c>
      <c r="H3" s="318" t="s">
        <v>368</v>
      </c>
      <c r="I3" s="318" t="s">
        <v>222</v>
      </c>
      <c r="J3" s="318" t="s">
        <v>61</v>
      </c>
      <c r="K3" s="318" t="s">
        <v>10</v>
      </c>
      <c r="L3" s="318" t="s">
        <v>58</v>
      </c>
      <c r="M3" s="318" t="s">
        <v>59</v>
      </c>
      <c r="N3" s="318" t="s">
        <v>60</v>
      </c>
    </row>
    <row r="4" spans="1:17" ht="29.5" customHeight="1">
      <c r="A4" s="319" t="s">
        <v>369</v>
      </c>
      <c r="B4" s="320" t="s">
        <v>266</v>
      </c>
      <c r="C4" s="319" t="s">
        <v>370</v>
      </c>
      <c r="D4" s="319" t="s">
        <v>371</v>
      </c>
      <c r="E4" s="320" t="s">
        <v>269</v>
      </c>
      <c r="F4" s="319" t="s">
        <v>372</v>
      </c>
      <c r="G4" s="319" t="s">
        <v>373</v>
      </c>
      <c r="H4" s="319" t="s">
        <v>374</v>
      </c>
      <c r="I4" s="319" t="s">
        <v>375</v>
      </c>
      <c r="J4" s="319" t="s">
        <v>375</v>
      </c>
      <c r="K4" s="321" t="s">
        <v>375</v>
      </c>
      <c r="L4" s="319" t="s">
        <v>375</v>
      </c>
      <c r="M4" s="319" t="s">
        <v>375</v>
      </c>
      <c r="N4" s="322" t="s">
        <v>375</v>
      </c>
    </row>
    <row r="5" spans="1:17" ht="29.5" customHeight="1">
      <c r="A5" s="319" t="s">
        <v>376</v>
      </c>
      <c r="B5" s="320" t="s">
        <v>276</v>
      </c>
      <c r="C5" s="319" t="s">
        <v>377</v>
      </c>
      <c r="D5" s="319" t="s">
        <v>378</v>
      </c>
      <c r="E5" s="320" t="s">
        <v>279</v>
      </c>
      <c r="F5" s="319" t="s">
        <v>379</v>
      </c>
      <c r="G5" s="319" t="s">
        <v>380</v>
      </c>
      <c r="H5" s="319" t="s">
        <v>381</v>
      </c>
      <c r="I5" s="319" t="s">
        <v>382</v>
      </c>
      <c r="J5" s="319" t="s">
        <v>383</v>
      </c>
      <c r="K5" s="321" t="s">
        <v>384</v>
      </c>
      <c r="L5" s="319" t="s">
        <v>385</v>
      </c>
      <c r="M5" s="319" t="s">
        <v>386</v>
      </c>
      <c r="N5" s="322" t="s">
        <v>387</v>
      </c>
    </row>
    <row r="6" spans="1:17" ht="29.5" customHeight="1">
      <c r="A6" s="319" t="s">
        <v>388</v>
      </c>
      <c r="B6" s="320" t="s">
        <v>287</v>
      </c>
      <c r="C6" s="319" t="s">
        <v>389</v>
      </c>
      <c r="D6" s="319" t="s">
        <v>390</v>
      </c>
      <c r="E6" s="320" t="s">
        <v>290</v>
      </c>
      <c r="F6" s="319" t="s">
        <v>379</v>
      </c>
      <c r="G6" s="319" t="s">
        <v>380</v>
      </c>
      <c r="H6" s="319" t="s">
        <v>381</v>
      </c>
      <c r="I6" s="319" t="s">
        <v>391</v>
      </c>
      <c r="J6" s="319" t="s">
        <v>392</v>
      </c>
      <c r="K6" s="321" t="s">
        <v>393</v>
      </c>
      <c r="L6" s="319" t="s">
        <v>394</v>
      </c>
      <c r="M6" s="319" t="s">
        <v>395</v>
      </c>
      <c r="N6" s="322" t="s">
        <v>396</v>
      </c>
    </row>
    <row r="7" spans="1:17" ht="29.5" customHeight="1">
      <c r="A7" s="319" t="s">
        <v>397</v>
      </c>
      <c r="B7" s="320" t="s">
        <v>293</v>
      </c>
      <c r="C7" s="319" t="s">
        <v>398</v>
      </c>
      <c r="D7" s="319" t="s">
        <v>399</v>
      </c>
      <c r="E7" s="320" t="s">
        <v>296</v>
      </c>
      <c r="F7" s="319" t="s">
        <v>372</v>
      </c>
      <c r="G7" s="319" t="s">
        <v>373</v>
      </c>
      <c r="H7" s="319" t="s">
        <v>400</v>
      </c>
      <c r="I7" s="319" t="s">
        <v>401</v>
      </c>
      <c r="J7" s="319" t="s">
        <v>401</v>
      </c>
      <c r="K7" s="321" t="s">
        <v>402</v>
      </c>
      <c r="L7" s="319" t="s">
        <v>402</v>
      </c>
      <c r="M7" s="319" t="s">
        <v>403</v>
      </c>
      <c r="N7" s="322" t="s">
        <v>403</v>
      </c>
      <c r="P7" s="317">
        <f>49*2.54</f>
        <v>124.46000000000001</v>
      </c>
      <c r="Q7" s="317" t="s">
        <v>583</v>
      </c>
    </row>
    <row r="8" spans="1:17" ht="29.5" customHeight="1">
      <c r="A8" s="319" t="s">
        <v>404</v>
      </c>
      <c r="B8" s="320" t="s">
        <v>301</v>
      </c>
      <c r="C8" s="319" t="s">
        <v>405</v>
      </c>
      <c r="D8" s="319" t="s">
        <v>406</v>
      </c>
      <c r="E8" s="320" t="s">
        <v>304</v>
      </c>
      <c r="F8" s="319" t="s">
        <v>379</v>
      </c>
      <c r="G8" s="319" t="s">
        <v>380</v>
      </c>
      <c r="H8" s="319" t="s">
        <v>407</v>
      </c>
      <c r="I8" s="319" t="s">
        <v>408</v>
      </c>
      <c r="J8" s="319" t="s">
        <v>409</v>
      </c>
      <c r="K8" s="321" t="s">
        <v>410</v>
      </c>
      <c r="L8" s="319" t="s">
        <v>411</v>
      </c>
      <c r="M8" s="319" t="s">
        <v>412</v>
      </c>
      <c r="N8" s="322" t="s">
        <v>413</v>
      </c>
      <c r="P8" s="317">
        <f>52*2.54</f>
        <v>132.08000000000001</v>
      </c>
      <c r="Q8" s="317" t="s">
        <v>584</v>
      </c>
    </row>
    <row r="9" spans="1:17" ht="29.5" customHeight="1">
      <c r="A9" s="319" t="s">
        <v>414</v>
      </c>
      <c r="B9" s="320" t="s">
        <v>309</v>
      </c>
      <c r="C9" s="319" t="s">
        <v>415</v>
      </c>
      <c r="D9" s="319" t="s">
        <v>406</v>
      </c>
      <c r="E9" s="320" t="s">
        <v>311</v>
      </c>
      <c r="F9" s="319" t="s">
        <v>379</v>
      </c>
      <c r="G9" s="319" t="s">
        <v>380</v>
      </c>
      <c r="H9" s="319" t="s">
        <v>407</v>
      </c>
      <c r="I9" s="319" t="s">
        <v>383</v>
      </c>
      <c r="J9" s="319" t="s">
        <v>416</v>
      </c>
      <c r="K9" s="321" t="s">
        <v>384</v>
      </c>
      <c r="L9" s="319" t="s">
        <v>417</v>
      </c>
      <c r="M9" s="319" t="s">
        <v>385</v>
      </c>
      <c r="N9" s="322" t="s">
        <v>418</v>
      </c>
      <c r="P9" s="317">
        <f>55*2.54</f>
        <v>139.69999999999999</v>
      </c>
      <c r="Q9" s="317" t="s">
        <v>585</v>
      </c>
    </row>
    <row r="10" spans="1:17" ht="29.5" customHeight="1">
      <c r="A10" s="319" t="s">
        <v>419</v>
      </c>
      <c r="B10" s="320" t="s">
        <v>313</v>
      </c>
      <c r="C10" s="319" t="s">
        <v>420</v>
      </c>
      <c r="D10" s="323"/>
      <c r="E10" s="324"/>
      <c r="F10" s="319" t="s">
        <v>379</v>
      </c>
      <c r="G10" s="319" t="s">
        <v>373</v>
      </c>
      <c r="H10" s="319" t="s">
        <v>421</v>
      </c>
      <c r="I10" s="319" t="s">
        <v>422</v>
      </c>
      <c r="J10" s="319" t="s">
        <v>423</v>
      </c>
      <c r="K10" s="321" t="s">
        <v>424</v>
      </c>
      <c r="L10" s="319" t="s">
        <v>425</v>
      </c>
      <c r="M10" s="319" t="s">
        <v>426</v>
      </c>
      <c r="N10" s="322" t="s">
        <v>427</v>
      </c>
    </row>
    <row r="11" spans="1:17" ht="29.5" customHeight="1">
      <c r="A11" s="319" t="s">
        <v>428</v>
      </c>
      <c r="B11" s="320" t="s">
        <v>319</v>
      </c>
      <c r="C11" s="319" t="s">
        <v>429</v>
      </c>
      <c r="D11" s="319" t="s">
        <v>430</v>
      </c>
      <c r="E11" s="320" t="s">
        <v>322</v>
      </c>
      <c r="F11" s="319" t="s">
        <v>379</v>
      </c>
      <c r="G11" s="319" t="s">
        <v>380</v>
      </c>
      <c r="H11" s="319" t="s">
        <v>381</v>
      </c>
      <c r="I11" s="319" t="s">
        <v>431</v>
      </c>
      <c r="J11" s="319" t="s">
        <v>432</v>
      </c>
      <c r="K11" s="321" t="s">
        <v>433</v>
      </c>
      <c r="L11" s="319" t="s">
        <v>434</v>
      </c>
      <c r="M11" s="319" t="s">
        <v>435</v>
      </c>
      <c r="N11" s="322" t="s">
        <v>436</v>
      </c>
    </row>
    <row r="12" spans="1:17" ht="29.5" customHeight="1">
      <c r="A12" s="319" t="s">
        <v>437</v>
      </c>
      <c r="B12" s="320" t="s">
        <v>325</v>
      </c>
      <c r="C12" s="319" t="s">
        <v>438</v>
      </c>
      <c r="D12" s="319" t="s">
        <v>439</v>
      </c>
      <c r="E12" s="320" t="s">
        <v>328</v>
      </c>
      <c r="F12" s="319" t="s">
        <v>372</v>
      </c>
      <c r="G12" s="319" t="s">
        <v>380</v>
      </c>
      <c r="H12" s="319" t="s">
        <v>407</v>
      </c>
      <c r="I12" s="319" t="s">
        <v>413</v>
      </c>
      <c r="J12" s="319" t="s">
        <v>440</v>
      </c>
      <c r="K12" s="321" t="s">
        <v>441</v>
      </c>
      <c r="L12" s="319" t="s">
        <v>442</v>
      </c>
      <c r="M12" s="319" t="s">
        <v>384</v>
      </c>
      <c r="N12" s="322" t="s">
        <v>443</v>
      </c>
    </row>
    <row r="13" spans="1:17" ht="29.5" customHeight="1">
      <c r="A13" s="319" t="s">
        <v>444</v>
      </c>
      <c r="B13" s="320" t="s">
        <v>333</v>
      </c>
      <c r="C13" s="319" t="s">
        <v>445</v>
      </c>
      <c r="D13" s="319" t="s">
        <v>446</v>
      </c>
      <c r="E13" s="320" t="s">
        <v>336</v>
      </c>
      <c r="F13" s="319" t="s">
        <v>372</v>
      </c>
      <c r="G13" s="319" t="s">
        <v>380</v>
      </c>
      <c r="H13" s="319" t="s">
        <v>407</v>
      </c>
      <c r="I13" s="319" t="s">
        <v>412</v>
      </c>
      <c r="J13" s="319" t="s">
        <v>413</v>
      </c>
      <c r="K13" s="321" t="s">
        <v>382</v>
      </c>
      <c r="L13" s="319" t="s">
        <v>447</v>
      </c>
      <c r="M13" s="319" t="s">
        <v>383</v>
      </c>
      <c r="N13" s="322" t="s">
        <v>416</v>
      </c>
    </row>
    <row r="14" spans="1:17" ht="29.5" customHeight="1">
      <c r="A14" s="319" t="s">
        <v>448</v>
      </c>
      <c r="B14" s="320" t="s">
        <v>339</v>
      </c>
      <c r="C14" s="319" t="s">
        <v>449</v>
      </c>
      <c r="D14" s="319" t="s">
        <v>450</v>
      </c>
      <c r="E14" s="320" t="s">
        <v>342</v>
      </c>
      <c r="F14" s="319" t="s">
        <v>372</v>
      </c>
      <c r="G14" s="319" t="s">
        <v>373</v>
      </c>
      <c r="H14" s="319" t="s">
        <v>374</v>
      </c>
      <c r="I14" s="319" t="s">
        <v>400</v>
      </c>
      <c r="J14" s="319" t="s">
        <v>400</v>
      </c>
      <c r="K14" s="321" t="s">
        <v>400</v>
      </c>
      <c r="L14" s="319" t="s">
        <v>400</v>
      </c>
      <c r="M14" s="319" t="s">
        <v>400</v>
      </c>
      <c r="N14" s="322" t="s">
        <v>400</v>
      </c>
    </row>
    <row r="15" spans="1:17" ht="29.5" customHeight="1">
      <c r="A15" s="319" t="s">
        <v>451</v>
      </c>
      <c r="B15" s="320" t="s">
        <v>344</v>
      </c>
      <c r="C15" s="319" t="s">
        <v>452</v>
      </c>
      <c r="D15" s="319" t="s">
        <v>453</v>
      </c>
      <c r="E15" s="320" t="s">
        <v>347</v>
      </c>
      <c r="F15" s="319" t="s">
        <v>379</v>
      </c>
      <c r="G15" s="319" t="s">
        <v>373</v>
      </c>
      <c r="H15" s="319" t="s">
        <v>381</v>
      </c>
      <c r="I15" s="319" t="s">
        <v>454</v>
      </c>
      <c r="J15" s="319" t="s">
        <v>454</v>
      </c>
      <c r="K15" s="321" t="s">
        <v>454</v>
      </c>
      <c r="L15" s="319" t="s">
        <v>454</v>
      </c>
      <c r="M15" s="319" t="s">
        <v>454</v>
      </c>
      <c r="N15" s="322" t="s">
        <v>454</v>
      </c>
    </row>
    <row r="16" spans="1:17" ht="29.5" customHeight="1">
      <c r="A16" s="319" t="s">
        <v>455</v>
      </c>
      <c r="B16" s="320" t="s">
        <v>350</v>
      </c>
      <c r="C16" s="319" t="s">
        <v>456</v>
      </c>
      <c r="D16" s="319" t="s">
        <v>457</v>
      </c>
      <c r="E16" s="320" t="s">
        <v>353</v>
      </c>
      <c r="F16" s="319" t="s">
        <v>372</v>
      </c>
      <c r="G16" s="319" t="s">
        <v>373</v>
      </c>
      <c r="H16" s="319" t="s">
        <v>458</v>
      </c>
      <c r="I16" s="319" t="s">
        <v>375</v>
      </c>
      <c r="J16" s="319" t="s">
        <v>375</v>
      </c>
      <c r="K16" s="321" t="s">
        <v>375</v>
      </c>
      <c r="L16" s="319" t="s">
        <v>375</v>
      </c>
      <c r="M16" s="319" t="s">
        <v>375</v>
      </c>
      <c r="N16" s="322" t="s">
        <v>375</v>
      </c>
    </row>
    <row r="17" spans="1:14" ht="29.5" customHeight="1">
      <c r="A17" s="319" t="s">
        <v>459</v>
      </c>
      <c r="B17" s="320" t="s">
        <v>355</v>
      </c>
      <c r="C17" s="319" t="s">
        <v>460</v>
      </c>
      <c r="D17" s="319" t="s">
        <v>461</v>
      </c>
      <c r="E17" s="320" t="s">
        <v>358</v>
      </c>
      <c r="F17" s="319" t="s">
        <v>372</v>
      </c>
      <c r="G17" s="319" t="s">
        <v>373</v>
      </c>
      <c r="H17" s="319" t="s">
        <v>458</v>
      </c>
      <c r="I17" s="319" t="s">
        <v>462</v>
      </c>
      <c r="J17" s="319" t="s">
        <v>463</v>
      </c>
      <c r="K17" s="321" t="s">
        <v>464</v>
      </c>
      <c r="L17" s="319" t="s">
        <v>465</v>
      </c>
      <c r="M17" s="319" t="s">
        <v>375</v>
      </c>
      <c r="N17" s="322" t="s">
        <v>466</v>
      </c>
    </row>
    <row r="18" spans="1:14" ht="29.5" customHeight="1">
      <c r="A18" s="319" t="s">
        <v>467</v>
      </c>
      <c r="B18" s="320" t="s">
        <v>468</v>
      </c>
      <c r="C18" s="319" t="s">
        <v>469</v>
      </c>
      <c r="D18" s="323"/>
      <c r="E18" s="324"/>
      <c r="F18" s="319" t="s">
        <v>372</v>
      </c>
      <c r="G18" s="319" t="s">
        <v>373</v>
      </c>
      <c r="H18" s="319" t="s">
        <v>374</v>
      </c>
      <c r="I18" s="319" t="s">
        <v>470</v>
      </c>
      <c r="J18" s="319" t="s">
        <v>470</v>
      </c>
      <c r="K18" s="321" t="s">
        <v>470</v>
      </c>
      <c r="L18" s="319" t="s">
        <v>470</v>
      </c>
      <c r="M18" s="319" t="s">
        <v>470</v>
      </c>
      <c r="N18" s="322" t="s">
        <v>470</v>
      </c>
    </row>
    <row r="19" spans="1:14" ht="29.5" customHeight="1">
      <c r="A19" s="319" t="s">
        <v>471</v>
      </c>
      <c r="B19" s="320" t="s">
        <v>472</v>
      </c>
      <c r="C19" s="319" t="s">
        <v>473</v>
      </c>
      <c r="D19" s="323"/>
      <c r="E19" s="324"/>
      <c r="F19" s="319" t="s">
        <v>372</v>
      </c>
      <c r="G19" s="319" t="s">
        <v>373</v>
      </c>
      <c r="H19" s="319" t="s">
        <v>374</v>
      </c>
      <c r="I19" s="319" t="s">
        <v>470</v>
      </c>
      <c r="J19" s="319" t="s">
        <v>474</v>
      </c>
      <c r="K19" s="321" t="s">
        <v>475</v>
      </c>
      <c r="L19" s="319" t="s">
        <v>476</v>
      </c>
      <c r="M19" s="319" t="s">
        <v>477</v>
      </c>
      <c r="N19" s="322" t="s">
        <v>478</v>
      </c>
    </row>
    <row r="20" spans="1:14" ht="11.25" customHeight="1"/>
    <row r="21" spans="1:14" ht="11.25" customHeight="1"/>
    <row r="22" spans="1:14" ht="4" customHeight="1"/>
  </sheetData>
  <mergeCells count="2">
    <mergeCell ref="A2:O2"/>
    <mergeCell ref="A1:O1"/>
  </mergeCells>
  <pageMargins left="0.7" right="0.7" top="0.75" bottom="0.75" header="0.3" footer="0.3"/>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8BFB-AFB5-40FD-AAC4-8D1B32D4C746}">
  <dimension ref="A1:N37"/>
  <sheetViews>
    <sheetView zoomScale="70" zoomScaleNormal="70" workbookViewId="0">
      <selection activeCell="A29" sqref="A29:N29"/>
    </sheetView>
  </sheetViews>
  <sheetFormatPr defaultColWidth="8.7265625" defaultRowHeight="14.5"/>
  <cols>
    <col min="1" max="1" width="24.453125" style="296" customWidth="1"/>
    <col min="2" max="2" width="31.81640625" style="296" customWidth="1"/>
    <col min="3" max="3" width="8.453125" style="296" customWidth="1"/>
    <col min="4" max="4" width="20.54296875" style="296" customWidth="1"/>
    <col min="5" max="5" width="32.54296875" style="296" customWidth="1"/>
    <col min="6" max="13" width="11.1796875" style="296" customWidth="1"/>
    <col min="14" max="14" width="15.81640625" style="296" customWidth="1"/>
    <col min="15" max="16384" width="8.7265625" style="296"/>
  </cols>
  <sheetData>
    <row r="1" spans="1:14" ht="30" customHeight="1">
      <c r="A1" s="549" t="s">
        <v>479</v>
      </c>
      <c r="B1" s="549"/>
      <c r="C1" s="549"/>
      <c r="D1" s="549"/>
      <c r="E1" s="549"/>
      <c r="F1" s="549"/>
      <c r="G1" s="549"/>
      <c r="H1" s="549"/>
      <c r="I1" s="550"/>
      <c r="J1" s="550"/>
      <c r="K1" s="550"/>
      <c r="L1" s="550"/>
      <c r="M1" s="550"/>
      <c r="N1" s="550"/>
    </row>
    <row r="2" spans="1:14" ht="26.5" customHeight="1">
      <c r="A2" s="551" t="s">
        <v>480</v>
      </c>
      <c r="B2" s="551"/>
      <c r="C2" s="552"/>
      <c r="D2" s="552"/>
      <c r="E2" s="552"/>
      <c r="F2" s="552"/>
      <c r="G2" s="552"/>
      <c r="H2" s="552"/>
      <c r="I2" s="552"/>
      <c r="J2" s="552"/>
      <c r="K2" s="552"/>
      <c r="L2" s="552"/>
      <c r="M2" s="552"/>
      <c r="N2" s="552"/>
    </row>
    <row r="3" spans="1:14" s="327" customFormat="1" ht="32.15" customHeight="1">
      <c r="A3" s="325" t="s">
        <v>481</v>
      </c>
      <c r="B3" s="325"/>
      <c r="C3" s="325" t="s">
        <v>235</v>
      </c>
      <c r="D3" s="325" t="s">
        <v>238</v>
      </c>
      <c r="E3" s="325"/>
      <c r="F3" s="325" t="s">
        <v>236</v>
      </c>
      <c r="G3" s="325" t="s">
        <v>237</v>
      </c>
      <c r="H3" s="325" t="s">
        <v>81</v>
      </c>
      <c r="I3" s="325" t="s">
        <v>240</v>
      </c>
      <c r="J3" s="325" t="s">
        <v>241</v>
      </c>
      <c r="K3" s="325" t="s">
        <v>242</v>
      </c>
      <c r="L3" s="325" t="s">
        <v>243</v>
      </c>
      <c r="M3" s="326" t="s">
        <v>244</v>
      </c>
      <c r="N3" s="325"/>
    </row>
    <row r="4" spans="1:14" ht="31" customHeight="1">
      <c r="A4" s="328" t="s">
        <v>482</v>
      </c>
      <c r="B4" s="329" t="s">
        <v>266</v>
      </c>
      <c r="C4" s="328" t="s">
        <v>483</v>
      </c>
      <c r="D4" s="328" t="s">
        <v>484</v>
      </c>
      <c r="E4" s="329" t="s">
        <v>269</v>
      </c>
      <c r="F4" s="328" t="s">
        <v>485</v>
      </c>
      <c r="G4" s="328" t="s">
        <v>486</v>
      </c>
      <c r="H4" s="330" t="s">
        <v>487</v>
      </c>
      <c r="I4" s="331" t="s">
        <v>488</v>
      </c>
      <c r="J4" s="332" t="s">
        <v>489</v>
      </c>
      <c r="K4" s="333" t="s">
        <v>490</v>
      </c>
      <c r="L4" s="328" t="s">
        <v>489</v>
      </c>
      <c r="M4" s="334"/>
      <c r="N4" s="335"/>
    </row>
    <row r="5" spans="1:14" ht="31" customHeight="1">
      <c r="A5" s="328" t="s">
        <v>491</v>
      </c>
      <c r="B5" s="329" t="s">
        <v>276</v>
      </c>
      <c r="C5" s="328" t="s">
        <v>492</v>
      </c>
      <c r="D5" s="328" t="s">
        <v>493</v>
      </c>
      <c r="E5" s="329" t="s">
        <v>279</v>
      </c>
      <c r="F5" s="328" t="s">
        <v>494</v>
      </c>
      <c r="G5" s="328" t="s">
        <v>495</v>
      </c>
      <c r="H5" s="330" t="s">
        <v>496</v>
      </c>
      <c r="I5" s="331" t="s">
        <v>497</v>
      </c>
      <c r="J5" s="332" t="s">
        <v>498</v>
      </c>
      <c r="K5" s="333" t="s">
        <v>490</v>
      </c>
      <c r="L5" s="328" t="s">
        <v>498</v>
      </c>
      <c r="M5" s="336"/>
      <c r="N5" s="335"/>
    </row>
    <row r="6" spans="1:14" ht="31" customHeight="1">
      <c r="A6" s="356" t="s">
        <v>582</v>
      </c>
      <c r="B6" s="329" t="s">
        <v>287</v>
      </c>
      <c r="C6" s="328" t="s">
        <v>499</v>
      </c>
      <c r="D6" s="328" t="s">
        <v>500</v>
      </c>
      <c r="E6" s="329" t="s">
        <v>290</v>
      </c>
      <c r="F6" s="328" t="s">
        <v>494</v>
      </c>
      <c r="G6" s="328" t="s">
        <v>495</v>
      </c>
      <c r="H6" s="330" t="s">
        <v>496</v>
      </c>
      <c r="I6" s="331" t="s">
        <v>501</v>
      </c>
      <c r="J6" s="332" t="s">
        <v>502</v>
      </c>
      <c r="K6" s="333" t="s">
        <v>490</v>
      </c>
      <c r="L6" s="328" t="s">
        <v>502</v>
      </c>
      <c r="M6" s="336"/>
      <c r="N6" s="335"/>
    </row>
    <row r="7" spans="1:14" ht="31" customHeight="1">
      <c r="A7" s="328" t="s">
        <v>503</v>
      </c>
      <c r="B7" s="329" t="s">
        <v>293</v>
      </c>
      <c r="C7" s="328" t="s">
        <v>504</v>
      </c>
      <c r="D7" s="328" t="s">
        <v>505</v>
      </c>
      <c r="E7" s="329" t="s">
        <v>296</v>
      </c>
      <c r="F7" s="328" t="s">
        <v>485</v>
      </c>
      <c r="G7" s="328" t="s">
        <v>486</v>
      </c>
      <c r="H7" s="330" t="s">
        <v>506</v>
      </c>
      <c r="I7" s="331" t="s">
        <v>507</v>
      </c>
      <c r="J7" s="332" t="s">
        <v>508</v>
      </c>
      <c r="K7" s="333" t="s">
        <v>490</v>
      </c>
      <c r="L7" s="328" t="s">
        <v>508</v>
      </c>
      <c r="M7" s="336"/>
      <c r="N7" s="335"/>
    </row>
    <row r="8" spans="1:14" ht="31" customHeight="1">
      <c r="A8" s="328" t="s">
        <v>509</v>
      </c>
      <c r="B8" s="329" t="s">
        <v>301</v>
      </c>
      <c r="C8" s="328" t="s">
        <v>510</v>
      </c>
      <c r="D8" s="328" t="s">
        <v>511</v>
      </c>
      <c r="E8" s="329" t="s">
        <v>304</v>
      </c>
      <c r="F8" s="328" t="s">
        <v>494</v>
      </c>
      <c r="G8" s="328" t="s">
        <v>495</v>
      </c>
      <c r="H8" s="330" t="s">
        <v>512</v>
      </c>
      <c r="I8" s="331" t="s">
        <v>513</v>
      </c>
      <c r="J8" s="332" t="s">
        <v>514</v>
      </c>
      <c r="K8" s="333" t="s">
        <v>490</v>
      </c>
      <c r="L8" s="328" t="s">
        <v>514</v>
      </c>
      <c r="M8" s="336"/>
      <c r="N8" s="335"/>
    </row>
    <row r="9" spans="1:14" ht="31" customHeight="1">
      <c r="A9" s="328" t="s">
        <v>515</v>
      </c>
      <c r="B9" s="329" t="s">
        <v>309</v>
      </c>
      <c r="C9" s="328" t="s">
        <v>516</v>
      </c>
      <c r="D9" s="328" t="s">
        <v>511</v>
      </c>
      <c r="E9" s="329" t="s">
        <v>311</v>
      </c>
      <c r="F9" s="328" t="s">
        <v>494</v>
      </c>
      <c r="G9" s="328" t="s">
        <v>495</v>
      </c>
      <c r="H9" s="330" t="s">
        <v>512</v>
      </c>
      <c r="I9" s="331" t="s">
        <v>497</v>
      </c>
      <c r="J9" s="332" t="s">
        <v>517</v>
      </c>
      <c r="K9" s="333" t="s">
        <v>518</v>
      </c>
      <c r="L9" s="328" t="s">
        <v>498</v>
      </c>
      <c r="M9" s="336"/>
      <c r="N9" s="335"/>
    </row>
    <row r="10" spans="1:14" ht="31" customHeight="1">
      <c r="A10" s="328" t="s">
        <v>519</v>
      </c>
      <c r="B10" s="329" t="s">
        <v>313</v>
      </c>
      <c r="C10" s="328" t="s">
        <v>520</v>
      </c>
      <c r="D10" s="337"/>
      <c r="E10" s="338"/>
      <c r="F10" s="328" t="s">
        <v>494</v>
      </c>
      <c r="G10" s="328" t="s">
        <v>486</v>
      </c>
      <c r="H10" s="330" t="s">
        <v>490</v>
      </c>
      <c r="I10" s="331" t="s">
        <v>521</v>
      </c>
      <c r="J10" s="332" t="s">
        <v>522</v>
      </c>
      <c r="K10" s="333" t="s">
        <v>490</v>
      </c>
      <c r="L10" s="328" t="s">
        <v>522</v>
      </c>
      <c r="M10" s="334"/>
      <c r="N10" s="335"/>
    </row>
    <row r="11" spans="1:14" ht="31" customHeight="1">
      <c r="A11" s="339" t="s">
        <v>523</v>
      </c>
      <c r="B11" s="329" t="s">
        <v>319</v>
      </c>
      <c r="C11" s="339" t="s">
        <v>524</v>
      </c>
      <c r="D11" s="328" t="s">
        <v>525</v>
      </c>
      <c r="E11" s="329" t="s">
        <v>322</v>
      </c>
      <c r="F11" s="339" t="s">
        <v>494</v>
      </c>
      <c r="G11" s="339" t="s">
        <v>495</v>
      </c>
      <c r="H11" s="340" t="s">
        <v>496</v>
      </c>
      <c r="I11" s="341" t="s">
        <v>526</v>
      </c>
      <c r="J11" s="342" t="s">
        <v>527</v>
      </c>
      <c r="K11" s="343" t="s">
        <v>528</v>
      </c>
      <c r="L11" s="339" t="s">
        <v>529</v>
      </c>
      <c r="M11" s="344"/>
      <c r="N11" s="335"/>
    </row>
    <row r="12" spans="1:14" ht="31" customHeight="1">
      <c r="A12" s="328" t="s">
        <v>530</v>
      </c>
      <c r="B12" s="329" t="s">
        <v>325</v>
      </c>
      <c r="C12" s="328" t="s">
        <v>531</v>
      </c>
      <c r="D12" s="328" t="s">
        <v>532</v>
      </c>
      <c r="E12" s="329" t="s">
        <v>328</v>
      </c>
      <c r="F12" s="328" t="s">
        <v>485</v>
      </c>
      <c r="G12" s="328" t="s">
        <v>495</v>
      </c>
      <c r="H12" s="330" t="s">
        <v>512</v>
      </c>
      <c r="I12" s="331" t="s">
        <v>533</v>
      </c>
      <c r="J12" s="332" t="s">
        <v>534</v>
      </c>
      <c r="K12" s="333" t="s">
        <v>528</v>
      </c>
      <c r="L12" s="328" t="s">
        <v>535</v>
      </c>
      <c r="M12" s="334"/>
      <c r="N12" s="335"/>
    </row>
    <row r="13" spans="1:14" ht="31" customHeight="1">
      <c r="A13" s="328" t="s">
        <v>536</v>
      </c>
      <c r="B13" s="329" t="s">
        <v>333</v>
      </c>
      <c r="C13" s="328" t="s">
        <v>537</v>
      </c>
      <c r="D13" s="328" t="s">
        <v>538</v>
      </c>
      <c r="E13" s="329" t="s">
        <v>336</v>
      </c>
      <c r="F13" s="328" t="s">
        <v>485</v>
      </c>
      <c r="G13" s="328" t="s">
        <v>495</v>
      </c>
      <c r="H13" s="330" t="s">
        <v>512</v>
      </c>
      <c r="I13" s="331" t="s">
        <v>539</v>
      </c>
      <c r="J13" s="332" t="s">
        <v>540</v>
      </c>
      <c r="K13" s="333" t="s">
        <v>528</v>
      </c>
      <c r="L13" s="328" t="s">
        <v>541</v>
      </c>
      <c r="M13" s="334"/>
      <c r="N13" s="335"/>
    </row>
    <row r="14" spans="1:14" ht="31" customHeight="1">
      <c r="A14" s="328" t="s">
        <v>542</v>
      </c>
      <c r="B14" s="329" t="s">
        <v>339</v>
      </c>
      <c r="C14" s="328" t="s">
        <v>543</v>
      </c>
      <c r="D14" s="328" t="s">
        <v>544</v>
      </c>
      <c r="E14" s="329" t="s">
        <v>342</v>
      </c>
      <c r="F14" s="328" t="s">
        <v>485</v>
      </c>
      <c r="G14" s="328" t="s">
        <v>486</v>
      </c>
      <c r="H14" s="330" t="s">
        <v>487</v>
      </c>
      <c r="I14" s="331" t="s">
        <v>545</v>
      </c>
      <c r="J14" s="332" t="s">
        <v>506</v>
      </c>
      <c r="K14" s="333" t="s">
        <v>490</v>
      </c>
      <c r="L14" s="328" t="s">
        <v>506</v>
      </c>
      <c r="M14" s="334"/>
      <c r="N14" s="335"/>
    </row>
    <row r="15" spans="1:14" ht="31" customHeight="1">
      <c r="A15" s="328" t="s">
        <v>546</v>
      </c>
      <c r="B15" s="329" t="s">
        <v>344</v>
      </c>
      <c r="C15" s="328" t="s">
        <v>547</v>
      </c>
      <c r="D15" s="328" t="s">
        <v>548</v>
      </c>
      <c r="E15" s="329" t="s">
        <v>347</v>
      </c>
      <c r="F15" s="328" t="s">
        <v>494</v>
      </c>
      <c r="G15" s="328" t="s">
        <v>486</v>
      </c>
      <c r="H15" s="330" t="s">
        <v>496</v>
      </c>
      <c r="I15" s="331" t="s">
        <v>549</v>
      </c>
      <c r="J15" s="332" t="s">
        <v>550</v>
      </c>
      <c r="K15" s="333" t="s">
        <v>490</v>
      </c>
      <c r="L15" s="328" t="s">
        <v>550</v>
      </c>
      <c r="M15" s="336"/>
      <c r="N15" s="335"/>
    </row>
    <row r="16" spans="1:14" ht="31" customHeight="1">
      <c r="A16" s="328" t="s">
        <v>551</v>
      </c>
      <c r="B16" s="329" t="s">
        <v>350</v>
      </c>
      <c r="C16" s="328" t="s">
        <v>552</v>
      </c>
      <c r="D16" s="328" t="s">
        <v>553</v>
      </c>
      <c r="E16" s="329" t="s">
        <v>353</v>
      </c>
      <c r="F16" s="328" t="s">
        <v>485</v>
      </c>
      <c r="G16" s="328" t="s">
        <v>486</v>
      </c>
      <c r="H16" s="330" t="s">
        <v>528</v>
      </c>
      <c r="I16" s="331" t="s">
        <v>488</v>
      </c>
      <c r="J16" s="332" t="s">
        <v>554</v>
      </c>
      <c r="K16" s="333" t="s">
        <v>487</v>
      </c>
      <c r="L16" s="328" t="s">
        <v>489</v>
      </c>
      <c r="M16" s="336"/>
      <c r="N16" s="335"/>
    </row>
    <row r="17" spans="1:14" ht="31" customHeight="1">
      <c r="A17" s="328" t="s">
        <v>555</v>
      </c>
      <c r="B17" s="329" t="s">
        <v>355</v>
      </c>
      <c r="C17" s="328" t="s">
        <v>556</v>
      </c>
      <c r="D17" s="328" t="s">
        <v>557</v>
      </c>
      <c r="E17" s="329" t="s">
        <v>358</v>
      </c>
      <c r="F17" s="328" t="s">
        <v>485</v>
      </c>
      <c r="G17" s="328" t="s">
        <v>486</v>
      </c>
      <c r="H17" s="330" t="s">
        <v>528</v>
      </c>
      <c r="I17" s="331" t="s">
        <v>558</v>
      </c>
      <c r="J17" s="332" t="s">
        <v>559</v>
      </c>
      <c r="K17" s="333" t="s">
        <v>560</v>
      </c>
      <c r="L17" s="328" t="s">
        <v>561</v>
      </c>
      <c r="M17" s="336"/>
      <c r="N17" s="335"/>
    </row>
    <row r="18" spans="1:14" ht="31" customHeight="1">
      <c r="A18" s="328" t="s">
        <v>562</v>
      </c>
      <c r="B18" s="329" t="s">
        <v>468</v>
      </c>
      <c r="C18" s="328" t="s">
        <v>563</v>
      </c>
      <c r="D18" s="337"/>
      <c r="E18" s="338"/>
      <c r="F18" s="328" t="s">
        <v>485</v>
      </c>
      <c r="G18" s="328" t="s">
        <v>486</v>
      </c>
      <c r="H18" s="330" t="s">
        <v>487</v>
      </c>
      <c r="I18" s="331" t="s">
        <v>564</v>
      </c>
      <c r="J18" s="332" t="s">
        <v>565</v>
      </c>
      <c r="K18" s="345" t="s">
        <v>518</v>
      </c>
      <c r="L18" s="328" t="s">
        <v>566</v>
      </c>
      <c r="M18" s="330" t="s">
        <v>567</v>
      </c>
      <c r="N18" s="335"/>
    </row>
    <row r="19" spans="1:14" ht="31" customHeight="1">
      <c r="A19" s="328" t="s">
        <v>568</v>
      </c>
      <c r="B19" s="329" t="s">
        <v>472</v>
      </c>
      <c r="C19" s="328" t="s">
        <v>569</v>
      </c>
      <c r="D19" s="337"/>
      <c r="E19" s="338"/>
      <c r="F19" s="328" t="s">
        <v>485</v>
      </c>
      <c r="G19" s="328" t="s">
        <v>486</v>
      </c>
      <c r="H19" s="330" t="s">
        <v>487</v>
      </c>
      <c r="I19" s="331" t="s">
        <v>570</v>
      </c>
      <c r="J19" s="332" t="s">
        <v>566</v>
      </c>
      <c r="K19" s="345" t="s">
        <v>518</v>
      </c>
      <c r="L19" s="328" t="s">
        <v>571</v>
      </c>
      <c r="M19" s="330" t="s">
        <v>567</v>
      </c>
      <c r="N19" s="335"/>
    </row>
    <row r="20" spans="1:14" s="349" customFormat="1" ht="11.25" customHeight="1">
      <c r="A20" s="346"/>
      <c r="B20" s="346"/>
      <c r="C20" s="346"/>
      <c r="D20" s="347"/>
      <c r="E20" s="347"/>
      <c r="F20" s="346"/>
      <c r="G20" s="346"/>
      <c r="H20" s="346"/>
      <c r="I20" s="348"/>
      <c r="J20" s="346"/>
      <c r="K20" s="346"/>
      <c r="L20" s="346"/>
      <c r="M20" s="346"/>
    </row>
    <row r="21" spans="1:14" ht="48" customHeight="1">
      <c r="A21" s="553" t="s">
        <v>572</v>
      </c>
      <c r="B21" s="553"/>
      <c r="C21" s="553"/>
      <c r="D21" s="553"/>
      <c r="E21" s="553"/>
      <c r="F21" s="553"/>
      <c r="G21" s="553"/>
      <c r="H21" s="553"/>
      <c r="I21" s="553"/>
      <c r="J21" s="553"/>
      <c r="K21" s="553"/>
      <c r="L21" s="553"/>
      <c r="M21" s="553"/>
      <c r="N21" s="553"/>
    </row>
    <row r="22" spans="1:14" ht="27" customHeight="1">
      <c r="A22" s="547" t="s">
        <v>573</v>
      </c>
      <c r="B22" s="547"/>
      <c r="C22" s="547"/>
      <c r="D22" s="547"/>
      <c r="E22" s="547"/>
      <c r="F22" s="547"/>
      <c r="G22" s="547"/>
      <c r="H22" s="547"/>
      <c r="I22" s="547"/>
      <c r="J22" s="547"/>
      <c r="K22" s="547"/>
      <c r="L22" s="547"/>
      <c r="M22" s="547"/>
      <c r="N22" s="547"/>
    </row>
    <row r="23" spans="1:14" ht="57.65" customHeight="1">
      <c r="A23" s="546" t="s">
        <v>574</v>
      </c>
      <c r="B23" s="547"/>
      <c r="C23" s="547"/>
      <c r="D23" s="547"/>
      <c r="E23" s="547"/>
      <c r="F23" s="547"/>
      <c r="G23" s="547"/>
      <c r="H23" s="547"/>
      <c r="I23" s="547"/>
      <c r="J23" s="547"/>
      <c r="K23" s="547"/>
      <c r="L23" s="547"/>
      <c r="M23" s="547"/>
      <c r="N23" s="547"/>
    </row>
    <row r="24" spans="1:14" s="352" customFormat="1" ht="24" customHeight="1">
      <c r="A24" s="352" t="s">
        <v>575</v>
      </c>
    </row>
    <row r="25" spans="1:14" s="352" customFormat="1" ht="24" customHeight="1">
      <c r="A25" s="353" t="s">
        <v>607</v>
      </c>
      <c r="B25" s="353"/>
      <c r="C25" s="353"/>
      <c r="D25" s="353"/>
      <c r="E25" s="353"/>
      <c r="F25" s="353"/>
      <c r="G25" s="353"/>
      <c r="H25" s="353"/>
      <c r="I25" s="353"/>
      <c r="J25" s="353"/>
      <c r="K25" s="353"/>
      <c r="L25" s="353"/>
      <c r="M25" s="353"/>
      <c r="N25" s="353"/>
    </row>
    <row r="26" spans="1:14" s="352" customFormat="1" ht="24" customHeight="1">
      <c r="A26" s="353" t="s">
        <v>576</v>
      </c>
      <c r="B26" s="353"/>
      <c r="C26" s="353"/>
      <c r="D26" s="353"/>
      <c r="E26" s="353"/>
      <c r="F26" s="353"/>
      <c r="G26" s="353"/>
      <c r="H26" s="353"/>
      <c r="I26" s="353"/>
      <c r="J26" s="353"/>
      <c r="K26" s="353"/>
      <c r="L26" s="353"/>
      <c r="M26" s="353"/>
      <c r="N26" s="353"/>
    </row>
    <row r="27" spans="1:14" s="327" customFormat="1" ht="15.65" customHeight="1">
      <c r="A27" s="354"/>
      <c r="B27" s="354"/>
      <c r="C27" s="354"/>
      <c r="D27" s="354"/>
      <c r="E27" s="354"/>
      <c r="F27" s="354"/>
      <c r="G27" s="354"/>
      <c r="H27" s="354"/>
      <c r="I27" s="354"/>
      <c r="J27" s="354"/>
      <c r="K27" s="354"/>
      <c r="L27" s="354"/>
      <c r="M27" s="354"/>
      <c r="N27" s="354"/>
    </row>
    <row r="28" spans="1:14" ht="15.65" customHeight="1">
      <c r="A28" s="350"/>
      <c r="B28" s="350"/>
      <c r="C28" s="350"/>
      <c r="D28" s="350"/>
      <c r="E28" s="350"/>
      <c r="F28" s="350"/>
      <c r="G28" s="350"/>
      <c r="H28" s="350"/>
      <c r="I28" s="350"/>
      <c r="J28" s="350"/>
      <c r="K28" s="350"/>
      <c r="L28" s="350"/>
      <c r="M28" s="350"/>
      <c r="N28" s="350"/>
    </row>
    <row r="29" spans="1:14" ht="42" customHeight="1">
      <c r="A29" s="546" t="s">
        <v>577</v>
      </c>
      <c r="B29" s="547"/>
      <c r="C29" s="547"/>
      <c r="D29" s="547"/>
      <c r="E29" s="547"/>
      <c r="F29" s="547"/>
      <c r="G29" s="547"/>
      <c r="H29" s="547"/>
      <c r="I29" s="547"/>
      <c r="J29" s="547"/>
      <c r="K29" s="547"/>
      <c r="L29" s="547"/>
      <c r="M29" s="547"/>
      <c r="N29" s="547"/>
    </row>
    <row r="30" spans="1:14" ht="21.65" customHeight="1">
      <c r="A30" s="351"/>
      <c r="B30" s="350"/>
      <c r="C30" s="350"/>
      <c r="D30" s="350"/>
      <c r="E30" s="350"/>
      <c r="F30" s="350"/>
      <c r="G30" s="350"/>
      <c r="H30" s="350"/>
      <c r="I30" s="350"/>
      <c r="J30" s="350"/>
      <c r="K30" s="350"/>
      <c r="L30" s="350"/>
      <c r="M30" s="350"/>
      <c r="N30" s="350"/>
    </row>
    <row r="31" spans="1:14" s="352" customFormat="1" ht="22.5" customHeight="1">
      <c r="A31" s="353" t="s">
        <v>578</v>
      </c>
      <c r="B31" s="353"/>
      <c r="C31" s="353"/>
      <c r="D31" s="353"/>
      <c r="E31" s="353"/>
      <c r="F31" s="353"/>
      <c r="G31" s="353"/>
      <c r="H31" s="353"/>
      <c r="I31" s="353"/>
      <c r="J31" s="353"/>
      <c r="K31" s="353"/>
      <c r="L31" s="353"/>
      <c r="M31" s="353"/>
      <c r="N31" s="353"/>
    </row>
    <row r="32" spans="1:14" s="352" customFormat="1" ht="22.5" customHeight="1">
      <c r="A32" s="353" t="s">
        <v>579</v>
      </c>
      <c r="B32" s="353"/>
      <c r="C32" s="353"/>
      <c r="D32" s="353"/>
      <c r="E32" s="353"/>
      <c r="F32" s="353"/>
      <c r="G32" s="353"/>
      <c r="H32" s="353"/>
      <c r="I32" s="353"/>
      <c r="J32" s="353"/>
      <c r="K32" s="353"/>
      <c r="L32" s="353"/>
      <c r="M32" s="353"/>
      <c r="N32" s="353"/>
    </row>
    <row r="33" spans="1:14" s="352" customFormat="1" ht="22.5" customHeight="1">
      <c r="A33" s="353" t="s">
        <v>580</v>
      </c>
      <c r="B33" s="353"/>
      <c r="C33" s="353"/>
      <c r="D33" s="353"/>
      <c r="E33" s="353"/>
      <c r="F33" s="353"/>
      <c r="G33" s="353"/>
      <c r="H33" s="353"/>
      <c r="I33" s="353"/>
      <c r="J33" s="353"/>
      <c r="K33" s="353"/>
      <c r="L33" s="353"/>
      <c r="M33" s="353"/>
      <c r="N33" s="353"/>
    </row>
    <row r="34" spans="1:14" ht="22.5" customHeight="1">
      <c r="A34" s="350"/>
      <c r="B34" s="350"/>
      <c r="C34" s="350"/>
      <c r="D34" s="350"/>
      <c r="E34" s="350"/>
      <c r="F34" s="350"/>
      <c r="G34" s="350"/>
      <c r="H34" s="350"/>
      <c r="I34" s="350"/>
      <c r="J34" s="350"/>
      <c r="K34" s="350"/>
      <c r="L34" s="350"/>
      <c r="M34" s="350"/>
      <c r="N34" s="350"/>
    </row>
    <row r="35" spans="1:14" ht="16.5" customHeight="1">
      <c r="A35" s="548"/>
      <c r="B35" s="548"/>
      <c r="C35" s="548"/>
      <c r="D35" s="548"/>
      <c r="E35" s="548"/>
      <c r="F35" s="548"/>
      <c r="G35" s="548"/>
      <c r="H35" s="548"/>
      <c r="I35" s="548"/>
      <c r="J35" s="548"/>
      <c r="K35" s="548"/>
      <c r="L35" s="548"/>
      <c r="M35" s="548"/>
      <c r="N35" s="548"/>
    </row>
    <row r="36" spans="1:14" ht="16.5" customHeight="1">
      <c r="A36" s="355"/>
      <c r="B36" s="355"/>
      <c r="C36" s="355"/>
      <c r="D36" s="355"/>
      <c r="E36" s="355"/>
      <c r="F36" s="355"/>
      <c r="G36" s="355"/>
      <c r="H36" s="355"/>
      <c r="I36" s="355"/>
      <c r="J36" s="355"/>
      <c r="K36" s="355"/>
      <c r="L36" s="355"/>
      <c r="M36" s="355"/>
      <c r="N36" s="355"/>
    </row>
    <row r="37" spans="1:14" ht="4" customHeight="1"/>
  </sheetData>
  <mergeCells count="8">
    <mergeCell ref="A29:N29"/>
    <mergeCell ref="A35:N35"/>
    <mergeCell ref="A1:H1"/>
    <mergeCell ref="I1:N1"/>
    <mergeCell ref="A2:N2"/>
    <mergeCell ref="A21:N21"/>
    <mergeCell ref="A22:N22"/>
    <mergeCell ref="A23:N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A3360-CC0E-4D4A-A6E6-1CFCC84BE771}">
  <sheetPr>
    <pageSetUpPr fitToPage="1"/>
  </sheetPr>
  <dimension ref="A1:L43"/>
  <sheetViews>
    <sheetView view="pageBreakPreview" zoomScale="25" zoomScaleNormal="40" zoomScaleSheetLayoutView="25" zoomScalePageLayoutView="25" workbookViewId="0">
      <selection activeCell="AC8" sqref="AC8"/>
    </sheetView>
  </sheetViews>
  <sheetFormatPr defaultColWidth="9.1796875" defaultRowHeight="24"/>
  <cols>
    <col min="1" max="1" width="64.453125" style="97" customWidth="1"/>
    <col min="2" max="2" width="81.26953125" style="98" hidden="1" customWidth="1"/>
    <col min="3" max="3" width="206" style="98" customWidth="1"/>
    <col min="4" max="4" width="70.7265625" style="98" hidden="1" customWidth="1"/>
    <col min="5" max="5" width="74.81640625" style="98" hidden="1" customWidth="1"/>
    <col min="6" max="16384" width="9.1796875" style="98"/>
  </cols>
  <sheetData>
    <row r="1" spans="1:12" s="88" customFormat="1" ht="134.25" customHeight="1">
      <c r="A1" s="86"/>
      <c r="B1" s="87"/>
      <c r="C1" s="87"/>
      <c r="D1" s="87"/>
      <c r="E1" s="87"/>
    </row>
    <row r="2" spans="1:12" s="88" customFormat="1" ht="37.5" customHeight="1">
      <c r="A2" s="87" t="str">
        <f>'1. CUTTING DOCKET'!B6</f>
        <v xml:space="preserve">JOB NUMBER:  </v>
      </c>
      <c r="B2" s="87" t="str">
        <f>'1. CUTTING DOCKET'!D6</f>
        <v>A15 SS23 G2381</v>
      </c>
      <c r="C2" s="87" t="s">
        <v>180</v>
      </c>
      <c r="D2" s="87"/>
      <c r="E2" s="87"/>
    </row>
    <row r="3" spans="1:12" s="88" customFormat="1" ht="37.5" customHeight="1">
      <c r="A3" s="89" t="str">
        <f>'1. CUTTING DOCKET'!B7</f>
        <v xml:space="preserve">STYLE NUMBER: </v>
      </c>
      <c r="B3" s="89" t="str">
        <f>'1. CUTTING DOCKET'!D7</f>
        <v>SS23CR000</v>
      </c>
      <c r="C3" s="89" t="s">
        <v>181</v>
      </c>
      <c r="D3" s="89"/>
      <c r="E3" s="89"/>
    </row>
    <row r="4" spans="1:12" s="88" customFormat="1" ht="37.5" customHeight="1">
      <c r="A4" s="89" t="str">
        <f>'1. CUTTING DOCKET'!B8</f>
        <v xml:space="preserve">STYLE NAME : </v>
      </c>
      <c r="B4" s="89" t="str">
        <f>'1. CUTTING DOCKET'!D8</f>
        <v>MASARYK MESH SHORT</v>
      </c>
      <c r="C4" s="89" t="s">
        <v>182</v>
      </c>
      <c r="D4" s="89"/>
      <c r="E4" s="89"/>
    </row>
    <row r="5" spans="1:12" s="88" customFormat="1" ht="76" customHeight="1">
      <c r="A5" s="90"/>
      <c r="B5" s="109" t="str">
        <f>'1. CUTTING DOCKET'!$D$22</f>
        <v>PRISTINE</v>
      </c>
      <c r="C5" s="189" t="e">
        <f>'1. CUTTING DOCKET'!#REF!</f>
        <v>#REF!</v>
      </c>
      <c r="D5" s="109" t="str">
        <f>'1. CUTTING DOCKET'!$D$32</f>
        <v>RAIN FOREST</v>
      </c>
      <c r="E5" s="109" t="e">
        <f>'1. CUTTING DOCKET'!#REF!</f>
        <v>#REF!</v>
      </c>
    </row>
    <row r="6" spans="1:12" s="92" customFormat="1" ht="69.75" customHeight="1">
      <c r="A6" s="91" t="s">
        <v>32</v>
      </c>
      <c r="B6" s="191" t="e">
        <f>'1. CUTTING DOCKET'!#REF!</f>
        <v>#REF!</v>
      </c>
      <c r="C6" s="191" t="e">
        <f>'1. CUTTING DOCKET'!#REF!</f>
        <v>#REF!</v>
      </c>
      <c r="D6" s="191" t="e">
        <f>'1. CUTTING DOCKET'!#REF!</f>
        <v>#REF!</v>
      </c>
      <c r="E6" s="191" t="e">
        <f>'1. CUTTING DOCKET'!#REF!</f>
        <v>#REF!</v>
      </c>
    </row>
    <row r="7" spans="1:12" s="92" customFormat="1" ht="75" customHeight="1">
      <c r="A7" s="93" t="s">
        <v>33</v>
      </c>
      <c r="B7" s="554" t="str">
        <f>'1. CUTTING DOCKET'!M11</f>
        <v>MESH 100% POLY DM-3008 MESH  285 G/YD</v>
      </c>
      <c r="C7" s="555"/>
      <c r="D7" s="555"/>
      <c r="E7" s="556"/>
    </row>
    <row r="8" spans="1:12" s="92" customFormat="1" ht="409.6" customHeight="1">
      <c r="A8" s="94" t="e">
        <f>'1. CUTTING DOCKET'!#REF!</f>
        <v>#REF!</v>
      </c>
      <c r="B8" s="557"/>
      <c r="C8" s="558"/>
      <c r="D8" s="559"/>
      <c r="E8" s="560"/>
      <c r="L8" s="95"/>
    </row>
    <row r="9" spans="1:12" s="92" customFormat="1" ht="94.5" customHeight="1">
      <c r="A9" s="91" t="e">
        <f>'1. CUTTING DOCKET'!#REF!</f>
        <v>#REF!</v>
      </c>
      <c r="B9" s="191" t="e">
        <f>'1. CUTTING DOCKET'!#REF!</f>
        <v>#REF!</v>
      </c>
      <c r="C9" s="191" t="e">
        <f>'1. CUTTING DOCKET'!#REF!</f>
        <v>#REF!</v>
      </c>
      <c r="D9" s="191" t="e">
        <f>'1. CUTTING DOCKET'!#REF!</f>
        <v>#REF!</v>
      </c>
      <c r="E9" s="191" t="e">
        <f>'1. CUTTING DOCKET'!#REF!</f>
        <v>#REF!</v>
      </c>
    </row>
    <row r="10" spans="1:12" s="92" customFormat="1" ht="409.5" customHeight="1">
      <c r="A10" s="192"/>
      <c r="B10" s="193"/>
      <c r="C10" s="193"/>
      <c r="D10" s="193"/>
      <c r="E10" s="193"/>
      <c r="L10" s="95"/>
    </row>
    <row r="11" spans="1:12" s="92" customFormat="1" ht="132" customHeight="1">
      <c r="A11" s="91" t="e">
        <f>'1. CUTTING DOCKET'!#REF!</f>
        <v>#REF!</v>
      </c>
      <c r="B11" s="191" t="e">
        <f>'1. CUTTING DOCKET'!#REF!</f>
        <v>#REF!</v>
      </c>
      <c r="C11" s="191" t="e">
        <f>'1. CUTTING DOCKET'!#REF!</f>
        <v>#REF!</v>
      </c>
      <c r="D11" s="191" t="e">
        <f>'1. CUTTING DOCKET'!#REF!</f>
        <v>#REF!</v>
      </c>
      <c r="E11" s="91" t="e">
        <f>'1. CUTTING DOCKET'!#REF!</f>
        <v>#REF!</v>
      </c>
    </row>
    <row r="12" spans="1:12" s="92" customFormat="1" ht="409.6" customHeight="1">
      <c r="A12" s="94" t="e">
        <f>'1. CUTTING DOCKET'!#REF!</f>
        <v>#REF!</v>
      </c>
      <c r="B12" s="194"/>
      <c r="C12" s="194"/>
      <c r="D12" s="194"/>
      <c r="E12" s="194"/>
      <c r="L12" s="95"/>
    </row>
    <row r="13" spans="1:12" s="92" customFormat="1" ht="135" hidden="1" customHeight="1">
      <c r="A13" s="91" t="e">
        <f>'1. CUTTING DOCKET'!#REF!</f>
        <v>#REF!</v>
      </c>
      <c r="B13" s="561" t="e">
        <f>'1. CUTTING DOCKET'!#REF!</f>
        <v>#REF!</v>
      </c>
      <c r="C13" s="555"/>
      <c r="D13" s="562"/>
      <c r="E13" s="91" t="e">
        <f>'1. CUTTING DOCKET'!#REF!</f>
        <v>#REF!</v>
      </c>
    </row>
    <row r="14" spans="1:12" s="92" customFormat="1" ht="409.6" hidden="1" customHeight="1">
      <c r="A14" s="94" t="e">
        <f>'1. CUTTING DOCKET'!#REF!</f>
        <v>#REF!</v>
      </c>
      <c r="B14" s="557"/>
      <c r="C14" s="558"/>
      <c r="D14" s="559"/>
      <c r="E14" s="134"/>
      <c r="L14" s="95"/>
    </row>
    <row r="15" spans="1:12" s="92" customFormat="1" ht="74.25" customHeight="1">
      <c r="A15" s="91" t="s">
        <v>52</v>
      </c>
      <c r="B15" s="195" t="str">
        <f>'1. CUTTING DOCKET'!$F$46</f>
        <v>PRISTINE</v>
      </c>
      <c r="C15" s="195" t="e">
        <f>'1. CUTTING DOCKET'!#REF!</f>
        <v>#REF!</v>
      </c>
      <c r="D15" s="195" t="e">
        <f>'1. CUTTING DOCKET'!#REF!</f>
        <v>#REF!</v>
      </c>
      <c r="E15" s="127" t="e">
        <f>'1. CUTTING DOCKET'!#REF!</f>
        <v>#REF!</v>
      </c>
    </row>
    <row r="16" spans="1:12" s="92" customFormat="1" ht="115.5" customHeight="1">
      <c r="A16" s="94" t="s">
        <v>41</v>
      </c>
      <c r="B16" s="190" t="str">
        <f>'1. CUTTING DOCKET'!$G$46</f>
        <v>K8072</v>
      </c>
      <c r="C16" s="190" t="e">
        <f>'1. CUTTING DOCKET'!#REF!</f>
        <v>#REF!</v>
      </c>
      <c r="D16" s="190" t="e">
        <f>'1. CUTTING DOCKET'!#REF!</f>
        <v>#REF!</v>
      </c>
      <c r="E16" s="190" t="e">
        <f>'1. CUTTING DOCKET'!#REF!</f>
        <v>#REF!</v>
      </c>
    </row>
    <row r="17" spans="1:5" s="92" customFormat="1" ht="115.5" customHeight="1">
      <c r="A17" s="94" t="str">
        <f>'1. CUTTING DOCKET'!B48</f>
        <v>NHÃN CHÍNH - ALD X NB Masaryk Printed Label</v>
      </c>
      <c r="B17" s="563">
        <f>'1. CUTTING DOCKET'!G48</f>
        <v>0</v>
      </c>
      <c r="C17" s="564"/>
      <c r="D17" s="565"/>
      <c r="E17" s="566"/>
    </row>
    <row r="18" spans="1:5" s="92" customFormat="1" ht="90" customHeight="1">
      <c r="A18" s="91" t="str">
        <f>'1. CUTTING DOCKET'!B50</f>
        <v>NHÃN THÀNH PHẦN 100% POLY</v>
      </c>
      <c r="B18" s="533" t="str">
        <f>'1. CUTTING DOCKET'!F50</f>
        <v>WHITE</v>
      </c>
      <c r="C18" s="534"/>
      <c r="D18" s="534"/>
      <c r="E18" s="535"/>
    </row>
    <row r="19" spans="1:5" s="92" customFormat="1" ht="409.6" customHeight="1">
      <c r="A19" s="196" t="s">
        <v>206</v>
      </c>
      <c r="B19" s="569"/>
      <c r="C19" s="570"/>
      <c r="D19" s="571"/>
      <c r="E19" s="571"/>
    </row>
    <row r="20" spans="1:5" s="92" customFormat="1" ht="79.5" customHeight="1">
      <c r="A20" s="91" t="e">
        <f>'1. CUTTING DOCKET'!#REF!</f>
        <v>#REF!</v>
      </c>
      <c r="B20" s="533" t="e">
        <f>'1. CUTTING DOCKET'!#REF!</f>
        <v>#REF!</v>
      </c>
      <c r="C20" s="534"/>
      <c r="D20" s="534"/>
      <c r="E20" s="535"/>
    </row>
    <row r="21" spans="1:5" s="92" customFormat="1" ht="346.5" customHeight="1">
      <c r="A21" s="94" t="s">
        <v>157</v>
      </c>
      <c r="B21" s="572"/>
      <c r="C21" s="573"/>
      <c r="D21" s="574"/>
      <c r="E21" s="575"/>
    </row>
    <row r="22" spans="1:5" s="92" customFormat="1" ht="41.5">
      <c r="A22" s="91" t="e">
        <f>'1. CUTTING DOCKET'!#REF!</f>
        <v>#REF!</v>
      </c>
      <c r="B22" s="567" t="e">
        <f>'1. CUTTING DOCKET'!#REF!</f>
        <v>#REF!</v>
      </c>
      <c r="C22" s="534"/>
      <c r="D22" s="568"/>
      <c r="E22" s="131"/>
    </row>
    <row r="23" spans="1:5" s="92" customFormat="1" ht="299.25" customHeight="1">
      <c r="A23" s="96" t="s">
        <v>140</v>
      </c>
      <c r="B23" s="576"/>
      <c r="C23" s="577"/>
      <c r="D23" s="578"/>
      <c r="E23" s="578"/>
    </row>
    <row r="24" spans="1:5" s="92" customFormat="1" ht="101.5" customHeight="1">
      <c r="A24" s="91" t="e">
        <f>'1. CUTTING DOCKET'!#REF!</f>
        <v>#REF!</v>
      </c>
      <c r="B24" s="567" t="e">
        <f>'1. CUTTING DOCKET'!#REF!</f>
        <v>#REF!</v>
      </c>
      <c r="C24" s="534"/>
      <c r="D24" s="568"/>
      <c r="E24" s="131"/>
    </row>
    <row r="25" spans="1:5" s="92" customFormat="1" ht="362.25" customHeight="1">
      <c r="A25" s="96" t="s">
        <v>212</v>
      </c>
      <c r="B25" s="579" t="s">
        <v>213</v>
      </c>
      <c r="C25" s="580"/>
      <c r="D25" s="581"/>
      <c r="E25" s="143"/>
    </row>
    <row r="26" spans="1:5" s="92" customFormat="1" ht="109.5" customHeight="1">
      <c r="A26" s="91" t="s">
        <v>141</v>
      </c>
      <c r="B26" s="567" t="str">
        <f>'1. CUTTING DOCKET'!F58</f>
        <v>WHITE</v>
      </c>
      <c r="C26" s="534"/>
      <c r="D26" s="568"/>
      <c r="E26" s="132"/>
    </row>
    <row r="27" spans="1:5" s="92" customFormat="1" ht="282" customHeight="1">
      <c r="A27" s="96" t="s">
        <v>142</v>
      </c>
      <c r="B27" s="582" t="s">
        <v>207</v>
      </c>
      <c r="C27" s="583"/>
      <c r="D27" s="584"/>
      <c r="E27" s="584"/>
    </row>
    <row r="28" spans="1:5" s="92" customFormat="1" ht="93.65" customHeight="1">
      <c r="A28" s="91" t="str">
        <f>'1. CUTTING DOCKET'!B60</f>
        <v>THẺ BÀI - ALD-T10P</v>
      </c>
      <c r="B28" s="567" t="str">
        <f>'1. CUTTING DOCKET'!F60</f>
        <v>NỀN NATURAL</v>
      </c>
      <c r="C28" s="534"/>
      <c r="D28" s="568"/>
      <c r="E28" s="132"/>
    </row>
    <row r="29" spans="1:5" s="92" customFormat="1" ht="273" customHeight="1">
      <c r="A29" s="94" t="s">
        <v>143</v>
      </c>
      <c r="B29" s="585"/>
      <c r="C29" s="586"/>
      <c r="D29" s="587"/>
      <c r="E29" s="587"/>
    </row>
    <row r="30" spans="1:5" s="92" customFormat="1" ht="95.25" customHeight="1">
      <c r="A30" s="91" t="str">
        <f>'1. CUTTING DOCKET'!B62</f>
        <v>POLY BAG - 12"X15</v>
      </c>
      <c r="B30" s="567" t="str">
        <f>'1. CUTTING DOCKET'!F62</f>
        <v>CLEAR</v>
      </c>
      <c r="C30" s="534"/>
      <c r="D30" s="568"/>
      <c r="E30" s="132"/>
    </row>
    <row r="31" spans="1:5" s="92" customFormat="1" ht="324.75" customHeight="1">
      <c r="A31" s="94"/>
      <c r="B31" s="585"/>
      <c r="C31" s="586"/>
      <c r="D31" s="587"/>
      <c r="E31" s="587"/>
    </row>
    <row r="32" spans="1:5" s="92" customFormat="1" ht="119.5" customHeight="1">
      <c r="A32" s="91" t="s">
        <v>145</v>
      </c>
      <c r="B32" s="567" t="e">
        <f>'1. CUTTING DOCKET'!#REF!</f>
        <v>#REF!</v>
      </c>
      <c r="C32" s="534"/>
      <c r="D32" s="568"/>
      <c r="E32" s="132"/>
    </row>
    <row r="33" spans="1:9" s="92" customFormat="1" ht="287.25" customHeight="1">
      <c r="A33" s="94" t="s">
        <v>146</v>
      </c>
      <c r="B33" s="585"/>
      <c r="C33" s="586"/>
      <c r="D33" s="587"/>
      <c r="E33" s="587"/>
    </row>
    <row r="34" spans="1:9" s="92" customFormat="1" ht="71.5" customHeight="1">
      <c r="A34" s="91" t="s">
        <v>136</v>
      </c>
      <c r="B34" s="567" t="s">
        <v>38</v>
      </c>
      <c r="C34" s="534"/>
      <c r="D34" s="568"/>
      <c r="E34" s="132"/>
    </row>
    <row r="35" spans="1:9" s="92" customFormat="1" ht="87" customHeight="1">
      <c r="A35" s="94" t="s">
        <v>144</v>
      </c>
      <c r="B35" s="585"/>
      <c r="C35" s="586"/>
      <c r="D35" s="587"/>
      <c r="E35" s="587"/>
    </row>
    <row r="36" spans="1:9" s="92" customFormat="1" ht="63.65" customHeight="1">
      <c r="A36" s="91" t="s">
        <v>137</v>
      </c>
      <c r="B36" s="567" t="s">
        <v>132</v>
      </c>
      <c r="C36" s="534"/>
      <c r="D36" s="568"/>
      <c r="E36" s="132"/>
    </row>
    <row r="37" spans="1:9" s="92" customFormat="1" ht="97.5" customHeight="1">
      <c r="A37" s="94" t="s">
        <v>144</v>
      </c>
      <c r="B37" s="585"/>
      <c r="C37" s="586"/>
      <c r="D37" s="587"/>
      <c r="E37" s="587"/>
    </row>
    <row r="38" spans="1:9" s="92" customFormat="1" ht="97.5" customHeight="1">
      <c r="A38" s="128" t="e">
        <f>'1. CUTTING DOCKET'!#REF!</f>
        <v>#REF!</v>
      </c>
      <c r="B38" s="588" t="e">
        <f>'1. CUTTING DOCKET'!#REF!</f>
        <v>#REF!</v>
      </c>
      <c r="C38" s="589"/>
      <c r="D38" s="590"/>
      <c r="E38" s="133"/>
    </row>
    <row r="39" spans="1:9" s="92" customFormat="1" ht="221.5" customHeight="1">
      <c r="A39" s="94"/>
      <c r="B39" s="591"/>
      <c r="C39" s="531"/>
      <c r="D39" s="591"/>
      <c r="E39" s="591"/>
    </row>
    <row r="43" spans="1:9">
      <c r="I43" s="98" t="b">
        <v>1</v>
      </c>
    </row>
  </sheetData>
  <mergeCells count="27">
    <mergeCell ref="B37:E37"/>
    <mergeCell ref="B38:D38"/>
    <mergeCell ref="B39:E39"/>
    <mergeCell ref="B31:E31"/>
    <mergeCell ref="B32:D32"/>
    <mergeCell ref="B33:E33"/>
    <mergeCell ref="B34:D34"/>
    <mergeCell ref="B35:E35"/>
    <mergeCell ref="B36:D36"/>
    <mergeCell ref="B30:D30"/>
    <mergeCell ref="B19:E19"/>
    <mergeCell ref="B20:E20"/>
    <mergeCell ref="B21:E21"/>
    <mergeCell ref="B22:D22"/>
    <mergeCell ref="B23:E23"/>
    <mergeCell ref="B24:D24"/>
    <mergeCell ref="B25:D25"/>
    <mergeCell ref="B26:D26"/>
    <mergeCell ref="B27:E27"/>
    <mergeCell ref="B28:D28"/>
    <mergeCell ref="B29:E29"/>
    <mergeCell ref="B18:E18"/>
    <mergeCell ref="B7:E7"/>
    <mergeCell ref="B8:E8"/>
    <mergeCell ref="B13:D13"/>
    <mergeCell ref="B14:D14"/>
    <mergeCell ref="B17:E17"/>
  </mergeCells>
  <printOptions horizontalCentered="1"/>
  <pageMargins left="0.25" right="0" top="0.60416666666666696" bottom="0.75" header="0" footer="0"/>
  <pageSetup paperSize="9" scale="37" fitToHeight="0" orientation="portrait" r:id="rId1"/>
  <headerFooter>
    <oddHeader>&amp;L&amp;G&amp;R&amp;"Muli,Bold"&amp;42[TRIMS CARD]</oddHeader>
    <oddFooter>&amp;L&amp;"Euclid Circular A SemiBold,Bold"&amp;28[UA]
&amp;G&amp;R&amp;G</oddFooter>
  </headerFooter>
  <rowBreaks count="3" manualBreakCount="3">
    <brk id="14" max="4" man="1"/>
    <brk id="23" max="4" man="1"/>
    <brk id="31" max="4"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view="pageLayout" zoomScale="25" zoomScaleNormal="100" zoomScalePageLayoutView="25" workbookViewId="0">
      <selection activeCell="B25" sqref="B25"/>
    </sheetView>
  </sheetViews>
  <sheetFormatPr defaultColWidth="9.1796875" defaultRowHeight="16.5"/>
  <cols>
    <col min="1" max="17" width="9.1796875" style="55"/>
    <col min="18" max="18" width="80.26953125" style="55" customWidth="1"/>
    <col min="19" max="16384" width="9.1796875" style="55"/>
  </cols>
  <sheetData/>
  <pageMargins left="0.7" right="0.7" top="0.75" bottom="0.75" header="0.3" footer="0.3"/>
  <pageSetup paperSize="9" scale="53" orientation="landscape" r:id="rId1"/>
  <headerFooter>
    <oddHeader>&amp;L&amp;G&amp;R&amp;"Euclid Circular A SemiBold,Bold"&amp;42[PLACEMENT]</oddHeader>
    <oddFooter>&amp;L&amp;"Euclid Circular A SemiBold,Bold"&amp;20[UA]&amp;"-,Regular"
&amp;G&amp;R&amp;G</oddFooter>
  </headerFooter>
  <colBreaks count="1" manualBreakCount="1">
    <brk id="18" max="31"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949"/>
  <sheetViews>
    <sheetView view="pageLayout" zoomScale="70" zoomScaleNormal="85" zoomScaleSheetLayoutView="85" zoomScalePageLayoutView="70" workbookViewId="0">
      <selection activeCell="C7" sqref="C7"/>
    </sheetView>
  </sheetViews>
  <sheetFormatPr defaultColWidth="14.453125" defaultRowHeight="21"/>
  <cols>
    <col min="1" max="1" width="4.1796875" style="2" customWidth="1"/>
    <col min="2" max="2" width="39.54296875" style="2" bestFit="1" customWidth="1"/>
    <col min="3" max="3" width="53.453125" style="2" bestFit="1" customWidth="1"/>
    <col min="4" max="8" width="16.54296875" style="2" customWidth="1"/>
    <col min="9" max="9" width="16.453125" style="2" customWidth="1"/>
    <col min="10" max="10" width="21" style="2" bestFit="1" customWidth="1"/>
    <col min="11" max="11" width="9.1796875" style="2" customWidth="1"/>
    <col min="12" max="25" width="8" style="2" customWidth="1"/>
    <col min="26" max="16384" width="14.453125" style="2"/>
  </cols>
  <sheetData>
    <row r="1" spans="1:25" s="61" customFormat="1" ht="30.75" customHeight="1">
      <c r="A1" s="57"/>
      <c r="B1" s="58" t="s">
        <v>73</v>
      </c>
      <c r="C1" s="58" t="s">
        <v>56</v>
      </c>
      <c r="D1" s="592" t="s">
        <v>74</v>
      </c>
      <c r="E1" s="592"/>
      <c r="F1" s="592"/>
      <c r="G1" s="58"/>
      <c r="H1" s="58"/>
      <c r="I1" s="59"/>
      <c r="J1" s="60"/>
      <c r="K1" s="60"/>
      <c r="L1" s="60"/>
      <c r="M1" s="60"/>
      <c r="N1" s="60"/>
      <c r="O1" s="60"/>
      <c r="P1" s="60"/>
      <c r="Q1" s="60"/>
      <c r="R1" s="60"/>
      <c r="S1" s="60"/>
      <c r="T1" s="60"/>
      <c r="U1" s="60"/>
      <c r="V1" s="60"/>
      <c r="W1" s="60"/>
      <c r="X1" s="60"/>
      <c r="Y1" s="60"/>
    </row>
    <row r="2" spans="1:25" s="61" customFormat="1" ht="30.75" customHeight="1" thickBot="1">
      <c r="A2" s="62"/>
      <c r="B2" s="63" t="s">
        <v>75</v>
      </c>
      <c r="C2" s="63" t="s">
        <v>76</v>
      </c>
      <c r="D2" s="593" t="s">
        <v>77</v>
      </c>
      <c r="E2" s="593"/>
      <c r="F2" s="593"/>
      <c r="G2" s="593"/>
      <c r="H2" s="593"/>
      <c r="I2" s="594"/>
      <c r="J2" s="60"/>
      <c r="K2" s="60"/>
      <c r="L2" s="60"/>
      <c r="M2" s="60"/>
      <c r="N2" s="60"/>
      <c r="O2" s="60"/>
      <c r="P2" s="60"/>
      <c r="Q2" s="60"/>
      <c r="R2" s="60"/>
      <c r="S2" s="60"/>
      <c r="T2" s="60"/>
      <c r="U2" s="60"/>
      <c r="V2" s="60"/>
      <c r="W2" s="60"/>
      <c r="X2" s="60"/>
      <c r="Y2" s="60"/>
    </row>
    <row r="3" spans="1:25" s="69" customFormat="1" ht="20.25" customHeight="1">
      <c r="A3" s="64" t="s">
        <v>78</v>
      </c>
      <c r="B3" s="65" t="s">
        <v>79</v>
      </c>
      <c r="C3" s="65" t="s">
        <v>80</v>
      </c>
      <c r="D3" s="66" t="s">
        <v>61</v>
      </c>
      <c r="E3" s="66" t="s">
        <v>10</v>
      </c>
      <c r="F3" s="66" t="s">
        <v>58</v>
      </c>
      <c r="G3" s="66" t="s">
        <v>59</v>
      </c>
      <c r="H3" s="66" t="s">
        <v>60</v>
      </c>
      <c r="I3" s="67" t="s">
        <v>81</v>
      </c>
      <c r="J3" s="68"/>
      <c r="K3" s="68"/>
    </row>
    <row r="4" spans="1:25" s="75" customFormat="1" ht="27" customHeight="1">
      <c r="A4" s="70">
        <v>1</v>
      </c>
      <c r="B4" s="71" t="s">
        <v>82</v>
      </c>
      <c r="C4" s="71" t="s">
        <v>83</v>
      </c>
      <c r="D4" s="72">
        <v>68.5</v>
      </c>
      <c r="E4" s="72">
        <v>72.5</v>
      </c>
      <c r="F4" s="72">
        <v>74.5</v>
      </c>
      <c r="G4" s="72">
        <v>76.5</v>
      </c>
      <c r="H4" s="72">
        <v>78.5</v>
      </c>
      <c r="I4" s="73" t="s">
        <v>84</v>
      </c>
      <c r="J4" s="74"/>
      <c r="K4" s="74"/>
    </row>
    <row r="5" spans="1:25" s="75" customFormat="1" ht="27" customHeight="1">
      <c r="A5" s="70">
        <v>2</v>
      </c>
      <c r="B5" s="71" t="s">
        <v>85</v>
      </c>
      <c r="C5" s="71" t="s">
        <v>86</v>
      </c>
      <c r="D5" s="72">
        <v>66.5</v>
      </c>
      <c r="E5" s="72">
        <v>70.5</v>
      </c>
      <c r="F5" s="72">
        <v>72.5</v>
      </c>
      <c r="G5" s="72">
        <v>74.5</v>
      </c>
      <c r="H5" s="72">
        <v>76.5</v>
      </c>
      <c r="I5" s="73" t="s">
        <v>84</v>
      </c>
      <c r="J5" s="74"/>
      <c r="K5" s="74"/>
    </row>
    <row r="6" spans="1:25" s="75" customFormat="1" ht="27" customHeight="1">
      <c r="A6" s="70">
        <v>3</v>
      </c>
      <c r="B6" s="56" t="s">
        <v>87</v>
      </c>
      <c r="C6" s="56" t="s">
        <v>88</v>
      </c>
      <c r="D6" s="76">
        <v>51</v>
      </c>
      <c r="E6" s="76">
        <v>55</v>
      </c>
      <c r="F6" s="76">
        <v>57</v>
      </c>
      <c r="G6" s="76">
        <v>59</v>
      </c>
      <c r="H6" s="76">
        <v>61</v>
      </c>
      <c r="I6" s="77" t="s">
        <v>84</v>
      </c>
      <c r="J6" s="74"/>
      <c r="K6" s="74"/>
    </row>
    <row r="7" spans="1:25" s="75" customFormat="1" ht="27" customHeight="1">
      <c r="A7" s="70">
        <v>4</v>
      </c>
      <c r="B7" s="56" t="s">
        <v>89</v>
      </c>
      <c r="C7" s="56" t="s">
        <v>90</v>
      </c>
      <c r="D7" s="76">
        <v>51</v>
      </c>
      <c r="E7" s="76">
        <v>55</v>
      </c>
      <c r="F7" s="76">
        <v>57</v>
      </c>
      <c r="G7" s="76">
        <v>59</v>
      </c>
      <c r="H7" s="76">
        <v>61</v>
      </c>
      <c r="I7" s="78" t="s">
        <v>84</v>
      </c>
      <c r="J7" s="74"/>
      <c r="K7" s="74"/>
    </row>
    <row r="8" spans="1:25" s="75" customFormat="1" ht="27" customHeight="1">
      <c r="A8" s="70">
        <v>5</v>
      </c>
      <c r="B8" s="56" t="s">
        <v>91</v>
      </c>
      <c r="C8" s="56" t="s">
        <v>92</v>
      </c>
      <c r="D8" s="76">
        <v>22</v>
      </c>
      <c r="E8" s="76">
        <v>23</v>
      </c>
      <c r="F8" s="76">
        <v>23.5</v>
      </c>
      <c r="G8" s="76">
        <v>24</v>
      </c>
      <c r="H8" s="76">
        <v>24.5</v>
      </c>
      <c r="I8" s="78" t="s">
        <v>93</v>
      </c>
      <c r="J8" s="74"/>
      <c r="K8" s="74"/>
    </row>
    <row r="9" spans="1:25" s="75" customFormat="1" ht="27" customHeight="1">
      <c r="A9" s="70">
        <v>6</v>
      </c>
      <c r="B9" s="56" t="s">
        <v>94</v>
      </c>
      <c r="C9" s="56" t="s">
        <v>95</v>
      </c>
      <c r="D9" s="76">
        <v>18.5</v>
      </c>
      <c r="E9" s="76">
        <v>19.5</v>
      </c>
      <c r="F9" s="76">
        <v>20.5</v>
      </c>
      <c r="G9" s="76">
        <v>20.5</v>
      </c>
      <c r="H9" s="76">
        <v>21.5</v>
      </c>
      <c r="I9" s="79" t="s">
        <v>84</v>
      </c>
      <c r="J9" s="74"/>
      <c r="K9" s="74"/>
    </row>
    <row r="10" spans="1:25" s="75" customFormat="1" ht="27" customHeight="1">
      <c r="A10" s="70">
        <v>7</v>
      </c>
      <c r="B10" s="56" t="s">
        <v>96</v>
      </c>
      <c r="C10" s="56" t="s">
        <v>97</v>
      </c>
      <c r="D10" s="76">
        <v>8.5</v>
      </c>
      <c r="E10" s="76">
        <v>9</v>
      </c>
      <c r="F10" s="76">
        <v>9.5</v>
      </c>
      <c r="G10" s="76">
        <v>9.5</v>
      </c>
      <c r="H10" s="76">
        <v>10</v>
      </c>
      <c r="I10" s="78" t="s">
        <v>84</v>
      </c>
      <c r="J10" s="74"/>
      <c r="K10" s="74"/>
    </row>
    <row r="11" spans="1:25" s="75" customFormat="1" ht="27" customHeight="1">
      <c r="A11" s="70">
        <v>8</v>
      </c>
      <c r="B11" s="56" t="s">
        <v>98</v>
      </c>
      <c r="C11" s="56" t="s">
        <v>99</v>
      </c>
      <c r="D11" s="76">
        <v>2</v>
      </c>
      <c r="E11" s="76">
        <v>2</v>
      </c>
      <c r="F11" s="76">
        <v>2</v>
      </c>
      <c r="G11" s="76">
        <v>2</v>
      </c>
      <c r="H11" s="76">
        <v>2</v>
      </c>
      <c r="I11" s="78">
        <v>0</v>
      </c>
      <c r="J11" s="74"/>
      <c r="K11" s="74"/>
    </row>
    <row r="12" spans="1:25" s="75" customFormat="1" ht="27" customHeight="1">
      <c r="A12" s="70">
        <v>9</v>
      </c>
      <c r="B12" s="56" t="s">
        <v>100</v>
      </c>
      <c r="C12" s="56" t="s">
        <v>101</v>
      </c>
      <c r="D12" s="76">
        <v>46</v>
      </c>
      <c r="E12" s="76">
        <v>50</v>
      </c>
      <c r="F12" s="76">
        <v>52</v>
      </c>
      <c r="G12" s="76">
        <v>54</v>
      </c>
      <c r="H12" s="76">
        <v>56</v>
      </c>
      <c r="I12" s="78" t="s">
        <v>93</v>
      </c>
      <c r="J12" s="74"/>
      <c r="K12" s="74"/>
    </row>
    <row r="13" spans="1:25" s="75" customFormat="1" ht="27" customHeight="1">
      <c r="A13" s="70">
        <v>10</v>
      </c>
      <c r="B13" s="56" t="s">
        <v>102</v>
      </c>
      <c r="C13" s="56" t="s">
        <v>103</v>
      </c>
      <c r="D13" s="76">
        <v>22</v>
      </c>
      <c r="E13" s="76">
        <v>23</v>
      </c>
      <c r="F13" s="76">
        <v>24</v>
      </c>
      <c r="G13" s="76">
        <v>25</v>
      </c>
      <c r="H13" s="76">
        <v>26</v>
      </c>
      <c r="I13" s="78" t="s">
        <v>93</v>
      </c>
      <c r="J13" s="74"/>
      <c r="K13" s="74"/>
    </row>
    <row r="14" spans="1:25" s="75" customFormat="1" ht="27" customHeight="1">
      <c r="A14" s="70">
        <v>11</v>
      </c>
      <c r="B14" s="56" t="s">
        <v>104</v>
      </c>
      <c r="C14" s="56" t="s">
        <v>105</v>
      </c>
      <c r="D14" s="76">
        <v>19.5</v>
      </c>
      <c r="E14" s="76">
        <v>20</v>
      </c>
      <c r="F14" s="76">
        <v>20.5</v>
      </c>
      <c r="G14" s="76">
        <v>21</v>
      </c>
      <c r="H14" s="76">
        <v>21.5</v>
      </c>
      <c r="I14" s="79">
        <v>0</v>
      </c>
      <c r="J14" s="74"/>
      <c r="K14" s="74"/>
    </row>
    <row r="15" spans="1:25" s="75" customFormat="1" ht="27" customHeight="1">
      <c r="A15" s="70">
        <v>12</v>
      </c>
      <c r="B15" s="56" t="s">
        <v>106</v>
      </c>
      <c r="C15" s="56" t="s">
        <v>107</v>
      </c>
      <c r="D15" s="76">
        <v>2.5</v>
      </c>
      <c r="E15" s="76">
        <v>2.5</v>
      </c>
      <c r="F15" s="76">
        <v>2.5</v>
      </c>
      <c r="G15" s="76">
        <v>2.5</v>
      </c>
      <c r="H15" s="76">
        <v>2.5</v>
      </c>
      <c r="I15" s="79">
        <v>0</v>
      </c>
      <c r="J15" s="74"/>
      <c r="K15" s="74"/>
    </row>
    <row r="16" spans="1:25" s="75" customFormat="1" ht="27" customHeight="1">
      <c r="A16" s="70">
        <v>13</v>
      </c>
      <c r="B16" s="56" t="s">
        <v>108</v>
      </c>
      <c r="C16" s="56" t="s">
        <v>109</v>
      </c>
      <c r="D16" s="76">
        <v>2.5</v>
      </c>
      <c r="E16" s="76">
        <v>2.5</v>
      </c>
      <c r="F16" s="76">
        <v>2.5</v>
      </c>
      <c r="G16" s="76">
        <v>2.5</v>
      </c>
      <c r="H16" s="76">
        <v>2.5</v>
      </c>
      <c r="I16" s="79">
        <v>0</v>
      </c>
      <c r="J16" s="74"/>
      <c r="K16" s="74"/>
    </row>
    <row r="17" spans="1:11" s="75" customFormat="1" ht="27" customHeight="1" thickBot="1">
      <c r="A17" s="70">
        <v>14</v>
      </c>
      <c r="B17" s="80" t="s">
        <v>110</v>
      </c>
      <c r="C17" s="80" t="s">
        <v>111</v>
      </c>
      <c r="D17" s="81">
        <v>2.5</v>
      </c>
      <c r="E17" s="81">
        <v>2.5</v>
      </c>
      <c r="F17" s="81">
        <v>2.5</v>
      </c>
      <c r="G17" s="81">
        <v>2.5</v>
      </c>
      <c r="H17" s="81">
        <v>2.5</v>
      </c>
      <c r="I17" s="82">
        <v>0</v>
      </c>
      <c r="J17" s="74"/>
      <c r="K17" s="74"/>
    </row>
    <row r="18" spans="1:11" ht="12.75" customHeight="1">
      <c r="B18" s="1"/>
      <c r="C18" s="1"/>
      <c r="D18" s="3"/>
      <c r="E18" s="3"/>
      <c r="F18" s="3"/>
      <c r="G18" s="3"/>
      <c r="H18" s="3"/>
      <c r="I18" s="3"/>
      <c r="J18" s="1"/>
      <c r="K18" s="1"/>
    </row>
    <row r="19" spans="1:11" ht="12.75" customHeight="1">
      <c r="B19" s="1"/>
      <c r="C19" s="1"/>
      <c r="D19" s="3"/>
      <c r="E19" s="3"/>
      <c r="F19" s="3"/>
      <c r="G19" s="3"/>
      <c r="H19" s="3"/>
      <c r="I19" s="3"/>
      <c r="J19" s="1"/>
      <c r="K19" s="1"/>
    </row>
    <row r="20" spans="1:11" ht="12.75" customHeight="1">
      <c r="B20" s="1"/>
      <c r="C20" s="1"/>
      <c r="D20" s="3"/>
      <c r="E20" s="3"/>
      <c r="F20" s="3"/>
      <c r="G20" s="3"/>
      <c r="H20" s="3"/>
      <c r="I20" s="3"/>
      <c r="J20" s="1"/>
      <c r="K20" s="1"/>
    </row>
    <row r="21" spans="1:11" ht="12.75" customHeight="1">
      <c r="B21" s="1"/>
      <c r="C21" s="1"/>
      <c r="D21" s="3"/>
      <c r="E21" s="3"/>
      <c r="F21" s="3"/>
      <c r="G21" s="3"/>
      <c r="H21" s="3"/>
      <c r="I21" s="3"/>
      <c r="J21" s="1"/>
      <c r="K21" s="1"/>
    </row>
    <row r="22" spans="1:11" ht="12.75" customHeight="1">
      <c r="B22" s="1"/>
      <c r="C22" s="1"/>
      <c r="D22" s="3"/>
      <c r="E22" s="3"/>
      <c r="F22" s="3"/>
      <c r="G22" s="3"/>
      <c r="H22" s="3"/>
      <c r="I22" s="3"/>
      <c r="J22" s="1"/>
      <c r="K22" s="1"/>
    </row>
    <row r="23" spans="1:11" ht="12.75" customHeight="1">
      <c r="B23" s="1"/>
      <c r="C23" s="1"/>
      <c r="D23" s="3"/>
      <c r="E23" s="3"/>
      <c r="F23" s="3"/>
      <c r="G23" s="3"/>
      <c r="H23" s="3"/>
      <c r="I23" s="3"/>
      <c r="J23" s="1"/>
      <c r="K23" s="1"/>
    </row>
    <row r="24" spans="1:11" ht="12.75" customHeight="1">
      <c r="B24" s="1"/>
      <c r="C24" s="1"/>
      <c r="D24" s="3"/>
      <c r="E24" s="3"/>
      <c r="F24" s="3"/>
      <c r="G24" s="3"/>
      <c r="H24" s="3"/>
      <c r="I24" s="3"/>
      <c r="J24" s="1"/>
      <c r="K24" s="1"/>
    </row>
    <row r="25" spans="1:11" ht="12.75" customHeight="1">
      <c r="B25" s="1"/>
      <c r="C25" s="1"/>
      <c r="D25" s="3"/>
      <c r="E25" s="3"/>
      <c r="F25" s="3"/>
      <c r="G25" s="3"/>
      <c r="H25" s="3"/>
      <c r="I25" s="3"/>
      <c r="J25" s="1"/>
      <c r="K25" s="1"/>
    </row>
    <row r="26" spans="1:11" ht="12.75" customHeight="1">
      <c r="B26" s="1"/>
      <c r="C26" s="1"/>
      <c r="D26" s="3"/>
      <c r="E26" s="3"/>
      <c r="F26" s="3"/>
      <c r="G26" s="3"/>
      <c r="H26" s="3"/>
      <c r="I26" s="3"/>
      <c r="J26" s="1"/>
      <c r="K26" s="1"/>
    </row>
    <row r="27" spans="1:11" ht="12.75" customHeight="1">
      <c r="B27" s="1"/>
      <c r="C27" s="1"/>
      <c r="D27" s="3"/>
      <c r="E27" s="3"/>
      <c r="F27" s="3"/>
      <c r="G27" s="3"/>
      <c r="H27" s="3"/>
      <c r="I27" s="3"/>
      <c r="J27" s="1"/>
      <c r="K27" s="1"/>
    </row>
    <row r="28" spans="1:11" ht="12.75" customHeight="1">
      <c r="B28" s="1"/>
      <c r="C28" s="1"/>
      <c r="D28" s="3"/>
      <c r="E28" s="3"/>
      <c r="F28" s="3"/>
      <c r="G28" s="3"/>
      <c r="H28" s="3"/>
      <c r="I28" s="3"/>
      <c r="J28" s="1"/>
      <c r="K28" s="1"/>
    </row>
    <row r="29" spans="1:11" ht="12.75" customHeight="1">
      <c r="B29" s="1"/>
      <c r="C29" s="1"/>
      <c r="D29" s="3"/>
      <c r="E29" s="3"/>
      <c r="F29" s="3"/>
      <c r="G29" s="3"/>
      <c r="H29" s="3"/>
      <c r="I29" s="3"/>
      <c r="J29" s="1"/>
      <c r="K29" s="1"/>
    </row>
    <row r="30" spans="1:11" ht="12.75" customHeight="1">
      <c r="B30" s="1"/>
      <c r="C30" s="1"/>
      <c r="D30" s="3"/>
      <c r="E30" s="3"/>
      <c r="F30" s="3"/>
      <c r="G30" s="3"/>
      <c r="H30" s="3"/>
      <c r="I30" s="3"/>
      <c r="J30" s="1"/>
      <c r="K30" s="1"/>
    </row>
    <row r="31" spans="1:11" ht="12.75" customHeight="1">
      <c r="B31" s="1"/>
      <c r="C31" s="1"/>
      <c r="D31" s="3"/>
      <c r="E31" s="3"/>
      <c r="F31" s="3"/>
      <c r="G31" s="3"/>
      <c r="H31" s="3"/>
      <c r="I31" s="3"/>
      <c r="J31" s="1"/>
      <c r="K31" s="1"/>
    </row>
    <row r="32" spans="1:11" ht="12.75" customHeight="1">
      <c r="B32" s="1"/>
      <c r="C32" s="1"/>
      <c r="D32" s="3"/>
      <c r="E32" s="3"/>
      <c r="F32" s="3"/>
      <c r="G32" s="3"/>
      <c r="H32" s="3"/>
      <c r="I32" s="3"/>
      <c r="J32" s="1"/>
      <c r="K32" s="1"/>
    </row>
    <row r="33" spans="2:11" ht="12.75" customHeight="1">
      <c r="B33" s="1"/>
      <c r="C33" s="1"/>
      <c r="D33" s="3"/>
      <c r="E33" s="3"/>
      <c r="F33" s="3"/>
      <c r="G33" s="3"/>
      <c r="H33" s="3"/>
      <c r="I33" s="3"/>
      <c r="J33" s="1"/>
      <c r="K33" s="1"/>
    </row>
    <row r="34" spans="2:11" ht="12.75" customHeight="1">
      <c r="B34" s="1"/>
      <c r="C34" s="1"/>
      <c r="D34" s="3"/>
      <c r="E34" s="3"/>
      <c r="F34" s="3"/>
      <c r="G34" s="3"/>
      <c r="H34" s="3"/>
      <c r="I34" s="3"/>
      <c r="J34" s="1"/>
      <c r="K34" s="1"/>
    </row>
    <row r="35" spans="2:11" ht="12.75" customHeight="1">
      <c r="B35" s="1"/>
      <c r="C35" s="1"/>
      <c r="D35" s="3"/>
      <c r="E35" s="3"/>
      <c r="F35" s="3"/>
      <c r="G35" s="3"/>
      <c r="H35" s="3"/>
      <c r="I35" s="3"/>
      <c r="J35" s="1"/>
      <c r="K35" s="1"/>
    </row>
    <row r="36" spans="2:11" ht="12.75" customHeight="1">
      <c r="B36" s="1"/>
      <c r="C36" s="1"/>
      <c r="D36" s="3"/>
      <c r="E36" s="3"/>
      <c r="F36" s="3"/>
      <c r="G36" s="3"/>
      <c r="H36" s="3"/>
      <c r="I36" s="3"/>
      <c r="J36" s="1"/>
      <c r="K36" s="1"/>
    </row>
    <row r="37" spans="2:11" ht="12.75" customHeight="1">
      <c r="B37" s="1"/>
      <c r="C37" s="1"/>
      <c r="D37" s="3"/>
      <c r="E37" s="3"/>
      <c r="F37" s="3"/>
      <c r="G37" s="3"/>
      <c r="H37" s="3"/>
      <c r="I37" s="3"/>
      <c r="J37" s="1"/>
      <c r="K37" s="1"/>
    </row>
    <row r="38" spans="2:11" ht="12.75" customHeight="1">
      <c r="B38" s="1"/>
      <c r="C38" s="1"/>
      <c r="D38" s="3"/>
      <c r="E38" s="3"/>
      <c r="F38" s="3"/>
      <c r="G38" s="3"/>
      <c r="H38" s="3"/>
      <c r="I38" s="3"/>
      <c r="J38" s="1"/>
      <c r="K38" s="1"/>
    </row>
    <row r="39" spans="2:11" ht="12.75" customHeight="1">
      <c r="B39" s="1"/>
      <c r="C39" s="1"/>
      <c r="D39" s="3"/>
      <c r="E39" s="3"/>
      <c r="F39" s="3"/>
      <c r="G39" s="3"/>
      <c r="H39" s="3"/>
      <c r="I39" s="3"/>
      <c r="J39" s="1"/>
      <c r="K39" s="1"/>
    </row>
    <row r="40" spans="2:11" ht="12.75" customHeight="1">
      <c r="B40" s="1"/>
      <c r="C40" s="1"/>
      <c r="D40" s="3"/>
      <c r="E40" s="3"/>
      <c r="F40" s="3"/>
      <c r="G40" s="3"/>
      <c r="H40" s="3"/>
      <c r="I40" s="3"/>
      <c r="J40" s="1"/>
      <c r="K40" s="1"/>
    </row>
    <row r="41" spans="2:11" ht="12.75" customHeight="1">
      <c r="B41" s="1"/>
      <c r="C41" s="1"/>
      <c r="D41" s="3"/>
      <c r="E41" s="3"/>
      <c r="F41" s="3"/>
      <c r="G41" s="3"/>
      <c r="H41" s="3"/>
      <c r="I41" s="3"/>
      <c r="J41" s="1"/>
      <c r="K41" s="1"/>
    </row>
    <row r="42" spans="2:11" ht="12.75" customHeight="1">
      <c r="B42" s="1"/>
      <c r="C42" s="1"/>
      <c r="D42" s="3"/>
      <c r="E42" s="3"/>
      <c r="F42" s="3"/>
      <c r="G42" s="3"/>
      <c r="H42" s="3"/>
      <c r="I42" s="3"/>
      <c r="J42" s="1"/>
      <c r="K42" s="1"/>
    </row>
    <row r="43" spans="2:11" ht="12.75" customHeight="1">
      <c r="B43" s="1"/>
      <c r="C43" s="1"/>
      <c r="D43" s="3"/>
      <c r="E43" s="3"/>
      <c r="F43" s="3"/>
      <c r="G43" s="3"/>
      <c r="H43" s="3"/>
      <c r="I43" s="3"/>
      <c r="J43" s="1"/>
      <c r="K43" s="1"/>
    </row>
    <row r="44" spans="2:11" ht="12.75" customHeight="1">
      <c r="B44" s="1"/>
      <c r="C44" s="1"/>
      <c r="D44" s="3"/>
      <c r="E44" s="3"/>
      <c r="F44" s="3"/>
      <c r="G44" s="3"/>
      <c r="H44" s="3"/>
      <c r="I44" s="3"/>
      <c r="J44" s="1"/>
      <c r="K44" s="1"/>
    </row>
    <row r="45" spans="2:11" ht="12.75" customHeight="1">
      <c r="B45" s="1"/>
      <c r="C45" s="1"/>
      <c r="D45" s="3"/>
      <c r="E45" s="3"/>
      <c r="F45" s="3"/>
      <c r="G45" s="3"/>
      <c r="H45" s="3"/>
      <c r="I45" s="3"/>
      <c r="J45" s="1"/>
      <c r="K45" s="1"/>
    </row>
    <row r="46" spans="2:11" ht="12.75" customHeight="1">
      <c r="B46" s="1"/>
      <c r="C46" s="1"/>
      <c r="D46" s="3"/>
      <c r="E46" s="3"/>
      <c r="F46" s="3"/>
      <c r="G46" s="3"/>
      <c r="H46" s="3"/>
      <c r="I46" s="3"/>
      <c r="J46" s="1"/>
      <c r="K46" s="1"/>
    </row>
    <row r="47" spans="2:11" ht="12.75" customHeight="1">
      <c r="B47" s="1"/>
      <c r="C47" s="1"/>
      <c r="D47" s="3"/>
      <c r="E47" s="3"/>
      <c r="F47" s="3"/>
      <c r="G47" s="3"/>
      <c r="H47" s="3"/>
      <c r="I47" s="3"/>
      <c r="J47" s="1"/>
      <c r="K47" s="1"/>
    </row>
    <row r="48" spans="2:11" ht="12.75" customHeight="1">
      <c r="B48" s="1"/>
      <c r="C48" s="1"/>
      <c r="D48" s="3"/>
      <c r="E48" s="3"/>
      <c r="F48" s="3"/>
      <c r="G48" s="3"/>
      <c r="H48" s="3"/>
      <c r="I48" s="3"/>
      <c r="J48" s="1"/>
      <c r="K48" s="1"/>
    </row>
    <row r="49" spans="2:11" ht="12.75" customHeight="1">
      <c r="B49" s="1"/>
      <c r="C49" s="1"/>
      <c r="D49" s="3"/>
      <c r="E49" s="3"/>
      <c r="F49" s="3"/>
      <c r="G49" s="3"/>
      <c r="H49" s="3"/>
      <c r="I49" s="3"/>
      <c r="J49" s="1"/>
      <c r="K49" s="1"/>
    </row>
    <row r="50" spans="2:11" ht="12.75" customHeight="1">
      <c r="B50" s="1"/>
      <c r="C50" s="1"/>
      <c r="D50" s="3"/>
      <c r="E50" s="3"/>
      <c r="F50" s="3"/>
      <c r="G50" s="3"/>
      <c r="H50" s="3"/>
      <c r="I50" s="3"/>
      <c r="J50" s="1"/>
      <c r="K50" s="1"/>
    </row>
    <row r="51" spans="2:11" ht="12.75" customHeight="1">
      <c r="B51" s="1"/>
      <c r="C51" s="1"/>
      <c r="D51" s="3"/>
      <c r="E51" s="3"/>
      <c r="F51" s="3"/>
      <c r="G51" s="3"/>
      <c r="H51" s="3"/>
      <c r="I51" s="3"/>
      <c r="J51" s="1"/>
      <c r="K51" s="1"/>
    </row>
    <row r="52" spans="2:11" ht="12.75" customHeight="1">
      <c r="B52" s="1"/>
      <c r="C52" s="1"/>
      <c r="D52" s="3"/>
      <c r="E52" s="3"/>
      <c r="F52" s="3"/>
      <c r="G52" s="3"/>
      <c r="H52" s="3"/>
      <c r="I52" s="3"/>
      <c r="J52" s="1"/>
      <c r="K52" s="1"/>
    </row>
    <row r="53" spans="2:11" ht="12.75" customHeight="1">
      <c r="B53" s="1"/>
      <c r="C53" s="1"/>
      <c r="D53" s="3"/>
      <c r="E53" s="3"/>
      <c r="F53" s="3"/>
      <c r="G53" s="3"/>
      <c r="H53" s="3"/>
      <c r="I53" s="3"/>
      <c r="J53" s="1"/>
      <c r="K53" s="1"/>
    </row>
    <row r="54" spans="2:11" ht="12.75" customHeight="1">
      <c r="B54" s="1"/>
      <c r="C54" s="1"/>
      <c r="D54" s="3"/>
      <c r="E54" s="3"/>
      <c r="F54" s="3"/>
      <c r="G54" s="3"/>
      <c r="H54" s="3"/>
      <c r="I54" s="3"/>
      <c r="J54" s="1"/>
      <c r="K54" s="1"/>
    </row>
    <row r="55" spans="2:11" ht="12.75" customHeight="1">
      <c r="B55" s="1"/>
      <c r="C55" s="1"/>
      <c r="D55" s="3"/>
      <c r="E55" s="3"/>
      <c r="F55" s="3"/>
      <c r="G55" s="3"/>
      <c r="H55" s="3"/>
      <c r="I55" s="3"/>
      <c r="J55" s="1"/>
      <c r="K55" s="1"/>
    </row>
    <row r="56" spans="2:11" ht="12.75" customHeight="1">
      <c r="B56" s="1"/>
      <c r="C56" s="1"/>
      <c r="D56" s="3"/>
      <c r="E56" s="3"/>
      <c r="F56" s="3"/>
      <c r="G56" s="3"/>
      <c r="H56" s="3"/>
      <c r="I56" s="3"/>
      <c r="J56" s="1"/>
      <c r="K56" s="1"/>
    </row>
    <row r="57" spans="2:11" ht="12.75" customHeight="1">
      <c r="B57" s="1"/>
      <c r="C57" s="1"/>
      <c r="D57" s="3"/>
      <c r="E57" s="3"/>
      <c r="F57" s="3"/>
      <c r="G57" s="3"/>
      <c r="H57" s="3"/>
      <c r="I57" s="3"/>
      <c r="J57" s="1"/>
      <c r="K57" s="1"/>
    </row>
    <row r="58" spans="2:11" ht="12.75" customHeight="1">
      <c r="B58" s="1"/>
      <c r="C58" s="1"/>
      <c r="D58" s="3"/>
      <c r="E58" s="3"/>
      <c r="F58" s="3"/>
      <c r="G58" s="3"/>
      <c r="H58" s="3"/>
      <c r="I58" s="3"/>
      <c r="J58" s="1"/>
      <c r="K58" s="1"/>
    </row>
    <row r="59" spans="2:11" ht="12.75" customHeight="1">
      <c r="B59" s="1"/>
      <c r="C59" s="1"/>
      <c r="D59" s="3"/>
      <c r="E59" s="3"/>
      <c r="F59" s="3"/>
      <c r="G59" s="3"/>
      <c r="H59" s="3"/>
      <c r="I59" s="3"/>
      <c r="J59" s="1"/>
      <c r="K59" s="1"/>
    </row>
    <row r="60" spans="2:11" ht="12.75" customHeight="1">
      <c r="B60" s="1"/>
      <c r="C60" s="1"/>
      <c r="D60" s="3"/>
      <c r="E60" s="3"/>
      <c r="F60" s="3"/>
      <c r="G60" s="3"/>
      <c r="H60" s="3"/>
      <c r="I60" s="3"/>
      <c r="J60" s="1"/>
      <c r="K60" s="1"/>
    </row>
    <row r="61" spans="2:11" ht="12.75" customHeight="1">
      <c r="B61" s="1"/>
      <c r="C61" s="1"/>
      <c r="D61" s="3"/>
      <c r="E61" s="3"/>
      <c r="F61" s="3"/>
      <c r="G61" s="3"/>
      <c r="H61" s="3"/>
      <c r="I61" s="3"/>
      <c r="J61" s="1"/>
      <c r="K61" s="1"/>
    </row>
    <row r="62" spans="2:11" ht="12.75" customHeight="1">
      <c r="B62" s="1"/>
      <c r="C62" s="1"/>
      <c r="D62" s="3"/>
      <c r="E62" s="3"/>
      <c r="F62" s="3"/>
      <c r="G62" s="3"/>
      <c r="H62" s="3"/>
      <c r="I62" s="3"/>
      <c r="J62" s="1"/>
      <c r="K62" s="1"/>
    </row>
    <row r="63" spans="2:11" ht="12.75" customHeight="1">
      <c r="B63" s="1"/>
      <c r="C63" s="1"/>
      <c r="D63" s="3"/>
      <c r="E63" s="3"/>
      <c r="F63" s="3"/>
      <c r="G63" s="3"/>
      <c r="H63" s="3"/>
      <c r="I63" s="3"/>
      <c r="J63" s="1"/>
      <c r="K63" s="1"/>
    </row>
    <row r="64" spans="2:11" ht="12.75" customHeight="1">
      <c r="B64" s="1"/>
      <c r="C64" s="1"/>
      <c r="D64" s="3"/>
      <c r="E64" s="3"/>
      <c r="F64" s="3"/>
      <c r="G64" s="3"/>
      <c r="H64" s="3"/>
      <c r="I64" s="3"/>
      <c r="J64" s="1"/>
      <c r="K64" s="1"/>
    </row>
    <row r="65" spans="2:11" ht="12.75" customHeight="1">
      <c r="B65" s="1"/>
      <c r="C65" s="1"/>
      <c r="D65" s="3"/>
      <c r="E65" s="3"/>
      <c r="F65" s="3"/>
      <c r="G65" s="3"/>
      <c r="H65" s="3"/>
      <c r="I65" s="3"/>
      <c r="J65" s="1"/>
      <c r="K65" s="1"/>
    </row>
    <row r="66" spans="2:11" ht="12.75" customHeight="1">
      <c r="B66" s="1"/>
      <c r="C66" s="1"/>
      <c r="D66" s="3"/>
      <c r="E66" s="3"/>
      <c r="F66" s="3"/>
      <c r="G66" s="3"/>
      <c r="H66" s="3"/>
      <c r="I66" s="3"/>
      <c r="J66" s="1"/>
      <c r="K66" s="1"/>
    </row>
    <row r="67" spans="2:11" ht="12.75" customHeight="1">
      <c r="B67" s="1"/>
      <c r="C67" s="1"/>
      <c r="D67" s="3"/>
      <c r="E67" s="3"/>
      <c r="F67" s="3"/>
      <c r="G67" s="3"/>
      <c r="H67" s="3"/>
      <c r="I67" s="3"/>
      <c r="J67" s="1"/>
      <c r="K67" s="1"/>
    </row>
    <row r="68" spans="2:11" ht="12.75" customHeight="1">
      <c r="B68" s="1"/>
      <c r="C68" s="1"/>
      <c r="D68" s="3"/>
      <c r="E68" s="3"/>
      <c r="F68" s="3"/>
      <c r="G68" s="3"/>
      <c r="H68" s="3"/>
      <c r="I68" s="3"/>
      <c r="J68" s="1"/>
      <c r="K68" s="1"/>
    </row>
    <row r="69" spans="2:11" ht="12.75" customHeight="1">
      <c r="B69" s="1"/>
      <c r="C69" s="1"/>
      <c r="D69" s="3"/>
      <c r="E69" s="3"/>
      <c r="F69" s="3"/>
      <c r="G69" s="3"/>
      <c r="H69" s="3"/>
      <c r="I69" s="3"/>
      <c r="J69" s="1"/>
      <c r="K69" s="1"/>
    </row>
    <row r="70" spans="2:11" ht="12.75" customHeight="1">
      <c r="B70" s="1"/>
      <c r="C70" s="1"/>
      <c r="D70" s="3"/>
      <c r="E70" s="3"/>
      <c r="F70" s="3"/>
      <c r="G70" s="3"/>
      <c r="H70" s="3"/>
      <c r="I70" s="3"/>
      <c r="J70" s="1"/>
      <c r="K70" s="1"/>
    </row>
    <row r="71" spans="2:11" ht="12.75" customHeight="1">
      <c r="B71" s="1"/>
      <c r="C71" s="1"/>
      <c r="D71" s="3"/>
      <c r="E71" s="3"/>
      <c r="F71" s="3"/>
      <c r="G71" s="3"/>
      <c r="H71" s="3"/>
      <c r="I71" s="3"/>
      <c r="J71" s="1"/>
      <c r="K71" s="1"/>
    </row>
    <row r="72" spans="2:11" ht="12.75" customHeight="1">
      <c r="B72" s="1"/>
      <c r="C72" s="1"/>
      <c r="D72" s="3"/>
      <c r="E72" s="3"/>
      <c r="F72" s="3"/>
      <c r="G72" s="3"/>
      <c r="H72" s="3"/>
      <c r="I72" s="3"/>
      <c r="J72" s="1"/>
      <c r="K72" s="1"/>
    </row>
    <row r="73" spans="2:11" ht="12.75" customHeight="1">
      <c r="B73" s="1"/>
      <c r="C73" s="1"/>
      <c r="D73" s="3"/>
      <c r="E73" s="3"/>
      <c r="F73" s="3"/>
      <c r="G73" s="3"/>
      <c r="H73" s="3"/>
      <c r="I73" s="3"/>
      <c r="J73" s="1"/>
      <c r="K73" s="1"/>
    </row>
    <row r="74" spans="2:11" ht="12.75" customHeight="1">
      <c r="B74" s="1"/>
      <c r="C74" s="1"/>
      <c r="D74" s="3"/>
      <c r="E74" s="3"/>
      <c r="F74" s="3"/>
      <c r="G74" s="3"/>
      <c r="H74" s="3"/>
      <c r="I74" s="3"/>
      <c r="J74" s="1"/>
      <c r="K74" s="1"/>
    </row>
    <row r="75" spans="2:11" ht="12.75" customHeight="1">
      <c r="B75" s="1"/>
      <c r="C75" s="1"/>
      <c r="D75" s="3"/>
      <c r="E75" s="3"/>
      <c r="F75" s="3"/>
      <c r="G75" s="3"/>
      <c r="H75" s="3"/>
      <c r="I75" s="3"/>
      <c r="J75" s="1"/>
      <c r="K75" s="1"/>
    </row>
    <row r="76" spans="2:11" ht="12.75" customHeight="1">
      <c r="B76" s="1"/>
      <c r="C76" s="1"/>
      <c r="D76" s="3"/>
      <c r="E76" s="3"/>
      <c r="F76" s="3"/>
      <c r="G76" s="3"/>
      <c r="H76" s="3"/>
      <c r="I76" s="3"/>
      <c r="J76" s="1"/>
      <c r="K76" s="1"/>
    </row>
    <row r="77" spans="2:11" ht="12.75" customHeight="1">
      <c r="B77" s="1"/>
      <c r="C77" s="1"/>
      <c r="D77" s="3"/>
      <c r="E77" s="3"/>
      <c r="F77" s="3"/>
      <c r="G77" s="3"/>
      <c r="H77" s="3"/>
      <c r="I77" s="3"/>
      <c r="J77" s="1"/>
      <c r="K77" s="1"/>
    </row>
    <row r="78" spans="2:11" ht="12.75" customHeight="1">
      <c r="B78" s="1"/>
      <c r="C78" s="1"/>
      <c r="D78" s="3"/>
      <c r="E78" s="3"/>
      <c r="F78" s="3"/>
      <c r="G78" s="3"/>
      <c r="H78" s="3"/>
      <c r="I78" s="3"/>
      <c r="J78" s="1"/>
      <c r="K78" s="1"/>
    </row>
    <row r="79" spans="2:11" ht="12.75" customHeight="1">
      <c r="B79" s="1"/>
      <c r="C79" s="1"/>
      <c r="D79" s="3"/>
      <c r="E79" s="3"/>
      <c r="F79" s="3"/>
      <c r="G79" s="3"/>
      <c r="H79" s="3"/>
      <c r="I79" s="3"/>
      <c r="J79" s="1"/>
      <c r="K79" s="1"/>
    </row>
    <row r="80" spans="2:11" ht="12.75" customHeight="1">
      <c r="B80" s="1"/>
      <c r="C80" s="1"/>
      <c r="D80" s="3"/>
      <c r="E80" s="3"/>
      <c r="F80" s="3"/>
      <c r="G80" s="3"/>
      <c r="H80" s="3"/>
      <c r="I80" s="3"/>
      <c r="J80" s="1"/>
      <c r="K80" s="1"/>
    </row>
    <row r="81" spans="2:11" ht="12.75" customHeight="1">
      <c r="B81" s="1"/>
      <c r="C81" s="1"/>
      <c r="D81" s="3"/>
      <c r="E81" s="3"/>
      <c r="F81" s="3"/>
      <c r="G81" s="3"/>
      <c r="H81" s="3"/>
      <c r="I81" s="3"/>
      <c r="J81" s="1"/>
      <c r="K81" s="1"/>
    </row>
    <row r="82" spans="2:11" ht="12.75" customHeight="1">
      <c r="B82" s="1"/>
      <c r="C82" s="1"/>
      <c r="D82" s="3"/>
      <c r="E82" s="3"/>
      <c r="F82" s="3"/>
      <c r="G82" s="3"/>
      <c r="H82" s="3"/>
      <c r="I82" s="3"/>
      <c r="J82" s="1"/>
      <c r="K82" s="1"/>
    </row>
    <row r="83" spans="2:11" ht="12.75" customHeight="1">
      <c r="B83" s="1"/>
      <c r="C83" s="1"/>
      <c r="D83" s="3"/>
      <c r="E83" s="3"/>
      <c r="F83" s="3"/>
      <c r="G83" s="3"/>
      <c r="H83" s="3"/>
      <c r="I83" s="3"/>
      <c r="J83" s="1"/>
      <c r="K83" s="1"/>
    </row>
    <row r="84" spans="2:11" ht="12.75" customHeight="1">
      <c r="B84" s="1"/>
      <c r="C84" s="1"/>
      <c r="D84" s="3"/>
      <c r="E84" s="3"/>
      <c r="F84" s="3"/>
      <c r="G84" s="3"/>
      <c r="H84" s="3"/>
      <c r="I84" s="3"/>
      <c r="J84" s="1"/>
      <c r="K84" s="1"/>
    </row>
    <row r="85" spans="2:11" ht="12.75" customHeight="1">
      <c r="B85" s="1"/>
      <c r="C85" s="1"/>
      <c r="D85" s="3"/>
      <c r="E85" s="3"/>
      <c r="F85" s="3"/>
      <c r="G85" s="3"/>
      <c r="H85" s="3"/>
      <c r="I85" s="3"/>
      <c r="J85" s="1"/>
      <c r="K85" s="1"/>
    </row>
    <row r="86" spans="2:11" ht="12.75" customHeight="1">
      <c r="B86" s="1"/>
      <c r="C86" s="1"/>
      <c r="D86" s="3"/>
      <c r="E86" s="3"/>
      <c r="F86" s="3"/>
      <c r="G86" s="3"/>
      <c r="H86" s="3"/>
      <c r="I86" s="3"/>
      <c r="J86" s="1"/>
      <c r="K86" s="1"/>
    </row>
    <row r="87" spans="2:11" ht="12.75" customHeight="1">
      <c r="B87" s="1"/>
      <c r="C87" s="1"/>
      <c r="D87" s="3"/>
      <c r="E87" s="3"/>
      <c r="F87" s="3"/>
      <c r="G87" s="3"/>
      <c r="H87" s="3"/>
      <c r="I87" s="3"/>
      <c r="J87" s="1"/>
      <c r="K87" s="1"/>
    </row>
    <row r="88" spans="2:11" ht="12.75" customHeight="1">
      <c r="B88" s="1"/>
      <c r="C88" s="1"/>
      <c r="D88" s="3"/>
      <c r="E88" s="3"/>
      <c r="F88" s="3"/>
      <c r="G88" s="3"/>
      <c r="H88" s="3"/>
      <c r="I88" s="3"/>
      <c r="J88" s="1"/>
      <c r="K88" s="1"/>
    </row>
    <row r="89" spans="2:11" ht="12.75" customHeight="1">
      <c r="B89" s="1"/>
      <c r="C89" s="1"/>
      <c r="D89" s="3"/>
      <c r="E89" s="3"/>
      <c r="F89" s="3"/>
      <c r="G89" s="3"/>
      <c r="H89" s="3"/>
      <c r="I89" s="3"/>
      <c r="J89" s="1"/>
      <c r="K89" s="1"/>
    </row>
    <row r="90" spans="2:11" ht="12.75" customHeight="1">
      <c r="B90" s="1"/>
      <c r="C90" s="1"/>
      <c r="D90" s="3"/>
      <c r="E90" s="3"/>
      <c r="F90" s="3"/>
      <c r="G90" s="3"/>
      <c r="H90" s="3"/>
      <c r="I90" s="3"/>
      <c r="J90" s="1"/>
      <c r="K90" s="1"/>
    </row>
    <row r="91" spans="2:11" ht="12.75" customHeight="1">
      <c r="B91" s="1"/>
      <c r="C91" s="1"/>
      <c r="D91" s="3"/>
      <c r="E91" s="3"/>
      <c r="F91" s="3"/>
      <c r="G91" s="3"/>
      <c r="H91" s="3"/>
      <c r="I91" s="3"/>
      <c r="J91" s="1"/>
      <c r="K91" s="1"/>
    </row>
    <row r="92" spans="2:11" ht="12.75" customHeight="1">
      <c r="B92" s="1"/>
      <c r="C92" s="1"/>
      <c r="D92" s="3"/>
      <c r="E92" s="3"/>
      <c r="F92" s="3"/>
      <c r="G92" s="3"/>
      <c r="H92" s="3"/>
      <c r="I92" s="3"/>
      <c r="J92" s="1"/>
      <c r="K92" s="1"/>
    </row>
    <row r="93" spans="2:11" ht="12.75" customHeight="1">
      <c r="B93" s="1"/>
      <c r="C93" s="1"/>
      <c r="D93" s="3"/>
      <c r="E93" s="3"/>
      <c r="F93" s="3"/>
      <c r="G93" s="3"/>
      <c r="H93" s="3"/>
      <c r="I93" s="3"/>
      <c r="J93" s="1"/>
      <c r="K93" s="1"/>
    </row>
    <row r="94" spans="2:11" ht="12.75" customHeight="1">
      <c r="B94" s="1"/>
      <c r="C94" s="1"/>
      <c r="D94" s="3"/>
      <c r="E94" s="3"/>
      <c r="F94" s="3"/>
      <c r="G94" s="3"/>
      <c r="H94" s="3"/>
      <c r="I94" s="3"/>
      <c r="J94" s="1"/>
      <c r="K94" s="1"/>
    </row>
    <row r="95" spans="2:11" ht="12.75" customHeight="1">
      <c r="B95" s="1"/>
      <c r="C95" s="1"/>
      <c r="D95" s="3"/>
      <c r="E95" s="3"/>
      <c r="F95" s="3"/>
      <c r="G95" s="3"/>
      <c r="H95" s="3"/>
      <c r="I95" s="3"/>
      <c r="J95" s="1"/>
      <c r="K95" s="1"/>
    </row>
    <row r="96" spans="2:11" ht="12.75" customHeight="1">
      <c r="B96" s="1"/>
      <c r="C96" s="1"/>
      <c r="D96" s="3"/>
      <c r="E96" s="3"/>
      <c r="F96" s="3"/>
      <c r="G96" s="3"/>
      <c r="H96" s="3"/>
      <c r="I96" s="3"/>
      <c r="J96" s="1"/>
      <c r="K96" s="1"/>
    </row>
    <row r="97" spans="2:11" ht="12.75" customHeight="1">
      <c r="B97" s="1"/>
      <c r="C97" s="1"/>
      <c r="D97" s="3"/>
      <c r="E97" s="3"/>
      <c r="F97" s="3"/>
      <c r="G97" s="3"/>
      <c r="H97" s="3"/>
      <c r="I97" s="3"/>
      <c r="J97" s="1"/>
      <c r="K97" s="1"/>
    </row>
    <row r="98" spans="2:11" ht="12.75" customHeight="1">
      <c r="B98" s="1"/>
      <c r="C98" s="1"/>
      <c r="D98" s="3"/>
      <c r="E98" s="3"/>
      <c r="F98" s="3"/>
      <c r="G98" s="3"/>
      <c r="H98" s="3"/>
      <c r="I98" s="3"/>
      <c r="J98" s="1"/>
      <c r="K98" s="1"/>
    </row>
    <row r="99" spans="2:11" ht="12.75" customHeight="1">
      <c r="B99" s="1"/>
      <c r="C99" s="1"/>
      <c r="D99" s="3"/>
      <c r="E99" s="3"/>
      <c r="F99" s="3"/>
      <c r="G99" s="3"/>
      <c r="H99" s="3"/>
      <c r="I99" s="3"/>
      <c r="J99" s="1"/>
      <c r="K99" s="1"/>
    </row>
    <row r="100" spans="2:11" ht="12.75" customHeight="1">
      <c r="B100" s="1"/>
      <c r="C100" s="1"/>
      <c r="D100" s="3"/>
      <c r="E100" s="3"/>
      <c r="F100" s="3"/>
      <c r="G100" s="3"/>
      <c r="H100" s="3"/>
      <c r="I100" s="3"/>
      <c r="J100" s="1"/>
      <c r="K100" s="1"/>
    </row>
    <row r="101" spans="2:11" ht="12.75" customHeight="1">
      <c r="B101" s="1"/>
      <c r="C101" s="1"/>
      <c r="D101" s="3"/>
      <c r="E101" s="3"/>
      <c r="F101" s="3"/>
      <c r="G101" s="3"/>
      <c r="H101" s="3"/>
      <c r="I101" s="3"/>
      <c r="J101" s="1"/>
      <c r="K101" s="1"/>
    </row>
    <row r="102" spans="2:11" ht="12.75" customHeight="1">
      <c r="B102" s="1"/>
      <c r="C102" s="1"/>
      <c r="D102" s="3"/>
      <c r="E102" s="3"/>
      <c r="F102" s="3"/>
      <c r="G102" s="3"/>
      <c r="H102" s="3"/>
      <c r="I102" s="3"/>
      <c r="J102" s="1"/>
      <c r="K102" s="1"/>
    </row>
    <row r="103" spans="2:11" ht="12.75" customHeight="1">
      <c r="B103" s="1"/>
      <c r="C103" s="1"/>
      <c r="D103" s="3"/>
      <c r="E103" s="3"/>
      <c r="F103" s="3"/>
      <c r="G103" s="3"/>
      <c r="H103" s="3"/>
      <c r="I103" s="3"/>
      <c r="J103" s="1"/>
      <c r="K103" s="1"/>
    </row>
    <row r="104" spans="2:11" ht="12.75" customHeight="1">
      <c r="B104" s="1"/>
      <c r="C104" s="1"/>
      <c r="D104" s="3"/>
      <c r="E104" s="3"/>
      <c r="F104" s="3"/>
      <c r="G104" s="3"/>
      <c r="H104" s="3"/>
      <c r="I104" s="3"/>
      <c r="J104" s="1"/>
      <c r="K104" s="1"/>
    </row>
    <row r="105" spans="2:11" ht="12.75" customHeight="1">
      <c r="B105" s="1"/>
      <c r="C105" s="1"/>
      <c r="D105" s="3"/>
      <c r="E105" s="3"/>
      <c r="F105" s="3"/>
      <c r="G105" s="3"/>
      <c r="H105" s="3"/>
      <c r="I105" s="3"/>
      <c r="J105" s="1"/>
      <c r="K105" s="1"/>
    </row>
    <row r="106" spans="2:11" ht="12.75" customHeight="1">
      <c r="B106" s="1"/>
      <c r="C106" s="1"/>
      <c r="D106" s="3"/>
      <c r="E106" s="3"/>
      <c r="F106" s="3"/>
      <c r="G106" s="3"/>
      <c r="H106" s="3"/>
      <c r="I106" s="3"/>
      <c r="J106" s="1"/>
      <c r="K106" s="1"/>
    </row>
    <row r="107" spans="2:11" ht="12.75" customHeight="1">
      <c r="B107" s="1"/>
      <c r="C107" s="1"/>
      <c r="D107" s="3"/>
      <c r="E107" s="3"/>
      <c r="F107" s="3"/>
      <c r="G107" s="3"/>
      <c r="H107" s="3"/>
      <c r="I107" s="3"/>
      <c r="J107" s="1"/>
      <c r="K107" s="1"/>
    </row>
    <row r="108" spans="2:11" ht="12.75" customHeight="1">
      <c r="B108" s="1"/>
      <c r="C108" s="1"/>
      <c r="D108" s="3"/>
      <c r="E108" s="3"/>
      <c r="F108" s="3"/>
      <c r="G108" s="3"/>
      <c r="H108" s="3"/>
      <c r="I108" s="3"/>
      <c r="J108" s="1"/>
      <c r="K108" s="1"/>
    </row>
    <row r="109" spans="2:11" ht="12.75" customHeight="1">
      <c r="B109" s="1"/>
      <c r="C109" s="1"/>
      <c r="D109" s="3"/>
      <c r="E109" s="3"/>
      <c r="F109" s="3"/>
      <c r="G109" s="3"/>
      <c r="H109" s="3"/>
      <c r="I109" s="3"/>
      <c r="J109" s="1"/>
      <c r="K109" s="1"/>
    </row>
    <row r="110" spans="2:11" ht="12.75" customHeight="1">
      <c r="B110" s="1"/>
      <c r="C110" s="1"/>
      <c r="D110" s="3"/>
      <c r="E110" s="3"/>
      <c r="F110" s="3"/>
      <c r="G110" s="3"/>
      <c r="H110" s="3"/>
      <c r="I110" s="3"/>
      <c r="J110" s="1"/>
      <c r="K110" s="1"/>
    </row>
    <row r="111" spans="2:11" ht="12.75" customHeight="1">
      <c r="B111" s="1"/>
      <c r="C111" s="1"/>
      <c r="D111" s="3"/>
      <c r="E111" s="3"/>
      <c r="F111" s="3"/>
      <c r="G111" s="3"/>
      <c r="H111" s="3"/>
      <c r="I111" s="3"/>
      <c r="J111" s="1"/>
      <c r="K111" s="1"/>
    </row>
    <row r="112" spans="2:11" ht="12.75" customHeight="1">
      <c r="B112" s="1"/>
      <c r="C112" s="1"/>
      <c r="D112" s="3"/>
      <c r="E112" s="3"/>
      <c r="F112" s="3"/>
      <c r="G112" s="3"/>
      <c r="H112" s="3"/>
      <c r="I112" s="3"/>
      <c r="J112" s="1"/>
      <c r="K112" s="1"/>
    </row>
    <row r="113" spans="2:11" ht="12.75" customHeight="1">
      <c r="B113" s="1"/>
      <c r="C113" s="1"/>
      <c r="D113" s="3"/>
      <c r="E113" s="3"/>
      <c r="F113" s="3"/>
      <c r="G113" s="3"/>
      <c r="H113" s="3"/>
      <c r="I113" s="3"/>
      <c r="J113" s="1"/>
      <c r="K113" s="1"/>
    </row>
    <row r="114" spans="2:11" ht="12.75" customHeight="1">
      <c r="B114" s="1"/>
      <c r="C114" s="1"/>
      <c r="D114" s="3"/>
      <c r="E114" s="3"/>
      <c r="F114" s="3"/>
      <c r="G114" s="3"/>
      <c r="H114" s="3"/>
      <c r="I114" s="3"/>
      <c r="J114" s="1"/>
      <c r="K114" s="1"/>
    </row>
    <row r="115" spans="2:11" ht="12.75" customHeight="1">
      <c r="B115" s="1"/>
      <c r="C115" s="1"/>
      <c r="J115" s="1"/>
      <c r="K115" s="1"/>
    </row>
    <row r="116" spans="2:11" ht="12.75" customHeight="1">
      <c r="B116" s="1"/>
      <c r="C116" s="1"/>
      <c r="J116" s="1"/>
      <c r="K116" s="1"/>
    </row>
    <row r="117" spans="2:11" ht="12.75" customHeight="1">
      <c r="B117" s="1"/>
      <c r="C117" s="1"/>
      <c r="J117" s="1"/>
      <c r="K117" s="1"/>
    </row>
    <row r="118" spans="2:11" ht="12.75" customHeight="1">
      <c r="B118" s="1"/>
      <c r="C118" s="1"/>
      <c r="J118" s="1"/>
      <c r="K118" s="1"/>
    </row>
    <row r="119" spans="2:11" ht="12.75" customHeight="1">
      <c r="B119" s="1"/>
      <c r="C119" s="1"/>
      <c r="J119" s="1"/>
      <c r="K119" s="1"/>
    </row>
    <row r="120" spans="2:11" ht="12.75" customHeight="1">
      <c r="B120" s="1"/>
      <c r="C120" s="1"/>
      <c r="J120" s="1"/>
      <c r="K120" s="1"/>
    </row>
    <row r="121" spans="2:11" ht="12.75" customHeight="1">
      <c r="B121" s="1"/>
      <c r="C121" s="1"/>
      <c r="J121" s="1"/>
      <c r="K121" s="1"/>
    </row>
    <row r="122" spans="2:11" ht="12.75" customHeight="1">
      <c r="B122" s="1"/>
      <c r="C122" s="1"/>
      <c r="J122" s="1"/>
      <c r="K122" s="1"/>
    </row>
    <row r="123" spans="2:11" ht="12.75" customHeight="1">
      <c r="B123" s="1"/>
      <c r="C123" s="1"/>
      <c r="J123" s="1"/>
      <c r="K123" s="1"/>
    </row>
    <row r="124" spans="2:11" ht="12.75" customHeight="1">
      <c r="B124" s="1"/>
      <c r="C124" s="1"/>
      <c r="J124" s="1"/>
      <c r="K124" s="1"/>
    </row>
    <row r="125" spans="2:11" ht="12.75" customHeight="1">
      <c r="B125" s="1"/>
      <c r="C125" s="1"/>
      <c r="J125" s="1"/>
      <c r="K125" s="1"/>
    </row>
    <row r="126" spans="2:11" ht="12.75" customHeight="1">
      <c r="B126" s="1"/>
      <c r="C126" s="1"/>
      <c r="J126" s="1"/>
      <c r="K126" s="1"/>
    </row>
    <row r="127" spans="2:11" ht="12.75" customHeight="1">
      <c r="B127" s="1"/>
      <c r="C127" s="1"/>
      <c r="J127" s="1"/>
      <c r="K127" s="1"/>
    </row>
    <row r="128" spans="2:11" ht="12.75" customHeight="1">
      <c r="B128" s="1"/>
      <c r="C128" s="1"/>
      <c r="J128" s="1"/>
      <c r="K128" s="1"/>
    </row>
    <row r="129" spans="2:11" ht="12.75" customHeight="1">
      <c r="B129" s="1"/>
      <c r="C129" s="1"/>
      <c r="J129" s="1"/>
      <c r="K129" s="1"/>
    </row>
    <row r="130" spans="2:11" ht="12.75" customHeight="1">
      <c r="B130" s="1"/>
      <c r="C130" s="1"/>
      <c r="J130" s="1"/>
      <c r="K130" s="1"/>
    </row>
    <row r="131" spans="2:11" ht="12.75" customHeight="1">
      <c r="B131" s="1"/>
      <c r="C131" s="1"/>
      <c r="J131" s="1"/>
      <c r="K131" s="1"/>
    </row>
    <row r="132" spans="2:11" ht="12.75" customHeight="1">
      <c r="B132" s="1"/>
      <c r="C132" s="1"/>
      <c r="J132" s="1"/>
      <c r="K132" s="1"/>
    </row>
    <row r="133" spans="2:11" ht="12.75" customHeight="1">
      <c r="B133" s="1"/>
      <c r="C133" s="1"/>
      <c r="J133" s="1"/>
      <c r="K133" s="1"/>
    </row>
    <row r="134" spans="2:11" ht="12.75" customHeight="1">
      <c r="B134" s="1"/>
      <c r="C134" s="1"/>
      <c r="J134" s="1"/>
      <c r="K134" s="1"/>
    </row>
    <row r="135" spans="2:11" ht="12.75" customHeight="1">
      <c r="B135" s="1"/>
      <c r="C135" s="1"/>
      <c r="J135" s="1"/>
      <c r="K135" s="1"/>
    </row>
    <row r="136" spans="2:11" ht="12.75" customHeight="1">
      <c r="B136" s="1"/>
      <c r="C136" s="1"/>
      <c r="J136" s="1"/>
      <c r="K136" s="1"/>
    </row>
    <row r="137" spans="2:11" ht="12.75" customHeight="1">
      <c r="B137" s="1"/>
      <c r="C137" s="1"/>
      <c r="J137" s="1"/>
      <c r="K137" s="1"/>
    </row>
    <row r="138" spans="2:11" ht="12.75" customHeight="1">
      <c r="B138" s="1"/>
      <c r="C138" s="1"/>
      <c r="J138" s="1"/>
      <c r="K138" s="1"/>
    </row>
    <row r="139" spans="2:11" ht="12.75" customHeight="1">
      <c r="B139" s="1"/>
      <c r="C139" s="1"/>
      <c r="J139" s="1"/>
      <c r="K139" s="1"/>
    </row>
    <row r="140" spans="2:11" ht="12.75" customHeight="1">
      <c r="B140" s="1"/>
      <c r="C140" s="1"/>
      <c r="J140" s="1"/>
      <c r="K140" s="1"/>
    </row>
    <row r="141" spans="2:11" ht="12.75" customHeight="1">
      <c r="B141" s="1"/>
      <c r="C141" s="1"/>
      <c r="J141" s="1"/>
      <c r="K141" s="1"/>
    </row>
    <row r="142" spans="2:11" ht="12.75" customHeight="1">
      <c r="B142" s="1"/>
      <c r="C142" s="1"/>
      <c r="J142" s="1"/>
      <c r="K142" s="1"/>
    </row>
    <row r="143" spans="2:11" ht="12.75" customHeight="1">
      <c r="B143" s="1"/>
      <c r="C143" s="1"/>
      <c r="J143" s="1"/>
      <c r="K143" s="1"/>
    </row>
    <row r="144" spans="2:11" ht="12.75" customHeight="1">
      <c r="B144" s="1"/>
      <c r="C144" s="1"/>
      <c r="J144" s="1"/>
      <c r="K144" s="1"/>
    </row>
    <row r="145" spans="2:11" ht="12.75" customHeight="1">
      <c r="B145" s="1"/>
      <c r="C145" s="1"/>
      <c r="J145" s="1"/>
      <c r="K145" s="1"/>
    </row>
    <row r="146" spans="2:11" ht="12.75" customHeight="1">
      <c r="B146" s="1"/>
      <c r="C146" s="1"/>
      <c r="J146" s="1"/>
      <c r="K146" s="1"/>
    </row>
    <row r="147" spans="2:11" ht="12.75" customHeight="1">
      <c r="B147" s="1"/>
      <c r="C147" s="1"/>
      <c r="J147" s="1"/>
      <c r="K147" s="1"/>
    </row>
    <row r="148" spans="2:11" ht="12.75" customHeight="1">
      <c r="B148" s="1"/>
      <c r="C148" s="1"/>
      <c r="J148" s="1"/>
      <c r="K148" s="1"/>
    </row>
    <row r="149" spans="2:11" ht="12.75" customHeight="1">
      <c r="B149" s="1"/>
      <c r="C149" s="1"/>
      <c r="J149" s="1"/>
      <c r="K149" s="1"/>
    </row>
    <row r="150" spans="2:11" ht="12.75" customHeight="1">
      <c r="B150" s="1"/>
      <c r="C150" s="1"/>
      <c r="J150" s="1"/>
      <c r="K150" s="1"/>
    </row>
    <row r="151" spans="2:11" ht="12.75" customHeight="1">
      <c r="B151" s="1"/>
      <c r="C151" s="1"/>
      <c r="J151" s="1"/>
      <c r="K151" s="1"/>
    </row>
    <row r="152" spans="2:11" ht="12.75" customHeight="1">
      <c r="B152" s="1"/>
      <c r="C152" s="1"/>
      <c r="J152" s="1"/>
      <c r="K152" s="1"/>
    </row>
    <row r="153" spans="2:11" ht="12.75" customHeight="1">
      <c r="B153" s="1"/>
      <c r="C153" s="1"/>
      <c r="J153" s="1"/>
      <c r="K153" s="1"/>
    </row>
    <row r="154" spans="2:11" ht="12.75" customHeight="1">
      <c r="B154" s="1"/>
      <c r="C154" s="1"/>
      <c r="J154" s="1"/>
      <c r="K154" s="1"/>
    </row>
    <row r="155" spans="2:11" ht="12.75" customHeight="1">
      <c r="B155" s="1"/>
      <c r="C155" s="1"/>
      <c r="J155" s="1"/>
      <c r="K155" s="1"/>
    </row>
    <row r="156" spans="2:11" ht="12.75" customHeight="1">
      <c r="B156" s="1"/>
      <c r="C156" s="1"/>
      <c r="J156" s="1"/>
      <c r="K156" s="1"/>
    </row>
    <row r="157" spans="2:11" ht="12.75" customHeight="1">
      <c r="B157" s="1"/>
      <c r="C157" s="1"/>
      <c r="J157" s="1"/>
      <c r="K157" s="1"/>
    </row>
    <row r="158" spans="2:11" ht="12.75" customHeight="1">
      <c r="B158" s="1"/>
      <c r="C158" s="1"/>
      <c r="J158" s="1"/>
      <c r="K158" s="1"/>
    </row>
    <row r="159" spans="2:11" ht="12.75" customHeight="1">
      <c r="B159" s="1"/>
      <c r="C159" s="1"/>
      <c r="J159" s="1"/>
      <c r="K159" s="1"/>
    </row>
    <row r="160" spans="2:11" ht="12.75" customHeight="1">
      <c r="B160" s="1"/>
      <c r="C160" s="1"/>
      <c r="J160" s="1"/>
      <c r="K160" s="1"/>
    </row>
    <row r="161" spans="2:11" ht="12.75" customHeight="1">
      <c r="B161" s="1"/>
      <c r="C161" s="1"/>
      <c r="J161" s="1"/>
      <c r="K161" s="1"/>
    </row>
    <row r="162" spans="2:11" ht="12.75" customHeight="1">
      <c r="B162" s="1"/>
      <c r="C162" s="1"/>
      <c r="J162" s="1"/>
      <c r="K162" s="1"/>
    </row>
    <row r="163" spans="2:11" ht="12.75" customHeight="1">
      <c r="B163" s="1"/>
      <c r="C163" s="1"/>
      <c r="J163" s="1"/>
      <c r="K163" s="1"/>
    </row>
    <row r="164" spans="2:11" ht="12.75" customHeight="1">
      <c r="B164" s="1"/>
      <c r="C164" s="1"/>
      <c r="J164" s="1"/>
      <c r="K164" s="1"/>
    </row>
    <row r="165" spans="2:11" ht="12.75" customHeight="1">
      <c r="B165" s="1"/>
      <c r="C165" s="1"/>
      <c r="J165" s="1"/>
      <c r="K165" s="1"/>
    </row>
    <row r="166" spans="2:11" ht="12.75" customHeight="1">
      <c r="B166" s="1"/>
      <c r="C166" s="1"/>
      <c r="J166" s="1"/>
      <c r="K166" s="1"/>
    </row>
    <row r="167" spans="2:11" ht="12.75" customHeight="1">
      <c r="B167" s="1"/>
      <c r="C167" s="1"/>
      <c r="J167" s="1"/>
      <c r="K167" s="1"/>
    </row>
    <row r="168" spans="2:11" ht="12.75" customHeight="1">
      <c r="B168" s="1"/>
      <c r="C168" s="1"/>
      <c r="J168" s="1"/>
      <c r="K168" s="1"/>
    </row>
    <row r="169" spans="2:11" ht="12.75" customHeight="1">
      <c r="B169" s="1"/>
      <c r="C169" s="1"/>
      <c r="J169" s="1"/>
      <c r="K169" s="1"/>
    </row>
    <row r="170" spans="2:11" ht="12.75" customHeight="1">
      <c r="B170" s="1"/>
      <c r="C170" s="1"/>
      <c r="J170" s="1"/>
      <c r="K170" s="1"/>
    </row>
    <row r="171" spans="2:11" ht="12.75" customHeight="1">
      <c r="B171" s="1"/>
      <c r="C171" s="1"/>
      <c r="J171" s="1"/>
      <c r="K171" s="1"/>
    </row>
    <row r="172" spans="2:11" ht="12.75" customHeight="1">
      <c r="B172" s="1"/>
      <c r="C172" s="1"/>
      <c r="J172" s="1"/>
      <c r="K172" s="1"/>
    </row>
    <row r="173" spans="2:11" ht="12.75" customHeight="1">
      <c r="B173" s="1"/>
      <c r="C173" s="1"/>
      <c r="J173" s="1"/>
      <c r="K173" s="1"/>
    </row>
    <row r="174" spans="2:11" ht="12.75" customHeight="1">
      <c r="B174" s="1"/>
      <c r="C174" s="1"/>
      <c r="J174" s="1"/>
      <c r="K174" s="1"/>
    </row>
    <row r="175" spans="2:11" ht="12.75" customHeight="1">
      <c r="B175" s="1"/>
      <c r="C175" s="1"/>
      <c r="J175" s="1"/>
      <c r="K175" s="1"/>
    </row>
    <row r="176" spans="2:11" ht="12.75" customHeight="1">
      <c r="B176" s="1"/>
      <c r="C176" s="1"/>
      <c r="J176" s="1"/>
      <c r="K176" s="1"/>
    </row>
    <row r="177" spans="2:11" ht="12.75" customHeight="1">
      <c r="B177" s="1"/>
      <c r="C177" s="1"/>
      <c r="J177" s="1"/>
      <c r="K177" s="1"/>
    </row>
    <row r="178" spans="2:11" ht="12.75" customHeight="1">
      <c r="B178" s="1"/>
      <c r="C178" s="1"/>
      <c r="J178" s="1"/>
      <c r="K178" s="1"/>
    </row>
    <row r="179" spans="2:11" ht="12.75" customHeight="1">
      <c r="B179" s="1"/>
      <c r="C179" s="1"/>
      <c r="J179" s="1"/>
      <c r="K179" s="1"/>
    </row>
    <row r="180" spans="2:11" ht="12.75" customHeight="1">
      <c r="B180" s="1"/>
      <c r="C180" s="1"/>
      <c r="J180" s="1"/>
      <c r="K180" s="1"/>
    </row>
    <row r="181" spans="2:11" ht="12.75" customHeight="1">
      <c r="B181" s="1"/>
      <c r="C181" s="1"/>
      <c r="J181" s="1"/>
      <c r="K181" s="1"/>
    </row>
    <row r="182" spans="2:11" ht="12.75" customHeight="1">
      <c r="B182" s="1"/>
      <c r="C182" s="1"/>
      <c r="J182" s="1"/>
      <c r="K182" s="1"/>
    </row>
    <row r="183" spans="2:11" ht="12.75" customHeight="1">
      <c r="B183" s="1"/>
      <c r="C183" s="1"/>
      <c r="J183" s="1"/>
      <c r="K183" s="1"/>
    </row>
    <row r="184" spans="2:11" ht="12.75" customHeight="1">
      <c r="B184" s="1"/>
      <c r="C184" s="1"/>
      <c r="J184" s="1"/>
      <c r="K184" s="1"/>
    </row>
    <row r="185" spans="2:11" ht="12.75" customHeight="1">
      <c r="B185" s="1"/>
      <c r="C185" s="1"/>
      <c r="J185" s="1"/>
      <c r="K185" s="1"/>
    </row>
    <row r="186" spans="2:11" ht="12.75" customHeight="1">
      <c r="B186" s="1"/>
      <c r="C186" s="1"/>
      <c r="J186" s="1"/>
      <c r="K186" s="1"/>
    </row>
    <row r="187" spans="2:11" ht="12.75" customHeight="1">
      <c r="B187" s="1"/>
      <c r="C187" s="1"/>
      <c r="J187" s="1"/>
      <c r="K187" s="1"/>
    </row>
    <row r="188" spans="2:11" ht="12.75" customHeight="1">
      <c r="B188" s="1"/>
      <c r="C188" s="1"/>
      <c r="J188" s="1"/>
      <c r="K188" s="1"/>
    </row>
    <row r="189" spans="2:11" ht="12.75" customHeight="1">
      <c r="B189" s="1"/>
      <c r="C189" s="1"/>
      <c r="J189" s="1"/>
      <c r="K189" s="1"/>
    </row>
    <row r="190" spans="2:11" ht="12.75" customHeight="1">
      <c r="B190" s="1"/>
      <c r="C190" s="1"/>
      <c r="J190" s="1"/>
      <c r="K190" s="1"/>
    </row>
    <row r="191" spans="2:11" ht="12.75" customHeight="1">
      <c r="B191" s="1"/>
      <c r="C191" s="1"/>
      <c r="J191" s="1"/>
      <c r="K191" s="1"/>
    </row>
    <row r="192" spans="2:11" ht="12.75" customHeight="1">
      <c r="B192" s="1"/>
      <c r="C192" s="1"/>
      <c r="J192" s="1"/>
      <c r="K192" s="1"/>
    </row>
    <row r="193" spans="2:11" ht="12.75" customHeight="1">
      <c r="B193" s="1"/>
      <c r="C193" s="1"/>
      <c r="J193" s="1"/>
      <c r="K193" s="1"/>
    </row>
    <row r="194" spans="2:11" ht="12.75" customHeight="1">
      <c r="B194" s="1"/>
      <c r="C194" s="1"/>
      <c r="J194" s="1"/>
      <c r="K194" s="1"/>
    </row>
    <row r="195" spans="2:11" ht="12.75" customHeight="1">
      <c r="B195" s="1"/>
      <c r="C195" s="1"/>
      <c r="J195" s="1"/>
      <c r="K195" s="1"/>
    </row>
    <row r="196" spans="2:11" ht="12.75" customHeight="1">
      <c r="B196" s="1"/>
      <c r="C196" s="1"/>
      <c r="J196" s="1"/>
      <c r="K196" s="1"/>
    </row>
    <row r="197" spans="2:11" ht="12.75" customHeight="1">
      <c r="B197" s="1"/>
      <c r="C197" s="1"/>
      <c r="J197" s="1"/>
      <c r="K197" s="1"/>
    </row>
    <row r="198" spans="2:11" ht="12.75" customHeight="1">
      <c r="B198" s="1"/>
      <c r="C198" s="1"/>
      <c r="J198" s="1"/>
      <c r="K198" s="1"/>
    </row>
    <row r="199" spans="2:11" ht="12.75" customHeight="1">
      <c r="B199" s="1"/>
      <c r="C199" s="1"/>
      <c r="J199" s="1"/>
      <c r="K199" s="1"/>
    </row>
    <row r="200" spans="2:11" ht="12.75" customHeight="1">
      <c r="B200" s="1"/>
      <c r="C200" s="1"/>
      <c r="J200" s="1"/>
      <c r="K200" s="1"/>
    </row>
    <row r="201" spans="2:11" ht="12.75" customHeight="1">
      <c r="B201" s="1"/>
      <c r="C201" s="1"/>
      <c r="J201" s="1"/>
      <c r="K201" s="1"/>
    </row>
    <row r="202" spans="2:11" ht="12.75" customHeight="1">
      <c r="B202" s="1"/>
      <c r="C202" s="1"/>
      <c r="J202" s="1"/>
      <c r="K202" s="1"/>
    </row>
    <row r="203" spans="2:11" ht="12.75" customHeight="1">
      <c r="B203" s="1"/>
      <c r="C203" s="1"/>
      <c r="J203" s="1"/>
      <c r="K203" s="1"/>
    </row>
    <row r="204" spans="2:11" ht="12.75" customHeight="1">
      <c r="B204" s="1"/>
      <c r="C204" s="1"/>
      <c r="J204" s="1"/>
      <c r="K204" s="1"/>
    </row>
    <row r="205" spans="2:11" ht="12.75" customHeight="1">
      <c r="B205" s="1"/>
      <c r="C205" s="1"/>
      <c r="J205" s="1"/>
      <c r="K205" s="1"/>
    </row>
    <row r="206" spans="2:11" ht="12.75" customHeight="1">
      <c r="B206" s="1"/>
      <c r="C206" s="1"/>
      <c r="J206" s="1"/>
      <c r="K206" s="1"/>
    </row>
    <row r="207" spans="2:11" ht="12.75" customHeight="1">
      <c r="B207" s="1"/>
      <c r="C207" s="1"/>
      <c r="J207" s="1"/>
      <c r="K207" s="1"/>
    </row>
    <row r="208" spans="2:11" ht="12.75" customHeight="1">
      <c r="B208" s="1"/>
      <c r="C208" s="1"/>
      <c r="J208" s="1"/>
      <c r="K208" s="1"/>
    </row>
    <row r="209" spans="2:11" ht="12.75" customHeight="1">
      <c r="B209" s="1"/>
      <c r="C209" s="1"/>
      <c r="J209" s="1"/>
      <c r="K209" s="1"/>
    </row>
    <row r="210" spans="2:11" ht="12.75" customHeight="1">
      <c r="B210" s="1"/>
      <c r="C210" s="1"/>
      <c r="J210" s="1"/>
      <c r="K210" s="1"/>
    </row>
    <row r="211" spans="2:11" ht="12.75" customHeight="1">
      <c r="B211" s="1"/>
      <c r="C211" s="1"/>
      <c r="J211" s="1"/>
      <c r="K211" s="1"/>
    </row>
    <row r="212" spans="2:11" ht="12.75" customHeight="1">
      <c r="B212" s="1"/>
      <c r="C212" s="1"/>
      <c r="J212" s="1"/>
      <c r="K212" s="1"/>
    </row>
    <row r="213" spans="2:11" ht="12.75" customHeight="1">
      <c r="B213" s="1"/>
      <c r="C213" s="1"/>
      <c r="J213" s="1"/>
      <c r="K213" s="1"/>
    </row>
    <row r="214" spans="2:11" ht="12.75" customHeight="1">
      <c r="B214" s="1"/>
      <c r="C214" s="1"/>
      <c r="J214" s="1"/>
      <c r="K214" s="1"/>
    </row>
    <row r="215" spans="2:11" ht="12.75" customHeight="1">
      <c r="B215" s="1"/>
      <c r="C215" s="1"/>
      <c r="J215" s="1"/>
      <c r="K215" s="1"/>
    </row>
    <row r="216" spans="2:11" ht="12.75" customHeight="1">
      <c r="B216" s="1"/>
      <c r="C216" s="1"/>
      <c r="J216" s="1"/>
      <c r="K216" s="1"/>
    </row>
    <row r="217" spans="2:11" ht="12.75" customHeight="1">
      <c r="B217" s="1"/>
      <c r="C217" s="1"/>
      <c r="J217" s="1"/>
      <c r="K217" s="1"/>
    </row>
    <row r="218" spans="2:11" ht="12.75" customHeight="1">
      <c r="B218" s="1"/>
      <c r="C218" s="1"/>
      <c r="J218" s="1"/>
      <c r="K218" s="1"/>
    </row>
    <row r="219" spans="2:11" ht="12.75" customHeight="1">
      <c r="B219" s="1"/>
      <c r="C219" s="1"/>
      <c r="J219" s="1"/>
      <c r="K219" s="1"/>
    </row>
    <row r="220" spans="2:11" ht="12.75" customHeight="1">
      <c r="B220" s="1"/>
      <c r="C220" s="1"/>
      <c r="J220" s="1"/>
      <c r="K220" s="1"/>
    </row>
    <row r="221" spans="2:11" ht="12.75" customHeight="1">
      <c r="B221" s="1"/>
      <c r="C221" s="1"/>
      <c r="J221" s="1"/>
      <c r="K221" s="1"/>
    </row>
    <row r="222" spans="2:11" ht="12.75" customHeight="1">
      <c r="B222" s="1"/>
      <c r="C222" s="1"/>
      <c r="J222" s="1"/>
      <c r="K222" s="1"/>
    </row>
    <row r="223" spans="2:11" ht="12.75" customHeight="1">
      <c r="B223" s="1"/>
      <c r="C223" s="1"/>
      <c r="J223" s="1"/>
      <c r="K223" s="1"/>
    </row>
    <row r="224" spans="2:11" ht="12.75" customHeight="1">
      <c r="B224" s="1"/>
      <c r="C224" s="1"/>
      <c r="J224" s="1"/>
      <c r="K224" s="1"/>
    </row>
    <row r="225" spans="2:11" ht="12.75" customHeight="1">
      <c r="B225" s="1"/>
      <c r="C225" s="1"/>
      <c r="J225" s="1"/>
      <c r="K225" s="1"/>
    </row>
    <row r="226" spans="2:11" ht="12.75" customHeight="1">
      <c r="B226" s="1"/>
      <c r="C226" s="1"/>
      <c r="J226" s="1"/>
      <c r="K226" s="1"/>
    </row>
    <row r="227" spans="2:11" ht="12.75" customHeight="1">
      <c r="B227" s="1"/>
      <c r="C227" s="1"/>
      <c r="J227" s="1"/>
      <c r="K227" s="1"/>
    </row>
    <row r="228" spans="2:11" ht="12.75" customHeight="1">
      <c r="B228" s="1"/>
      <c r="C228" s="1"/>
      <c r="J228" s="1"/>
      <c r="K228" s="1"/>
    </row>
    <row r="229" spans="2:11" ht="12.75" customHeight="1">
      <c r="B229" s="1"/>
      <c r="C229" s="1"/>
      <c r="J229" s="1"/>
      <c r="K229" s="1"/>
    </row>
    <row r="230" spans="2:11" ht="12.75" customHeight="1">
      <c r="B230" s="1"/>
      <c r="C230" s="1"/>
      <c r="J230" s="1"/>
      <c r="K230" s="1"/>
    </row>
    <row r="231" spans="2:11" ht="12.75" customHeight="1">
      <c r="B231" s="1"/>
      <c r="C231" s="1"/>
      <c r="J231" s="1"/>
      <c r="K231" s="1"/>
    </row>
    <row r="232" spans="2:11" ht="12.75" customHeight="1">
      <c r="B232" s="1"/>
      <c r="C232" s="1"/>
      <c r="J232" s="1"/>
      <c r="K232" s="1"/>
    </row>
    <row r="233" spans="2:11" ht="12.75" customHeight="1">
      <c r="B233" s="1"/>
      <c r="C233" s="1"/>
      <c r="J233" s="1"/>
      <c r="K233" s="1"/>
    </row>
    <row r="234" spans="2:11" ht="12.75" customHeight="1">
      <c r="B234" s="1"/>
      <c r="C234" s="1"/>
      <c r="J234" s="1"/>
      <c r="K234" s="1"/>
    </row>
    <row r="235" spans="2:11" ht="12.75" customHeight="1">
      <c r="B235" s="1"/>
      <c r="C235" s="1"/>
      <c r="J235" s="1"/>
      <c r="K235" s="1"/>
    </row>
    <row r="236" spans="2:11" ht="12.75" customHeight="1">
      <c r="B236" s="1"/>
      <c r="C236" s="1"/>
      <c r="J236" s="1"/>
      <c r="K236" s="1"/>
    </row>
    <row r="237" spans="2:11" ht="12.75" customHeight="1">
      <c r="B237" s="1"/>
      <c r="C237" s="1"/>
      <c r="J237" s="1"/>
      <c r="K237" s="1"/>
    </row>
    <row r="238" spans="2:11" ht="12.75" customHeight="1">
      <c r="B238" s="1"/>
      <c r="C238" s="1"/>
      <c r="J238" s="1"/>
      <c r="K238" s="1"/>
    </row>
    <row r="239" spans="2:11" ht="12.75" customHeight="1">
      <c r="B239" s="1"/>
      <c r="C239" s="1"/>
      <c r="J239" s="1"/>
      <c r="K239" s="1"/>
    </row>
    <row r="240" spans="2:11" ht="12.75" customHeight="1">
      <c r="B240" s="1"/>
      <c r="C240" s="1"/>
      <c r="J240" s="1"/>
      <c r="K240" s="1"/>
    </row>
    <row r="241" spans="2:11" ht="12.75" customHeight="1">
      <c r="B241" s="1"/>
      <c r="C241" s="1"/>
      <c r="J241" s="1"/>
      <c r="K241" s="1"/>
    </row>
    <row r="242" spans="2:11" ht="12.75" customHeight="1">
      <c r="B242" s="1"/>
      <c r="C242" s="1"/>
      <c r="J242" s="1"/>
      <c r="K242" s="1"/>
    </row>
    <row r="243" spans="2:11" ht="12.75" customHeight="1">
      <c r="B243" s="1"/>
      <c r="C243" s="1"/>
      <c r="J243" s="1"/>
      <c r="K243" s="1"/>
    </row>
    <row r="244" spans="2:11" ht="12.75" customHeight="1">
      <c r="B244" s="1"/>
      <c r="C244" s="1"/>
      <c r="J244" s="1"/>
      <c r="K244" s="1"/>
    </row>
    <row r="245" spans="2:11" ht="12.75" customHeight="1">
      <c r="B245" s="1"/>
      <c r="C245" s="1"/>
      <c r="J245" s="1"/>
      <c r="K245" s="1"/>
    </row>
    <row r="246" spans="2:11" ht="12.75" customHeight="1">
      <c r="B246" s="1"/>
      <c r="C246" s="1"/>
      <c r="J246" s="1"/>
      <c r="K246" s="1"/>
    </row>
    <row r="247" spans="2:11" ht="12.75" customHeight="1">
      <c r="B247" s="1"/>
      <c r="C247" s="1"/>
      <c r="J247" s="1"/>
      <c r="K247" s="1"/>
    </row>
    <row r="248" spans="2:11" ht="12.75" customHeight="1">
      <c r="B248" s="1"/>
      <c r="C248" s="1"/>
      <c r="J248" s="1"/>
      <c r="K248" s="1"/>
    </row>
    <row r="249" spans="2:11" ht="12.75" customHeight="1">
      <c r="B249" s="1"/>
      <c r="C249" s="1"/>
      <c r="J249" s="1"/>
      <c r="K249" s="1"/>
    </row>
    <row r="250" spans="2:11" ht="12.75" customHeight="1">
      <c r="B250" s="1"/>
      <c r="C250" s="1"/>
      <c r="J250" s="1"/>
      <c r="K250" s="1"/>
    </row>
    <row r="251" spans="2:11" ht="12.75" customHeight="1">
      <c r="B251" s="1"/>
      <c r="C251" s="1"/>
      <c r="J251" s="1"/>
      <c r="K251" s="1"/>
    </row>
    <row r="252" spans="2:11" ht="12.75" customHeight="1">
      <c r="B252" s="1"/>
      <c r="C252" s="1"/>
      <c r="J252" s="1"/>
      <c r="K252" s="1"/>
    </row>
    <row r="253" spans="2:11" ht="12.75" customHeight="1">
      <c r="B253" s="1"/>
      <c r="C253" s="1"/>
      <c r="J253" s="1"/>
      <c r="K253" s="1"/>
    </row>
    <row r="254" spans="2:11" ht="12.75" customHeight="1">
      <c r="B254" s="1"/>
      <c r="C254" s="1"/>
      <c r="J254" s="1"/>
      <c r="K254" s="1"/>
    </row>
    <row r="255" spans="2:11" ht="12.75" customHeight="1">
      <c r="B255" s="1"/>
      <c r="C255" s="1"/>
      <c r="J255" s="1"/>
      <c r="K255" s="1"/>
    </row>
    <row r="256" spans="2:11" ht="12.75" customHeight="1">
      <c r="B256" s="1"/>
      <c r="C256" s="1"/>
      <c r="J256" s="1"/>
      <c r="K256" s="1"/>
    </row>
    <row r="257" spans="2:11" ht="12.75" customHeight="1">
      <c r="B257" s="1"/>
      <c r="C257" s="1"/>
      <c r="J257" s="1"/>
      <c r="K257" s="1"/>
    </row>
    <row r="258" spans="2:11" ht="12.75" customHeight="1">
      <c r="B258" s="1"/>
      <c r="C258" s="1"/>
      <c r="J258" s="1"/>
      <c r="K258" s="1"/>
    </row>
    <row r="259" spans="2:11" ht="12.75" customHeight="1">
      <c r="B259" s="1"/>
      <c r="C259" s="1"/>
      <c r="J259" s="1"/>
      <c r="K259" s="1"/>
    </row>
    <row r="260" spans="2:11" ht="12.75" customHeight="1">
      <c r="B260" s="1"/>
      <c r="C260" s="1"/>
      <c r="J260" s="1"/>
      <c r="K260" s="1"/>
    </row>
    <row r="261" spans="2:11" ht="12.75" customHeight="1">
      <c r="B261" s="1"/>
      <c r="C261" s="1"/>
      <c r="J261" s="1"/>
      <c r="K261" s="1"/>
    </row>
    <row r="262" spans="2:11" ht="12.75" customHeight="1">
      <c r="B262" s="1"/>
      <c r="C262" s="1"/>
      <c r="J262" s="1"/>
      <c r="K262" s="1"/>
    </row>
    <row r="263" spans="2:11" ht="12.75" customHeight="1">
      <c r="B263" s="1"/>
      <c r="C263" s="1"/>
      <c r="J263" s="1"/>
      <c r="K263" s="1"/>
    </row>
    <row r="264" spans="2:11" ht="12.75" customHeight="1">
      <c r="B264" s="1"/>
      <c r="C264" s="1"/>
      <c r="J264" s="1"/>
      <c r="K264" s="1"/>
    </row>
    <row r="265" spans="2:11" ht="12.75" customHeight="1">
      <c r="B265" s="1"/>
      <c r="C265" s="1"/>
      <c r="J265" s="1"/>
      <c r="K265" s="1"/>
    </row>
    <row r="266" spans="2:11" ht="12.75" customHeight="1">
      <c r="B266" s="1"/>
      <c r="C266" s="1"/>
      <c r="J266" s="1"/>
      <c r="K266" s="1"/>
    </row>
    <row r="267" spans="2:11" ht="12.75" customHeight="1">
      <c r="B267" s="1"/>
      <c r="C267" s="1"/>
      <c r="J267" s="1"/>
      <c r="K267" s="1"/>
    </row>
    <row r="268" spans="2:11" ht="12.75" customHeight="1">
      <c r="B268" s="1"/>
      <c r="C268" s="1"/>
      <c r="J268" s="1"/>
      <c r="K268" s="1"/>
    </row>
    <row r="269" spans="2:11" ht="12.75" customHeight="1">
      <c r="B269" s="1"/>
      <c r="C269" s="1"/>
      <c r="J269" s="1"/>
      <c r="K269" s="1"/>
    </row>
    <row r="270" spans="2:11" ht="12.75" customHeight="1">
      <c r="B270" s="1"/>
      <c r="C270" s="1"/>
      <c r="J270" s="1"/>
      <c r="K270" s="1"/>
    </row>
    <row r="271" spans="2:11" ht="12.75" customHeight="1">
      <c r="B271" s="1"/>
      <c r="C271" s="1"/>
      <c r="J271" s="1"/>
      <c r="K271" s="1"/>
    </row>
    <row r="272" spans="2:11" ht="12.75" customHeight="1">
      <c r="B272" s="1"/>
      <c r="C272" s="1"/>
      <c r="J272" s="1"/>
      <c r="K272" s="1"/>
    </row>
    <row r="273" spans="2:11" ht="12.75" customHeight="1">
      <c r="B273" s="1"/>
      <c r="C273" s="1"/>
      <c r="J273" s="1"/>
      <c r="K273" s="1"/>
    </row>
    <row r="274" spans="2:11" ht="12.75" customHeight="1">
      <c r="B274" s="1"/>
      <c r="C274" s="1"/>
      <c r="J274" s="1"/>
      <c r="K274" s="1"/>
    </row>
    <row r="275" spans="2:11" ht="12.75" customHeight="1">
      <c r="B275" s="1"/>
      <c r="C275" s="1"/>
      <c r="J275" s="1"/>
      <c r="K275" s="1"/>
    </row>
    <row r="276" spans="2:11" ht="12.75" customHeight="1">
      <c r="B276" s="1"/>
      <c r="C276" s="1"/>
      <c r="J276" s="1"/>
      <c r="K276" s="1"/>
    </row>
    <row r="277" spans="2:11" ht="12.75" customHeight="1">
      <c r="B277" s="1"/>
      <c r="C277" s="1"/>
      <c r="J277" s="1"/>
      <c r="K277" s="1"/>
    </row>
    <row r="278" spans="2:11" ht="12.75" customHeight="1">
      <c r="B278" s="1"/>
      <c r="C278" s="1"/>
      <c r="J278" s="1"/>
      <c r="K278" s="1"/>
    </row>
    <row r="279" spans="2:11" ht="12.75" customHeight="1">
      <c r="B279" s="1"/>
      <c r="C279" s="1"/>
      <c r="J279" s="1"/>
      <c r="K279" s="1"/>
    </row>
    <row r="280" spans="2:11" ht="12.75" customHeight="1">
      <c r="B280" s="1"/>
      <c r="C280" s="1"/>
      <c r="J280" s="1"/>
      <c r="K280" s="1"/>
    </row>
    <row r="281" spans="2:11" ht="12.75" customHeight="1">
      <c r="B281" s="1"/>
      <c r="C281" s="1"/>
      <c r="J281" s="1"/>
      <c r="K281" s="1"/>
    </row>
    <row r="282" spans="2:11" ht="12.75" customHeight="1">
      <c r="B282" s="1"/>
      <c r="C282" s="1"/>
      <c r="J282" s="1"/>
      <c r="K282" s="1"/>
    </row>
    <row r="283" spans="2:11" ht="12.75" customHeight="1">
      <c r="B283" s="1"/>
      <c r="C283" s="1"/>
      <c r="J283" s="1"/>
      <c r="K283" s="1"/>
    </row>
    <row r="284" spans="2:11" ht="12.75" customHeight="1">
      <c r="B284" s="1"/>
      <c r="C284" s="1"/>
      <c r="J284" s="1"/>
      <c r="K284" s="1"/>
    </row>
    <row r="285" spans="2:11" ht="12.75" customHeight="1">
      <c r="B285" s="1"/>
      <c r="C285" s="1"/>
      <c r="J285" s="1"/>
      <c r="K285" s="1"/>
    </row>
    <row r="286" spans="2:11" ht="12.75" customHeight="1">
      <c r="B286" s="1"/>
      <c r="C286" s="1"/>
      <c r="J286" s="1"/>
      <c r="K286" s="1"/>
    </row>
    <row r="287" spans="2:11" ht="12.75" customHeight="1">
      <c r="B287" s="1"/>
      <c r="C287" s="1"/>
      <c r="J287" s="1"/>
      <c r="K287" s="1"/>
    </row>
    <row r="288" spans="2:11" ht="12.75" customHeight="1">
      <c r="B288" s="1"/>
      <c r="C288" s="1"/>
      <c r="J288" s="1"/>
      <c r="K288" s="1"/>
    </row>
    <row r="289" spans="2:11" ht="12.75" customHeight="1">
      <c r="B289" s="1"/>
      <c r="C289" s="1"/>
      <c r="J289" s="1"/>
      <c r="K289" s="1"/>
    </row>
    <row r="290" spans="2:11" ht="12.75" customHeight="1">
      <c r="B290" s="1"/>
      <c r="C290" s="1"/>
      <c r="J290" s="1"/>
      <c r="K290" s="1"/>
    </row>
    <row r="291" spans="2:11" ht="12.75" customHeight="1">
      <c r="B291" s="1"/>
      <c r="C291" s="1"/>
      <c r="J291" s="1"/>
      <c r="K291" s="1"/>
    </row>
    <row r="292" spans="2:11" ht="12.75" customHeight="1">
      <c r="B292" s="1"/>
      <c r="C292" s="1"/>
      <c r="J292" s="1"/>
      <c r="K292" s="1"/>
    </row>
    <row r="293" spans="2:11" ht="12.75" customHeight="1">
      <c r="B293" s="1"/>
      <c r="C293" s="1"/>
      <c r="J293" s="1"/>
      <c r="K293" s="1"/>
    </row>
    <row r="294" spans="2:11" ht="12.75" customHeight="1">
      <c r="B294" s="1"/>
      <c r="C294" s="1"/>
      <c r="J294" s="1"/>
      <c r="K294" s="1"/>
    </row>
    <row r="295" spans="2:11" ht="12.75" customHeight="1">
      <c r="B295" s="1"/>
      <c r="C295" s="1"/>
      <c r="J295" s="1"/>
      <c r="K295" s="1"/>
    </row>
    <row r="296" spans="2:11" ht="12.75" customHeight="1">
      <c r="B296" s="1"/>
      <c r="C296" s="1"/>
      <c r="J296" s="1"/>
      <c r="K296" s="1"/>
    </row>
    <row r="297" spans="2:11" ht="12.75" customHeight="1">
      <c r="B297" s="1"/>
      <c r="C297" s="1"/>
      <c r="J297" s="1"/>
      <c r="K297" s="1"/>
    </row>
    <row r="298" spans="2:11" ht="12.75" customHeight="1">
      <c r="B298" s="1"/>
      <c r="C298" s="1"/>
      <c r="J298" s="1"/>
      <c r="K298" s="1"/>
    </row>
    <row r="299" spans="2:11" ht="12.75" customHeight="1">
      <c r="B299" s="1"/>
      <c r="C299" s="1"/>
      <c r="J299" s="1"/>
      <c r="K299" s="1"/>
    </row>
    <row r="300" spans="2:11" ht="12.75" customHeight="1">
      <c r="B300" s="1"/>
      <c r="C300" s="1"/>
      <c r="J300" s="1"/>
      <c r="K300" s="1"/>
    </row>
    <row r="301" spans="2:11" ht="12.75" customHeight="1">
      <c r="B301" s="1"/>
      <c r="C301" s="1"/>
      <c r="J301" s="1"/>
      <c r="K301" s="1"/>
    </row>
    <row r="302" spans="2:11" ht="12.75" customHeight="1">
      <c r="B302" s="1"/>
      <c r="C302" s="1"/>
      <c r="J302" s="1"/>
      <c r="K302" s="1"/>
    </row>
    <row r="303" spans="2:11" ht="12.75" customHeight="1">
      <c r="B303" s="1"/>
      <c r="C303" s="1"/>
      <c r="J303" s="1"/>
      <c r="K303" s="1"/>
    </row>
    <row r="304" spans="2:11" ht="12.75" customHeight="1">
      <c r="B304" s="1"/>
      <c r="C304" s="1"/>
      <c r="J304" s="1"/>
      <c r="K304" s="1"/>
    </row>
    <row r="305" spans="2:11" ht="12.75" customHeight="1">
      <c r="B305" s="1"/>
      <c r="C305" s="1"/>
      <c r="J305" s="1"/>
      <c r="K305" s="1"/>
    </row>
    <row r="306" spans="2:11" ht="12.75" customHeight="1">
      <c r="B306" s="1"/>
      <c r="C306" s="1"/>
      <c r="J306" s="1"/>
      <c r="K306" s="1"/>
    </row>
    <row r="307" spans="2:11" ht="12.75" customHeight="1">
      <c r="B307" s="1"/>
      <c r="C307" s="1"/>
      <c r="J307" s="1"/>
      <c r="K307" s="1"/>
    </row>
    <row r="308" spans="2:11" ht="12.75" customHeight="1">
      <c r="B308" s="1"/>
      <c r="C308" s="1"/>
      <c r="J308" s="1"/>
      <c r="K308" s="1"/>
    </row>
    <row r="309" spans="2:11" ht="12.75" customHeight="1">
      <c r="B309" s="1"/>
      <c r="C309" s="1"/>
      <c r="J309" s="1"/>
      <c r="K309" s="1"/>
    </row>
    <row r="310" spans="2:11" ht="12.75" customHeight="1">
      <c r="B310" s="1"/>
      <c r="C310" s="1"/>
      <c r="J310" s="1"/>
      <c r="K310" s="1"/>
    </row>
    <row r="311" spans="2:11" ht="12.75" customHeight="1">
      <c r="B311" s="1"/>
      <c r="C311" s="1"/>
      <c r="J311" s="1"/>
      <c r="K311" s="1"/>
    </row>
    <row r="312" spans="2:11" ht="12.75" customHeight="1">
      <c r="B312" s="1"/>
      <c r="C312" s="1"/>
      <c r="J312" s="1"/>
      <c r="K312" s="1"/>
    </row>
    <row r="313" spans="2:11" ht="12.75" customHeight="1">
      <c r="B313" s="1"/>
      <c r="C313" s="1"/>
      <c r="J313" s="1"/>
      <c r="K313" s="1"/>
    </row>
    <row r="314" spans="2:11" ht="12.75" customHeight="1">
      <c r="B314" s="1"/>
      <c r="C314" s="1"/>
      <c r="J314" s="1"/>
      <c r="K314" s="1"/>
    </row>
    <row r="315" spans="2:11" ht="12.75" customHeight="1">
      <c r="B315" s="1"/>
      <c r="C315" s="1"/>
      <c r="J315" s="1"/>
      <c r="K315" s="1"/>
    </row>
    <row r="316" spans="2:11" ht="12.75" customHeight="1">
      <c r="B316" s="1"/>
      <c r="C316" s="1"/>
      <c r="J316" s="1"/>
      <c r="K316" s="1"/>
    </row>
    <row r="317" spans="2:11" ht="12.75" customHeight="1">
      <c r="B317" s="1"/>
      <c r="C317" s="1"/>
      <c r="J317" s="1"/>
      <c r="K317" s="1"/>
    </row>
    <row r="318" spans="2:11" ht="12.75" customHeight="1">
      <c r="B318" s="1"/>
      <c r="C318" s="1"/>
      <c r="J318" s="1"/>
      <c r="K318" s="1"/>
    </row>
    <row r="319" spans="2:11" ht="12.75" customHeight="1">
      <c r="B319" s="1"/>
      <c r="C319" s="1"/>
      <c r="J319" s="1"/>
      <c r="K319" s="1"/>
    </row>
    <row r="320" spans="2:11" ht="12.75" customHeight="1">
      <c r="B320" s="1"/>
      <c r="C320" s="1"/>
      <c r="J320" s="1"/>
      <c r="K320" s="1"/>
    </row>
    <row r="321" spans="2:11" ht="12.75" customHeight="1">
      <c r="B321" s="1"/>
      <c r="C321" s="1"/>
      <c r="J321" s="1"/>
      <c r="K321" s="1"/>
    </row>
    <row r="322" spans="2:11" ht="12.75" customHeight="1">
      <c r="B322" s="1"/>
      <c r="C322" s="1"/>
      <c r="J322" s="1"/>
      <c r="K322" s="1"/>
    </row>
    <row r="323" spans="2:11" ht="12.75" customHeight="1">
      <c r="B323" s="1"/>
      <c r="C323" s="1"/>
      <c r="J323" s="1"/>
      <c r="K323" s="1"/>
    </row>
    <row r="324" spans="2:11" ht="12.75" customHeight="1">
      <c r="B324" s="1"/>
      <c r="C324" s="1"/>
      <c r="J324" s="1"/>
      <c r="K324" s="1"/>
    </row>
    <row r="325" spans="2:11" ht="12.75" customHeight="1">
      <c r="B325" s="1"/>
      <c r="C325" s="1"/>
      <c r="J325" s="1"/>
      <c r="K325" s="1"/>
    </row>
    <row r="326" spans="2:11" ht="12.75" customHeight="1">
      <c r="B326" s="1"/>
      <c r="C326" s="1"/>
      <c r="J326" s="1"/>
      <c r="K326" s="1"/>
    </row>
    <row r="327" spans="2:11" ht="12.75" customHeight="1">
      <c r="B327" s="1"/>
      <c r="C327" s="1"/>
      <c r="J327" s="1"/>
      <c r="K327" s="1"/>
    </row>
    <row r="328" spans="2:11" ht="12.75" customHeight="1">
      <c r="B328" s="1"/>
      <c r="C328" s="1"/>
      <c r="J328" s="1"/>
      <c r="K328" s="1"/>
    </row>
    <row r="329" spans="2:11" ht="12.75" customHeight="1">
      <c r="B329" s="1"/>
      <c r="C329" s="1"/>
      <c r="J329" s="1"/>
      <c r="K329" s="1"/>
    </row>
    <row r="330" spans="2:11" ht="12.75" customHeight="1">
      <c r="B330" s="1"/>
      <c r="C330" s="1"/>
      <c r="J330" s="1"/>
      <c r="K330" s="1"/>
    </row>
    <row r="331" spans="2:11" ht="12.75" customHeight="1">
      <c r="B331" s="1"/>
      <c r="C331" s="1"/>
      <c r="J331" s="1"/>
      <c r="K331" s="1"/>
    </row>
    <row r="332" spans="2:11" ht="12.75" customHeight="1">
      <c r="B332" s="1"/>
      <c r="C332" s="1"/>
      <c r="J332" s="1"/>
      <c r="K332" s="1"/>
    </row>
    <row r="333" spans="2:11" ht="12.75" customHeight="1">
      <c r="B333" s="1"/>
      <c r="C333" s="1"/>
      <c r="J333" s="1"/>
      <c r="K333" s="1"/>
    </row>
    <row r="334" spans="2:11" ht="12.75" customHeight="1">
      <c r="B334" s="1"/>
      <c r="C334" s="1"/>
      <c r="J334" s="1"/>
      <c r="K334" s="1"/>
    </row>
    <row r="335" spans="2:11" ht="12.75" customHeight="1">
      <c r="B335" s="1"/>
      <c r="C335" s="1"/>
      <c r="J335" s="1"/>
      <c r="K335" s="1"/>
    </row>
    <row r="336" spans="2:11" ht="12.75" customHeight="1">
      <c r="B336" s="1"/>
      <c r="C336" s="1"/>
      <c r="J336" s="1"/>
      <c r="K336" s="1"/>
    </row>
    <row r="337" spans="2:11" ht="12.75" customHeight="1">
      <c r="B337" s="1"/>
      <c r="C337" s="1"/>
      <c r="J337" s="1"/>
      <c r="K337" s="1"/>
    </row>
    <row r="338" spans="2:11" ht="12.75" customHeight="1">
      <c r="B338" s="1"/>
      <c r="C338" s="1"/>
      <c r="J338" s="1"/>
      <c r="K338" s="1"/>
    </row>
    <row r="339" spans="2:11" ht="12.75" customHeight="1">
      <c r="B339" s="1"/>
      <c r="C339" s="1"/>
      <c r="J339" s="1"/>
      <c r="K339" s="1"/>
    </row>
    <row r="340" spans="2:11" ht="12.75" customHeight="1">
      <c r="B340" s="1"/>
      <c r="C340" s="1"/>
      <c r="J340" s="1"/>
      <c r="K340" s="1"/>
    </row>
    <row r="341" spans="2:11" ht="12.75" customHeight="1">
      <c r="B341" s="1"/>
      <c r="C341" s="1"/>
      <c r="J341" s="1"/>
      <c r="K341" s="1"/>
    </row>
    <row r="342" spans="2:11" ht="12.75" customHeight="1">
      <c r="B342" s="1"/>
      <c r="C342" s="1"/>
      <c r="J342" s="1"/>
      <c r="K342" s="1"/>
    </row>
    <row r="343" spans="2:11" ht="12.75" customHeight="1">
      <c r="B343" s="1"/>
      <c r="C343" s="1"/>
      <c r="J343" s="1"/>
      <c r="K343" s="1"/>
    </row>
    <row r="344" spans="2:11" ht="12.75" customHeight="1">
      <c r="B344" s="1"/>
      <c r="C344" s="1"/>
      <c r="J344" s="1"/>
      <c r="K344" s="1"/>
    </row>
    <row r="345" spans="2:11" ht="12.75" customHeight="1">
      <c r="B345" s="1"/>
      <c r="C345" s="1"/>
      <c r="J345" s="1"/>
      <c r="K345" s="1"/>
    </row>
    <row r="346" spans="2:11" ht="12.75" customHeight="1">
      <c r="B346" s="1"/>
      <c r="C346" s="1"/>
      <c r="J346" s="1"/>
      <c r="K346" s="1"/>
    </row>
    <row r="347" spans="2:11" ht="12.75" customHeight="1">
      <c r="B347" s="1"/>
      <c r="C347" s="1"/>
      <c r="J347" s="1"/>
      <c r="K347" s="1"/>
    </row>
    <row r="348" spans="2:11" ht="12.75" customHeight="1">
      <c r="B348" s="1"/>
      <c r="C348" s="1"/>
      <c r="J348" s="1"/>
      <c r="K348" s="1"/>
    </row>
    <row r="349" spans="2:11" ht="12.75" customHeight="1">
      <c r="B349" s="1"/>
      <c r="C349" s="1"/>
      <c r="J349" s="1"/>
      <c r="K349" s="1"/>
    </row>
    <row r="350" spans="2:11" ht="12.75" customHeight="1">
      <c r="B350" s="1"/>
      <c r="C350" s="1"/>
      <c r="J350" s="1"/>
      <c r="K350" s="1"/>
    </row>
    <row r="351" spans="2:11" ht="12.75" customHeight="1">
      <c r="B351" s="1"/>
      <c r="C351" s="1"/>
      <c r="J351" s="1"/>
      <c r="K351" s="1"/>
    </row>
    <row r="352" spans="2:11" ht="12.75" customHeight="1">
      <c r="B352" s="1"/>
      <c r="C352" s="1"/>
      <c r="J352" s="1"/>
      <c r="K352" s="1"/>
    </row>
    <row r="353" spans="2:11" ht="12.75" customHeight="1">
      <c r="B353" s="1"/>
      <c r="C353" s="1"/>
      <c r="J353" s="1"/>
      <c r="K353" s="1"/>
    </row>
    <row r="354" spans="2:11" ht="12.75" customHeight="1">
      <c r="B354" s="1"/>
      <c r="C354" s="1"/>
      <c r="J354" s="1"/>
      <c r="K354" s="1"/>
    </row>
    <row r="355" spans="2:11" ht="12.75" customHeight="1">
      <c r="B355" s="1"/>
      <c r="C355" s="1"/>
      <c r="J355" s="1"/>
      <c r="K355" s="1"/>
    </row>
    <row r="356" spans="2:11" ht="12.75" customHeight="1">
      <c r="B356" s="1"/>
      <c r="C356" s="1"/>
      <c r="J356" s="1"/>
      <c r="K356" s="1"/>
    </row>
    <row r="357" spans="2:11" ht="12.75" customHeight="1">
      <c r="B357" s="1"/>
      <c r="C357" s="1"/>
      <c r="J357" s="1"/>
      <c r="K357" s="1"/>
    </row>
    <row r="358" spans="2:11" ht="12.75" customHeight="1">
      <c r="B358" s="1"/>
      <c r="C358" s="1"/>
      <c r="J358" s="1"/>
      <c r="K358" s="1"/>
    </row>
    <row r="359" spans="2:11" ht="12.75" customHeight="1">
      <c r="B359" s="1"/>
      <c r="C359" s="1"/>
      <c r="J359" s="1"/>
      <c r="K359" s="1"/>
    </row>
    <row r="360" spans="2:11" ht="12.75" customHeight="1">
      <c r="B360" s="1"/>
      <c r="C360" s="1"/>
      <c r="J360" s="1"/>
      <c r="K360" s="1"/>
    </row>
    <row r="361" spans="2:11" ht="12.75" customHeight="1">
      <c r="B361" s="1"/>
      <c r="C361" s="1"/>
      <c r="J361" s="1"/>
      <c r="K361" s="1"/>
    </row>
    <row r="362" spans="2:11" ht="12.75" customHeight="1">
      <c r="B362" s="1"/>
      <c r="C362" s="1"/>
      <c r="J362" s="1"/>
      <c r="K362" s="1"/>
    </row>
    <row r="363" spans="2:11" ht="12.75" customHeight="1">
      <c r="B363" s="1"/>
      <c r="C363" s="1"/>
      <c r="J363" s="1"/>
      <c r="K363" s="1"/>
    </row>
    <row r="364" spans="2:11" ht="12.75" customHeight="1">
      <c r="B364" s="1"/>
      <c r="C364" s="1"/>
      <c r="J364" s="1"/>
      <c r="K364" s="1"/>
    </row>
    <row r="365" spans="2:11" ht="12.75" customHeight="1">
      <c r="B365" s="1"/>
      <c r="C365" s="1"/>
      <c r="J365" s="1"/>
      <c r="K365" s="1"/>
    </row>
    <row r="366" spans="2:11" ht="12.75" customHeight="1">
      <c r="B366" s="1"/>
      <c r="C366" s="1"/>
      <c r="J366" s="1"/>
      <c r="K366" s="1"/>
    </row>
    <row r="367" spans="2:11" ht="12.75" customHeight="1">
      <c r="B367" s="1"/>
      <c r="C367" s="1"/>
      <c r="J367" s="1"/>
      <c r="K367" s="1"/>
    </row>
    <row r="368" spans="2:11" ht="12.75" customHeight="1">
      <c r="B368" s="1"/>
      <c r="C368" s="1"/>
      <c r="J368" s="1"/>
      <c r="K368" s="1"/>
    </row>
    <row r="369" spans="2:11" ht="12.75" customHeight="1">
      <c r="B369" s="1"/>
      <c r="C369" s="1"/>
      <c r="J369" s="1"/>
      <c r="K369" s="1"/>
    </row>
    <row r="370" spans="2:11" ht="12.75" customHeight="1">
      <c r="B370" s="1"/>
      <c r="C370" s="1"/>
      <c r="J370" s="1"/>
      <c r="K370" s="1"/>
    </row>
    <row r="371" spans="2:11" ht="12.75" customHeight="1">
      <c r="B371" s="1"/>
      <c r="C371" s="1"/>
      <c r="J371" s="1"/>
      <c r="K371" s="1"/>
    </row>
    <row r="372" spans="2:11" ht="12.75" customHeight="1">
      <c r="B372" s="1"/>
      <c r="C372" s="1"/>
      <c r="J372" s="1"/>
      <c r="K372" s="1"/>
    </row>
    <row r="373" spans="2:11" ht="12.75" customHeight="1">
      <c r="B373" s="1"/>
      <c r="C373" s="1"/>
      <c r="J373" s="1"/>
      <c r="K373" s="1"/>
    </row>
    <row r="374" spans="2:11" ht="12.75" customHeight="1">
      <c r="B374" s="1"/>
      <c r="C374" s="1"/>
      <c r="J374" s="1"/>
      <c r="K374" s="1"/>
    </row>
    <row r="375" spans="2:11" ht="12.75" customHeight="1">
      <c r="B375" s="1"/>
      <c r="C375" s="1"/>
      <c r="J375" s="1"/>
      <c r="K375" s="1"/>
    </row>
    <row r="376" spans="2:11" ht="12.75" customHeight="1">
      <c r="B376" s="1"/>
      <c r="C376" s="1"/>
      <c r="J376" s="1"/>
      <c r="K376" s="1"/>
    </row>
    <row r="377" spans="2:11" ht="12.75" customHeight="1">
      <c r="B377" s="1"/>
      <c r="C377" s="1"/>
      <c r="J377" s="1"/>
      <c r="K377" s="1"/>
    </row>
    <row r="378" spans="2:11" ht="12.75" customHeight="1">
      <c r="B378" s="1"/>
      <c r="C378" s="1"/>
      <c r="J378" s="1"/>
      <c r="K378" s="1"/>
    </row>
    <row r="379" spans="2:11" ht="12.75" customHeight="1">
      <c r="B379" s="1"/>
      <c r="C379" s="1"/>
      <c r="J379" s="1"/>
      <c r="K379" s="1"/>
    </row>
    <row r="380" spans="2:11" ht="12.75" customHeight="1">
      <c r="B380" s="1"/>
      <c r="C380" s="1"/>
      <c r="J380" s="1"/>
      <c r="K380" s="1"/>
    </row>
    <row r="381" spans="2:11" ht="12.75" customHeight="1">
      <c r="B381" s="1"/>
      <c r="C381" s="1"/>
      <c r="J381" s="1"/>
      <c r="K381" s="1"/>
    </row>
    <row r="382" spans="2:11" ht="12.75" customHeight="1">
      <c r="B382" s="1"/>
      <c r="C382" s="1"/>
      <c r="J382" s="1"/>
      <c r="K382" s="1"/>
    </row>
    <row r="383" spans="2:11" ht="12.75" customHeight="1">
      <c r="B383" s="1"/>
      <c r="C383" s="1"/>
      <c r="J383" s="1"/>
      <c r="K383" s="1"/>
    </row>
    <row r="384" spans="2:11" ht="12.75" customHeight="1">
      <c r="B384" s="1"/>
      <c r="C384" s="1"/>
      <c r="J384" s="1"/>
      <c r="K384" s="1"/>
    </row>
    <row r="385" spans="2:11" ht="12.75" customHeight="1">
      <c r="B385" s="1"/>
      <c r="C385" s="1"/>
      <c r="J385" s="1"/>
      <c r="K385" s="1"/>
    </row>
    <row r="386" spans="2:11" ht="12.75" customHeight="1">
      <c r="B386" s="1"/>
      <c r="C386" s="1"/>
      <c r="J386" s="1"/>
      <c r="K386" s="1"/>
    </row>
    <row r="387" spans="2:11" ht="12.75" customHeight="1">
      <c r="B387" s="1"/>
      <c r="C387" s="1"/>
      <c r="J387" s="1"/>
      <c r="K387" s="1"/>
    </row>
    <row r="388" spans="2:11" ht="12.75" customHeight="1">
      <c r="B388" s="1"/>
      <c r="C388" s="1"/>
      <c r="J388" s="1"/>
      <c r="K388" s="1"/>
    </row>
    <row r="389" spans="2:11" ht="12.75" customHeight="1">
      <c r="B389" s="1"/>
      <c r="C389" s="1"/>
      <c r="J389" s="1"/>
      <c r="K389" s="1"/>
    </row>
    <row r="390" spans="2:11" ht="12.75" customHeight="1">
      <c r="B390" s="1"/>
      <c r="C390" s="1"/>
      <c r="J390" s="1"/>
      <c r="K390" s="1"/>
    </row>
    <row r="391" spans="2:11" ht="12.75" customHeight="1">
      <c r="B391" s="1"/>
      <c r="C391" s="1"/>
      <c r="J391" s="1"/>
      <c r="K391" s="1"/>
    </row>
    <row r="392" spans="2:11" ht="12.75" customHeight="1">
      <c r="B392" s="1"/>
      <c r="C392" s="1"/>
      <c r="J392" s="1"/>
      <c r="K392" s="1"/>
    </row>
    <row r="393" spans="2:11" ht="12.75" customHeight="1">
      <c r="B393" s="1"/>
      <c r="C393" s="1"/>
      <c r="J393" s="1"/>
      <c r="K393" s="1"/>
    </row>
    <row r="394" spans="2:11" ht="12.75" customHeight="1">
      <c r="B394" s="1"/>
      <c r="C394" s="1"/>
      <c r="J394" s="1"/>
      <c r="K394" s="1"/>
    </row>
    <row r="395" spans="2:11" ht="12.75" customHeight="1">
      <c r="B395" s="1"/>
      <c r="C395" s="1"/>
      <c r="J395" s="1"/>
      <c r="K395" s="1"/>
    </row>
    <row r="396" spans="2:11" ht="12.75" customHeight="1">
      <c r="B396" s="1"/>
      <c r="C396" s="1"/>
      <c r="J396" s="1"/>
      <c r="K396" s="1"/>
    </row>
    <row r="397" spans="2:11" ht="12.75" customHeight="1">
      <c r="B397" s="1"/>
      <c r="C397" s="1"/>
      <c r="J397" s="1"/>
      <c r="K397" s="1"/>
    </row>
    <row r="398" spans="2:11" ht="12.75" customHeight="1">
      <c r="B398" s="1"/>
      <c r="C398" s="1"/>
      <c r="J398" s="1"/>
      <c r="K398" s="1"/>
    </row>
    <row r="399" spans="2:11" ht="12.75" customHeight="1">
      <c r="B399" s="1"/>
      <c r="C399" s="1"/>
      <c r="J399" s="1"/>
      <c r="K399" s="1"/>
    </row>
    <row r="400" spans="2:11" ht="12.75" customHeight="1">
      <c r="B400" s="1"/>
      <c r="C400" s="1"/>
      <c r="J400" s="1"/>
      <c r="K400" s="1"/>
    </row>
    <row r="401" spans="2:11" ht="12.75" customHeight="1">
      <c r="B401" s="1"/>
      <c r="C401" s="1"/>
      <c r="J401" s="1"/>
      <c r="K401" s="1"/>
    </row>
    <row r="402" spans="2:11" ht="12.75" customHeight="1">
      <c r="B402" s="1"/>
      <c r="C402" s="1"/>
      <c r="J402" s="1"/>
      <c r="K402" s="1"/>
    </row>
    <row r="403" spans="2:11" ht="12.75" customHeight="1">
      <c r="B403" s="1"/>
      <c r="C403" s="1"/>
      <c r="J403" s="1"/>
      <c r="K403" s="1"/>
    </row>
    <row r="404" spans="2:11" ht="12.75" customHeight="1">
      <c r="B404" s="1"/>
      <c r="C404" s="1"/>
      <c r="J404" s="1"/>
      <c r="K404" s="1"/>
    </row>
    <row r="405" spans="2:11" ht="12.75" customHeight="1">
      <c r="B405" s="1"/>
      <c r="C405" s="1"/>
      <c r="J405" s="1"/>
      <c r="K405" s="1"/>
    </row>
    <row r="406" spans="2:11" ht="12.75" customHeight="1">
      <c r="B406" s="1"/>
      <c r="C406" s="1"/>
      <c r="J406" s="1"/>
      <c r="K406" s="1"/>
    </row>
    <row r="407" spans="2:11" ht="12.75" customHeight="1">
      <c r="B407" s="1"/>
      <c r="C407" s="1"/>
      <c r="J407" s="1"/>
      <c r="K407" s="1"/>
    </row>
    <row r="408" spans="2:11" ht="12.75" customHeight="1">
      <c r="B408" s="1"/>
      <c r="C408" s="1"/>
      <c r="J408" s="1"/>
      <c r="K408" s="1"/>
    </row>
    <row r="409" spans="2:11" ht="12.75" customHeight="1">
      <c r="B409" s="1"/>
      <c r="C409" s="1"/>
      <c r="J409" s="1"/>
      <c r="K409" s="1"/>
    </row>
    <row r="410" spans="2:11" ht="12.75" customHeight="1">
      <c r="B410" s="1"/>
      <c r="C410" s="1"/>
      <c r="J410" s="1"/>
      <c r="K410" s="1"/>
    </row>
    <row r="411" spans="2:11" ht="12.75" customHeight="1">
      <c r="B411" s="1"/>
      <c r="C411" s="1"/>
      <c r="J411" s="1"/>
      <c r="K411" s="1"/>
    </row>
    <row r="412" spans="2:11" ht="12.75" customHeight="1">
      <c r="B412" s="1"/>
      <c r="C412" s="1"/>
      <c r="J412" s="1"/>
      <c r="K412" s="1"/>
    </row>
    <row r="413" spans="2:11" ht="12.75" customHeight="1">
      <c r="B413" s="1"/>
      <c r="C413" s="1"/>
      <c r="J413" s="1"/>
      <c r="K413" s="1"/>
    </row>
    <row r="414" spans="2:11" ht="12.75" customHeight="1">
      <c r="B414" s="1"/>
      <c r="C414" s="1"/>
      <c r="J414" s="1"/>
      <c r="K414" s="1"/>
    </row>
    <row r="415" spans="2:11" ht="12.75" customHeight="1">
      <c r="B415" s="1"/>
      <c r="C415" s="1"/>
      <c r="J415" s="1"/>
      <c r="K415" s="1"/>
    </row>
    <row r="416" spans="2:11" ht="12.75" customHeight="1">
      <c r="B416" s="1"/>
      <c r="C416" s="1"/>
      <c r="J416" s="1"/>
      <c r="K416" s="1"/>
    </row>
    <row r="417" spans="2:11" ht="12.75" customHeight="1">
      <c r="B417" s="1"/>
      <c r="C417" s="1"/>
      <c r="J417" s="1"/>
      <c r="K417" s="1"/>
    </row>
    <row r="418" spans="2:11" ht="12.75" customHeight="1">
      <c r="B418" s="1"/>
      <c r="C418" s="1"/>
      <c r="J418" s="1"/>
      <c r="K418" s="1"/>
    </row>
    <row r="419" spans="2:11" ht="12.75" customHeight="1">
      <c r="B419" s="1"/>
      <c r="C419" s="1"/>
      <c r="J419" s="1"/>
      <c r="K419" s="1"/>
    </row>
    <row r="420" spans="2:11" ht="12.75" customHeight="1">
      <c r="B420" s="1"/>
      <c r="C420" s="1"/>
      <c r="J420" s="1"/>
      <c r="K420" s="1"/>
    </row>
    <row r="421" spans="2:11" ht="12.75" customHeight="1">
      <c r="B421" s="1"/>
      <c r="C421" s="1"/>
      <c r="J421" s="1"/>
      <c r="K421" s="1"/>
    </row>
    <row r="422" spans="2:11" ht="12.75" customHeight="1">
      <c r="B422" s="1"/>
      <c r="C422" s="1"/>
      <c r="J422" s="1"/>
      <c r="K422" s="1"/>
    </row>
    <row r="423" spans="2:11" ht="12.75" customHeight="1">
      <c r="B423" s="1"/>
      <c r="C423" s="1"/>
      <c r="J423" s="1"/>
      <c r="K423" s="1"/>
    </row>
    <row r="424" spans="2:11" ht="12.75" customHeight="1">
      <c r="B424" s="1"/>
      <c r="C424" s="1"/>
      <c r="J424" s="1"/>
      <c r="K424" s="1"/>
    </row>
    <row r="425" spans="2:11" ht="12.75" customHeight="1">
      <c r="B425" s="1"/>
      <c r="C425" s="1"/>
      <c r="J425" s="1"/>
      <c r="K425" s="1"/>
    </row>
    <row r="426" spans="2:11" ht="12.75" customHeight="1">
      <c r="B426" s="1"/>
      <c r="C426" s="1"/>
      <c r="J426" s="1"/>
      <c r="K426" s="1"/>
    </row>
    <row r="427" spans="2:11" ht="12.75" customHeight="1">
      <c r="B427" s="1"/>
      <c r="C427" s="1"/>
      <c r="J427" s="1"/>
      <c r="K427" s="1"/>
    </row>
    <row r="428" spans="2:11" ht="12.75" customHeight="1">
      <c r="B428" s="1"/>
      <c r="C428" s="1"/>
      <c r="J428" s="1"/>
      <c r="K428" s="1"/>
    </row>
    <row r="429" spans="2:11" ht="12.75" customHeight="1">
      <c r="B429" s="1"/>
      <c r="C429" s="1"/>
      <c r="J429" s="1"/>
      <c r="K429" s="1"/>
    </row>
    <row r="430" spans="2:11" ht="12.75" customHeight="1">
      <c r="B430" s="1"/>
      <c r="C430" s="1"/>
      <c r="J430" s="1"/>
      <c r="K430" s="1"/>
    </row>
    <row r="431" spans="2:11" ht="12.75" customHeight="1">
      <c r="B431" s="1"/>
      <c r="C431" s="1"/>
      <c r="J431" s="1"/>
      <c r="K431" s="1"/>
    </row>
    <row r="432" spans="2:11" ht="12.75" customHeight="1">
      <c r="B432" s="1"/>
      <c r="C432" s="1"/>
      <c r="J432" s="1"/>
      <c r="K432" s="1"/>
    </row>
    <row r="433" spans="2:11" ht="12.75" customHeight="1">
      <c r="B433" s="1"/>
      <c r="C433" s="1"/>
      <c r="J433" s="1"/>
      <c r="K433" s="1"/>
    </row>
    <row r="434" spans="2:11" ht="12.75" customHeight="1">
      <c r="B434" s="1"/>
      <c r="C434" s="1"/>
      <c r="J434" s="1"/>
      <c r="K434" s="1"/>
    </row>
    <row r="435" spans="2:11" ht="12.75" customHeight="1">
      <c r="B435" s="1"/>
      <c r="C435" s="1"/>
      <c r="J435" s="1"/>
      <c r="K435" s="1"/>
    </row>
    <row r="436" spans="2:11" ht="12.75" customHeight="1">
      <c r="B436" s="1"/>
      <c r="C436" s="1"/>
      <c r="J436" s="1"/>
      <c r="K436" s="1"/>
    </row>
    <row r="437" spans="2:11" ht="12.75" customHeight="1">
      <c r="B437" s="1"/>
      <c r="C437" s="1"/>
      <c r="J437" s="1"/>
      <c r="K437" s="1"/>
    </row>
    <row r="438" spans="2:11" ht="12.75" customHeight="1">
      <c r="B438" s="1"/>
      <c r="C438" s="1"/>
      <c r="J438" s="1"/>
      <c r="K438" s="1"/>
    </row>
    <row r="439" spans="2:11" ht="12.75" customHeight="1">
      <c r="B439" s="1"/>
      <c r="C439" s="1"/>
      <c r="J439" s="1"/>
      <c r="K439" s="1"/>
    </row>
    <row r="440" spans="2:11" ht="12.75" customHeight="1">
      <c r="B440" s="1"/>
      <c r="C440" s="1"/>
      <c r="J440" s="1"/>
      <c r="K440" s="1"/>
    </row>
    <row r="441" spans="2:11" ht="12.75" customHeight="1">
      <c r="B441" s="1"/>
      <c r="C441" s="1"/>
      <c r="J441" s="1"/>
      <c r="K441" s="1"/>
    </row>
    <row r="442" spans="2:11" ht="12.75" customHeight="1">
      <c r="B442" s="1"/>
      <c r="C442" s="1"/>
      <c r="J442" s="1"/>
      <c r="K442" s="1"/>
    </row>
    <row r="443" spans="2:11" ht="12.75" customHeight="1">
      <c r="B443" s="1"/>
      <c r="C443" s="1"/>
      <c r="J443" s="1"/>
      <c r="K443" s="1"/>
    </row>
    <row r="444" spans="2:11" ht="12.75" customHeight="1">
      <c r="B444" s="1"/>
      <c r="C444" s="1"/>
      <c r="J444" s="1"/>
      <c r="K444" s="1"/>
    </row>
    <row r="445" spans="2:11" ht="12.75" customHeight="1">
      <c r="B445" s="1"/>
      <c r="C445" s="1"/>
      <c r="J445" s="1"/>
      <c r="K445" s="1"/>
    </row>
    <row r="446" spans="2:11" ht="12.75" customHeight="1">
      <c r="B446" s="1"/>
      <c r="C446" s="1"/>
      <c r="J446" s="1"/>
      <c r="K446" s="1"/>
    </row>
    <row r="447" spans="2:11" ht="12.75" customHeight="1">
      <c r="B447" s="1"/>
      <c r="C447" s="1"/>
      <c r="J447" s="1"/>
      <c r="K447" s="1"/>
    </row>
    <row r="448" spans="2:11" ht="12.75" customHeight="1">
      <c r="B448" s="1"/>
      <c r="C448" s="1"/>
      <c r="J448" s="1"/>
      <c r="K448" s="1"/>
    </row>
    <row r="449" spans="2:11" ht="12.75" customHeight="1">
      <c r="B449" s="1"/>
      <c r="C449" s="1"/>
      <c r="J449" s="1"/>
      <c r="K449" s="1"/>
    </row>
    <row r="450" spans="2:11" ht="12.75" customHeight="1">
      <c r="B450" s="1"/>
      <c r="C450" s="1"/>
      <c r="J450" s="1"/>
      <c r="K450" s="1"/>
    </row>
    <row r="451" spans="2:11" ht="12.75" customHeight="1">
      <c r="B451" s="1"/>
      <c r="C451" s="1"/>
      <c r="J451" s="1"/>
      <c r="K451" s="1"/>
    </row>
    <row r="452" spans="2:11" ht="12.75" customHeight="1">
      <c r="B452" s="1"/>
      <c r="C452" s="1"/>
      <c r="J452" s="1"/>
      <c r="K452" s="1"/>
    </row>
    <row r="453" spans="2:11" ht="12.75" customHeight="1">
      <c r="B453" s="1"/>
      <c r="C453" s="1"/>
      <c r="J453" s="1"/>
      <c r="K453" s="1"/>
    </row>
    <row r="454" spans="2:11" ht="12.75" customHeight="1">
      <c r="B454" s="1"/>
      <c r="C454" s="1"/>
      <c r="J454" s="1"/>
      <c r="K454" s="1"/>
    </row>
    <row r="455" spans="2:11" ht="12.75" customHeight="1">
      <c r="B455" s="1"/>
      <c r="C455" s="1"/>
      <c r="J455" s="1"/>
      <c r="K455" s="1"/>
    </row>
    <row r="456" spans="2:11" ht="12.75" customHeight="1">
      <c r="B456" s="1"/>
      <c r="C456" s="1"/>
      <c r="J456" s="1"/>
      <c r="K456" s="1"/>
    </row>
    <row r="457" spans="2:11" ht="12.75" customHeight="1">
      <c r="B457" s="1"/>
      <c r="C457" s="1"/>
      <c r="J457" s="1"/>
      <c r="K457" s="1"/>
    </row>
    <row r="458" spans="2:11" ht="12.75" customHeight="1">
      <c r="B458" s="1"/>
      <c r="C458" s="1"/>
      <c r="J458" s="1"/>
      <c r="K458" s="1"/>
    </row>
    <row r="459" spans="2:11" ht="12.75" customHeight="1">
      <c r="B459" s="1"/>
      <c r="C459" s="1"/>
      <c r="J459" s="1"/>
      <c r="K459" s="1"/>
    </row>
    <row r="460" spans="2:11" ht="12.75" customHeight="1">
      <c r="B460" s="1"/>
      <c r="C460" s="1"/>
      <c r="J460" s="1"/>
      <c r="K460" s="1"/>
    </row>
    <row r="461" spans="2:11" ht="12.75" customHeight="1">
      <c r="B461" s="1"/>
      <c r="C461" s="1"/>
      <c r="J461" s="1"/>
      <c r="K461" s="1"/>
    </row>
    <row r="462" spans="2:11" ht="12.75" customHeight="1">
      <c r="B462" s="1"/>
      <c r="C462" s="1"/>
      <c r="J462" s="1"/>
      <c r="K462" s="1"/>
    </row>
    <row r="463" spans="2:11" ht="12.75" customHeight="1">
      <c r="B463" s="1"/>
      <c r="C463" s="1"/>
      <c r="J463" s="1"/>
      <c r="K463" s="1"/>
    </row>
    <row r="464" spans="2:11" ht="12.75" customHeight="1">
      <c r="B464" s="1"/>
      <c r="C464" s="1"/>
      <c r="J464" s="1"/>
      <c r="K464" s="1"/>
    </row>
    <row r="465" spans="2:11" ht="12.75" customHeight="1">
      <c r="B465" s="1"/>
      <c r="C465" s="1"/>
      <c r="J465" s="1"/>
      <c r="K465" s="1"/>
    </row>
    <row r="466" spans="2:11" ht="12.75" customHeight="1">
      <c r="B466" s="1"/>
      <c r="C466" s="1"/>
      <c r="J466" s="1"/>
      <c r="K466" s="1"/>
    </row>
    <row r="467" spans="2:11" ht="12.75" customHeight="1">
      <c r="B467" s="1"/>
      <c r="C467" s="1"/>
      <c r="J467" s="1"/>
      <c r="K467" s="1"/>
    </row>
    <row r="468" spans="2:11" ht="12.75" customHeight="1">
      <c r="B468" s="1"/>
      <c r="C468" s="1"/>
      <c r="J468" s="1"/>
      <c r="K468" s="1"/>
    </row>
    <row r="469" spans="2:11" ht="12.75" customHeight="1">
      <c r="B469" s="1"/>
      <c r="C469" s="1"/>
      <c r="J469" s="1"/>
      <c r="K469" s="1"/>
    </row>
    <row r="470" spans="2:11" ht="12.75" customHeight="1">
      <c r="B470" s="1"/>
      <c r="C470" s="1"/>
      <c r="J470" s="1"/>
      <c r="K470" s="1"/>
    </row>
    <row r="471" spans="2:11" ht="12.75" customHeight="1">
      <c r="B471" s="1"/>
      <c r="C471" s="1"/>
      <c r="J471" s="1"/>
      <c r="K471" s="1"/>
    </row>
    <row r="472" spans="2:11" ht="12.75" customHeight="1">
      <c r="B472" s="1"/>
      <c r="C472" s="1"/>
      <c r="J472" s="1"/>
      <c r="K472" s="1"/>
    </row>
    <row r="473" spans="2:11" ht="12.75" customHeight="1">
      <c r="B473" s="1"/>
      <c r="C473" s="1"/>
      <c r="J473" s="1"/>
      <c r="K473" s="1"/>
    </row>
    <row r="474" spans="2:11" ht="12.75" customHeight="1">
      <c r="B474" s="1"/>
      <c r="C474" s="1"/>
      <c r="J474" s="1"/>
      <c r="K474" s="1"/>
    </row>
    <row r="475" spans="2:11" ht="12.75" customHeight="1">
      <c r="B475" s="1"/>
      <c r="C475" s="1"/>
      <c r="J475" s="1"/>
      <c r="K475" s="1"/>
    </row>
    <row r="476" spans="2:11" ht="12.75" customHeight="1">
      <c r="B476" s="1"/>
      <c r="C476" s="1"/>
      <c r="J476" s="1"/>
      <c r="K476" s="1"/>
    </row>
    <row r="477" spans="2:11" ht="12.75" customHeight="1">
      <c r="B477" s="1"/>
      <c r="C477" s="1"/>
      <c r="J477" s="1"/>
      <c r="K477" s="1"/>
    </row>
    <row r="478" spans="2:11" ht="12.75" customHeight="1">
      <c r="B478" s="1"/>
      <c r="C478" s="1"/>
      <c r="J478" s="1"/>
      <c r="K478" s="1"/>
    </row>
    <row r="479" spans="2:11" ht="12.75" customHeight="1">
      <c r="B479" s="1"/>
      <c r="C479" s="1"/>
      <c r="J479" s="1"/>
      <c r="K479" s="1"/>
    </row>
    <row r="480" spans="2:11" ht="12.75" customHeight="1">
      <c r="B480" s="1"/>
      <c r="C480" s="1"/>
      <c r="J480" s="1"/>
      <c r="K480" s="1"/>
    </row>
    <row r="481" spans="2:11" ht="12.75" customHeight="1">
      <c r="B481" s="1"/>
      <c r="C481" s="1"/>
      <c r="J481" s="1"/>
      <c r="K481" s="1"/>
    </row>
    <row r="482" spans="2:11" ht="12.75" customHeight="1">
      <c r="B482" s="1"/>
      <c r="C482" s="1"/>
      <c r="J482" s="1"/>
      <c r="K482" s="1"/>
    </row>
    <row r="483" spans="2:11" ht="12.75" customHeight="1">
      <c r="B483" s="1"/>
      <c r="C483" s="1"/>
      <c r="J483" s="1"/>
      <c r="K483" s="1"/>
    </row>
    <row r="484" spans="2:11" ht="12.75" customHeight="1">
      <c r="B484" s="1"/>
      <c r="C484" s="1"/>
      <c r="J484" s="1"/>
      <c r="K484" s="1"/>
    </row>
    <row r="485" spans="2:11" ht="12.75" customHeight="1">
      <c r="B485" s="1"/>
      <c r="C485" s="1"/>
      <c r="J485" s="1"/>
      <c r="K485" s="1"/>
    </row>
    <row r="486" spans="2:11" ht="12.75" customHeight="1">
      <c r="B486" s="1"/>
      <c r="C486" s="1"/>
      <c r="J486" s="1"/>
      <c r="K486" s="1"/>
    </row>
    <row r="487" spans="2:11" ht="12.75" customHeight="1">
      <c r="B487" s="1"/>
      <c r="C487" s="1"/>
      <c r="J487" s="1"/>
      <c r="K487" s="1"/>
    </row>
    <row r="488" spans="2:11" ht="12.75" customHeight="1">
      <c r="B488" s="1"/>
      <c r="C488" s="1"/>
      <c r="J488" s="1"/>
      <c r="K488" s="1"/>
    </row>
    <row r="489" spans="2:11" ht="12.75" customHeight="1">
      <c r="B489" s="1"/>
      <c r="C489" s="1"/>
      <c r="J489" s="1"/>
      <c r="K489" s="1"/>
    </row>
    <row r="490" spans="2:11" ht="12.75" customHeight="1">
      <c r="B490" s="1"/>
      <c r="C490" s="1"/>
      <c r="J490" s="1"/>
      <c r="K490" s="1"/>
    </row>
    <row r="491" spans="2:11" ht="12.75" customHeight="1">
      <c r="B491" s="1"/>
      <c r="C491" s="1"/>
      <c r="J491" s="1"/>
      <c r="K491" s="1"/>
    </row>
    <row r="492" spans="2:11" ht="12.75" customHeight="1">
      <c r="B492" s="1"/>
      <c r="C492" s="1"/>
      <c r="J492" s="1"/>
      <c r="K492" s="1"/>
    </row>
    <row r="493" spans="2:11" ht="12.75" customHeight="1">
      <c r="B493" s="1"/>
      <c r="C493" s="1"/>
      <c r="J493" s="1"/>
      <c r="K493" s="1"/>
    </row>
    <row r="494" spans="2:11" ht="12.75" customHeight="1">
      <c r="B494" s="1"/>
      <c r="C494" s="1"/>
      <c r="J494" s="1"/>
      <c r="K494" s="1"/>
    </row>
    <row r="495" spans="2:11" ht="12.75" customHeight="1">
      <c r="B495" s="1"/>
      <c r="C495" s="1"/>
      <c r="J495" s="1"/>
      <c r="K495" s="1"/>
    </row>
    <row r="496" spans="2:11" ht="12.75" customHeight="1">
      <c r="B496" s="1"/>
      <c r="C496" s="1"/>
      <c r="J496" s="1"/>
      <c r="K496" s="1"/>
    </row>
    <row r="497" spans="2:11" ht="12.75" customHeight="1">
      <c r="B497" s="1"/>
      <c r="C497" s="1"/>
      <c r="J497" s="1"/>
      <c r="K497" s="1"/>
    </row>
    <row r="498" spans="2:11" ht="12.75" customHeight="1">
      <c r="B498" s="1"/>
      <c r="C498" s="1"/>
      <c r="J498" s="1"/>
      <c r="K498" s="1"/>
    </row>
    <row r="499" spans="2:11" ht="12.75" customHeight="1">
      <c r="B499" s="1"/>
      <c r="C499" s="1"/>
      <c r="J499" s="1"/>
      <c r="K499" s="1"/>
    </row>
    <row r="500" spans="2:11" ht="12.75" customHeight="1">
      <c r="B500" s="1"/>
      <c r="C500" s="1"/>
      <c r="J500" s="1"/>
      <c r="K500" s="1"/>
    </row>
    <row r="501" spans="2:11" ht="12.75" customHeight="1">
      <c r="B501" s="1"/>
      <c r="C501" s="1"/>
      <c r="J501" s="1"/>
      <c r="K501" s="1"/>
    </row>
    <row r="502" spans="2:11" ht="12.75" customHeight="1">
      <c r="B502" s="1"/>
      <c r="C502" s="1"/>
      <c r="J502" s="1"/>
      <c r="K502" s="1"/>
    </row>
    <row r="503" spans="2:11" ht="12.75" customHeight="1">
      <c r="B503" s="1"/>
      <c r="C503" s="1"/>
      <c r="J503" s="1"/>
      <c r="K503" s="1"/>
    </row>
    <row r="504" spans="2:11" ht="12.75" customHeight="1">
      <c r="B504" s="1"/>
      <c r="C504" s="1"/>
      <c r="J504" s="1"/>
      <c r="K504" s="1"/>
    </row>
    <row r="505" spans="2:11" ht="12.75" customHeight="1">
      <c r="B505" s="1"/>
      <c r="C505" s="1"/>
      <c r="J505" s="1"/>
      <c r="K505" s="1"/>
    </row>
    <row r="506" spans="2:11" ht="12.75" customHeight="1">
      <c r="B506" s="1"/>
      <c r="C506" s="1"/>
      <c r="J506" s="1"/>
      <c r="K506" s="1"/>
    </row>
    <row r="507" spans="2:11" ht="12.75" customHeight="1">
      <c r="B507" s="1"/>
      <c r="C507" s="1"/>
      <c r="J507" s="1"/>
      <c r="K507" s="1"/>
    </row>
    <row r="508" spans="2:11" ht="12.75" customHeight="1">
      <c r="B508" s="1"/>
      <c r="C508" s="1"/>
      <c r="J508" s="1"/>
      <c r="K508" s="1"/>
    </row>
    <row r="509" spans="2:11" ht="12.75" customHeight="1">
      <c r="B509" s="1"/>
      <c r="C509" s="1"/>
      <c r="J509" s="1"/>
      <c r="K509" s="1"/>
    </row>
    <row r="510" spans="2:11" ht="12.75" customHeight="1">
      <c r="B510" s="1"/>
      <c r="C510" s="1"/>
      <c r="J510" s="1"/>
      <c r="K510" s="1"/>
    </row>
    <row r="511" spans="2:11" ht="12.75" customHeight="1">
      <c r="B511" s="1"/>
      <c r="C511" s="1"/>
      <c r="J511" s="1"/>
      <c r="K511" s="1"/>
    </row>
    <row r="512" spans="2:11" ht="12.75" customHeight="1">
      <c r="B512" s="1"/>
      <c r="C512" s="1"/>
      <c r="J512" s="1"/>
      <c r="K512" s="1"/>
    </row>
    <row r="513" spans="2:11" ht="12.75" customHeight="1">
      <c r="B513" s="1"/>
      <c r="C513" s="1"/>
      <c r="J513" s="1"/>
      <c r="K513" s="1"/>
    </row>
    <row r="514" spans="2:11" ht="12.75" customHeight="1">
      <c r="B514" s="1"/>
      <c r="C514" s="1"/>
      <c r="J514" s="1"/>
      <c r="K514" s="1"/>
    </row>
    <row r="515" spans="2:11" ht="12.75" customHeight="1">
      <c r="B515" s="1"/>
      <c r="C515" s="1"/>
      <c r="J515" s="1"/>
      <c r="K515" s="1"/>
    </row>
    <row r="516" spans="2:11" ht="12.75" customHeight="1">
      <c r="B516" s="1"/>
      <c r="C516" s="1"/>
      <c r="J516" s="1"/>
      <c r="K516" s="1"/>
    </row>
    <row r="517" spans="2:11" ht="12.75" customHeight="1">
      <c r="B517" s="1"/>
      <c r="C517" s="1"/>
      <c r="J517" s="1"/>
      <c r="K517" s="1"/>
    </row>
    <row r="518" spans="2:11" ht="12.75" customHeight="1">
      <c r="B518" s="1"/>
      <c r="C518" s="1"/>
      <c r="J518" s="1"/>
      <c r="K518" s="1"/>
    </row>
    <row r="519" spans="2:11" ht="12.75" customHeight="1">
      <c r="B519" s="1"/>
      <c r="C519" s="1"/>
      <c r="J519" s="1"/>
      <c r="K519" s="1"/>
    </row>
    <row r="520" spans="2:11" ht="12.75" customHeight="1">
      <c r="B520" s="1"/>
      <c r="C520" s="1"/>
      <c r="J520" s="1"/>
      <c r="K520" s="1"/>
    </row>
    <row r="521" spans="2:11" ht="12.75" customHeight="1">
      <c r="B521" s="1"/>
      <c r="C521" s="1"/>
      <c r="J521" s="1"/>
      <c r="K521" s="1"/>
    </row>
    <row r="522" spans="2:11" ht="12.75" customHeight="1">
      <c r="B522" s="1"/>
      <c r="C522" s="1"/>
      <c r="J522" s="1"/>
      <c r="K522" s="1"/>
    </row>
    <row r="523" spans="2:11" ht="12.75" customHeight="1">
      <c r="B523" s="1"/>
      <c r="C523" s="1"/>
      <c r="J523" s="1"/>
      <c r="K523" s="1"/>
    </row>
    <row r="524" spans="2:11" ht="12.75" customHeight="1">
      <c r="B524" s="1"/>
      <c r="C524" s="1"/>
      <c r="J524" s="1"/>
      <c r="K524" s="1"/>
    </row>
    <row r="525" spans="2:11" ht="12.75" customHeight="1">
      <c r="B525" s="1"/>
      <c r="C525" s="1"/>
      <c r="J525" s="1"/>
      <c r="K525" s="1"/>
    </row>
    <row r="526" spans="2:11" ht="12.75" customHeight="1">
      <c r="B526" s="1"/>
      <c r="C526" s="1"/>
      <c r="J526" s="1"/>
      <c r="K526" s="1"/>
    </row>
    <row r="527" spans="2:11" ht="12.75" customHeight="1">
      <c r="B527" s="1"/>
      <c r="C527" s="1"/>
      <c r="J527" s="1"/>
      <c r="K527" s="1"/>
    </row>
    <row r="528" spans="2:11" ht="12.75" customHeight="1">
      <c r="B528" s="1"/>
      <c r="C528" s="1"/>
      <c r="J528" s="1"/>
      <c r="K528" s="1"/>
    </row>
    <row r="529" spans="2:11" ht="12.75" customHeight="1">
      <c r="B529" s="1"/>
      <c r="C529" s="1"/>
      <c r="J529" s="1"/>
      <c r="K529" s="1"/>
    </row>
    <row r="530" spans="2:11" ht="12.75" customHeight="1">
      <c r="B530" s="1"/>
      <c r="C530" s="1"/>
      <c r="J530" s="1"/>
      <c r="K530" s="1"/>
    </row>
    <row r="531" spans="2:11" ht="12.75" customHeight="1">
      <c r="B531" s="1"/>
      <c r="C531" s="1"/>
      <c r="J531" s="1"/>
      <c r="K531" s="1"/>
    </row>
    <row r="532" spans="2:11" ht="12.75" customHeight="1">
      <c r="B532" s="1"/>
      <c r="C532" s="1"/>
      <c r="J532" s="1"/>
      <c r="K532" s="1"/>
    </row>
    <row r="533" spans="2:11" ht="12.75" customHeight="1">
      <c r="B533" s="1"/>
      <c r="C533" s="1"/>
      <c r="J533" s="1"/>
      <c r="K533" s="1"/>
    </row>
    <row r="534" spans="2:11" ht="12.75" customHeight="1">
      <c r="B534" s="1"/>
      <c r="C534" s="1"/>
      <c r="J534" s="1"/>
      <c r="K534" s="1"/>
    </row>
    <row r="535" spans="2:11" ht="12.75" customHeight="1">
      <c r="B535" s="1"/>
      <c r="C535" s="1"/>
      <c r="J535" s="1"/>
      <c r="K535" s="1"/>
    </row>
    <row r="536" spans="2:11" ht="12.75" customHeight="1">
      <c r="B536" s="1"/>
      <c r="C536" s="1"/>
      <c r="J536" s="1"/>
      <c r="K536" s="1"/>
    </row>
    <row r="537" spans="2:11" ht="12.75" customHeight="1">
      <c r="B537" s="1"/>
      <c r="C537" s="1"/>
      <c r="J537" s="1"/>
      <c r="K537" s="1"/>
    </row>
    <row r="538" spans="2:11" ht="12.75" customHeight="1">
      <c r="B538" s="1"/>
      <c r="C538" s="1"/>
      <c r="J538" s="1"/>
      <c r="K538" s="1"/>
    </row>
    <row r="539" spans="2:11" ht="12.75" customHeight="1">
      <c r="B539" s="1"/>
      <c r="C539" s="1"/>
      <c r="J539" s="1"/>
      <c r="K539" s="1"/>
    </row>
    <row r="540" spans="2:11" ht="12.75" customHeight="1">
      <c r="B540" s="1"/>
      <c r="C540" s="1"/>
      <c r="J540" s="1"/>
      <c r="K540" s="1"/>
    </row>
    <row r="541" spans="2:11" ht="12.75" customHeight="1">
      <c r="B541" s="1"/>
      <c r="C541" s="1"/>
      <c r="J541" s="1"/>
      <c r="K541" s="1"/>
    </row>
    <row r="542" spans="2:11" ht="12.75" customHeight="1">
      <c r="B542" s="1"/>
      <c r="C542" s="1"/>
      <c r="J542" s="1"/>
      <c r="K542" s="1"/>
    </row>
    <row r="543" spans="2:11" ht="12.75" customHeight="1">
      <c r="B543" s="1"/>
      <c r="C543" s="1"/>
      <c r="J543" s="1"/>
      <c r="K543" s="1"/>
    </row>
    <row r="544" spans="2:11" ht="12.75" customHeight="1">
      <c r="B544" s="1"/>
      <c r="C544" s="1"/>
      <c r="J544" s="1"/>
      <c r="K544" s="1"/>
    </row>
    <row r="545" spans="2:11" ht="12.75" customHeight="1">
      <c r="B545" s="1"/>
      <c r="C545" s="1"/>
      <c r="J545" s="1"/>
      <c r="K545" s="1"/>
    </row>
    <row r="546" spans="2:11" ht="12.75" customHeight="1">
      <c r="B546" s="1"/>
      <c r="C546" s="1"/>
      <c r="J546" s="1"/>
      <c r="K546" s="1"/>
    </row>
    <row r="547" spans="2:11" ht="12.75" customHeight="1">
      <c r="B547" s="1"/>
      <c r="C547" s="1"/>
      <c r="J547" s="1"/>
      <c r="K547" s="1"/>
    </row>
    <row r="548" spans="2:11" ht="12.75" customHeight="1">
      <c r="B548" s="1"/>
      <c r="C548" s="1"/>
      <c r="J548" s="1"/>
      <c r="K548" s="1"/>
    </row>
    <row r="549" spans="2:11" ht="12.75" customHeight="1">
      <c r="B549" s="1"/>
      <c r="C549" s="1"/>
      <c r="J549" s="1"/>
      <c r="K549" s="1"/>
    </row>
    <row r="550" spans="2:11" ht="12.75" customHeight="1">
      <c r="B550" s="1"/>
      <c r="C550" s="1"/>
      <c r="J550" s="1"/>
      <c r="K550" s="1"/>
    </row>
    <row r="551" spans="2:11" ht="12.75" customHeight="1">
      <c r="B551" s="1"/>
      <c r="C551" s="1"/>
      <c r="J551" s="1"/>
      <c r="K551" s="1"/>
    </row>
    <row r="552" spans="2:11" ht="12.75" customHeight="1">
      <c r="B552" s="1"/>
      <c r="C552" s="1"/>
      <c r="J552" s="1"/>
      <c r="K552" s="1"/>
    </row>
    <row r="553" spans="2:11" ht="12.75" customHeight="1">
      <c r="B553" s="1"/>
      <c r="C553" s="1"/>
      <c r="J553" s="1"/>
      <c r="K553" s="1"/>
    </row>
    <row r="554" spans="2:11" ht="12.75" customHeight="1">
      <c r="B554" s="1"/>
      <c r="C554" s="1"/>
      <c r="J554" s="1"/>
      <c r="K554" s="1"/>
    </row>
    <row r="555" spans="2:11" ht="12.75" customHeight="1">
      <c r="B555" s="1"/>
      <c r="C555" s="1"/>
      <c r="J555" s="1"/>
      <c r="K555" s="1"/>
    </row>
    <row r="556" spans="2:11" ht="12.75" customHeight="1">
      <c r="B556" s="1"/>
      <c r="C556" s="1"/>
      <c r="J556" s="1"/>
      <c r="K556" s="1"/>
    </row>
    <row r="557" spans="2:11" ht="12.75" customHeight="1">
      <c r="B557" s="1"/>
      <c r="C557" s="1"/>
      <c r="J557" s="1"/>
      <c r="K557" s="1"/>
    </row>
    <row r="558" spans="2:11" ht="12.75" customHeight="1">
      <c r="B558" s="1"/>
      <c r="C558" s="1"/>
      <c r="J558" s="1"/>
      <c r="K558" s="1"/>
    </row>
    <row r="559" spans="2:11" ht="12.75" customHeight="1">
      <c r="B559" s="1"/>
      <c r="C559" s="1"/>
      <c r="J559" s="1"/>
      <c r="K559" s="1"/>
    </row>
    <row r="560" spans="2:11" ht="12.75" customHeight="1">
      <c r="B560" s="1"/>
      <c r="C560" s="1"/>
      <c r="J560" s="1"/>
      <c r="K560" s="1"/>
    </row>
    <row r="561" spans="2:11" ht="12.75" customHeight="1">
      <c r="B561" s="1"/>
      <c r="C561" s="1"/>
      <c r="J561" s="1"/>
      <c r="K561" s="1"/>
    </row>
    <row r="562" spans="2:11" ht="12.75" customHeight="1">
      <c r="B562" s="1"/>
      <c r="C562" s="1"/>
      <c r="J562" s="1"/>
      <c r="K562" s="1"/>
    </row>
    <row r="563" spans="2:11" ht="12.75" customHeight="1">
      <c r="B563" s="1"/>
      <c r="C563" s="1"/>
      <c r="J563" s="1"/>
      <c r="K563" s="1"/>
    </row>
    <row r="564" spans="2:11" ht="12.75" customHeight="1">
      <c r="B564" s="1"/>
      <c r="C564" s="1"/>
      <c r="J564" s="1"/>
      <c r="K564" s="1"/>
    </row>
    <row r="565" spans="2:11" ht="12.75" customHeight="1">
      <c r="B565" s="1"/>
      <c r="C565" s="1"/>
      <c r="J565" s="1"/>
      <c r="K565" s="1"/>
    </row>
    <row r="566" spans="2:11" ht="12.75" customHeight="1">
      <c r="B566" s="1"/>
      <c r="C566" s="1"/>
      <c r="J566" s="1"/>
      <c r="K566" s="1"/>
    </row>
    <row r="567" spans="2:11" ht="12.75" customHeight="1">
      <c r="B567" s="1"/>
      <c r="C567" s="1"/>
      <c r="J567" s="1"/>
      <c r="K567" s="1"/>
    </row>
    <row r="568" spans="2:11" ht="12.75" customHeight="1">
      <c r="B568" s="1"/>
      <c r="C568" s="1"/>
      <c r="J568" s="1"/>
      <c r="K568" s="1"/>
    </row>
    <row r="569" spans="2:11" ht="12.75" customHeight="1">
      <c r="B569" s="1"/>
      <c r="C569" s="1"/>
      <c r="J569" s="1"/>
      <c r="K569" s="1"/>
    </row>
    <row r="570" spans="2:11" ht="12.75" customHeight="1">
      <c r="B570" s="1"/>
      <c r="C570" s="1"/>
      <c r="J570" s="1"/>
      <c r="K570" s="1"/>
    </row>
    <row r="571" spans="2:11" ht="12.75" customHeight="1">
      <c r="B571" s="1"/>
      <c r="C571" s="1"/>
      <c r="J571" s="1"/>
      <c r="K571" s="1"/>
    </row>
    <row r="572" spans="2:11" ht="12.75" customHeight="1">
      <c r="B572" s="1"/>
      <c r="C572" s="1"/>
      <c r="J572" s="1"/>
      <c r="K572" s="1"/>
    </row>
    <row r="573" spans="2:11" ht="12.75" customHeight="1">
      <c r="B573" s="1"/>
      <c r="C573" s="1"/>
      <c r="J573" s="1"/>
      <c r="K573" s="1"/>
    </row>
    <row r="574" spans="2:11" ht="12.75" customHeight="1">
      <c r="B574" s="1"/>
      <c r="C574" s="1"/>
      <c r="J574" s="1"/>
      <c r="K574" s="1"/>
    </row>
    <row r="575" spans="2:11" ht="12.75" customHeight="1">
      <c r="B575" s="1"/>
      <c r="C575" s="1"/>
      <c r="J575" s="1"/>
      <c r="K575" s="1"/>
    </row>
    <row r="576" spans="2:11" ht="12.75" customHeight="1">
      <c r="B576" s="1"/>
      <c r="C576" s="1"/>
      <c r="J576" s="1"/>
      <c r="K576" s="1"/>
    </row>
    <row r="577" spans="2:11" ht="12.75" customHeight="1">
      <c r="B577" s="1"/>
      <c r="C577" s="1"/>
      <c r="J577" s="1"/>
      <c r="K577" s="1"/>
    </row>
    <row r="578" spans="2:11" ht="12.75" customHeight="1">
      <c r="B578" s="1"/>
      <c r="C578" s="1"/>
      <c r="J578" s="1"/>
      <c r="K578" s="1"/>
    </row>
    <row r="579" spans="2:11" ht="12.75" customHeight="1">
      <c r="B579" s="1"/>
      <c r="C579" s="1"/>
      <c r="J579" s="1"/>
      <c r="K579" s="1"/>
    </row>
    <row r="580" spans="2:11" ht="12.75" customHeight="1">
      <c r="B580" s="1"/>
      <c r="C580" s="1"/>
      <c r="J580" s="1"/>
      <c r="K580" s="1"/>
    </row>
    <row r="581" spans="2:11" ht="12.75" customHeight="1">
      <c r="B581" s="1"/>
      <c r="C581" s="1"/>
      <c r="J581" s="1"/>
      <c r="K581" s="1"/>
    </row>
    <row r="582" spans="2:11" ht="12.75" customHeight="1">
      <c r="B582" s="1"/>
      <c r="C582" s="1"/>
      <c r="J582" s="1"/>
      <c r="K582" s="1"/>
    </row>
    <row r="583" spans="2:11" ht="12.75" customHeight="1">
      <c r="B583" s="1"/>
      <c r="C583" s="1"/>
      <c r="J583" s="1"/>
      <c r="K583" s="1"/>
    </row>
    <row r="584" spans="2:11" ht="12.75" customHeight="1">
      <c r="B584" s="1"/>
      <c r="C584" s="1"/>
      <c r="J584" s="1"/>
      <c r="K584" s="1"/>
    </row>
    <row r="585" spans="2:11" ht="12.75" customHeight="1">
      <c r="B585" s="1"/>
      <c r="C585" s="1"/>
      <c r="J585" s="1"/>
      <c r="K585" s="1"/>
    </row>
    <row r="586" spans="2:11" ht="12.75" customHeight="1">
      <c r="B586" s="1"/>
      <c r="C586" s="1"/>
      <c r="J586" s="1"/>
      <c r="K586" s="1"/>
    </row>
    <row r="587" spans="2:11" ht="12.75" customHeight="1">
      <c r="B587" s="1"/>
      <c r="C587" s="1"/>
      <c r="J587" s="1"/>
      <c r="K587" s="1"/>
    </row>
    <row r="588" spans="2:11" ht="12.75" customHeight="1">
      <c r="B588" s="1"/>
      <c r="C588" s="1"/>
      <c r="J588" s="1"/>
      <c r="K588" s="1"/>
    </row>
    <row r="589" spans="2:11" ht="12.75" customHeight="1">
      <c r="B589" s="1"/>
      <c r="C589" s="1"/>
      <c r="J589" s="1"/>
      <c r="K589" s="1"/>
    </row>
    <row r="590" spans="2:11" ht="12.75" customHeight="1">
      <c r="B590" s="1"/>
      <c r="C590" s="1"/>
      <c r="J590" s="1"/>
      <c r="K590" s="1"/>
    </row>
    <row r="591" spans="2:11" ht="12.75" customHeight="1">
      <c r="B591" s="1"/>
      <c r="C591" s="1"/>
      <c r="J591" s="1"/>
      <c r="K591" s="1"/>
    </row>
    <row r="592" spans="2:11" ht="12.75" customHeight="1">
      <c r="B592" s="1"/>
      <c r="C592" s="1"/>
      <c r="J592" s="1"/>
      <c r="K592" s="1"/>
    </row>
    <row r="593" spans="2:11" ht="12.75" customHeight="1">
      <c r="B593" s="1"/>
      <c r="C593" s="1"/>
      <c r="J593" s="1"/>
      <c r="K593" s="1"/>
    </row>
    <row r="594" spans="2:11" ht="12.75" customHeight="1">
      <c r="B594" s="1"/>
      <c r="C594" s="1"/>
      <c r="J594" s="1"/>
      <c r="K594" s="1"/>
    </row>
    <row r="595" spans="2:11" ht="12.75" customHeight="1">
      <c r="B595" s="1"/>
      <c r="C595" s="1"/>
      <c r="J595" s="1"/>
      <c r="K595" s="1"/>
    </row>
    <row r="596" spans="2:11" ht="12.75" customHeight="1">
      <c r="B596" s="1"/>
      <c r="C596" s="1"/>
      <c r="J596" s="1"/>
      <c r="K596" s="1"/>
    </row>
    <row r="597" spans="2:11" ht="12.75" customHeight="1">
      <c r="B597" s="1"/>
      <c r="C597" s="1"/>
      <c r="J597" s="1"/>
      <c r="K597" s="1"/>
    </row>
    <row r="598" spans="2:11" ht="12.75" customHeight="1">
      <c r="B598" s="1"/>
      <c r="C598" s="1"/>
      <c r="J598" s="1"/>
      <c r="K598" s="1"/>
    </row>
    <row r="599" spans="2:11" ht="12.75" customHeight="1">
      <c r="B599" s="1"/>
      <c r="C599" s="1"/>
      <c r="J599" s="1"/>
      <c r="K599" s="1"/>
    </row>
    <row r="600" spans="2:11" ht="12.75" customHeight="1">
      <c r="B600" s="1"/>
      <c r="C600" s="1"/>
      <c r="J600" s="1"/>
      <c r="K600" s="1"/>
    </row>
    <row r="601" spans="2:11" ht="12.75" customHeight="1">
      <c r="B601" s="1"/>
      <c r="C601" s="1"/>
      <c r="J601" s="1"/>
      <c r="K601" s="1"/>
    </row>
    <row r="602" spans="2:11" ht="12.75" customHeight="1">
      <c r="B602" s="1"/>
      <c r="C602" s="1"/>
      <c r="J602" s="1"/>
      <c r="K602" s="1"/>
    </row>
    <row r="603" spans="2:11" ht="12.75" customHeight="1">
      <c r="B603" s="1"/>
      <c r="C603" s="1"/>
      <c r="J603" s="1"/>
      <c r="K603" s="1"/>
    </row>
    <row r="604" spans="2:11" ht="12.75" customHeight="1">
      <c r="B604" s="1"/>
      <c r="C604" s="1"/>
      <c r="J604" s="1"/>
      <c r="K604" s="1"/>
    </row>
    <row r="605" spans="2:11" ht="12.75" customHeight="1">
      <c r="B605" s="1"/>
      <c r="C605" s="1"/>
      <c r="J605" s="1"/>
      <c r="K605" s="1"/>
    </row>
    <row r="606" spans="2:11" ht="12.75" customHeight="1">
      <c r="B606" s="1"/>
      <c r="C606" s="1"/>
      <c r="J606" s="1"/>
      <c r="K606" s="1"/>
    </row>
    <row r="607" spans="2:11" ht="12.75" customHeight="1">
      <c r="B607" s="1"/>
      <c r="C607" s="1"/>
      <c r="J607" s="1"/>
      <c r="K607" s="1"/>
    </row>
    <row r="608" spans="2:11" ht="12.75" customHeight="1">
      <c r="B608" s="1"/>
      <c r="C608" s="1"/>
      <c r="J608" s="1"/>
      <c r="K608" s="1"/>
    </row>
    <row r="609" spans="2:11" ht="12.75" customHeight="1">
      <c r="B609" s="1"/>
      <c r="C609" s="1"/>
      <c r="J609" s="1"/>
      <c r="K609" s="1"/>
    </row>
    <row r="610" spans="2:11" ht="12.75" customHeight="1">
      <c r="B610" s="1"/>
      <c r="C610" s="1"/>
      <c r="J610" s="1"/>
      <c r="K610" s="1"/>
    </row>
    <row r="611" spans="2:11" ht="12.75" customHeight="1">
      <c r="B611" s="1"/>
      <c r="C611" s="1"/>
      <c r="J611" s="1"/>
      <c r="K611" s="1"/>
    </row>
    <row r="612" spans="2:11" ht="12.75" customHeight="1">
      <c r="B612" s="1"/>
      <c r="C612" s="1"/>
      <c r="J612" s="1"/>
      <c r="K612" s="1"/>
    </row>
    <row r="613" spans="2:11" ht="12.75" customHeight="1">
      <c r="B613" s="1"/>
      <c r="C613" s="1"/>
      <c r="J613" s="1"/>
      <c r="K613" s="1"/>
    </row>
    <row r="614" spans="2:11" ht="12.75" customHeight="1">
      <c r="B614" s="1"/>
      <c r="C614" s="1"/>
      <c r="J614" s="1"/>
      <c r="K614" s="1"/>
    </row>
    <row r="615" spans="2:11" ht="12.75" customHeight="1">
      <c r="B615" s="1"/>
      <c r="C615" s="1"/>
      <c r="J615" s="1"/>
      <c r="K615" s="1"/>
    </row>
    <row r="616" spans="2:11" ht="12.75" customHeight="1">
      <c r="B616" s="1"/>
      <c r="C616" s="1"/>
      <c r="J616" s="1"/>
      <c r="K616" s="1"/>
    </row>
    <row r="617" spans="2:11" ht="12.75" customHeight="1">
      <c r="B617" s="1"/>
      <c r="C617" s="1"/>
      <c r="J617" s="1"/>
      <c r="K617" s="1"/>
    </row>
    <row r="618" spans="2:11" ht="12.75" customHeight="1">
      <c r="B618" s="1"/>
      <c r="C618" s="1"/>
      <c r="J618" s="1"/>
      <c r="K618" s="1"/>
    </row>
    <row r="619" spans="2:11" ht="12.75" customHeight="1">
      <c r="B619" s="1"/>
      <c r="C619" s="1"/>
      <c r="J619" s="1"/>
      <c r="K619" s="1"/>
    </row>
    <row r="620" spans="2:11" ht="12.75" customHeight="1">
      <c r="B620" s="1"/>
      <c r="C620" s="1"/>
      <c r="J620" s="1"/>
      <c r="K620" s="1"/>
    </row>
    <row r="621" spans="2:11" ht="12.75" customHeight="1">
      <c r="B621" s="1"/>
      <c r="C621" s="1"/>
      <c r="J621" s="1"/>
      <c r="K621" s="1"/>
    </row>
    <row r="622" spans="2:11" ht="12.75" customHeight="1">
      <c r="B622" s="1"/>
      <c r="C622" s="1"/>
      <c r="J622" s="1"/>
      <c r="K622" s="1"/>
    </row>
    <row r="623" spans="2:11" ht="12.75" customHeight="1">
      <c r="B623" s="1"/>
      <c r="C623" s="1"/>
      <c r="J623" s="1"/>
      <c r="K623" s="1"/>
    </row>
    <row r="624" spans="2:11" ht="12.75" customHeight="1">
      <c r="B624" s="1"/>
      <c r="C624" s="1"/>
      <c r="J624" s="1"/>
      <c r="K624" s="1"/>
    </row>
    <row r="625" spans="2:11" ht="12.75" customHeight="1">
      <c r="B625" s="1"/>
      <c r="C625" s="1"/>
      <c r="J625" s="1"/>
      <c r="K625" s="1"/>
    </row>
    <row r="626" spans="2:11" ht="12.75" customHeight="1">
      <c r="B626" s="1"/>
      <c r="C626" s="1"/>
      <c r="J626" s="1"/>
      <c r="K626" s="1"/>
    </row>
    <row r="627" spans="2:11" ht="12.75" customHeight="1">
      <c r="B627" s="1"/>
      <c r="C627" s="1"/>
      <c r="J627" s="1"/>
      <c r="K627" s="1"/>
    </row>
    <row r="628" spans="2:11" ht="12.75" customHeight="1">
      <c r="B628" s="1"/>
      <c r="C628" s="1"/>
      <c r="J628" s="1"/>
      <c r="K628" s="1"/>
    </row>
    <row r="629" spans="2:11" ht="12.75" customHeight="1">
      <c r="B629" s="1"/>
      <c r="C629" s="1"/>
      <c r="J629" s="1"/>
      <c r="K629" s="1"/>
    </row>
    <row r="630" spans="2:11" ht="12.75" customHeight="1">
      <c r="B630" s="1"/>
      <c r="C630" s="1"/>
      <c r="J630" s="1"/>
      <c r="K630" s="1"/>
    </row>
    <row r="631" spans="2:11" ht="12.75" customHeight="1">
      <c r="B631" s="1"/>
      <c r="C631" s="1"/>
      <c r="J631" s="1"/>
      <c r="K631" s="1"/>
    </row>
    <row r="632" spans="2:11" ht="12.75" customHeight="1">
      <c r="B632" s="1"/>
      <c r="C632" s="1"/>
      <c r="J632" s="1"/>
      <c r="K632" s="1"/>
    </row>
    <row r="633" spans="2:11" ht="12.75" customHeight="1">
      <c r="B633" s="1"/>
      <c r="C633" s="1"/>
      <c r="J633" s="1"/>
      <c r="K633" s="1"/>
    </row>
    <row r="634" spans="2:11" ht="12.75" customHeight="1">
      <c r="B634" s="1"/>
      <c r="C634" s="1"/>
      <c r="J634" s="1"/>
      <c r="K634" s="1"/>
    </row>
    <row r="635" spans="2:11" ht="12.75" customHeight="1">
      <c r="B635" s="1"/>
      <c r="C635" s="1"/>
      <c r="J635" s="1"/>
      <c r="K635" s="1"/>
    </row>
    <row r="636" spans="2:11" ht="12.75" customHeight="1">
      <c r="B636" s="1"/>
      <c r="C636" s="1"/>
      <c r="J636" s="1"/>
      <c r="K636" s="1"/>
    </row>
    <row r="637" spans="2:11" ht="12.75" customHeight="1">
      <c r="B637" s="1"/>
      <c r="C637" s="1"/>
      <c r="J637" s="1"/>
      <c r="K637" s="1"/>
    </row>
    <row r="638" spans="2:11" ht="12.75" customHeight="1">
      <c r="B638" s="1"/>
      <c r="C638" s="1"/>
      <c r="J638" s="1"/>
      <c r="K638" s="1"/>
    </row>
    <row r="639" spans="2:11" ht="12.75" customHeight="1">
      <c r="B639" s="1"/>
      <c r="C639" s="1"/>
      <c r="J639" s="1"/>
      <c r="K639" s="1"/>
    </row>
    <row r="640" spans="2:11" ht="12.75" customHeight="1">
      <c r="B640" s="1"/>
      <c r="C640" s="1"/>
      <c r="J640" s="1"/>
      <c r="K640" s="1"/>
    </row>
    <row r="641" spans="2:11" ht="12.75" customHeight="1">
      <c r="B641" s="1"/>
      <c r="C641" s="1"/>
      <c r="J641" s="1"/>
      <c r="K641" s="1"/>
    </row>
    <row r="642" spans="2:11" ht="12.75" customHeight="1">
      <c r="B642" s="1"/>
      <c r="C642" s="1"/>
      <c r="J642" s="1"/>
      <c r="K642" s="1"/>
    </row>
    <row r="643" spans="2:11" ht="12.75" customHeight="1">
      <c r="B643" s="1"/>
      <c r="C643" s="1"/>
      <c r="J643" s="1"/>
      <c r="K643" s="1"/>
    </row>
    <row r="644" spans="2:11" ht="12.75" customHeight="1">
      <c r="B644" s="1"/>
      <c r="C644" s="1"/>
      <c r="J644" s="1"/>
      <c r="K644" s="1"/>
    </row>
    <row r="645" spans="2:11" ht="12.75" customHeight="1">
      <c r="B645" s="1"/>
      <c r="C645" s="1"/>
      <c r="J645" s="1"/>
      <c r="K645" s="1"/>
    </row>
    <row r="646" spans="2:11" ht="12.75" customHeight="1">
      <c r="B646" s="1"/>
      <c r="C646" s="1"/>
      <c r="J646" s="1"/>
      <c r="K646" s="1"/>
    </row>
    <row r="647" spans="2:11" ht="12.75" customHeight="1">
      <c r="B647" s="1"/>
      <c r="C647" s="1"/>
      <c r="J647" s="1"/>
      <c r="K647" s="1"/>
    </row>
    <row r="648" spans="2:11" ht="12.75" customHeight="1">
      <c r="B648" s="1"/>
      <c r="C648" s="1"/>
      <c r="J648" s="1"/>
      <c r="K648" s="1"/>
    </row>
    <row r="649" spans="2:11" ht="12.75" customHeight="1">
      <c r="B649" s="1"/>
      <c r="C649" s="1"/>
      <c r="J649" s="1"/>
      <c r="K649" s="1"/>
    </row>
    <row r="650" spans="2:11" ht="12.75" customHeight="1">
      <c r="B650" s="1"/>
      <c r="C650" s="1"/>
      <c r="J650" s="1"/>
      <c r="K650" s="1"/>
    </row>
    <row r="651" spans="2:11" ht="12.75" customHeight="1">
      <c r="B651" s="1"/>
      <c r="C651" s="1"/>
      <c r="J651" s="1"/>
      <c r="K651" s="1"/>
    </row>
    <row r="652" spans="2:11" ht="12.75" customHeight="1">
      <c r="B652" s="1"/>
      <c r="C652" s="1"/>
      <c r="J652" s="1"/>
      <c r="K652" s="1"/>
    </row>
    <row r="653" spans="2:11" ht="12.75" customHeight="1">
      <c r="B653" s="1"/>
      <c r="C653" s="1"/>
      <c r="J653" s="1"/>
      <c r="K653" s="1"/>
    </row>
    <row r="654" spans="2:11" ht="12.75" customHeight="1">
      <c r="B654" s="1"/>
      <c r="C654" s="1"/>
      <c r="J654" s="1"/>
      <c r="K654" s="1"/>
    </row>
    <row r="655" spans="2:11" ht="12.75" customHeight="1">
      <c r="B655" s="1"/>
      <c r="C655" s="1"/>
      <c r="J655" s="1"/>
      <c r="K655" s="1"/>
    </row>
    <row r="656" spans="2:11" ht="12.75" customHeight="1">
      <c r="B656" s="1"/>
      <c r="C656" s="1"/>
      <c r="J656" s="1"/>
      <c r="K656" s="1"/>
    </row>
    <row r="657" spans="2:11" ht="12.75" customHeight="1">
      <c r="B657" s="1"/>
      <c r="C657" s="1"/>
      <c r="J657" s="1"/>
      <c r="K657" s="1"/>
    </row>
    <row r="658" spans="2:11" ht="12.75" customHeight="1">
      <c r="B658" s="1"/>
      <c r="C658" s="1"/>
      <c r="J658" s="1"/>
      <c r="K658" s="1"/>
    </row>
    <row r="659" spans="2:11" ht="12.75" customHeight="1">
      <c r="B659" s="1"/>
      <c r="C659" s="1"/>
      <c r="J659" s="1"/>
      <c r="K659" s="1"/>
    </row>
    <row r="660" spans="2:11" ht="12.75" customHeight="1">
      <c r="B660" s="1"/>
      <c r="C660" s="1"/>
      <c r="J660" s="1"/>
      <c r="K660" s="1"/>
    </row>
    <row r="661" spans="2:11" ht="12.75" customHeight="1">
      <c r="B661" s="1"/>
      <c r="C661" s="1"/>
      <c r="J661" s="1"/>
      <c r="K661" s="1"/>
    </row>
    <row r="662" spans="2:11" ht="12.75" customHeight="1">
      <c r="B662" s="1"/>
      <c r="C662" s="1"/>
      <c r="J662" s="1"/>
      <c r="K662" s="1"/>
    </row>
    <row r="663" spans="2:11" ht="12.75" customHeight="1">
      <c r="B663" s="1"/>
      <c r="C663" s="1"/>
      <c r="J663" s="1"/>
      <c r="K663" s="1"/>
    </row>
    <row r="664" spans="2:11" ht="12.75" customHeight="1">
      <c r="B664" s="1"/>
      <c r="C664" s="1"/>
      <c r="J664" s="1"/>
      <c r="K664" s="1"/>
    </row>
    <row r="665" spans="2:11" ht="12.75" customHeight="1">
      <c r="B665" s="1"/>
      <c r="C665" s="1"/>
      <c r="J665" s="1"/>
      <c r="K665" s="1"/>
    </row>
    <row r="666" spans="2:11" ht="12.75" customHeight="1">
      <c r="B666" s="1"/>
      <c r="C666" s="1"/>
      <c r="J666" s="1"/>
      <c r="K666" s="1"/>
    </row>
    <row r="667" spans="2:11" ht="12.75" customHeight="1">
      <c r="B667" s="1"/>
      <c r="C667" s="1"/>
      <c r="J667" s="1"/>
      <c r="K667" s="1"/>
    </row>
    <row r="668" spans="2:11" ht="12.75" customHeight="1">
      <c r="B668" s="1"/>
      <c r="C668" s="1"/>
      <c r="J668" s="1"/>
      <c r="K668" s="1"/>
    </row>
    <row r="669" spans="2:11" ht="12.75" customHeight="1">
      <c r="B669" s="1"/>
      <c r="C669" s="1"/>
      <c r="J669" s="1"/>
      <c r="K669" s="1"/>
    </row>
    <row r="670" spans="2:11" ht="12.75" customHeight="1">
      <c r="B670" s="1"/>
      <c r="C670" s="1"/>
      <c r="J670" s="1"/>
      <c r="K670" s="1"/>
    </row>
    <row r="671" spans="2:11" ht="12.75" customHeight="1">
      <c r="B671" s="1"/>
      <c r="C671" s="1"/>
      <c r="J671" s="1"/>
      <c r="K671" s="1"/>
    </row>
    <row r="672" spans="2:11" ht="12.75" customHeight="1">
      <c r="B672" s="1"/>
      <c r="C672" s="1"/>
      <c r="J672" s="1"/>
      <c r="K672" s="1"/>
    </row>
    <row r="673" spans="2:11" ht="12.75" customHeight="1">
      <c r="B673" s="1"/>
      <c r="C673" s="1"/>
      <c r="J673" s="1"/>
      <c r="K673" s="1"/>
    </row>
    <row r="674" spans="2:11" ht="12.75" customHeight="1">
      <c r="B674" s="1"/>
      <c r="C674" s="1"/>
      <c r="J674" s="1"/>
      <c r="K674" s="1"/>
    </row>
    <row r="675" spans="2:11" ht="12.75" customHeight="1">
      <c r="B675" s="1"/>
      <c r="C675" s="1"/>
      <c r="J675" s="1"/>
      <c r="K675" s="1"/>
    </row>
    <row r="676" spans="2:11" ht="12.75" customHeight="1">
      <c r="B676" s="1"/>
      <c r="C676" s="1"/>
      <c r="J676" s="1"/>
      <c r="K676" s="1"/>
    </row>
    <row r="677" spans="2:11" ht="12.75" customHeight="1">
      <c r="B677" s="1"/>
      <c r="C677" s="1"/>
      <c r="J677" s="1"/>
      <c r="K677" s="1"/>
    </row>
    <row r="678" spans="2:11" ht="12.75" customHeight="1">
      <c r="B678" s="1"/>
      <c r="C678" s="1"/>
      <c r="J678" s="1"/>
      <c r="K678" s="1"/>
    </row>
    <row r="679" spans="2:11" ht="12.75" customHeight="1">
      <c r="B679" s="1"/>
      <c r="C679" s="1"/>
      <c r="J679" s="1"/>
      <c r="K679" s="1"/>
    </row>
    <row r="680" spans="2:11" ht="12.75" customHeight="1">
      <c r="B680" s="1"/>
      <c r="C680" s="1"/>
      <c r="J680" s="1"/>
      <c r="K680" s="1"/>
    </row>
    <row r="681" spans="2:11" ht="12.75" customHeight="1">
      <c r="B681" s="1"/>
      <c r="C681" s="1"/>
      <c r="J681" s="1"/>
      <c r="K681" s="1"/>
    </row>
    <row r="682" spans="2:11" ht="12.75" customHeight="1">
      <c r="B682" s="1"/>
      <c r="C682" s="1"/>
      <c r="J682" s="1"/>
      <c r="K682" s="1"/>
    </row>
    <row r="683" spans="2:11" ht="12.75" customHeight="1">
      <c r="B683" s="1"/>
      <c r="C683" s="1"/>
      <c r="J683" s="1"/>
      <c r="K683" s="1"/>
    </row>
    <row r="684" spans="2:11" ht="12.75" customHeight="1">
      <c r="B684" s="1"/>
      <c r="C684" s="1"/>
      <c r="J684" s="1"/>
      <c r="K684" s="1"/>
    </row>
    <row r="685" spans="2:11" ht="12.75" customHeight="1">
      <c r="B685" s="1"/>
      <c r="C685" s="1"/>
      <c r="J685" s="1"/>
      <c r="K685" s="1"/>
    </row>
    <row r="686" spans="2:11" ht="12.75" customHeight="1">
      <c r="B686" s="1"/>
      <c r="C686" s="1"/>
      <c r="J686" s="1"/>
      <c r="K686" s="1"/>
    </row>
    <row r="687" spans="2:11" ht="12.75" customHeight="1">
      <c r="B687" s="1"/>
      <c r="C687" s="1"/>
      <c r="J687" s="1"/>
      <c r="K687" s="1"/>
    </row>
    <row r="688" spans="2:11" ht="12.75" customHeight="1">
      <c r="B688" s="1"/>
      <c r="C688" s="1"/>
      <c r="J688" s="1"/>
      <c r="K688" s="1"/>
    </row>
    <row r="689" spans="2:11" ht="12.75" customHeight="1">
      <c r="B689" s="1"/>
      <c r="C689" s="1"/>
      <c r="J689" s="1"/>
      <c r="K689" s="1"/>
    </row>
    <row r="690" spans="2:11" ht="12.75" customHeight="1">
      <c r="B690" s="1"/>
      <c r="C690" s="1"/>
      <c r="J690" s="1"/>
      <c r="K690" s="1"/>
    </row>
    <row r="691" spans="2:11" ht="12.75" customHeight="1">
      <c r="B691" s="1"/>
      <c r="C691" s="1"/>
      <c r="J691" s="1"/>
      <c r="K691" s="1"/>
    </row>
    <row r="692" spans="2:11" ht="12.75" customHeight="1">
      <c r="B692" s="1"/>
      <c r="C692" s="1"/>
      <c r="J692" s="1"/>
      <c r="K692" s="1"/>
    </row>
    <row r="693" spans="2:11" ht="12.75" customHeight="1">
      <c r="B693" s="1"/>
      <c r="C693" s="1"/>
      <c r="J693" s="1"/>
      <c r="K693" s="1"/>
    </row>
    <row r="694" spans="2:11" ht="12.75" customHeight="1">
      <c r="B694" s="1"/>
      <c r="C694" s="1"/>
      <c r="J694" s="1"/>
      <c r="K694" s="1"/>
    </row>
    <row r="695" spans="2:11" ht="12.75" customHeight="1">
      <c r="B695" s="1"/>
      <c r="C695" s="1"/>
      <c r="J695" s="1"/>
      <c r="K695" s="1"/>
    </row>
    <row r="696" spans="2:11" ht="12.75" customHeight="1">
      <c r="B696" s="1"/>
      <c r="C696" s="1"/>
      <c r="J696" s="1"/>
      <c r="K696" s="1"/>
    </row>
    <row r="697" spans="2:11" ht="12.75" customHeight="1">
      <c r="B697" s="1"/>
      <c r="C697" s="1"/>
      <c r="J697" s="1"/>
      <c r="K697" s="1"/>
    </row>
    <row r="698" spans="2:11" ht="12.75" customHeight="1">
      <c r="B698" s="1"/>
      <c r="C698" s="1"/>
      <c r="J698" s="1"/>
      <c r="K698" s="1"/>
    </row>
    <row r="699" spans="2:11" ht="12.75" customHeight="1">
      <c r="B699" s="1"/>
      <c r="C699" s="1"/>
      <c r="J699" s="1"/>
      <c r="K699" s="1"/>
    </row>
    <row r="700" spans="2:11" ht="12.75" customHeight="1">
      <c r="B700" s="1"/>
      <c r="C700" s="1"/>
      <c r="J700" s="1"/>
      <c r="K700" s="1"/>
    </row>
    <row r="701" spans="2:11" ht="12.75" customHeight="1">
      <c r="B701" s="1"/>
      <c r="C701" s="1"/>
      <c r="J701" s="1"/>
      <c r="K701" s="1"/>
    </row>
    <row r="702" spans="2:11" ht="12.75" customHeight="1">
      <c r="B702" s="1"/>
      <c r="C702" s="1"/>
      <c r="J702" s="1"/>
      <c r="K702" s="1"/>
    </row>
    <row r="703" spans="2:11" ht="12.75" customHeight="1">
      <c r="B703" s="1"/>
      <c r="C703" s="1"/>
      <c r="J703" s="1"/>
      <c r="K703" s="1"/>
    </row>
    <row r="704" spans="2:11" ht="12.75" customHeight="1">
      <c r="B704" s="1"/>
      <c r="C704" s="1"/>
      <c r="J704" s="1"/>
      <c r="K704" s="1"/>
    </row>
    <row r="705" spans="2:11" ht="12.75" customHeight="1">
      <c r="B705" s="1"/>
      <c r="C705" s="1"/>
      <c r="J705" s="1"/>
      <c r="K705" s="1"/>
    </row>
    <row r="706" spans="2:11" ht="12.75" customHeight="1">
      <c r="B706" s="1"/>
      <c r="C706" s="1"/>
      <c r="J706" s="1"/>
      <c r="K706" s="1"/>
    </row>
    <row r="707" spans="2:11" ht="12.75" customHeight="1">
      <c r="B707" s="1"/>
      <c r="C707" s="1"/>
      <c r="J707" s="1"/>
      <c r="K707" s="1"/>
    </row>
    <row r="708" spans="2:11" ht="12.75" customHeight="1">
      <c r="B708" s="1"/>
      <c r="C708" s="1"/>
      <c r="J708" s="1"/>
      <c r="K708" s="1"/>
    </row>
    <row r="709" spans="2:11" ht="12.75" customHeight="1">
      <c r="B709" s="1"/>
      <c r="C709" s="1"/>
      <c r="J709" s="1"/>
      <c r="K709" s="1"/>
    </row>
    <row r="710" spans="2:11" ht="12.75" customHeight="1">
      <c r="B710" s="1"/>
      <c r="C710" s="1"/>
      <c r="J710" s="1"/>
      <c r="K710" s="1"/>
    </row>
    <row r="711" spans="2:11" ht="12.75" customHeight="1">
      <c r="B711" s="1"/>
      <c r="C711" s="1"/>
      <c r="J711" s="1"/>
      <c r="K711" s="1"/>
    </row>
    <row r="712" spans="2:11" ht="12.75" customHeight="1">
      <c r="B712" s="1"/>
      <c r="C712" s="1"/>
      <c r="J712" s="1"/>
      <c r="K712" s="1"/>
    </row>
    <row r="713" spans="2:11" ht="12.75" customHeight="1">
      <c r="B713" s="1"/>
      <c r="C713" s="1"/>
      <c r="J713" s="1"/>
      <c r="K713" s="1"/>
    </row>
    <row r="714" spans="2:11" ht="12.75" customHeight="1">
      <c r="B714" s="1"/>
      <c r="C714" s="1"/>
      <c r="J714" s="1"/>
      <c r="K714" s="1"/>
    </row>
    <row r="715" spans="2:11" ht="12.75" customHeight="1">
      <c r="B715" s="1"/>
      <c r="C715" s="1"/>
      <c r="J715" s="1"/>
      <c r="K715" s="1"/>
    </row>
    <row r="716" spans="2:11" ht="12.75" customHeight="1">
      <c r="B716" s="1"/>
      <c r="C716" s="1"/>
      <c r="J716" s="1"/>
      <c r="K716" s="1"/>
    </row>
    <row r="717" spans="2:11" ht="12.75" customHeight="1">
      <c r="B717" s="1"/>
      <c r="C717" s="1"/>
      <c r="J717" s="1"/>
      <c r="K717" s="1"/>
    </row>
    <row r="718" spans="2:11" ht="12.75" customHeight="1">
      <c r="B718" s="1"/>
      <c r="C718" s="1"/>
      <c r="J718" s="1"/>
      <c r="K718" s="1"/>
    </row>
    <row r="719" spans="2:11" ht="12.75" customHeight="1">
      <c r="B719" s="1"/>
      <c r="C719" s="1"/>
      <c r="J719" s="1"/>
      <c r="K719" s="1"/>
    </row>
    <row r="720" spans="2:11" ht="12.75" customHeight="1">
      <c r="B720" s="1"/>
      <c r="C720" s="1"/>
      <c r="J720" s="1"/>
      <c r="K720" s="1"/>
    </row>
    <row r="721" spans="2:11" ht="12.75" customHeight="1">
      <c r="B721" s="1"/>
      <c r="C721" s="1"/>
      <c r="J721" s="1"/>
      <c r="K721" s="1"/>
    </row>
    <row r="722" spans="2:11" ht="12.75" customHeight="1">
      <c r="B722" s="1"/>
      <c r="C722" s="1"/>
      <c r="J722" s="1"/>
      <c r="K722" s="1"/>
    </row>
    <row r="723" spans="2:11" ht="12.75" customHeight="1">
      <c r="B723" s="1"/>
      <c r="C723" s="1"/>
      <c r="J723" s="1"/>
      <c r="K723" s="1"/>
    </row>
    <row r="724" spans="2:11" ht="12.75" customHeight="1">
      <c r="B724" s="1"/>
      <c r="C724" s="1"/>
      <c r="J724" s="1"/>
      <c r="K724" s="1"/>
    </row>
    <row r="725" spans="2:11" ht="12.75" customHeight="1">
      <c r="B725" s="1"/>
      <c r="C725" s="1"/>
      <c r="J725" s="1"/>
      <c r="K725" s="1"/>
    </row>
    <row r="726" spans="2:11" ht="12.75" customHeight="1">
      <c r="B726" s="1"/>
      <c r="C726" s="1"/>
      <c r="J726" s="1"/>
      <c r="K726" s="1"/>
    </row>
    <row r="727" spans="2:11" ht="12.75" customHeight="1">
      <c r="B727" s="1"/>
      <c r="C727" s="1"/>
      <c r="J727" s="1"/>
      <c r="K727" s="1"/>
    </row>
    <row r="728" spans="2:11" ht="12.75" customHeight="1">
      <c r="B728" s="1"/>
      <c r="C728" s="1"/>
      <c r="J728" s="1"/>
      <c r="K728" s="1"/>
    </row>
    <row r="729" spans="2:11" ht="12.75" customHeight="1">
      <c r="B729" s="1"/>
      <c r="C729" s="1"/>
      <c r="J729" s="1"/>
      <c r="K729" s="1"/>
    </row>
    <row r="730" spans="2:11" ht="12.75" customHeight="1">
      <c r="B730" s="1"/>
      <c r="C730" s="1"/>
      <c r="J730" s="1"/>
      <c r="K730" s="1"/>
    </row>
    <row r="731" spans="2:11" ht="12.75" customHeight="1">
      <c r="B731" s="1"/>
      <c r="C731" s="1"/>
      <c r="J731" s="1"/>
      <c r="K731" s="1"/>
    </row>
    <row r="732" spans="2:11" ht="12.75" customHeight="1">
      <c r="B732" s="1"/>
      <c r="C732" s="1"/>
      <c r="J732" s="1"/>
      <c r="K732" s="1"/>
    </row>
    <row r="733" spans="2:11" ht="12.75" customHeight="1">
      <c r="B733" s="1"/>
      <c r="C733" s="1"/>
      <c r="J733" s="1"/>
      <c r="K733" s="1"/>
    </row>
    <row r="734" spans="2:11" ht="12.75" customHeight="1">
      <c r="B734" s="1"/>
      <c r="C734" s="1"/>
      <c r="J734" s="1"/>
      <c r="K734" s="1"/>
    </row>
    <row r="735" spans="2:11" ht="12.75" customHeight="1">
      <c r="B735" s="1"/>
      <c r="C735" s="1"/>
      <c r="J735" s="1"/>
      <c r="K735" s="1"/>
    </row>
    <row r="736" spans="2:11" ht="12.75" customHeight="1">
      <c r="B736" s="1"/>
      <c r="C736" s="1"/>
      <c r="J736" s="1"/>
      <c r="K736" s="1"/>
    </row>
    <row r="737" spans="2:11" ht="12.75" customHeight="1">
      <c r="B737" s="1"/>
      <c r="C737" s="1"/>
      <c r="J737" s="1"/>
      <c r="K737" s="1"/>
    </row>
    <row r="738" spans="2:11" ht="12.75" customHeight="1">
      <c r="B738" s="1"/>
      <c r="C738" s="1"/>
      <c r="J738" s="1"/>
      <c r="K738" s="1"/>
    </row>
    <row r="739" spans="2:11" ht="12.75" customHeight="1">
      <c r="B739" s="1"/>
      <c r="C739" s="1"/>
      <c r="J739" s="1"/>
      <c r="K739" s="1"/>
    </row>
    <row r="740" spans="2:11" ht="12.75" customHeight="1">
      <c r="B740" s="1"/>
      <c r="C740" s="1"/>
      <c r="J740" s="1"/>
      <c r="K740" s="1"/>
    </row>
    <row r="741" spans="2:11" ht="12.75" customHeight="1">
      <c r="B741" s="1"/>
      <c r="C741" s="1"/>
      <c r="J741" s="1"/>
      <c r="K741" s="1"/>
    </row>
    <row r="742" spans="2:11" ht="12.75" customHeight="1">
      <c r="B742" s="1"/>
      <c r="C742" s="1"/>
      <c r="J742" s="1"/>
      <c r="K742" s="1"/>
    </row>
    <row r="743" spans="2:11" ht="12.75" customHeight="1">
      <c r="B743" s="1"/>
      <c r="C743" s="1"/>
      <c r="J743" s="1"/>
      <c r="K743" s="1"/>
    </row>
    <row r="744" spans="2:11" ht="12.75" customHeight="1">
      <c r="B744" s="1"/>
      <c r="C744" s="1"/>
      <c r="J744" s="1"/>
      <c r="K744" s="1"/>
    </row>
    <row r="745" spans="2:11" ht="12.75" customHeight="1">
      <c r="B745" s="1"/>
      <c r="C745" s="1"/>
      <c r="J745" s="1"/>
      <c r="K745" s="1"/>
    </row>
    <row r="746" spans="2:11" ht="12.75" customHeight="1">
      <c r="B746" s="1"/>
      <c r="C746" s="1"/>
      <c r="J746" s="1"/>
      <c r="K746" s="1"/>
    </row>
    <row r="747" spans="2:11" ht="12.75" customHeight="1">
      <c r="B747" s="1"/>
      <c r="C747" s="1"/>
      <c r="J747" s="1"/>
      <c r="K747" s="1"/>
    </row>
    <row r="748" spans="2:11" ht="12.75" customHeight="1">
      <c r="B748" s="1"/>
      <c r="C748" s="1"/>
      <c r="J748" s="1"/>
      <c r="K748" s="1"/>
    </row>
    <row r="749" spans="2:11" ht="12.75" customHeight="1">
      <c r="B749" s="1"/>
      <c r="C749" s="1"/>
      <c r="J749" s="1"/>
      <c r="K749" s="1"/>
    </row>
    <row r="750" spans="2:11" ht="12.75" customHeight="1">
      <c r="B750" s="1"/>
      <c r="C750" s="1"/>
      <c r="J750" s="1"/>
      <c r="K750" s="1"/>
    </row>
    <row r="751" spans="2:11" ht="12.75" customHeight="1">
      <c r="B751" s="1"/>
      <c r="C751" s="1"/>
      <c r="J751" s="1"/>
      <c r="K751" s="1"/>
    </row>
    <row r="752" spans="2:11" ht="12.75" customHeight="1">
      <c r="B752" s="1"/>
      <c r="C752" s="1"/>
      <c r="J752" s="1"/>
      <c r="K752" s="1"/>
    </row>
    <row r="753" spans="2:11" ht="12.75" customHeight="1">
      <c r="B753" s="1"/>
      <c r="C753" s="1"/>
      <c r="J753" s="1"/>
      <c r="K753" s="1"/>
    </row>
    <row r="754" spans="2:11" ht="12.75" customHeight="1">
      <c r="B754" s="1"/>
      <c r="C754" s="1"/>
      <c r="J754" s="1"/>
      <c r="K754" s="1"/>
    </row>
    <row r="755" spans="2:11" ht="12.75" customHeight="1">
      <c r="B755" s="1"/>
      <c r="C755" s="1"/>
      <c r="J755" s="1"/>
      <c r="K755" s="1"/>
    </row>
    <row r="756" spans="2:11" ht="12.75" customHeight="1">
      <c r="B756" s="1"/>
      <c r="C756" s="1"/>
      <c r="J756" s="1"/>
      <c r="K756" s="1"/>
    </row>
    <row r="757" spans="2:11" ht="12.75" customHeight="1">
      <c r="B757" s="1"/>
      <c r="C757" s="1"/>
      <c r="J757" s="1"/>
      <c r="K757" s="1"/>
    </row>
    <row r="758" spans="2:11" ht="12.75" customHeight="1">
      <c r="B758" s="1"/>
      <c r="C758" s="1"/>
      <c r="J758" s="1"/>
      <c r="K758" s="1"/>
    </row>
    <row r="759" spans="2:11" ht="12.75" customHeight="1">
      <c r="B759" s="1"/>
      <c r="C759" s="1"/>
      <c r="J759" s="1"/>
      <c r="K759" s="1"/>
    </row>
    <row r="760" spans="2:11" ht="12.75" customHeight="1">
      <c r="B760" s="1"/>
      <c r="C760" s="1"/>
      <c r="J760" s="1"/>
      <c r="K760" s="1"/>
    </row>
    <row r="761" spans="2:11" ht="12.75" customHeight="1">
      <c r="B761" s="1"/>
      <c r="C761" s="1"/>
      <c r="J761" s="1"/>
      <c r="K761" s="1"/>
    </row>
    <row r="762" spans="2:11" ht="12.75" customHeight="1">
      <c r="B762" s="1"/>
      <c r="C762" s="1"/>
      <c r="J762" s="1"/>
      <c r="K762" s="1"/>
    </row>
    <row r="763" spans="2:11" ht="12.75" customHeight="1">
      <c r="B763" s="1"/>
      <c r="C763" s="1"/>
      <c r="J763" s="1"/>
      <c r="K763" s="1"/>
    </row>
    <row r="764" spans="2:11" ht="12.75" customHeight="1">
      <c r="B764" s="1"/>
      <c r="C764" s="1"/>
      <c r="J764" s="1"/>
      <c r="K764" s="1"/>
    </row>
    <row r="765" spans="2:11" ht="12.75" customHeight="1">
      <c r="B765" s="1"/>
      <c r="C765" s="1"/>
      <c r="J765" s="1"/>
      <c r="K765" s="1"/>
    </row>
    <row r="766" spans="2:11" ht="12.75" customHeight="1">
      <c r="B766" s="1"/>
      <c r="C766" s="1"/>
      <c r="J766" s="1"/>
      <c r="K766" s="1"/>
    </row>
    <row r="767" spans="2:11" ht="12.75" customHeight="1">
      <c r="B767" s="1"/>
      <c r="C767" s="1"/>
      <c r="J767" s="1"/>
      <c r="K767" s="1"/>
    </row>
    <row r="768" spans="2:11" ht="12.75" customHeight="1">
      <c r="B768" s="1"/>
      <c r="C768" s="1"/>
      <c r="J768" s="1"/>
      <c r="K768" s="1"/>
    </row>
    <row r="769" spans="2:11" ht="12.75" customHeight="1">
      <c r="B769" s="1"/>
      <c r="C769" s="1"/>
      <c r="J769" s="1"/>
      <c r="K769" s="1"/>
    </row>
    <row r="770" spans="2:11" ht="12.75" customHeight="1">
      <c r="B770" s="1"/>
      <c r="C770" s="1"/>
      <c r="J770" s="1"/>
      <c r="K770" s="1"/>
    </row>
    <row r="771" spans="2:11" ht="12.75" customHeight="1">
      <c r="B771" s="1"/>
      <c r="C771" s="1"/>
      <c r="J771" s="1"/>
      <c r="K771" s="1"/>
    </row>
    <row r="772" spans="2:11" ht="12.75" customHeight="1">
      <c r="B772" s="1"/>
      <c r="C772" s="1"/>
      <c r="J772" s="1"/>
      <c r="K772" s="1"/>
    </row>
    <row r="773" spans="2:11" ht="12.75" customHeight="1">
      <c r="B773" s="1"/>
      <c r="C773" s="1"/>
      <c r="J773" s="1"/>
      <c r="K773" s="1"/>
    </row>
    <row r="774" spans="2:11" ht="12.75" customHeight="1">
      <c r="B774" s="1"/>
      <c r="C774" s="1"/>
      <c r="J774" s="1"/>
      <c r="K774" s="1"/>
    </row>
    <row r="775" spans="2:11" ht="12.75" customHeight="1">
      <c r="B775" s="1"/>
      <c r="C775" s="1"/>
      <c r="J775" s="1"/>
      <c r="K775" s="1"/>
    </row>
    <row r="776" spans="2:11" ht="12.75" customHeight="1">
      <c r="B776" s="1"/>
      <c r="C776" s="1"/>
      <c r="J776" s="1"/>
      <c r="K776" s="1"/>
    </row>
    <row r="777" spans="2:11" ht="12.75" customHeight="1">
      <c r="B777" s="1"/>
      <c r="C777" s="1"/>
      <c r="J777" s="1"/>
      <c r="K777" s="1"/>
    </row>
    <row r="778" spans="2:11" ht="12.75" customHeight="1">
      <c r="B778" s="1"/>
      <c r="C778" s="1"/>
      <c r="J778" s="1"/>
      <c r="K778" s="1"/>
    </row>
    <row r="779" spans="2:11" ht="12.75" customHeight="1">
      <c r="B779" s="1"/>
      <c r="C779" s="1"/>
      <c r="J779" s="1"/>
      <c r="K779" s="1"/>
    </row>
    <row r="780" spans="2:11" ht="12.75" customHeight="1">
      <c r="B780" s="1"/>
      <c r="C780" s="1"/>
      <c r="J780" s="1"/>
      <c r="K780" s="1"/>
    </row>
    <row r="781" spans="2:11" ht="12.75" customHeight="1">
      <c r="B781" s="1"/>
      <c r="C781" s="1"/>
      <c r="J781" s="1"/>
      <c r="K781" s="1"/>
    </row>
    <row r="782" spans="2:11" ht="12.75" customHeight="1">
      <c r="B782" s="1"/>
      <c r="C782" s="1"/>
      <c r="J782" s="1"/>
      <c r="K782" s="1"/>
    </row>
    <row r="783" spans="2:11" ht="12.75" customHeight="1">
      <c r="B783" s="1"/>
      <c r="C783" s="1"/>
      <c r="J783" s="1"/>
      <c r="K783" s="1"/>
    </row>
    <row r="784" spans="2:11" ht="12.75" customHeight="1">
      <c r="B784" s="1"/>
      <c r="C784" s="1"/>
      <c r="J784" s="1"/>
      <c r="K784" s="1"/>
    </row>
    <row r="785" spans="2:11" ht="12.75" customHeight="1">
      <c r="B785" s="1"/>
      <c r="C785" s="1"/>
      <c r="J785" s="1"/>
      <c r="K785" s="1"/>
    </row>
    <row r="786" spans="2:11" ht="12.75" customHeight="1">
      <c r="B786" s="1"/>
      <c r="C786" s="1"/>
      <c r="J786" s="1"/>
      <c r="K786" s="1"/>
    </row>
    <row r="787" spans="2:11" ht="12.75" customHeight="1">
      <c r="B787" s="1"/>
      <c r="C787" s="1"/>
      <c r="J787" s="1"/>
      <c r="K787" s="1"/>
    </row>
    <row r="788" spans="2:11" ht="12.75" customHeight="1">
      <c r="B788" s="1"/>
      <c r="C788" s="1"/>
      <c r="J788" s="1"/>
      <c r="K788" s="1"/>
    </row>
    <row r="789" spans="2:11" ht="12.75" customHeight="1">
      <c r="B789" s="1"/>
      <c r="C789" s="1"/>
      <c r="J789" s="1"/>
      <c r="K789" s="1"/>
    </row>
    <row r="790" spans="2:11" ht="12.75" customHeight="1">
      <c r="B790" s="1"/>
      <c r="C790" s="1"/>
      <c r="J790" s="1"/>
      <c r="K790" s="1"/>
    </row>
    <row r="791" spans="2:11" ht="12.75" customHeight="1">
      <c r="B791" s="1"/>
      <c r="C791" s="1"/>
      <c r="J791" s="1"/>
      <c r="K791" s="1"/>
    </row>
    <row r="792" spans="2:11" ht="12.75" customHeight="1">
      <c r="B792" s="1"/>
      <c r="C792" s="1"/>
      <c r="J792" s="1"/>
      <c r="K792" s="1"/>
    </row>
    <row r="793" spans="2:11" ht="12.75" customHeight="1">
      <c r="B793" s="1"/>
      <c r="C793" s="1"/>
      <c r="J793" s="1"/>
      <c r="K793" s="1"/>
    </row>
    <row r="794" spans="2:11" ht="12.75" customHeight="1">
      <c r="B794" s="1"/>
      <c r="C794" s="1"/>
      <c r="J794" s="1"/>
      <c r="K794" s="1"/>
    </row>
    <row r="795" spans="2:11" ht="12.75" customHeight="1">
      <c r="B795" s="1"/>
      <c r="C795" s="1"/>
      <c r="J795" s="1"/>
      <c r="K795" s="1"/>
    </row>
    <row r="796" spans="2:11" ht="12.75" customHeight="1">
      <c r="B796" s="1"/>
      <c r="C796" s="1"/>
      <c r="J796" s="1"/>
      <c r="K796" s="1"/>
    </row>
    <row r="797" spans="2:11" ht="12.75" customHeight="1">
      <c r="B797" s="1"/>
      <c r="C797" s="1"/>
      <c r="J797" s="1"/>
      <c r="K797" s="1"/>
    </row>
    <row r="798" spans="2:11" ht="12.75" customHeight="1">
      <c r="B798" s="1"/>
      <c r="C798" s="1"/>
      <c r="J798" s="1"/>
      <c r="K798" s="1"/>
    </row>
    <row r="799" spans="2:11" ht="12.75" customHeight="1">
      <c r="B799" s="1"/>
      <c r="C799" s="1"/>
      <c r="J799" s="1"/>
      <c r="K799" s="1"/>
    </row>
    <row r="800" spans="2:11" ht="12.75" customHeight="1">
      <c r="B800" s="1"/>
      <c r="C800" s="1"/>
      <c r="J800" s="1"/>
      <c r="K800" s="1"/>
    </row>
    <row r="801" spans="2:11" ht="12.75" customHeight="1">
      <c r="B801" s="1"/>
      <c r="C801" s="1"/>
      <c r="J801" s="1"/>
      <c r="K801" s="1"/>
    </row>
    <row r="802" spans="2:11" ht="12.75" customHeight="1">
      <c r="B802" s="1"/>
      <c r="C802" s="1"/>
      <c r="J802" s="1"/>
      <c r="K802" s="1"/>
    </row>
    <row r="803" spans="2:11" ht="12.75" customHeight="1">
      <c r="B803" s="1"/>
      <c r="C803" s="1"/>
      <c r="J803" s="1"/>
      <c r="K803" s="1"/>
    </row>
    <row r="804" spans="2:11" ht="12.75" customHeight="1">
      <c r="B804" s="1"/>
      <c r="C804" s="1"/>
      <c r="J804" s="1"/>
      <c r="K804" s="1"/>
    </row>
    <row r="805" spans="2:11" ht="12.75" customHeight="1">
      <c r="B805" s="1"/>
      <c r="C805" s="1"/>
      <c r="J805" s="1"/>
      <c r="K805" s="1"/>
    </row>
    <row r="806" spans="2:11" ht="12.75" customHeight="1">
      <c r="B806" s="1"/>
      <c r="C806" s="1"/>
      <c r="J806" s="1"/>
      <c r="K806" s="1"/>
    </row>
    <row r="807" spans="2:11" ht="12.75" customHeight="1">
      <c r="B807" s="1"/>
      <c r="C807" s="1"/>
      <c r="J807" s="1"/>
      <c r="K807" s="1"/>
    </row>
    <row r="808" spans="2:11" ht="12.75" customHeight="1">
      <c r="B808" s="1"/>
      <c r="C808" s="1"/>
      <c r="J808" s="1"/>
      <c r="K808" s="1"/>
    </row>
    <row r="809" spans="2:11" ht="12.75" customHeight="1">
      <c r="B809" s="1"/>
      <c r="C809" s="1"/>
      <c r="J809" s="1"/>
      <c r="K809" s="1"/>
    </row>
    <row r="810" spans="2:11" ht="12.75" customHeight="1">
      <c r="B810" s="1"/>
      <c r="C810" s="1"/>
      <c r="J810" s="1"/>
      <c r="K810" s="1"/>
    </row>
    <row r="811" spans="2:11" ht="12.75" customHeight="1">
      <c r="B811" s="1"/>
      <c r="C811" s="1"/>
      <c r="J811" s="1"/>
      <c r="K811" s="1"/>
    </row>
    <row r="812" spans="2:11" ht="12.75" customHeight="1">
      <c r="B812" s="1"/>
      <c r="C812" s="1"/>
      <c r="J812" s="1"/>
      <c r="K812" s="1"/>
    </row>
    <row r="813" spans="2:11" ht="12.75" customHeight="1">
      <c r="B813" s="1"/>
      <c r="C813" s="1"/>
      <c r="J813" s="1"/>
      <c r="K813" s="1"/>
    </row>
    <row r="814" spans="2:11" ht="12.75" customHeight="1">
      <c r="B814" s="1"/>
      <c r="C814" s="1"/>
      <c r="J814" s="1"/>
      <c r="K814" s="1"/>
    </row>
    <row r="815" spans="2:11" ht="12.75" customHeight="1">
      <c r="B815" s="1"/>
      <c r="C815" s="1"/>
      <c r="J815" s="1"/>
      <c r="K815" s="1"/>
    </row>
    <row r="816" spans="2:11" ht="12.75" customHeight="1">
      <c r="B816" s="1"/>
      <c r="C816" s="1"/>
      <c r="J816" s="1"/>
      <c r="K816" s="1"/>
    </row>
    <row r="817" spans="2:11" ht="12.75" customHeight="1">
      <c r="B817" s="1"/>
      <c r="C817" s="1"/>
      <c r="J817" s="1"/>
      <c r="K817" s="1"/>
    </row>
    <row r="818" spans="2:11" ht="12.75" customHeight="1">
      <c r="B818" s="1"/>
      <c r="C818" s="1"/>
      <c r="J818" s="1"/>
      <c r="K818" s="1"/>
    </row>
    <row r="819" spans="2:11" ht="12.75" customHeight="1">
      <c r="B819" s="1"/>
      <c r="C819" s="1"/>
      <c r="J819" s="1"/>
      <c r="K819" s="1"/>
    </row>
    <row r="820" spans="2:11" ht="12.75" customHeight="1">
      <c r="B820" s="1"/>
      <c r="C820" s="1"/>
      <c r="J820" s="1"/>
      <c r="K820" s="1"/>
    </row>
    <row r="821" spans="2:11" ht="12.75" customHeight="1">
      <c r="B821" s="1"/>
      <c r="C821" s="1"/>
      <c r="J821" s="1"/>
      <c r="K821" s="1"/>
    </row>
    <row r="822" spans="2:11" ht="12.75" customHeight="1">
      <c r="B822" s="1"/>
      <c r="C822" s="1"/>
      <c r="J822" s="1"/>
      <c r="K822" s="1"/>
    </row>
    <row r="823" spans="2:11" ht="12.75" customHeight="1">
      <c r="B823" s="1"/>
      <c r="C823" s="1"/>
      <c r="J823" s="1"/>
      <c r="K823" s="1"/>
    </row>
    <row r="824" spans="2:11" ht="12.75" customHeight="1">
      <c r="B824" s="1"/>
      <c r="C824" s="1"/>
      <c r="J824" s="1"/>
      <c r="K824" s="1"/>
    </row>
    <row r="825" spans="2:11" ht="12.75" customHeight="1">
      <c r="B825" s="1"/>
      <c r="C825" s="1"/>
      <c r="J825" s="1"/>
      <c r="K825" s="1"/>
    </row>
    <row r="826" spans="2:11" ht="12.75" customHeight="1">
      <c r="B826" s="1"/>
      <c r="C826" s="1"/>
      <c r="J826" s="1"/>
      <c r="K826" s="1"/>
    </row>
    <row r="827" spans="2:11" ht="12.75" customHeight="1">
      <c r="B827" s="1"/>
      <c r="C827" s="1"/>
      <c r="J827" s="1"/>
      <c r="K827" s="1"/>
    </row>
    <row r="828" spans="2:11" ht="12.75" customHeight="1">
      <c r="B828" s="1"/>
      <c r="C828" s="1"/>
      <c r="J828" s="1"/>
      <c r="K828" s="1"/>
    </row>
    <row r="829" spans="2:11" ht="12.75" customHeight="1">
      <c r="B829" s="1"/>
      <c r="C829" s="1"/>
      <c r="J829" s="1"/>
      <c r="K829" s="1"/>
    </row>
    <row r="830" spans="2:11" ht="12.75" customHeight="1">
      <c r="B830" s="1"/>
      <c r="C830" s="1"/>
      <c r="J830" s="1"/>
      <c r="K830" s="1"/>
    </row>
    <row r="831" spans="2:11" ht="12.75" customHeight="1">
      <c r="B831" s="1"/>
      <c r="C831" s="1"/>
      <c r="J831" s="1"/>
      <c r="K831" s="1"/>
    </row>
    <row r="832" spans="2:11" ht="12.75" customHeight="1">
      <c r="B832" s="1"/>
      <c r="C832" s="1"/>
      <c r="J832" s="1"/>
      <c r="K832" s="1"/>
    </row>
    <row r="833" spans="2:11" ht="12.75" customHeight="1">
      <c r="B833" s="1"/>
      <c r="C833" s="1"/>
      <c r="J833" s="1"/>
      <c r="K833" s="1"/>
    </row>
    <row r="834" spans="2:11" ht="12.75" customHeight="1">
      <c r="B834" s="1"/>
      <c r="C834" s="1"/>
      <c r="J834" s="1"/>
      <c r="K834" s="1"/>
    </row>
    <row r="835" spans="2:11" ht="12.75" customHeight="1">
      <c r="B835" s="1"/>
      <c r="C835" s="1"/>
      <c r="J835" s="1"/>
      <c r="K835" s="1"/>
    </row>
    <row r="836" spans="2:11" ht="12.75" customHeight="1">
      <c r="B836" s="1"/>
      <c r="C836" s="1"/>
      <c r="J836" s="1"/>
      <c r="K836" s="1"/>
    </row>
    <row r="837" spans="2:11" ht="12.75" customHeight="1">
      <c r="B837" s="1"/>
      <c r="C837" s="1"/>
      <c r="J837" s="1"/>
      <c r="K837" s="1"/>
    </row>
    <row r="838" spans="2:11" ht="12.75" customHeight="1">
      <c r="B838" s="1"/>
      <c r="C838" s="1"/>
      <c r="J838" s="1"/>
      <c r="K838" s="1"/>
    </row>
    <row r="839" spans="2:11" ht="12.75" customHeight="1">
      <c r="B839" s="1"/>
      <c r="C839" s="1"/>
      <c r="J839" s="1"/>
      <c r="K839" s="1"/>
    </row>
    <row r="840" spans="2:11" ht="12.75" customHeight="1">
      <c r="B840" s="1"/>
      <c r="C840" s="1"/>
      <c r="J840" s="1"/>
      <c r="K840" s="1"/>
    </row>
    <row r="841" spans="2:11" ht="12.75" customHeight="1">
      <c r="B841" s="1"/>
      <c r="C841" s="1"/>
      <c r="J841" s="1"/>
      <c r="K841" s="1"/>
    </row>
    <row r="842" spans="2:11" ht="12.75" customHeight="1">
      <c r="B842" s="1"/>
      <c r="C842" s="1"/>
      <c r="J842" s="1"/>
      <c r="K842" s="1"/>
    </row>
    <row r="843" spans="2:11" ht="12.75" customHeight="1">
      <c r="B843" s="1"/>
      <c r="C843" s="1"/>
      <c r="J843" s="1"/>
      <c r="K843" s="1"/>
    </row>
    <row r="844" spans="2:11" ht="12.75" customHeight="1">
      <c r="B844" s="1"/>
      <c r="C844" s="1"/>
      <c r="J844" s="1"/>
      <c r="K844" s="1"/>
    </row>
    <row r="845" spans="2:11" ht="12.75" customHeight="1">
      <c r="B845" s="1"/>
      <c r="C845" s="1"/>
      <c r="J845" s="1"/>
      <c r="K845" s="1"/>
    </row>
    <row r="846" spans="2:11" ht="12.75" customHeight="1">
      <c r="B846" s="1"/>
      <c r="C846" s="1"/>
      <c r="J846" s="1"/>
      <c r="K846" s="1"/>
    </row>
    <row r="847" spans="2:11" ht="12.75" customHeight="1">
      <c r="B847" s="1"/>
      <c r="C847" s="1"/>
      <c r="J847" s="1"/>
      <c r="K847" s="1"/>
    </row>
    <row r="848" spans="2:11" ht="12.75" customHeight="1">
      <c r="B848" s="1"/>
      <c r="C848" s="1"/>
      <c r="J848" s="1"/>
      <c r="K848" s="1"/>
    </row>
    <row r="849" spans="2:11" ht="12.75" customHeight="1">
      <c r="B849" s="1"/>
      <c r="C849" s="1"/>
      <c r="J849" s="1"/>
      <c r="K849" s="1"/>
    </row>
    <row r="850" spans="2:11" ht="12.75" customHeight="1">
      <c r="B850" s="1"/>
      <c r="C850" s="1"/>
      <c r="J850" s="1"/>
      <c r="K850" s="1"/>
    </row>
    <row r="851" spans="2:11" ht="12.75" customHeight="1">
      <c r="B851" s="1"/>
      <c r="C851" s="1"/>
      <c r="J851" s="1"/>
      <c r="K851" s="1"/>
    </row>
    <row r="852" spans="2:11" ht="12.75" customHeight="1">
      <c r="B852" s="1"/>
      <c r="C852" s="1"/>
      <c r="J852" s="1"/>
      <c r="K852" s="1"/>
    </row>
    <row r="853" spans="2:11" ht="12.75" customHeight="1">
      <c r="B853" s="1"/>
      <c r="C853" s="1"/>
      <c r="J853" s="1"/>
      <c r="K853" s="1"/>
    </row>
    <row r="854" spans="2:11" ht="12.75" customHeight="1">
      <c r="B854" s="1"/>
      <c r="C854" s="1"/>
      <c r="J854" s="1"/>
      <c r="K854" s="1"/>
    </row>
    <row r="855" spans="2:11" ht="12.75" customHeight="1">
      <c r="B855" s="1"/>
      <c r="C855" s="1"/>
      <c r="J855" s="1"/>
      <c r="K855" s="1"/>
    </row>
    <row r="856" spans="2:11" ht="12.75" customHeight="1">
      <c r="B856" s="1"/>
      <c r="C856" s="1"/>
      <c r="J856" s="1"/>
      <c r="K856" s="1"/>
    </row>
    <row r="857" spans="2:11" ht="12.75" customHeight="1">
      <c r="B857" s="1"/>
      <c r="C857" s="1"/>
      <c r="J857" s="1"/>
      <c r="K857" s="1"/>
    </row>
    <row r="858" spans="2:11" ht="12.75" customHeight="1">
      <c r="B858" s="1"/>
      <c r="C858" s="1"/>
      <c r="J858" s="1"/>
      <c r="K858" s="1"/>
    </row>
    <row r="859" spans="2:11" ht="12.75" customHeight="1">
      <c r="B859" s="1"/>
      <c r="C859" s="1"/>
      <c r="J859" s="1"/>
      <c r="K859" s="1"/>
    </row>
    <row r="860" spans="2:11" ht="12.75" customHeight="1">
      <c r="B860" s="1"/>
      <c r="C860" s="1"/>
      <c r="J860" s="1"/>
      <c r="K860" s="1"/>
    </row>
    <row r="861" spans="2:11" ht="12.75" customHeight="1">
      <c r="B861" s="1"/>
      <c r="C861" s="1"/>
      <c r="J861" s="1"/>
      <c r="K861" s="1"/>
    </row>
    <row r="862" spans="2:11" ht="12.75" customHeight="1">
      <c r="B862" s="1"/>
      <c r="C862" s="1"/>
      <c r="J862" s="1"/>
      <c r="K862" s="1"/>
    </row>
    <row r="863" spans="2:11" ht="12.75" customHeight="1">
      <c r="B863" s="1"/>
      <c r="C863" s="1"/>
      <c r="J863" s="1"/>
      <c r="K863" s="1"/>
    </row>
    <row r="864" spans="2:11" ht="12.75" customHeight="1">
      <c r="B864" s="1"/>
      <c r="C864" s="1"/>
      <c r="J864" s="1"/>
      <c r="K864" s="1"/>
    </row>
    <row r="865" spans="2:11" ht="12.75" customHeight="1">
      <c r="B865" s="1"/>
      <c r="C865" s="1"/>
      <c r="J865" s="1"/>
      <c r="K865" s="1"/>
    </row>
    <row r="866" spans="2:11" ht="12.75" customHeight="1">
      <c r="B866" s="1"/>
      <c r="C866" s="1"/>
      <c r="J866" s="1"/>
      <c r="K866" s="1"/>
    </row>
    <row r="867" spans="2:11" ht="12.75" customHeight="1">
      <c r="B867" s="1"/>
      <c r="C867" s="1"/>
      <c r="J867" s="1"/>
      <c r="K867" s="1"/>
    </row>
    <row r="868" spans="2:11" ht="12.75" customHeight="1">
      <c r="B868" s="1"/>
      <c r="C868" s="1"/>
      <c r="J868" s="1"/>
      <c r="K868" s="1"/>
    </row>
    <row r="869" spans="2:11" ht="12.75" customHeight="1">
      <c r="B869" s="1"/>
      <c r="C869" s="1"/>
      <c r="J869" s="1"/>
      <c r="K869" s="1"/>
    </row>
    <row r="870" spans="2:11" ht="12.75" customHeight="1">
      <c r="B870" s="1"/>
      <c r="C870" s="1"/>
      <c r="J870" s="1"/>
      <c r="K870" s="1"/>
    </row>
    <row r="871" spans="2:11" ht="12.75" customHeight="1">
      <c r="B871" s="1"/>
      <c r="C871" s="1"/>
      <c r="J871" s="1"/>
      <c r="K871" s="1"/>
    </row>
    <row r="872" spans="2:11" ht="12.75" customHeight="1">
      <c r="B872" s="1"/>
      <c r="C872" s="1"/>
      <c r="J872" s="1"/>
      <c r="K872" s="1"/>
    </row>
    <row r="873" spans="2:11" ht="12.75" customHeight="1">
      <c r="B873" s="1"/>
      <c r="C873" s="1"/>
      <c r="J873" s="1"/>
      <c r="K873" s="1"/>
    </row>
    <row r="874" spans="2:11" ht="12.75" customHeight="1">
      <c r="B874" s="1"/>
      <c r="C874" s="1"/>
      <c r="J874" s="1"/>
      <c r="K874" s="1"/>
    </row>
    <row r="875" spans="2:11" ht="12.75" customHeight="1">
      <c r="B875" s="1"/>
      <c r="C875" s="1"/>
      <c r="J875" s="1"/>
      <c r="K875" s="1"/>
    </row>
    <row r="876" spans="2:11" ht="12.75" customHeight="1">
      <c r="B876" s="1"/>
      <c r="C876" s="1"/>
      <c r="J876" s="1"/>
      <c r="K876" s="1"/>
    </row>
    <row r="877" spans="2:11" ht="12.75" customHeight="1">
      <c r="B877" s="1"/>
      <c r="C877" s="1"/>
      <c r="J877" s="1"/>
      <c r="K877" s="1"/>
    </row>
    <row r="878" spans="2:11" ht="12.75" customHeight="1">
      <c r="B878" s="1"/>
      <c r="C878" s="1"/>
      <c r="J878" s="1"/>
      <c r="K878" s="1"/>
    </row>
    <row r="879" spans="2:11" ht="12.75" customHeight="1">
      <c r="B879" s="1"/>
      <c r="C879" s="1"/>
      <c r="J879" s="1"/>
      <c r="K879" s="1"/>
    </row>
    <row r="880" spans="2:11" ht="12.75" customHeight="1">
      <c r="B880" s="1"/>
      <c r="C880" s="1"/>
      <c r="J880" s="1"/>
      <c r="K880" s="1"/>
    </row>
    <row r="881" spans="2:11" ht="12.75" customHeight="1">
      <c r="B881" s="1"/>
      <c r="C881" s="1"/>
      <c r="J881" s="1"/>
      <c r="K881" s="1"/>
    </row>
    <row r="882" spans="2:11" ht="12.75" customHeight="1">
      <c r="B882" s="1"/>
      <c r="C882" s="1"/>
      <c r="J882" s="1"/>
      <c r="K882" s="1"/>
    </row>
    <row r="883" spans="2:11" ht="12.75" customHeight="1">
      <c r="B883" s="1"/>
      <c r="C883" s="1"/>
      <c r="J883" s="1"/>
      <c r="K883" s="1"/>
    </row>
    <row r="884" spans="2:11" ht="12.75" customHeight="1">
      <c r="B884" s="1"/>
      <c r="C884" s="1"/>
      <c r="J884" s="1"/>
      <c r="K884" s="1"/>
    </row>
    <row r="885" spans="2:11" ht="12.75" customHeight="1">
      <c r="B885" s="1"/>
      <c r="C885" s="1"/>
      <c r="J885" s="1"/>
      <c r="K885" s="1"/>
    </row>
    <row r="886" spans="2:11" ht="12.75" customHeight="1">
      <c r="B886" s="1"/>
      <c r="C886" s="1"/>
      <c r="J886" s="1"/>
      <c r="K886" s="1"/>
    </row>
    <row r="887" spans="2:11" ht="12.75" customHeight="1">
      <c r="B887" s="1"/>
      <c r="C887" s="1"/>
      <c r="J887" s="1"/>
      <c r="K887" s="1"/>
    </row>
    <row r="888" spans="2:11" ht="12.75" customHeight="1">
      <c r="B888" s="1"/>
      <c r="C888" s="1"/>
      <c r="J888" s="1"/>
      <c r="K888" s="1"/>
    </row>
    <row r="889" spans="2:11" ht="12.75" customHeight="1">
      <c r="B889" s="1"/>
      <c r="C889" s="1"/>
      <c r="J889" s="1"/>
      <c r="K889" s="1"/>
    </row>
    <row r="890" spans="2:11" ht="12.75" customHeight="1">
      <c r="B890" s="1"/>
      <c r="C890" s="1"/>
      <c r="J890" s="1"/>
      <c r="K890" s="1"/>
    </row>
    <row r="891" spans="2:11" ht="12.75" customHeight="1">
      <c r="B891" s="1"/>
      <c r="C891" s="1"/>
      <c r="J891" s="1"/>
      <c r="K891" s="1"/>
    </row>
    <row r="892" spans="2:11" ht="12.75" customHeight="1">
      <c r="B892" s="1"/>
      <c r="C892" s="1"/>
      <c r="J892" s="1"/>
      <c r="K892" s="1"/>
    </row>
    <row r="893" spans="2:11" ht="12.75" customHeight="1">
      <c r="B893" s="1"/>
      <c r="C893" s="1"/>
      <c r="J893" s="1"/>
      <c r="K893" s="1"/>
    </row>
    <row r="894" spans="2:11" ht="12.75" customHeight="1">
      <c r="B894" s="1"/>
      <c r="C894" s="1"/>
      <c r="J894" s="1"/>
      <c r="K894" s="1"/>
    </row>
    <row r="895" spans="2:11" ht="12.75" customHeight="1">
      <c r="B895" s="1"/>
      <c r="C895" s="1"/>
      <c r="J895" s="1"/>
      <c r="K895" s="1"/>
    </row>
    <row r="896" spans="2:11" ht="12.75" customHeight="1">
      <c r="B896" s="1"/>
      <c r="C896" s="1"/>
      <c r="J896" s="1"/>
      <c r="K896" s="1"/>
    </row>
    <row r="897" spans="2:11" ht="12.75" customHeight="1">
      <c r="B897" s="1"/>
      <c r="C897" s="1"/>
      <c r="J897" s="1"/>
      <c r="K897" s="1"/>
    </row>
    <row r="898" spans="2:11" ht="12.75" customHeight="1">
      <c r="B898" s="1"/>
      <c r="C898" s="1"/>
      <c r="J898" s="1"/>
      <c r="K898" s="1"/>
    </row>
    <row r="899" spans="2:11" ht="12.75" customHeight="1">
      <c r="B899" s="1"/>
      <c r="C899" s="1"/>
      <c r="J899" s="1"/>
      <c r="K899" s="1"/>
    </row>
    <row r="900" spans="2:11" ht="12.75" customHeight="1">
      <c r="B900" s="1"/>
      <c r="C900" s="1"/>
      <c r="J900" s="1"/>
      <c r="K900" s="1"/>
    </row>
    <row r="901" spans="2:11" ht="12.75" customHeight="1">
      <c r="B901" s="1"/>
      <c r="C901" s="1"/>
      <c r="J901" s="1"/>
      <c r="K901" s="1"/>
    </row>
    <row r="902" spans="2:11" ht="12.75" customHeight="1">
      <c r="B902" s="1"/>
      <c r="C902" s="1"/>
      <c r="J902" s="1"/>
      <c r="K902" s="1"/>
    </row>
    <row r="903" spans="2:11" ht="12.75" customHeight="1">
      <c r="B903" s="1"/>
      <c r="C903" s="1"/>
      <c r="J903" s="1"/>
      <c r="K903" s="1"/>
    </row>
    <row r="904" spans="2:11" ht="12.75" customHeight="1">
      <c r="B904" s="1"/>
      <c r="C904" s="1"/>
      <c r="J904" s="1"/>
      <c r="K904" s="1"/>
    </row>
    <row r="905" spans="2:11" ht="12.75" customHeight="1">
      <c r="B905" s="1"/>
      <c r="C905" s="1"/>
      <c r="J905" s="1"/>
      <c r="K905" s="1"/>
    </row>
    <row r="906" spans="2:11" ht="12.75" customHeight="1">
      <c r="B906" s="1"/>
      <c r="C906" s="1"/>
      <c r="J906" s="1"/>
      <c r="K906" s="1"/>
    </row>
    <row r="907" spans="2:11" ht="12.75" customHeight="1">
      <c r="B907" s="1"/>
      <c r="C907" s="1"/>
      <c r="J907" s="1"/>
      <c r="K907" s="1"/>
    </row>
    <row r="908" spans="2:11" ht="12.75" customHeight="1">
      <c r="B908" s="1"/>
      <c r="C908" s="1"/>
      <c r="J908" s="1"/>
      <c r="K908" s="1"/>
    </row>
    <row r="909" spans="2:11" ht="12.75" customHeight="1">
      <c r="B909" s="1"/>
      <c r="C909" s="1"/>
      <c r="J909" s="1"/>
      <c r="K909" s="1"/>
    </row>
    <row r="910" spans="2:11" ht="12.75" customHeight="1">
      <c r="B910" s="1"/>
      <c r="C910" s="1"/>
      <c r="J910" s="1"/>
      <c r="K910" s="1"/>
    </row>
    <row r="911" spans="2:11" ht="12.75" customHeight="1">
      <c r="B911" s="1"/>
      <c r="C911" s="1"/>
      <c r="J911" s="1"/>
      <c r="K911" s="1"/>
    </row>
    <row r="912" spans="2:11" ht="12.75" customHeight="1">
      <c r="B912" s="1"/>
      <c r="C912" s="1"/>
      <c r="J912" s="1"/>
      <c r="K912" s="1"/>
    </row>
    <row r="913" spans="2:11" ht="12.75" customHeight="1">
      <c r="B913" s="1"/>
      <c r="C913" s="1"/>
      <c r="J913" s="1"/>
      <c r="K913" s="1"/>
    </row>
    <row r="914" spans="2:11" ht="12.75" customHeight="1">
      <c r="B914" s="1"/>
      <c r="C914" s="1"/>
      <c r="J914" s="1"/>
      <c r="K914" s="1"/>
    </row>
    <row r="915" spans="2:11" ht="12.75" customHeight="1">
      <c r="B915" s="1"/>
      <c r="C915" s="1"/>
      <c r="J915" s="1"/>
      <c r="K915" s="1"/>
    </row>
    <row r="916" spans="2:11" ht="12.75" customHeight="1">
      <c r="B916" s="1"/>
      <c r="C916" s="1"/>
      <c r="J916" s="1"/>
      <c r="K916" s="1"/>
    </row>
    <row r="917" spans="2:11" ht="12.75" customHeight="1">
      <c r="B917" s="1"/>
      <c r="C917" s="1"/>
      <c r="J917" s="1"/>
      <c r="K917" s="1"/>
    </row>
    <row r="918" spans="2:11" ht="12.75" customHeight="1">
      <c r="B918" s="1"/>
      <c r="C918" s="1"/>
      <c r="J918" s="1"/>
      <c r="K918" s="1"/>
    </row>
    <row r="919" spans="2:11" ht="12.75" customHeight="1">
      <c r="B919" s="1"/>
      <c r="C919" s="1"/>
      <c r="J919" s="1"/>
      <c r="K919" s="1"/>
    </row>
    <row r="920" spans="2:11" ht="12.75" customHeight="1">
      <c r="B920" s="1"/>
      <c r="C920" s="1"/>
      <c r="J920" s="1"/>
      <c r="K920" s="1"/>
    </row>
    <row r="921" spans="2:11" ht="12.75" customHeight="1">
      <c r="B921" s="1"/>
      <c r="C921" s="1"/>
      <c r="J921" s="1"/>
      <c r="K921" s="1"/>
    </row>
    <row r="922" spans="2:11" ht="12.75" customHeight="1">
      <c r="B922" s="1"/>
      <c r="C922" s="1"/>
      <c r="J922" s="1"/>
      <c r="K922" s="1"/>
    </row>
    <row r="923" spans="2:11" ht="12.75" customHeight="1">
      <c r="B923" s="1"/>
      <c r="C923" s="1"/>
      <c r="J923" s="1"/>
      <c r="K923" s="1"/>
    </row>
    <row r="924" spans="2:11" ht="12.75" customHeight="1">
      <c r="B924" s="1"/>
      <c r="C924" s="1"/>
      <c r="J924" s="1"/>
      <c r="K924" s="1"/>
    </row>
    <row r="925" spans="2:11" ht="12.75" customHeight="1">
      <c r="B925" s="1"/>
      <c r="C925" s="1"/>
      <c r="J925" s="1"/>
      <c r="K925" s="1"/>
    </row>
    <row r="926" spans="2:11" ht="12.75" customHeight="1">
      <c r="B926" s="1"/>
      <c r="C926" s="1"/>
      <c r="J926" s="1"/>
      <c r="K926" s="1"/>
    </row>
    <row r="927" spans="2:11" ht="12.75" customHeight="1">
      <c r="B927" s="1"/>
      <c r="C927" s="1"/>
      <c r="J927" s="1"/>
      <c r="K927" s="1"/>
    </row>
    <row r="928" spans="2:11" ht="12.75" customHeight="1">
      <c r="B928" s="1"/>
      <c r="C928" s="1"/>
      <c r="J928" s="1"/>
      <c r="K928" s="1"/>
    </row>
    <row r="929" spans="2:11" ht="12.75" customHeight="1">
      <c r="B929" s="1"/>
      <c r="C929" s="1"/>
      <c r="J929" s="1"/>
      <c r="K929" s="1"/>
    </row>
    <row r="930" spans="2:11" ht="12.75" customHeight="1">
      <c r="B930" s="1"/>
      <c r="C930" s="1"/>
      <c r="J930" s="1"/>
      <c r="K930" s="1"/>
    </row>
    <row r="931" spans="2:11" ht="12.75" customHeight="1">
      <c r="B931" s="1"/>
      <c r="C931" s="1"/>
      <c r="J931" s="1"/>
      <c r="K931" s="1"/>
    </row>
    <row r="932" spans="2:11" ht="12.75" customHeight="1">
      <c r="B932" s="1"/>
      <c r="C932" s="1"/>
      <c r="J932" s="1"/>
      <c r="K932" s="1"/>
    </row>
    <row r="933" spans="2:11" ht="12.75" customHeight="1">
      <c r="B933" s="1"/>
      <c r="C933" s="1"/>
      <c r="J933" s="1"/>
      <c r="K933" s="1"/>
    </row>
    <row r="934" spans="2:11" ht="12.75" customHeight="1">
      <c r="B934" s="1"/>
      <c r="C934" s="1"/>
      <c r="J934" s="1"/>
      <c r="K934" s="1"/>
    </row>
    <row r="935" spans="2:11" ht="12.75" customHeight="1">
      <c r="B935" s="1"/>
      <c r="C935" s="1"/>
      <c r="J935" s="1"/>
      <c r="K935" s="1"/>
    </row>
    <row r="936" spans="2:11" ht="12.75" customHeight="1">
      <c r="B936" s="1"/>
      <c r="C936" s="1"/>
      <c r="J936" s="1"/>
      <c r="K936" s="1"/>
    </row>
    <row r="937" spans="2:11" ht="12.75" customHeight="1">
      <c r="B937" s="1"/>
      <c r="C937" s="1"/>
      <c r="J937" s="1"/>
      <c r="K937" s="1"/>
    </row>
    <row r="938" spans="2:11" ht="12.75" customHeight="1">
      <c r="B938" s="1"/>
      <c r="C938" s="1"/>
      <c r="J938" s="1"/>
      <c r="K938" s="1"/>
    </row>
    <row r="939" spans="2:11" ht="12.75" customHeight="1">
      <c r="B939" s="1"/>
      <c r="C939" s="1"/>
      <c r="J939" s="1"/>
      <c r="K939" s="1"/>
    </row>
    <row r="940" spans="2:11" ht="12.75" customHeight="1">
      <c r="B940" s="1"/>
      <c r="C940" s="1"/>
      <c r="J940" s="1"/>
      <c r="K940" s="1"/>
    </row>
    <row r="941" spans="2:11" ht="12.75" customHeight="1">
      <c r="B941" s="1"/>
      <c r="C941" s="1"/>
      <c r="J941" s="1"/>
      <c r="K941" s="1"/>
    </row>
    <row r="942" spans="2:11" ht="12.75" customHeight="1">
      <c r="B942" s="1"/>
      <c r="C942" s="1"/>
      <c r="J942" s="1"/>
      <c r="K942" s="1"/>
    </row>
    <row r="943" spans="2:11" ht="12.75" customHeight="1">
      <c r="B943" s="1"/>
      <c r="C943" s="1"/>
      <c r="J943" s="1"/>
      <c r="K943" s="1"/>
    </row>
    <row r="944" spans="2:11" ht="12.75" customHeight="1">
      <c r="B944" s="1"/>
      <c r="C944" s="1"/>
      <c r="J944" s="1"/>
      <c r="K944" s="1"/>
    </row>
    <row r="945" spans="2:11" ht="12.75" customHeight="1">
      <c r="B945" s="1"/>
      <c r="C945" s="1"/>
      <c r="J945" s="1"/>
      <c r="K945" s="1"/>
    </row>
    <row r="946" spans="2:11" ht="12.75" customHeight="1">
      <c r="B946" s="1"/>
      <c r="C946" s="1"/>
      <c r="J946" s="1"/>
      <c r="K946" s="1"/>
    </row>
    <row r="947" spans="2:11" ht="12.75" customHeight="1">
      <c r="B947" s="1"/>
      <c r="C947" s="1"/>
      <c r="J947" s="1"/>
      <c r="K947" s="1"/>
    </row>
    <row r="948" spans="2:11" ht="12.75" customHeight="1">
      <c r="B948" s="1"/>
      <c r="C948" s="1"/>
      <c r="J948" s="1"/>
      <c r="K948" s="1"/>
    </row>
    <row r="949" spans="2:11" ht="12.75" customHeight="1">
      <c r="B949" s="1"/>
      <c r="C949" s="1"/>
      <c r="J949" s="1"/>
      <c r="K949" s="1"/>
    </row>
  </sheetData>
  <mergeCells count="2">
    <mergeCell ref="D1:F1"/>
    <mergeCell ref="D2:I2"/>
  </mergeCells>
  <printOptions horizontalCentered="1"/>
  <pageMargins left="0.2" right="0" top="0.75" bottom="0.75" header="0.3" footer="0.3"/>
  <pageSetup paperSize="9" scale="73" orientation="landscape" r:id="rId1"/>
  <headerFooter>
    <oddHeader>&amp;L&amp;G&amp;R&amp;"Euclid Circular A SemiBold,Bold"&amp;28[SPECIFICATION]</oddHeader>
    <oddFooter>&amp;L&amp;"Euclid Circular A SemiBold,Bold"&amp;16[UA]&amp;"-,Regular"&amp;11
&amp;G&amp;CPage &amp;P of &amp;N&amp;R&amp;G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1. CUTTING DOCKET</vt:lpstr>
      <vt:lpstr>GREY</vt:lpstr>
      <vt:lpstr>2. TRIM CARD</vt:lpstr>
      <vt:lpstr>GRADING  ( BƯỚC NHẢY)</vt:lpstr>
      <vt:lpstr>SPEC</vt:lpstr>
      <vt:lpstr>COMMENT</vt:lpstr>
      <vt:lpstr>2. TRIM CARD (GREY)</vt:lpstr>
      <vt:lpstr>3. ĐỊNH VỊ HÌNH IN.THÊU</vt:lpstr>
      <vt:lpstr>4. THÔNG SỐ SẢN XUẤT</vt:lpstr>
      <vt:lpstr>'1. CUTTING DOCKET'!Print_Area</vt:lpstr>
      <vt:lpstr>'2. TRIM CARD'!Print_Area</vt:lpstr>
      <vt:lpstr>'2. TRIM CARD (GREY)'!Print_Area</vt:lpstr>
      <vt:lpstr>'GRADING  ( BƯỚC NHẢY)'!Print_Area</vt:lpstr>
      <vt:lpstr>GREY!Print_Area</vt:lpstr>
      <vt:lpstr>SPEC!Print_Area</vt:lpstr>
      <vt:lpstr>'1. CUTTING DOCKET'!Print_Titles</vt:lpstr>
      <vt:lpstr>'2. TRIM CARD'!Print_Titles</vt:lpstr>
      <vt:lpstr>'2. TRIM CARD (GREY)'!Print_Titles</vt:lpstr>
      <vt:lpstr>GREY!Print_Titles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Le Thi Thuy</dc:creator>
  <cp:lastModifiedBy>Oanh Phan Thi Kim</cp:lastModifiedBy>
  <cp:lastPrinted>2023-04-22T11:02:48Z</cp:lastPrinted>
  <dcterms:created xsi:type="dcterms:W3CDTF">2016-05-06T01:47:29Z</dcterms:created>
  <dcterms:modified xsi:type="dcterms:W3CDTF">2025-06-26T06:37:21Z</dcterms:modified>
</cp:coreProperties>
</file>