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RP\HUNZA\"/>
    </mc:Choice>
  </mc:AlternateContent>
  <xr:revisionPtr revIDLastSave="0" documentId="13_ncr:1_{F3A54C4D-4356-4681-A04D-FFC681D2C0EE}" xr6:coauthVersionLast="47" xr6:coauthVersionMax="47" xr10:uidLastSave="{00000000-0000-0000-0000-000000000000}"/>
  <bookViews>
    <workbookView xWindow="-110" yWindow="-110" windowWidth="19420" windowHeight="10300" tabRatio="895" xr2:uid="{00000000-000D-0000-FFFF-FFFF00000000}"/>
  </bookViews>
  <sheets>
    <sheet name="1. CUTTING DOCKET" sheetId="12" r:id="rId1"/>
    <sheet name="2. TRIM CARD" sheetId="13" r:id="rId2"/>
    <sheet name="THÔNG SỐ" sheetId="21" r:id="rId3"/>
    <sheet name="HÌNH IN+QUY CÁCH MAY" sheetId="24" r:id="rId4"/>
    <sheet name="HOP PP" sheetId="25" r:id="rId5"/>
    <sheet name="PP MEETING" sheetId="22" state="hidden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 localSheetId="4">[1]MTP!#REF!</definedName>
    <definedName name="_1CAP002" localSheetId="5">[1]MTP!#REF!</definedName>
    <definedName name="_1CAP002" localSheetId="2">[1]MTP!#REF!</definedName>
    <definedName name="_1CAP002">[1]MTP!#REF!</definedName>
    <definedName name="_2STREO7" localSheetId="5">[2]MTP!#REF!</definedName>
    <definedName name="_2STREO7" localSheetId="2">[2]MTP!#REF!</definedName>
    <definedName name="_2STREO7">[2]MTP!#REF!</definedName>
    <definedName name="_4GOIC01" localSheetId="2">[3]MTP!#REF!</definedName>
    <definedName name="_4GOIC01">[3]MTP!#REF!</definedName>
    <definedName name="_4OSLCTT" localSheetId="2">[3]MTP!#REF!</definedName>
    <definedName name="_4OSLCTT">[3]MTP!#REF!</definedName>
    <definedName name="_6BNTTTH" localSheetId="2">[2]MTP1!#REF!</definedName>
    <definedName name="_6BNTTTH">[2]MTP1!#REF!</definedName>
    <definedName name="_6DCTTBO" localSheetId="2">[2]MTP1!#REF!</definedName>
    <definedName name="_6DCTTBO">[2]MTP1!#REF!</definedName>
    <definedName name="_6DD24TT" localSheetId="2">[2]MTP1!#REF!</definedName>
    <definedName name="_6DD24TT">[2]MTP1!#REF!</definedName>
    <definedName name="_6FCOTBU" localSheetId="2">[2]MTP1!#REF!</definedName>
    <definedName name="_6FCOTBU">[2]MTP1!#REF!</definedName>
    <definedName name="_6LATUBU" localSheetId="2">[2]MTP1!#REF!</definedName>
    <definedName name="_6LATUBU">[2]MTP1!#REF!</definedName>
    <definedName name="_6SDTT24" localSheetId="2">[2]MTP1!#REF!</definedName>
    <definedName name="_6SDTT24">[2]MTP1!#REF!</definedName>
    <definedName name="_6TBUDTT" localSheetId="2">[2]MTP1!#REF!</definedName>
    <definedName name="_6TBUDTT">[2]MTP1!#REF!</definedName>
    <definedName name="_6TDDDTT" localSheetId="2">[2]MTP1!#REF!</definedName>
    <definedName name="_6TDDDTT">[2]MTP1!#REF!</definedName>
    <definedName name="_6TLTTTH" localSheetId="2">[2]MTP1!#REF!</definedName>
    <definedName name="_6TLTTTH">[2]MTP1!#REF!</definedName>
    <definedName name="_6TUBUTT" localSheetId="2">[2]MTP1!#REF!</definedName>
    <definedName name="_6TUBUTT">[2]MTP1!#REF!</definedName>
    <definedName name="_6UCLVIS" localSheetId="2">[2]MTP1!#REF!</definedName>
    <definedName name="_6UCLVIS">[2]MTP1!#REF!</definedName>
    <definedName name="_7DNCABC" localSheetId="2">[2]MTP1!#REF!</definedName>
    <definedName name="_7DNCABC">[2]MTP1!#REF!</definedName>
    <definedName name="_7HDCTBU" localSheetId="2">[2]MTP1!#REF!</definedName>
    <definedName name="_7HDCTBU">[2]MTP1!#REF!</definedName>
    <definedName name="_7PKTUBU" localSheetId="2">[2]MTP1!#REF!</definedName>
    <definedName name="_7PKTUBU">[2]MTP1!#REF!</definedName>
    <definedName name="_7TBHT20" localSheetId="2">[2]MTP1!#REF!</definedName>
    <definedName name="_7TBHT20">[2]MTP1!#REF!</definedName>
    <definedName name="_7TBHT30" localSheetId="2">[2]MTP1!#REF!</definedName>
    <definedName name="_7TBHT30">[2]MTP1!#REF!</definedName>
    <definedName name="_7TDCABC" localSheetId="2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2">'[5]Chiet tinh dz22'!#REF!</definedName>
    <definedName name="_day1">'[5]Chiet tinh dz22'!#REF!</definedName>
    <definedName name="_day2">'[6]Chiet tinh dz35'!$H$3</definedName>
    <definedName name="_dbu1" localSheetId="2">'[4]CT Thang Mo'!#REF!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hidden="1">#REF!</definedName>
    <definedName name="_xlnm._FilterDatabase" localSheetId="0" hidden="1">'1. CUTTING DOCKET'!$A$48:$X$73</definedName>
    <definedName name="_lap1" localSheetId="2">#REF!</definedName>
    <definedName name="_lap1">#REF!</definedName>
    <definedName name="_lap2" localSheetId="2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2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2">#REF!</definedName>
    <definedName name="Caáp_Baät">#REF!</definedName>
    <definedName name="cap" localSheetId="2">#REF!</definedName>
    <definedName name="cap">#REF!</definedName>
    <definedName name="cap0.7" localSheetId="2">#REF!</definedName>
    <definedName name="cap0.7">#REF!</definedName>
    <definedName name="CCNK" localSheetId="2">[9]QMCT!#REF!</definedName>
    <definedName name="CCNK">[9]QMCT!#REF!</definedName>
    <definedName name="CL" localSheetId="2">#REF!</definedName>
    <definedName name="CL">#REF!</definedName>
    <definedName name="CLTMP" localSheetId="2">[9]QMCT!#REF!</definedName>
    <definedName name="CLTMP">[9]QMCT!#REF!</definedName>
    <definedName name="ctdn9697" localSheetId="2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2">#REF!</definedName>
    <definedName name="DATA_DATA2_List">#REF!</definedName>
    <definedName name="_xlnm.Database" localSheetId="2">#REF!</definedName>
    <definedName name="_xlnm.Database">#REF!</definedName>
    <definedName name="DDAY" localSheetId="2">#REF!</definedName>
    <definedName name="DDAY">#REF!</definedName>
    <definedName name="DM" localSheetId="2">#REF!</definedName>
    <definedName name="DM">#REF!</definedName>
    <definedName name="DM_1">[7]TK!$E$11:$E$60</definedName>
    <definedName name="DM_2">[7]TK!$M$11:$M$60</definedName>
    <definedName name="dobt" localSheetId="2">#REF!</definedName>
    <definedName name="dobt">#REF!</definedName>
    <definedName name="Döõ_Lieäu_Thoâ">[7]TK!$E$11:$E$60,[7]TK!$G$11:$G$60,[7]TK!$M$11:$M$60,[7]TK!$Q$11:$Q$60</definedName>
    <definedName name="dulieu" localSheetId="2">#REF!</definedName>
    <definedName name="dulieu">#REF!</definedName>
    <definedName name="FHT" localSheetId="2">#REF!</definedName>
    <definedName name="FHT">#REF!</definedName>
    <definedName name="Full" localSheetId="2">[9]QMCT!#REF!</definedName>
    <definedName name="Full">[9]QMCT!#REF!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 localSheetId="2">[9]QMCT!#REF!</definedName>
    <definedName name="HDCCT">[9]QMCT!#REF!</definedName>
    <definedName name="HDCD" localSheetId="2">[9]QMCT!#REF!</definedName>
    <definedName name="HDCD">[9]QMCT!#REF!</definedName>
    <definedName name="Heâ_Soá">'[12]He so'!$A$1:$AU$1</definedName>
    <definedName name="Heä_Soá_NS" localSheetId="2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 localSheetId="2">[7]HS!#REF!</definedName>
    <definedName name="HS_1">[7]HS!#REF!</definedName>
    <definedName name="HS_2" localSheetId="2">[7]HS!#REF!</definedName>
    <definedName name="HS_2">[7]HS!#REF!</definedName>
    <definedName name="HS_3" localSheetId="2">[7]HS!#REF!</definedName>
    <definedName name="HS_3">[7]HS!#REF!</definedName>
    <definedName name="HS_4" localSheetId="2">[7]HS!#REF!</definedName>
    <definedName name="HS_4">[7]HS!#REF!</definedName>
    <definedName name="HS_5" localSheetId="2">[7]HS!#REF!</definedName>
    <definedName name="HS_5">[7]HS!#REF!</definedName>
    <definedName name="HS_6" localSheetId="2">[7]HS!#REF!</definedName>
    <definedName name="HS_6">[7]HS!#REF!</definedName>
    <definedName name="HS_7" localSheetId="2">[7]HS!#REF!</definedName>
    <definedName name="HS_7">[7]HS!#REF!</definedName>
    <definedName name="HS_8" localSheetId="2">[7]HS!#REF!</definedName>
    <definedName name="HS_8">[7]HS!#REF!</definedName>
    <definedName name="HS_9" localSheetId="2">[7]HS!#REF!</definedName>
    <definedName name="HS_9">[7]HS!#REF!</definedName>
    <definedName name="JHJ">[7]HS!#REF!</definedName>
    <definedName name="JHLJHJHJ">[9]QMCT!#REF!</definedName>
    <definedName name="JUU">#REF!</definedName>
    <definedName name="K" localSheetId="2">#REF!</definedName>
    <definedName name="K">#REF!</definedName>
    <definedName name="K_1" localSheetId="2">[10]!K_1</definedName>
    <definedName name="K_1">[10]!K_1</definedName>
    <definedName name="K_2" localSheetId="2">[10]!K_2</definedName>
    <definedName name="K_2">[10]!K_2</definedName>
    <definedName name="Khaû_Naêng" localSheetId="2">#REF!</definedName>
    <definedName name="Khaû_Naêng">#REF!</definedName>
    <definedName name="KN" localSheetId="2">#REF!</definedName>
    <definedName name="KN">#REF!</definedName>
    <definedName name="KNIT">'[13]GENERAL (K)'!$C$7:$C$4072</definedName>
    <definedName name="KVC" localSheetId="2">#REF!</definedName>
    <definedName name="KVC">#REF!</definedName>
    <definedName name="L" localSheetId="2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2">#REF!</definedName>
    <definedName name="LÑP">#REF!</definedName>
    <definedName name="lVC" localSheetId="2">#REF!</definedName>
    <definedName name="lVC">#REF!</definedName>
    <definedName name="Mao_CN">#REF!</definedName>
    <definedName name="Maõ_CÑ" localSheetId="2">#REF!</definedName>
    <definedName name="Maõ_CÑ">#REF!</definedName>
    <definedName name="Maõ_Haøng" localSheetId="2">#REF!</definedName>
    <definedName name="Maõ_Haøng">#REF!</definedName>
    <definedName name="mat">[14]Tke!$AD$10:$AR$96</definedName>
    <definedName name="May" localSheetId="2">#REF!</definedName>
    <definedName name="May">#REF!</definedName>
    <definedName name="Naêng_Suaát_BQ">[8]QT!$P$3</definedName>
    <definedName name="Naêng_suaát_BQ__taïm" localSheetId="2">#REF!</definedName>
    <definedName name="Naêng_suaát_BQ__taïm">#REF!</definedName>
    <definedName name="Naêng_suaát_QÑ" localSheetId="2">#REF!</definedName>
    <definedName name="Naêng_suaát_QÑ">#REF!</definedName>
    <definedName name="NCcap0.7" localSheetId="2">#REF!</definedName>
    <definedName name="NCcap0.7">#REF!</definedName>
    <definedName name="NCcap1" localSheetId="2">#REF!</definedName>
    <definedName name="NCcap1">#REF!</definedName>
    <definedName name="ÑG">[8]QT!$K$6</definedName>
    <definedName name="Ngaøy_thaùng_HH" localSheetId="2">#REF!</definedName>
    <definedName name="Ngaøy_thaùng_HH">#REF!</definedName>
    <definedName name="Ñinh_Möùc_BQ">[8]QT!$B$5</definedName>
    <definedName name="ÑMTB" localSheetId="2">#REF!</definedName>
    <definedName name="ÑMTB">#REF!</definedName>
    <definedName name="Ñoåi_teân" localSheetId="2">[7]HS!#REF!</definedName>
    <definedName name="Ñoåi_teân">[7]HS!#REF!</definedName>
    <definedName name="Ñôn_Giaù_Duyeät" localSheetId="2">#REF!</definedName>
    <definedName name="Ñôn_Giaù_Duyeät">#REF!</definedName>
    <definedName name="Ñònh_Möùc_BQ" localSheetId="2">#REF!</definedName>
    <definedName name="Ñònh_Möùc_BQ">#REF!</definedName>
    <definedName name="NSNM" localSheetId="2">#REF!</definedName>
    <definedName name="NSNM">#REF!</definedName>
    <definedName name="NToS" localSheetId="2">[15]!NToS</definedName>
    <definedName name="NToS">[15]!NToS</definedName>
    <definedName name="PRICE" localSheetId="2">#REF!</definedName>
    <definedName name="PRICE">#REF!</definedName>
    <definedName name="_xlnm.Print_Area" localSheetId="0">'1. CUTTING DOCKET'!$A$1:$P$111</definedName>
    <definedName name="_xlnm.Print_Area" localSheetId="1">'2. TRIM CARD'!$A$1:$C$34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'HOP PP'!$A$1:$H$19</definedName>
    <definedName name="_xlnm.Print_Area" localSheetId="5">'PP MEETING'!$A$1:$H$23</definedName>
    <definedName name="_xlnm.Print_Area" localSheetId="2">'THÔNG SỐ'!$A$1:$P$131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Quyõ_TG_SX" localSheetId="5">#REF!</definedName>
    <definedName name="Quyõ_TG_SX" localSheetId="2">#REF!</definedName>
    <definedName name="Quyõ_TG_SX">#REF!</definedName>
    <definedName name="Quyõ_TGTB" localSheetId="2">#REF!</definedName>
    <definedName name="Quyõ_TGTB">#REF!</definedName>
    <definedName name="S_löôïng_BQ1toå" localSheetId="2">#REF!</definedName>
    <definedName name="S_löôïng_BQ1toå">#REF!</definedName>
    <definedName name="sau">'[6]Chiet tinh dz35'!$H$4</definedName>
    <definedName name="SDDD">'[16]Chi tiet'!#REF!</definedName>
    <definedName name="SDDL" localSheetId="2">[9]QMCT!#REF!</definedName>
    <definedName name="SDDL">[9]QMCT!#REF!</definedName>
    <definedName name="SDSFDDF">#REF!</definedName>
    <definedName name="SFGFG">#REF!</definedName>
    <definedName name="Soá_Giôø_TC" localSheetId="2">#REF!</definedName>
    <definedName name="Soá_Giôø_TC">#REF!</definedName>
    <definedName name="Soá_Löôïng" localSheetId="2">#REF!</definedName>
    <definedName name="Soá_Löôïng">#REF!</definedName>
    <definedName name="Soá_ngaøy_SX" localSheetId="2">#REF!</definedName>
    <definedName name="Soá_ngaøy_SX">#REF!</definedName>
    <definedName name="Soá_TT" localSheetId="2">#REF!</definedName>
    <definedName name="Soá_TT">#REF!</definedName>
    <definedName name="style" localSheetId="2">#REF!</definedName>
    <definedName name="style">#REF!</definedName>
    <definedName name="TAMTINH" localSheetId="2">#REF!</definedName>
    <definedName name="TAMTINH">#REF!</definedName>
    <definedName name="TG_Bthöôøng" localSheetId="2">#REF!</definedName>
    <definedName name="TG_Bthöôøng">#REF!</definedName>
    <definedName name="Thôøi_gian_SX" localSheetId="2">#REF!</definedName>
    <definedName name="Thôøi_gian_SX">#REF!</definedName>
    <definedName name="TRAM" localSheetId="2">#REF!</definedName>
    <definedName name="TRAM">#REF!</definedName>
    <definedName name="ttbt" localSheetId="2">#REF!</definedName>
    <definedName name="ttbt">#REF!</definedName>
    <definedName name="ttt">'[4]CT Thang Mo'!$B$309:$M$309</definedName>
    <definedName name="tttb">'[4]CT Thang Mo'!$B$431:$I$431</definedName>
    <definedName name="UH" localSheetId="2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 localSheetId="5">#REF!</definedName>
    <definedName name="vccot" localSheetId="2">#REF!</definedName>
    <definedName name="vccot">#REF!</definedName>
    <definedName name="vccot.">'[4]CT  PL'!$B$8:$H$8</definedName>
    <definedName name="vcdbt">'[4]CT Thang Mo'!$B$220:$I$220</definedName>
    <definedName name="vcdc." localSheetId="2">'[16]Chi tiet'!#REF!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2">#REF!</definedName>
    <definedName name="vctb">#REF!</definedName>
    <definedName name="vctt">'[4]CT  PL'!$B$288:$H$288</definedName>
    <definedName name="VDCLY" localSheetId="2">[9]QMCT!#REF!</definedName>
    <definedName name="VDCLY">[9]QMCT!#REF!</definedName>
    <definedName name="Vlcap0.7" localSheetId="2">#REF!</definedName>
    <definedName name="Vlcap0.7">#REF!</definedName>
    <definedName name="VLcap1" localSheetId="2">#REF!</definedName>
    <definedName name="VLcap1">#REF!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G24" i="13"/>
  <c r="C23" i="13"/>
  <c r="B23" i="13"/>
  <c r="A23" i="13"/>
  <c r="C4" i="13"/>
  <c r="C3" i="13"/>
  <c r="C2" i="13"/>
  <c r="A17" i="13"/>
  <c r="A13" i="13"/>
  <c r="C9" i="13" a="1"/>
  <c r="C9" i="13" s="1"/>
  <c r="B9" i="13"/>
  <c r="C7" i="13" a="1"/>
  <c r="C7" i="13" s="1"/>
  <c r="E42" i="12"/>
  <c r="F50" i="12" l="1"/>
  <c r="F49" i="12"/>
  <c r="K25" i="12"/>
  <c r="J25" i="12"/>
  <c r="I25" i="12"/>
  <c r="G25" i="12"/>
  <c r="F25" i="12"/>
  <c r="K19" i="12"/>
  <c r="J19" i="12"/>
  <c r="I19" i="12"/>
  <c r="G19" i="12"/>
  <c r="F19" i="12"/>
  <c r="B41" i="12"/>
  <c r="E39" i="12"/>
  <c r="E40" i="12" s="1"/>
  <c r="L54" i="12" l="1"/>
  <c r="L53" i="12"/>
  <c r="L49" i="12"/>
  <c r="L50" i="12"/>
  <c r="B7" i="13" l="1"/>
  <c r="L71" i="12"/>
  <c r="L73" i="12" s="1"/>
  <c r="L70" i="12"/>
  <c r="L72" i="12" s="1"/>
  <c r="L52" i="12"/>
  <c r="G27" i="12"/>
  <c r="H27" i="12"/>
  <c r="I27" i="12"/>
  <c r="J27" i="12"/>
  <c r="K27" i="12"/>
  <c r="F27" i="12"/>
  <c r="P26" i="12"/>
  <c r="F21" i="12"/>
  <c r="A1" i="24"/>
  <c r="F34" i="12" l="1"/>
  <c r="D19" i="12"/>
  <c r="D20" i="12" s="1"/>
  <c r="L51" i="12"/>
  <c r="I21" i="12" l="1"/>
  <c r="I34" i="12" s="1"/>
  <c r="P20" i="12"/>
  <c r="G21" i="12"/>
  <c r="G34" i="12" s="1"/>
  <c r="H21" i="12"/>
  <c r="J21" i="12"/>
  <c r="J34" i="12" s="1"/>
  <c r="K21" i="12"/>
  <c r="K34" i="12" s="1"/>
  <c r="B14" i="13" l="1"/>
  <c r="A29" i="13"/>
  <c r="B29" i="13"/>
  <c r="P18" i="12"/>
  <c r="A12" i="13"/>
  <c r="G22" i="13"/>
  <c r="G20" i="13"/>
  <c r="K18" i="13"/>
  <c r="G6" i="22" l="1"/>
  <c r="D6" i="22"/>
  <c r="B15" i="13" l="1"/>
  <c r="B11" i="13"/>
  <c r="A15" i="13" l="1"/>
  <c r="D25" i="12" l="1"/>
  <c r="D26" i="12" s="1"/>
  <c r="C21" i="13"/>
  <c r="B21" i="13"/>
  <c r="A21" i="13"/>
  <c r="C19" i="13" l="1"/>
  <c r="B19" i="13"/>
  <c r="B17" i="13"/>
  <c r="C17" i="13"/>
  <c r="A19" i="13"/>
  <c r="C17" i="22"/>
  <c r="B3" i="13"/>
  <c r="G8" i="22" l="1"/>
  <c r="D4" i="22"/>
  <c r="D8" i="22"/>
  <c r="I31" i="12" l="1"/>
  <c r="H31" i="12"/>
  <c r="G31" i="12"/>
  <c r="F31" i="12"/>
  <c r="B33" i="13" l="1"/>
  <c r="A33" i="13"/>
  <c r="B31" i="13"/>
  <c r="A31" i="13"/>
  <c r="B25" i="13"/>
  <c r="A25" i="13"/>
  <c r="B27" i="13"/>
  <c r="A27" i="13"/>
  <c r="E46" i="12" l="1"/>
  <c r="E43" i="12"/>
  <c r="B38" i="12"/>
  <c r="K31" i="12"/>
  <c r="K32" i="12" s="1"/>
  <c r="J31" i="12"/>
  <c r="J32" i="12" s="1"/>
  <c r="I32" i="12"/>
  <c r="H32" i="12"/>
  <c r="G32" i="12"/>
  <c r="D31" i="12"/>
  <c r="D32" i="12" s="1"/>
  <c r="P30" i="12"/>
  <c r="D27" i="12"/>
  <c r="H61" i="12" s="1"/>
  <c r="P24" i="12"/>
  <c r="A11" i="13"/>
  <c r="B97" i="12" l="1"/>
  <c r="C97" i="12" s="1"/>
  <c r="B89" i="12"/>
  <c r="P19" i="12"/>
  <c r="C5" i="13"/>
  <c r="C6" i="13" s="1"/>
  <c r="B105" i="12"/>
  <c r="H54" i="12"/>
  <c r="H73" i="12"/>
  <c r="H71" i="12"/>
  <c r="H65" i="12"/>
  <c r="H67" i="12" s="1"/>
  <c r="H69" i="12"/>
  <c r="H56" i="12"/>
  <c r="H60" i="12"/>
  <c r="H52" i="12"/>
  <c r="H58" i="12"/>
  <c r="B80" i="12"/>
  <c r="H50" i="12"/>
  <c r="E111" i="12"/>
  <c r="D111" i="12"/>
  <c r="G111" i="12"/>
  <c r="F111" i="12"/>
  <c r="H111" i="12"/>
  <c r="P25" i="12"/>
  <c r="P27" i="12" s="1"/>
  <c r="P31" i="12"/>
  <c r="P32" i="12" s="1"/>
  <c r="F32" i="12"/>
  <c r="K65" i="12" l="1"/>
  <c r="K50" i="12"/>
  <c r="P21" i="12"/>
  <c r="G42" i="12"/>
  <c r="G43" i="12" s="1"/>
  <c r="I43" i="12" s="1"/>
  <c r="J43" i="12" s="1"/>
  <c r="C111" i="12"/>
  <c r="J111" i="12" s="1"/>
  <c r="G45" i="12"/>
  <c r="I45" i="12" s="1"/>
  <c r="J45" i="12" s="1"/>
  <c r="L45" i="12" s="1"/>
  <c r="G46" i="12"/>
  <c r="I46" i="12" s="1"/>
  <c r="J46" i="12" s="1"/>
  <c r="L46" i="12" s="1"/>
  <c r="A10" i="13"/>
  <c r="M50" i="12" l="1"/>
  <c r="O50" i="12" s="1"/>
  <c r="K52" i="12"/>
  <c r="M52" i="12" s="1"/>
  <c r="O52" i="12" s="1"/>
  <c r="K58" i="12"/>
  <c r="K56" i="12"/>
  <c r="K54" i="12"/>
  <c r="M54" i="12" s="1"/>
  <c r="K60" i="12"/>
  <c r="M60" i="12" s="1"/>
  <c r="O60" i="12" s="1"/>
  <c r="K71" i="12"/>
  <c r="K67" i="12"/>
  <c r="M67" i="12" s="1"/>
  <c r="O67" i="12" s="1"/>
  <c r="K73" i="12"/>
  <c r="K69" i="12"/>
  <c r="K49" i="12"/>
  <c r="K64" i="12"/>
  <c r="M43" i="12"/>
  <c r="I42" i="12"/>
  <c r="J42" i="12" s="1"/>
  <c r="K66" i="12" l="1"/>
  <c r="M66" i="12" s="1"/>
  <c r="O66" i="12" s="1"/>
  <c r="K72" i="12"/>
  <c r="K70" i="12"/>
  <c r="K68" i="12"/>
  <c r="M49" i="12"/>
  <c r="O49" i="12" s="1"/>
  <c r="K57" i="12"/>
  <c r="K51" i="12"/>
  <c r="K59" i="12"/>
  <c r="K55" i="12"/>
  <c r="K53" i="12"/>
  <c r="M53" i="12" s="1"/>
  <c r="O53" i="12" s="1"/>
  <c r="M42" i="12"/>
  <c r="M51" i="12" l="1"/>
  <c r="O51" i="12" s="1"/>
  <c r="K61" i="12"/>
  <c r="M61" i="12" s="1"/>
  <c r="O61" i="12" s="1"/>
  <c r="B45" i="12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4" i="13"/>
  <c r="B2" i="13"/>
  <c r="A4" i="13"/>
  <c r="A3" i="13"/>
  <c r="A2" i="13"/>
  <c r="F52" i="12" l="1"/>
  <c r="C13" i="13" s="1"/>
  <c r="D21" i="12"/>
  <c r="B96" i="12" l="1"/>
  <c r="B88" i="12"/>
  <c r="B5" i="13"/>
  <c r="B6" i="13" s="1"/>
  <c r="H66" i="12"/>
  <c r="H53" i="12"/>
  <c r="H70" i="12"/>
  <c r="H72" i="12"/>
  <c r="M71" i="12"/>
  <c r="O71" i="12" s="1"/>
  <c r="M73" i="12"/>
  <c r="O73" i="12" s="1"/>
  <c r="H64" i="12"/>
  <c r="H68" i="12"/>
  <c r="M65" i="12"/>
  <c r="O65" i="12" s="1"/>
  <c r="M69" i="12"/>
  <c r="O69" i="12" s="1"/>
  <c r="H55" i="12"/>
  <c r="H59" i="12"/>
  <c r="H51" i="12"/>
  <c r="F51" i="12" s="1"/>
  <c r="B13" i="13" s="1"/>
  <c r="H57" i="12"/>
  <c r="M59" i="12"/>
  <c r="O59" i="12" s="1"/>
  <c r="M57" i="12"/>
  <c r="O57" i="12" s="1"/>
  <c r="M56" i="12"/>
  <c r="O56" i="12" s="1"/>
  <c r="M58" i="12"/>
  <c r="O58" i="12" s="1"/>
  <c r="M55" i="12"/>
  <c r="O55" i="12" s="1"/>
  <c r="H49" i="12"/>
  <c r="M64" i="12"/>
  <c r="O64" i="12" s="1"/>
  <c r="M68" i="12"/>
  <c r="O68" i="12" s="1"/>
  <c r="G40" i="12"/>
  <c r="G39" i="12"/>
  <c r="I39" i="12" s="1"/>
  <c r="J39" i="12" s="1"/>
  <c r="B104" i="12"/>
  <c r="B79" i="12"/>
  <c r="M72" i="12"/>
  <c r="O72" i="12" s="1"/>
  <c r="M70" i="12"/>
  <c r="O70" i="12" s="1"/>
  <c r="M39" i="12" l="1"/>
  <c r="I40" i="12"/>
  <c r="J40" i="12" s="1"/>
  <c r="M40" i="12" l="1"/>
  <c r="F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<sst xmlns="http://schemas.openxmlformats.org/spreadsheetml/2006/main" count="594" uniqueCount="338">
  <si>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</si>
  <si>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</si>
  <si>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</si>
  <si>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</si>
  <si>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</si>
  <si>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</si>
  <si>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</si>
  <si>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</si>
  <si>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</si>
  <si>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</si>
  <si>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</si>
  <si>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</si>
  <si>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CREWNECK</t>
  </si>
  <si>
    <t>DROP:</t>
  </si>
  <si>
    <t>DROP 2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</si>
  <si>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</si>
  <si>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</si>
  <si>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</si>
  <si>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</si>
  <si>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</si>
  <si>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</si>
  <si>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</si>
  <si>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</si>
  <si>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</si>
  <si>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</si>
  <si>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</si>
  <si>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</si>
  <si>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</si>
  <si>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</si>
  <si>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</si>
  <si>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</si>
  <si>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</si>
  <si>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</si>
  <si>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</si>
  <si>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</si>
  <si>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</si>
  <si>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</si>
  <si>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</si>
  <si>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</si>
  <si>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</si>
  <si>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</si>
  <si>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</si>
  <si>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</si>
  <si>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</si>
  <si>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</si>
  <si>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</si>
  <si>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</si>
  <si>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</si>
  <si>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</si>
  <si>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</si>
  <si>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</si>
  <si>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</si>
  <si>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</si>
  <si>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</si>
  <si>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</si>
  <si>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</si>
  <si>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 </t>
  </si>
  <si>
    <t>BO CỔ/ TAY/ LAI</t>
  </si>
  <si>
    <t>PFD</t>
  </si>
  <si>
    <t>RIB 1x1 430GSM</t>
  </si>
  <si>
    <t>BO TAY/ LAI</t>
  </si>
  <si>
    <t>H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</si>
  <si>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</si>
  <si>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</si>
  <si>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</si>
  <si>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</si>
  <si>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</si>
  <si>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</si>
  <si>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</si>
  <si>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</si>
  <si>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</si>
  <si>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</si>
  <si>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</si>
  <si>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</si>
  <si>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SỬ DỤNG TRÊN TOÀN BỘ ÁO TRƯỚC NHUỘM</t>
  </si>
  <si>
    <t>CHỈ 40/2 MAY CHÍNH + VẮT SỔ</t>
  </si>
  <si>
    <t>CHỈ 40/2 SỬA HÀNG NHUỘM</t>
  </si>
  <si>
    <t>SỬA HÀNG SAU NHUỘM</t>
  </si>
  <si>
    <t>CHỈ 40/2 MAY NHÃN</t>
  </si>
  <si>
    <t>WHITE</t>
  </si>
  <si>
    <t>K1500</t>
  </si>
  <si>
    <t>ĐÍNH NHÃN CHÍNH Ở MẶT TRONG ÁO DƯỚI MÉP VIỀN CỔ 1/2"</t>
  </si>
  <si>
    <t>WHITE/BLACK</t>
  </si>
  <si>
    <t>PCS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</si>
  <si>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</si>
  <si>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</si>
  <si>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/>
  </si>
  <si>
    <t>WHITE/ BLACK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</si>
  <si>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</si>
  <si>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</si>
  <si>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PO L16-0211</t>
  </si>
  <si>
    <t>MAY TRƯỚC NHUỘM,  GIỮA CỔ SAU</t>
  </si>
  <si>
    <t>MAY TRƯỚC NHUỘM, GIỮA LƯNG QUẦN</t>
  </si>
  <si>
    <t>PHẦN C : PHỤ LIỆU ĐÓNG GÓI</t>
  </si>
  <si>
    <t>BARCODE STICKER
2" (W) X 1" (L)</t>
  </si>
  <si>
    <t xml:space="preserve">PCS </t>
  </si>
  <si>
    <t>GÓI CHỐNG ẨM</t>
  </si>
  <si>
    <t>POLYBAG 0.06mmX343X381+25mm</t>
  </si>
  <si>
    <t>CLEAR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</si>
  <si>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</si>
  <si>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</si>
  <si>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</si>
  <si>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</si>
  <si>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</si>
  <si>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18"/>
        <rFont val="Muli"/>
      </rPr>
      <t xml:space="preserve"> </t>
    </r>
  </si>
  <si>
    <t>CHẤT LƯỢNG VÀ KÍCH THƯỚC</t>
  </si>
  <si>
    <t>DUYỆT HÌNH IN THEO</t>
  </si>
  <si>
    <t>THÔNG TIN ĐỊNH VỊ HÌNH IN</t>
  </si>
  <si>
    <r>
      <t xml:space="preserve">HÌNH IN THÂN </t>
    </r>
    <r>
      <rPr>
        <b/>
        <sz val="18"/>
        <rFont val="Muli"/>
      </rPr>
      <t>TRƯỚC:</t>
    </r>
  </si>
  <si>
    <r>
      <t xml:space="preserve">HÌNH IN THÂN </t>
    </r>
    <r>
      <rPr>
        <b/>
        <sz val="18"/>
        <rFont val="Muli"/>
      </rPr>
      <t>SAU:</t>
    </r>
  </si>
  <si>
    <t>KHÔNG IN</t>
  </si>
  <si>
    <t xml:space="preserve">THÊU : </t>
  </si>
  <si>
    <t xml:space="preserve">WASH: </t>
  </si>
  <si>
    <t>DUYỆT HÌNH THÊU THEO</t>
  </si>
  <si>
    <t>THEO ÁO MẪU CHUYỂN IN NGÀY 1/2/24</t>
  </si>
  <si>
    <t>THÔNG TIN ĐỊNH VỊ HÌNH THÊU</t>
  </si>
  <si>
    <t>DỰA THEO ĐỊNH VỊ HÌNH IN</t>
  </si>
  <si>
    <t>X</t>
  </si>
  <si>
    <r>
      <t>WASH:</t>
    </r>
    <r>
      <rPr>
        <sz val="18"/>
        <rFont val="Muli"/>
      </rPr>
      <t xml:space="preserve"> </t>
    </r>
  </si>
  <si>
    <t xml:space="preserve">GARMENT DYE </t>
  </si>
  <si>
    <t>CHẤT LƯỢNG, HIỆU ỨNG  DUYỆT THEO</t>
  </si>
  <si>
    <t>THEO MÀU ÁO MẪU PROTO CHUYỂN CÙNG TÁC NGHIỆP</t>
  </si>
  <si>
    <t>THEO MÀU ÁO MẪU PROTO LYCW203 CHUYỂN CÙNG TÁC NGHIỆP</t>
  </si>
  <si>
    <t xml:space="preserve">PHẦN F: LƯU Ý 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</si>
  <si>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</si>
  <si>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</si>
  <si>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</si>
  <si>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</si>
  <si>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</si>
  <si>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>NHÃN XÉ PHÂN SIZE MAY TRƯỚC NHUỘM, CÁC NHÃN CÒN LẠI MAY SAU NHUỘM</t>
  </si>
  <si>
    <t>MỞ SƯỜN, MỞ BO LAI, MỞ TAY ÁO ĐỂ ĐI IN SAU NHUỘM</t>
  </si>
  <si>
    <t xml:space="preserve">ÁO MAY ĐI NHUỘM GARMENT DYE&gt;&gt; IN </t>
  </si>
  <si>
    <t xml:space="preserve">VẢI CHÍNH </t>
  </si>
  <si>
    <t>THÀNH PHẦN</t>
  </si>
  <si>
    <t>PO. L16-0005</t>
  </si>
  <si>
    <t>ĐÍNH NHÃN CHÍNH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</si>
  <si>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</si>
  <si>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</si>
  <si>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May sau nhuộm
PO. L16-0009
May 1K = chỉ sửa hàng nhuộm tiệp màu thân
Vị trí: ở sườn áo phải của người mặc, cách đường bo lai 2"</t>
  </si>
  <si>
    <t>Vị trí dán: góc phải của túi polybag,  cách mỗi cạnh 3,5cm ( Layout barcode tham khảo)</t>
  </si>
  <si>
    <t>BÊN TRONG POLYBAG</t>
  </si>
  <si>
    <t>BÊN TRONG THÙNG</t>
  </si>
  <si>
    <t>THÔNG SỐ ÁO CREWNECK</t>
  </si>
  <si>
    <t>No.</t>
  </si>
  <si>
    <t>POM Name</t>
  </si>
  <si>
    <t>How to Measure</t>
  </si>
  <si>
    <t>Tol +/-</t>
  </si>
  <si>
    <t>L (base size)</t>
  </si>
  <si>
    <t>Grading</t>
  </si>
  <si>
    <t>FRONT LENGTH FROM HPS</t>
  </si>
  <si>
    <t>DÀI THÂN TRƯỚC ĐO TỪ ĐỈNH VAI</t>
  </si>
  <si>
    <t>TO BẢN BO CỔ</t>
  </si>
  <si>
    <t>NECK WIDTH (SEAM TO SEAM)</t>
  </si>
  <si>
    <t>RỘNG NGANG CỔ</t>
  </si>
  <si>
    <t>ACROSS SHOULDER (SEAM TO SEAM)</t>
  </si>
  <si>
    <t>ACROSS CHEST (1" DOWN FROM UNDERARM)</t>
  </si>
  <si>
    <t>NGANG NGỰC ĐO TỪ NÁCH XUỐNG 1''</t>
  </si>
  <si>
    <t>BOTTOM OPENING</t>
  </si>
  <si>
    <t>ARMHOLE STRAIGHT</t>
  </si>
  <si>
    <t>NÁCH ĐO THẲNG</t>
  </si>
  <si>
    <t>SLEEVE LENGTH FROM SHOULDER SEAM</t>
  </si>
  <si>
    <t>DÀI TAY</t>
  </si>
  <si>
    <t>BICEP (1" DOWN FROM UNDERARM)</t>
  </si>
  <si>
    <t>BẮP TAY DƯỚI NÁCH 1"</t>
  </si>
  <si>
    <t>HÌNH IN+QUY CÁCH MAY</t>
  </si>
  <si>
    <t>MER.QT-4.BM4</t>
  </si>
  <si>
    <t>02</t>
  </si>
  <si>
    <t>01/01</t>
  </si>
  <si>
    <t>PP MEETING DATE</t>
  </si>
  <si>
    <t>CUSTOMER</t>
  </si>
  <si>
    <t>SEASON</t>
  </si>
  <si>
    <t>STYLE(s)</t>
  </si>
  <si>
    <t># LYCW177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</si>
  <si>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</si>
  <si>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</si>
  <si>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</si>
  <si>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</si>
  <si>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</si>
  <si>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</si>
  <si>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</si>
  <si>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-CUNG CẤP RẬP THÂN TRƯỚC + THÂN SAU NGƯỜI MẶC ĐỦ SIZE</t>
  </si>
  <si>
    <t>Technical Garment Construction</t>
  </si>
  <si>
    <t>CÁCH MAY THEO ÁO MẪU PROTO LYCW177 MÀU YELLOW  ĐÃ DUYỆT
-CHỈNH MÁY ĐỂ ĐƯỜNG MAY TRÁNH MO LAI SAU WASH</t>
  </si>
  <si>
    <t>Printting</t>
  </si>
  <si>
    <t>IN TẠI THÂN TRƯỚC - IN THÀNH PHẨM SAU NHUỘM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</si>
  <si>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</si>
  <si>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</si>
  <si>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</si>
  <si>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</si>
  <si>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</si>
  <si>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BUYER </t>
  </si>
  <si>
    <t xml:space="preserve">STYLE(s)# 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</si>
  <si>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</si>
  <si>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</si>
  <si>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</si>
  <si>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</si>
  <si>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</si>
  <si>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 xml:space="preserve">-MAY THEO MẪU SIZE SET ĐÃ DUYỆT 
</t>
  </si>
  <si>
    <t>Operation and Attachments</t>
  </si>
  <si>
    <t>Embroidery</t>
  </si>
  <si>
    <t>Packing</t>
  </si>
  <si>
    <t>CUSTOMER :</t>
  </si>
  <si>
    <t>BRAIN DEAD</t>
  </si>
  <si>
    <t>STYLE NUMBER:</t>
  </si>
  <si>
    <t>Ngày cập nhật: 29/6/2021</t>
  </si>
  <si>
    <t>MEASUREMENT BY INCH</t>
  </si>
  <si>
    <t>Critical</t>
  </si>
  <si>
    <t>Type</t>
  </si>
  <si>
    <t>XXS</t>
  </si>
  <si>
    <t>full</t>
  </si>
  <si>
    <t>NECK BAND WIDTH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</si>
  <si>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</si>
  <si>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</si>
  <si>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</si>
  <si>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</si>
  <si>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</si>
  <si>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</si>
  <si>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</si>
  <si>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</si>
  <si>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</si>
  <si>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</si>
  <si>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</si>
  <si>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</si>
  <si>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</si>
  <si>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</si>
  <si>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</si>
  <si>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half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</si>
  <si>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</si>
  <si>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</si>
  <si>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</si>
  <si>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</si>
  <si>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</si>
  <si>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</si>
  <si>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</si>
  <si>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</si>
  <si>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</si>
  <si>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</si>
  <si>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</si>
  <si>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</si>
  <si>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</si>
  <si>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</si>
  <si>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</si>
  <si>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</si>
  <si>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</si>
  <si>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</si>
  <si>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</si>
  <si>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</si>
  <si>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</si>
  <si>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</si>
  <si>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</si>
  <si>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</si>
  <si>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</si>
  <si>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</si>
  <si>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</si>
  <si>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</si>
  <si>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</si>
  <si>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</si>
  <si>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</si>
  <si>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</si>
  <si>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</si>
  <si>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</si>
  <si>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</si>
  <si>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</si>
  <si>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FRONT LENGTH-FROM SNP TO HEM</t>
  </si>
  <si>
    <t>SHOULDER LENGTH</t>
  </si>
  <si>
    <t>UNDERARM PT FROM SNP</t>
  </si>
  <si>
    <t>CUFF HEM CIRC</t>
  </si>
  <si>
    <t>ABOVE CUFF CIRC</t>
  </si>
  <si>
    <t>HEM CIRC</t>
  </si>
  <si>
    <t>FRONT NECK DROP</t>
  </si>
  <si>
    <t>ARTWORK PLACEMENT FRONT</t>
  </si>
  <si>
    <t>UNDERARM</t>
  </si>
  <si>
    <t>SLEEVE/OVERARM</t>
  </si>
  <si>
    <t>NECKLINE OPENING</t>
  </si>
  <si>
    <t>NECKLINE RIB COLLAR TRIM</t>
  </si>
  <si>
    <t>ARTWORK PLACEMENT BACK</t>
  </si>
  <si>
    <t>BACK UAP TO UAP</t>
  </si>
  <si>
    <t>HEM RIB TRIM</t>
  </si>
  <si>
    <t>CUFF RIB TRIM</t>
  </si>
  <si>
    <t>TBC</t>
  </si>
  <si>
    <t>Vị trí đo</t>
  </si>
  <si>
    <t>MER - KIM OANH</t>
  </si>
  <si>
    <t>LOGO SWEATSHIRT</t>
  </si>
  <si>
    <t>GREY</t>
  </si>
  <si>
    <t>BLACK</t>
  </si>
  <si>
    <t>KÍCH THƯỚC HÌNH IN 30.7CM RỘNG X 4.8CM CAO.</t>
  </si>
  <si>
    <t>IN BÁN THÀNH PHẨM THÂN SAU</t>
  </si>
  <si>
    <r>
      <t>HÌNH IN THÂN SAU</t>
    </r>
    <r>
      <rPr>
        <b/>
        <sz val="18"/>
        <rFont val="Muli"/>
      </rPr>
      <t>:</t>
    </r>
  </si>
  <si>
    <r>
      <t xml:space="preserve">
</t>
    </r>
    <r>
      <rPr>
        <b/>
        <sz val="26"/>
        <rFont val="Muli"/>
      </rPr>
      <t>-&gt;CANH GIỮA 2 BÊN NÁCH, TỪ ĐỈNH THÂN SAU XUỐNG 16.5CM</t>
    </r>
  </si>
  <si>
    <t>KHÔNG WASH</t>
  </si>
  <si>
    <t>KÍCH THƯỚC HÌNH THÊU 9.7CM RỘNG X 7.1CM CAO.</t>
  </si>
  <si>
    <t>KÍCH THƯỚC HÌNH IN 29.7CM RỘNG X 4.8CM CAO.</t>
  </si>
  <si>
    <t>KÍCH THƯỚC HÌNH THÊU 10CM RỘNG X 3.2CM CAO.</t>
  </si>
  <si>
    <r>
      <t>HÌNH THÊU THÂN TRƯỚC TRÁI</t>
    </r>
    <r>
      <rPr>
        <b/>
        <sz val="18"/>
        <rFont val="Muli"/>
      </rPr>
      <t>:</t>
    </r>
  </si>
  <si>
    <t>THÊU BÁN THÀNH PHẨM THÂN TRƯỚC TRÁI</t>
  </si>
  <si>
    <r>
      <t xml:space="preserve">
</t>
    </r>
    <r>
      <rPr>
        <b/>
        <sz val="26"/>
        <rFont val="Muli"/>
      </rPr>
      <t>-&gt; TỪ ĐỈNH THÂN TRƯỚC XUỐNG 19CM, TỪ NÁCH TRÁI ĐẾN HÌNH THÊU 12CM</t>
    </r>
  </si>
  <si>
    <t>VAI CON</t>
  </si>
  <si>
    <t>NGANG LAI</t>
  </si>
  <si>
    <t>VỊ TRÍ ART TỪ ĐỈNH THÂN TRƯỚC</t>
  </si>
  <si>
    <t>VỊ TRÍ ART TỪ ĐỈNH THÂN SAU</t>
  </si>
  <si>
    <t>CAO BO LAI</t>
  </si>
  <si>
    <t>CAO BO TAY</t>
  </si>
  <si>
    <t>H17  FW24  S2798</t>
  </si>
  <si>
    <t>FW24</t>
  </si>
  <si>
    <t>DROP 1</t>
  </si>
  <si>
    <t xml:space="preserve"> THAM KHẢO CÁCH MAY THEO ÁO MẪU  GỐC MÀU GREY CHUYỂN CÙNG TÁC NGHIỆP </t>
  </si>
  <si>
    <t>HUNZA G</t>
  </si>
  <si>
    <t>100% COTTON BRUSHED FLEECE-WASHING CM30+CM10 61/39 WITH ENZYM 340GSM</t>
  </si>
  <si>
    <t>RIB 2X2 COTTON SPANDEX WITH ENZYM- WASHING CM20+SP70D 400GSM</t>
  </si>
  <si>
    <t>FLEECE 83% COTTON 17% POLY_330GSM_VTK5882B-1</t>
  </si>
  <si>
    <t>RIB 1X1 100% cotton 430GSM_ VTK5947/VTK5898, CM20'S/2</t>
  </si>
  <si>
    <t>173CM</t>
  </si>
  <si>
    <t xml:space="preserve">THEO PHIẾU CẤP CỦA MER
</t>
  </si>
  <si>
    <t>RIB</t>
  </si>
  <si>
    <t>MAY TOÀN BỘ ÁO</t>
  </si>
  <si>
    <t xml:space="preserve">NHÃN CHÍNH </t>
  </si>
  <si>
    <t>NHÃN CARE</t>
  </si>
  <si>
    <t>CAO BO CỔ</t>
  </si>
  <si>
    <t>NGANG THÂN SAU TỪ ĐIỂM DƯỚI NÁCH</t>
  </si>
  <si>
    <t>BLACK
VẢI NGÀY 10/09/24</t>
  </si>
  <si>
    <t>GREY
VẢI NGÀY 10/09/24</t>
  </si>
  <si>
    <t>VẢI NGÀY 10/09/24</t>
  </si>
  <si>
    <t>NHÃN SIZE</t>
  </si>
  <si>
    <t xml:space="preserve">GẮN DƯỚI MÉP BỜ VẮT SỔ CỔ SAU </t>
  </si>
  <si>
    <t>, MAY 1K = CHỈ SỬA HÀNG NHUỘM TIỆP MÀU THÂN, NẰM VỀ THÂN SAU NGƯỜI MẶC
VỊ TRÍ : Ở SƯỜN TRÁI  NGƯỜI MẶC, TRÊN ĐƯỜNG RÁP BO 2"</t>
  </si>
  <si>
    <t>GẮN DƯỚI MÉP DƯỚI NHÃN CHÍNH</t>
  </si>
  <si>
    <t>- CÁCH MAY NHƯ ÁO MẪU CHUYỂN CÙNG TÁC NGHIỆP (TRỪ SƯỜN ÁO)</t>
  </si>
  <si>
    <t>DÀI TAY TỪ VAI ĐẾN ĐƯỜNG TRA BO TAY</t>
  </si>
  <si>
    <t>SƯỜN TRONG TAY ÁO (TRỪ BO)</t>
  </si>
  <si>
    <t>NGANG CỔ  TỪ ĐỈNH VAI ĐẾN ĐỈNH VAI</t>
  </si>
  <si>
    <t>HU-CW02</t>
  </si>
  <si>
    <t>TRANSLATION LABEL</t>
  </si>
  <si>
    <t>DÀI THÂN TRƯỚC TỪ ĐỈNH (TRỪ  BO LAI)</t>
  </si>
  <si>
    <t>HẠ NÁCH TỪ ĐỈNH VAI</t>
  </si>
  <si>
    <t>VÒNG LAI TAY ĐO TẠI MÉP BO</t>
  </si>
  <si>
    <t>VÒNG LAI TAY ĐO TẠI ĐƯỜNG TRA BO TAY</t>
  </si>
  <si>
    <t>HẠ CỔ TRƯỚC- TỪ ĐỈNH VAI TỚI ĐƯỜNG MAY</t>
  </si>
  <si>
    <t>NOTE: CHỈNH MỘT SỐ ĐIỂM DUNG SAI BÔI VÀNG CHO PHÙ HỢP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</si>
</sst>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₫&quot;_-;\-* #,##0.00\ &quot;₫&quot;_-;_-* &quot;-&quot;??\ &quot;₫&quot;_-;_-@_-"/>
    <numFmt numFmtId="166" formatCode="_-* #,##0.00_-;\-* #,##0.00_-;_-* &quot;-&quot;??_-;_-@_-"/>
    <numFmt numFmtId="167" formatCode="[$-409]dd\-mmm\-yy;@"/>
    <numFmt numFmtId="168" formatCode="0.0"/>
    <numFmt numFmtId="169" formatCode="0\ &quot;pcs&quot;"/>
    <numFmt numFmtId="170" formatCode="\$#,##0\ ;\(\$#,##0\)"/>
    <numFmt numFmtId="171" formatCode="0.00_)"/>
    <numFmt numFmtId="172" formatCode="&quot;\&quot;#,##0;[Red]&quot;\&quot;&quot;\&quot;\-#,##0"/>
    <numFmt numFmtId="173" formatCode="&quot;\&quot;#,##0.00;[Red]&quot;\&quot;&quot;\&quot;&quot;\&quot;&quot;\&quot;&quot;\&quot;&quot;\&quot;\-#,##0.00"/>
    <numFmt numFmtId="174" formatCode="&quot;\&quot;#,##0.00;[Red]&quot;\&quot;\-#,##0.00"/>
    <numFmt numFmtId="175" formatCode="&quot;\&quot;#,##0;[Red]&quot;\&quot;\-#,##0"/>
    <numFmt numFmtId="176" formatCode="m/d"/>
    <numFmt numFmtId="177" formatCode="[$-409]d\-mmm\-yy;@"/>
    <numFmt numFmtId="178" formatCode="0.000"/>
    <numFmt numFmtId="179" formatCode="&quot;$&quot;#,##0;\-&quot;$&quot;#,##0"/>
    <numFmt numFmtId="180" formatCode="&quot;$&quot;#,##0;[Red]\-&quot;$&quot;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000000"/>
      <name val="Muli"/>
    </font>
    <font>
      <sz val="16"/>
      <color rgb="FF000000"/>
      <name val="Muli"/>
    </font>
    <font>
      <b/>
      <sz val="48"/>
      <name val="Muli"/>
    </font>
    <font>
      <b/>
      <sz val="22"/>
      <color rgb="FFFF0000"/>
      <name val="Muli"/>
    </font>
    <font>
      <sz val="22"/>
      <color theme="1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8"/>
      <color theme="1"/>
      <name val="Muli"/>
    </font>
    <font>
      <sz val="28"/>
      <color theme="1"/>
      <name val="Muli"/>
    </font>
    <font>
      <b/>
      <sz val="30"/>
      <color theme="1"/>
      <name val="Muli"/>
    </font>
    <font>
      <sz val="24"/>
      <color rgb="FFFF0000"/>
      <name val="Muli"/>
    </font>
    <font>
      <b/>
      <sz val="8"/>
      <color theme="1"/>
      <name val="Muli"/>
    </font>
    <font>
      <sz val="8"/>
      <color theme="1"/>
      <name val="Muli"/>
    </font>
    <font>
      <b/>
      <sz val="32"/>
      <name val="Muli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0"/>
      <color theme="1"/>
      <name val="Muli"/>
    </font>
    <font>
      <b/>
      <sz val="11"/>
      <color theme="1"/>
      <name val="Calibri"/>
      <family val="2"/>
      <scheme val="minor"/>
    </font>
    <font>
      <b/>
      <sz val="16"/>
      <color rgb="FF000000"/>
      <name val="Muli"/>
    </font>
    <font>
      <b/>
      <sz val="14"/>
      <name val="Muli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552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71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3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64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4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64" fontId="89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8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2" fontId="89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2" fontId="115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7" fillId="0" borderId="0" applyFont="0" applyFill="0" applyBorder="0" applyAlignment="0" applyProtection="0"/>
    <xf numFmtId="201" fontId="4" fillId="0" borderId="0" quotePrefix="1"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8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66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71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7" fontId="4" fillId="0" borderId="0"/>
    <xf numFmtId="186" fontId="4" fillId="0" borderId="0"/>
    <xf numFmtId="186" fontId="4" fillId="0" borderId="0"/>
    <xf numFmtId="177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64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64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1" fontId="112" fillId="0" borderId="0" applyFont="0" applyFill="0" applyBorder="0" applyAlignment="0" applyProtection="0"/>
    <xf numFmtId="180" fontId="208" fillId="0" borderId="0" applyFont="0" applyFill="0" applyBorder="0" applyAlignment="0" applyProtection="0"/>
    <xf numFmtId="182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</cellStyleXfs>
  <cellXfs count="499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7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8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5" fillId="0" borderId="14" xfId="0" applyFont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7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8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9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9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9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0" fontId="226" fillId="6" borderId="3" xfId="0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44" fillId="17" borderId="68" xfId="0" applyFont="1" applyFill="1" applyBorder="1" applyAlignment="1">
      <alignment vertical="center"/>
    </xf>
    <xf numFmtId="0" fontId="44" fillId="17" borderId="45" xfId="0" applyFont="1" applyFill="1" applyBorder="1" applyAlignment="1">
      <alignment vertical="center"/>
    </xf>
    <xf numFmtId="0" fontId="44" fillId="17" borderId="46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0" xfId="0" applyFont="1"/>
    <xf numFmtId="0" fontId="229" fillId="0" borderId="0" xfId="0" applyFont="1"/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230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7" fillId="0" borderId="6" xfId="54" applyFont="1" applyBorder="1" applyAlignment="1">
      <alignment horizontal="center" vertical="center"/>
    </xf>
    <xf numFmtId="1" fontId="232" fillId="0" borderId="14" xfId="0" applyNumberFormat="1" applyFont="1" applyBorder="1" applyAlignment="1">
      <alignment horizontal="center" vertical="center" wrapText="1"/>
    </xf>
    <xf numFmtId="0" fontId="234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2" xfId="0" applyFont="1" applyFill="1" applyBorder="1" applyAlignment="1">
      <alignment vertical="center"/>
    </xf>
    <xf numFmtId="0" fontId="30" fillId="2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238" fillId="0" borderId="0" xfId="2" applyFont="1" applyAlignment="1">
      <alignment vertical="center" wrapText="1"/>
    </xf>
    <xf numFmtId="0" fontId="239" fillId="0" borderId="14" xfId="2" applyFont="1" applyBorder="1" applyAlignment="1">
      <alignment vertical="center" wrapText="1"/>
    </xf>
    <xf numFmtId="0" fontId="238" fillId="0" borderId="0" xfId="2" applyFont="1" applyAlignment="1">
      <alignment vertical="center"/>
    </xf>
    <xf numFmtId="0" fontId="238" fillId="0" borderId="14" xfId="2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0" fillId="6" borderId="14" xfId="2" applyFont="1" applyFill="1" applyBorder="1" applyAlignment="1">
      <alignment horizontal="center" vertical="center" wrapText="1"/>
    </xf>
    <xf numFmtId="0" fontId="241" fillId="0" borderId="14" xfId="2" applyFont="1" applyBorder="1" applyAlignment="1">
      <alignment horizontal="center" vertical="center" wrapText="1"/>
    </xf>
    <xf numFmtId="0" fontId="39" fillId="4" borderId="0" xfId="2" applyFont="1" applyFill="1" applyAlignment="1">
      <alignment horizontal="center" vertical="center"/>
    </xf>
    <xf numFmtId="1" fontId="40" fillId="6" borderId="14" xfId="2" applyNumberFormat="1" applyFont="1" applyFill="1" applyBorder="1" applyAlignment="1">
      <alignment horizontal="center" vertical="center" wrapText="1"/>
    </xf>
    <xf numFmtId="0" fontId="242" fillId="4" borderId="0" xfId="0" applyFont="1" applyFill="1" applyAlignment="1">
      <alignment vertical="center"/>
    </xf>
    <xf numFmtId="14" fontId="238" fillId="0" borderId="0" xfId="2" applyNumberFormat="1" applyFont="1" applyAlignment="1">
      <alignment vertical="center" wrapText="1"/>
    </xf>
    <xf numFmtId="0" fontId="62" fillId="2" borderId="0" xfId="0" applyFont="1" applyFill="1" applyAlignment="1">
      <alignment vertical="center" wrapText="1"/>
    </xf>
    <xf numFmtId="0" fontId="48" fillId="0" borderId="0" xfId="0" applyFont="1" applyAlignment="1">
      <alignment horizontal="left" vertical="center"/>
    </xf>
    <xf numFmtId="12" fontId="232" fillId="0" borderId="14" xfId="0" applyNumberFormat="1" applyFont="1" applyBorder="1" applyAlignment="1">
      <alignment horizontal="center" vertical="center"/>
    </xf>
    <xf numFmtId="0" fontId="240" fillId="4" borderId="0" xfId="0" applyFont="1" applyFill="1" applyAlignment="1">
      <alignment vertical="center"/>
    </xf>
    <xf numFmtId="0" fontId="231" fillId="0" borderId="69" xfId="0" applyFont="1" applyBorder="1"/>
    <xf numFmtId="0" fontId="61" fillId="0" borderId="14" xfId="2" applyFont="1" applyBorder="1" applyAlignment="1">
      <alignment horizontal="center" vertical="center" wrapText="1"/>
    </xf>
    <xf numFmtId="168" fontId="64" fillId="0" borderId="14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244" fillId="46" borderId="14" xfId="0" applyFont="1" applyFill="1" applyBorder="1" applyAlignment="1">
      <alignment vertical="center"/>
    </xf>
    <xf numFmtId="0" fontId="245" fillId="0" borderId="14" xfId="0" applyFont="1" applyBorder="1" applyAlignment="1">
      <alignment horizontal="center"/>
    </xf>
    <xf numFmtId="0" fontId="245" fillId="0" borderId="14" xfId="0" quotePrefix="1" applyFont="1" applyBorder="1" applyAlignment="1">
      <alignment horizontal="center"/>
    </xf>
    <xf numFmtId="16" fontId="245" fillId="0" borderId="14" xfId="0" quotePrefix="1" applyNumberFormat="1" applyFont="1" applyBorder="1" applyAlignment="1">
      <alignment horizontal="center"/>
    </xf>
    <xf numFmtId="0" fontId="47" fillId="0" borderId="28" xfId="54" applyFont="1" applyBorder="1" applyAlignment="1">
      <alignment horizontal="center" vertical="center" wrapText="1"/>
    </xf>
    <xf numFmtId="0" fontId="246" fillId="2" borderId="3" xfId="0" applyFont="1" applyFill="1" applyBorder="1" applyAlignment="1">
      <alignment horizontal="left" vertical="center"/>
    </xf>
    <xf numFmtId="0" fontId="246" fillId="2" borderId="3" xfId="0" applyFont="1" applyFill="1" applyBorder="1" applyAlignment="1">
      <alignment vertical="center"/>
    </xf>
    <xf numFmtId="0" fontId="246" fillId="6" borderId="3" xfId="0" applyFont="1" applyFill="1" applyBorder="1" applyAlignment="1">
      <alignment vertical="center"/>
    </xf>
    <xf numFmtId="4" fontId="61" fillId="2" borderId="14" xfId="0" applyNumberFormat="1" applyFont="1" applyFill="1" applyBorder="1" applyAlignment="1">
      <alignment horizontal="center" vertical="center"/>
    </xf>
    <xf numFmtId="0" fontId="247" fillId="0" borderId="0" xfId="0" applyFont="1"/>
    <xf numFmtId="0" fontId="248" fillId="0" borderId="0" xfId="0" applyFont="1"/>
    <xf numFmtId="0" fontId="249" fillId="2" borderId="3" xfId="0" applyFont="1" applyFill="1" applyBorder="1" applyAlignment="1">
      <alignment horizontal="center" vertical="center"/>
    </xf>
    <xf numFmtId="178" fontId="36" fillId="2" borderId="14" xfId="0" applyNumberFormat="1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4" xfId="2" applyFont="1" applyBorder="1" applyAlignment="1">
      <alignment vertical="top" wrapText="1"/>
    </xf>
    <xf numFmtId="43" fontId="243" fillId="0" borderId="14" xfId="3550" applyFont="1" applyBorder="1" applyAlignment="1">
      <alignment vertical="top" wrapText="1"/>
    </xf>
    <xf numFmtId="0" fontId="33" fillId="0" borderId="14" xfId="0" applyFont="1" applyBorder="1" applyAlignment="1">
      <alignment vertical="center"/>
    </xf>
    <xf numFmtId="12" fontId="33" fillId="0" borderId="14" xfId="0" applyNumberFormat="1" applyFont="1" applyBorder="1" applyAlignment="1">
      <alignment horizontal="center" vertical="center"/>
    </xf>
    <xf numFmtId="12" fontId="33" fillId="12" borderId="14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2" fontId="64" fillId="0" borderId="14" xfId="0" applyNumberFormat="1" applyFont="1" applyBorder="1" applyAlignment="1">
      <alignment horizontal="center" vertical="center"/>
    </xf>
    <xf numFmtId="0" fontId="250" fillId="0" borderId="0" xfId="0" applyFont="1"/>
    <xf numFmtId="178" fontId="33" fillId="12" borderId="14" xfId="0" applyNumberFormat="1" applyFont="1" applyFill="1" applyBorder="1" applyAlignment="1">
      <alignment horizontal="center" vertical="center"/>
    </xf>
    <xf numFmtId="0" fontId="229" fillId="0" borderId="14" xfId="0" applyFont="1" applyBorder="1" applyAlignment="1">
      <alignment horizontal="center" vertical="center"/>
    </xf>
    <xf numFmtId="0" fontId="229" fillId="0" borderId="14" xfId="0" applyFont="1" applyBorder="1" applyAlignment="1">
      <alignment vertical="center"/>
    </xf>
    <xf numFmtId="12" fontId="229" fillId="0" borderId="14" xfId="0" applyNumberFormat="1" applyFont="1" applyBorder="1"/>
    <xf numFmtId="0" fontId="251" fillId="0" borderId="0" xfId="0" applyFont="1"/>
    <xf numFmtId="168" fontId="42" fillId="2" borderId="14" xfId="0" applyNumberFormat="1" applyFont="1" applyFill="1" applyBorder="1" applyAlignment="1">
      <alignment horizontal="center" vertical="center"/>
    </xf>
    <xf numFmtId="168" fontId="33" fillId="2" borderId="14" xfId="0" applyNumberFormat="1" applyFont="1" applyFill="1" applyBorder="1" applyAlignment="1">
      <alignment horizontal="center" vertical="center"/>
    </xf>
    <xf numFmtId="168" fontId="232" fillId="0" borderId="14" xfId="0" applyNumberFormat="1" applyFont="1" applyBorder="1" applyAlignment="1">
      <alignment horizontal="center" vertical="center"/>
    </xf>
    <xf numFmtId="0" fontId="230" fillId="0" borderId="14" xfId="0" applyFont="1" applyBorder="1"/>
    <xf numFmtId="0" fontId="44" fillId="0" borderId="14" xfId="0" applyFont="1" applyBorder="1"/>
    <xf numFmtId="0" fontId="44" fillId="0" borderId="14" xfId="0" applyFont="1" applyBorder="1" applyAlignment="1">
      <alignment horizontal="center"/>
    </xf>
    <xf numFmtId="0" fontId="229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horizontal="center"/>
    </xf>
    <xf numFmtId="12" fontId="33" fillId="0" borderId="15" xfId="0" applyNumberFormat="1" applyFont="1" applyBorder="1" applyAlignment="1">
      <alignment horizontal="center" vertical="center"/>
    </xf>
    <xf numFmtId="0" fontId="252" fillId="0" borderId="0" xfId="0" applyFont="1" applyAlignment="1">
      <alignment vertical="center"/>
    </xf>
    <xf numFmtId="0" fontId="63" fillId="0" borderId="14" xfId="2" applyFont="1" applyBorder="1" applyAlignment="1">
      <alignment horizontal="center" vertical="top" wrapText="1"/>
    </xf>
    <xf numFmtId="0" fontId="39" fillId="6" borderId="14" xfId="2" applyFont="1" applyFill="1" applyBorder="1" applyAlignment="1">
      <alignment vertical="center" wrapText="1"/>
    </xf>
    <xf numFmtId="0" fontId="39" fillId="6" borderId="13" xfId="2" applyFont="1" applyFill="1" applyBorder="1" applyAlignment="1">
      <alignment vertical="center" wrapText="1"/>
    </xf>
    <xf numFmtId="0" fontId="39" fillId="6" borderId="14" xfId="2" applyFont="1" applyFill="1" applyBorder="1" applyAlignment="1">
      <alignment horizontal="center" vertical="center" wrapText="1"/>
    </xf>
    <xf numFmtId="12" fontId="33" fillId="3" borderId="14" xfId="0" applyNumberFormat="1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vertical="center"/>
    </xf>
    <xf numFmtId="0" fontId="225" fillId="2" borderId="3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3" fillId="2" borderId="15" xfId="0" quotePrefix="1" applyFont="1" applyFill="1" applyBorder="1" applyAlignment="1">
      <alignment horizontal="center" vertical="center" wrapText="1"/>
    </xf>
    <xf numFmtId="0" fontId="33" fillId="2" borderId="12" xfId="0" quotePrefix="1" applyFont="1" applyFill="1" applyBorder="1" applyAlignment="1">
      <alignment horizontal="center" vertical="center" wrapText="1"/>
    </xf>
    <xf numFmtId="0" fontId="33" fillId="2" borderId="13" xfId="0" quotePrefix="1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50" fillId="4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75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76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62" fillId="2" borderId="0" xfId="0" applyFont="1" applyFill="1" applyAlignment="1">
      <alignment horizontal="center" vertical="center" wrapText="1"/>
    </xf>
    <xf numFmtId="1" fontId="233" fillId="0" borderId="15" xfId="0" quotePrefix="1" applyNumberFormat="1" applyFont="1" applyBorder="1" applyAlignment="1">
      <alignment horizontal="center" wrapText="1"/>
    </xf>
    <xf numFmtId="1" fontId="233" fillId="0" borderId="12" xfId="0" applyNumberFormat="1" applyFont="1" applyBorder="1" applyAlignment="1">
      <alignment horizontal="center" wrapText="1"/>
    </xf>
    <xf numFmtId="1" fontId="233" fillId="0" borderId="78" xfId="0" applyNumberFormat="1" applyFont="1" applyBorder="1" applyAlignment="1">
      <alignment horizont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left" vertical="center"/>
    </xf>
    <xf numFmtId="0" fontId="62" fillId="17" borderId="24" xfId="0" applyFont="1" applyFill="1" applyBorder="1" applyAlignment="1">
      <alignment horizontal="center"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3" xfId="2" applyFont="1" applyFill="1" applyBorder="1" applyAlignment="1">
      <alignment horizontal="center" vertical="center" wrapText="1"/>
    </xf>
    <xf numFmtId="43" fontId="239" fillId="0" borderId="15" xfId="3550" applyFont="1" applyBorder="1" applyAlignment="1">
      <alignment vertical="top" wrapText="1"/>
    </xf>
    <xf numFmtId="43" fontId="239" fillId="0" borderId="12" xfId="3550" applyFont="1" applyBorder="1" applyAlignment="1">
      <alignment vertical="top" wrapText="1"/>
    </xf>
    <xf numFmtId="0" fontId="239" fillId="0" borderId="14" xfId="2" applyFont="1" applyBorder="1" applyAlignment="1">
      <alignment horizontal="left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1" fontId="238" fillId="0" borderId="15" xfId="2" applyNumberFormat="1" applyFont="1" applyBorder="1" applyAlignment="1">
      <alignment horizontal="center" vertical="center" wrapText="1"/>
    </xf>
    <xf numFmtId="1" fontId="238" fillId="0" borderId="13" xfId="2" applyNumberFormat="1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251" fillId="3" borderId="45" xfId="0" applyFont="1" applyFill="1" applyBorder="1" applyAlignment="1">
      <alignment horizontal="center"/>
    </xf>
    <xf numFmtId="0" fontId="57" fillId="6" borderId="28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47" fillId="0" borderId="28" xfId="54" applyFont="1" applyBorder="1" applyAlignment="1">
      <alignment horizontal="left" vertical="center" wrapText="1"/>
    </xf>
    <xf numFmtId="0" fontId="47" fillId="0" borderId="0" xfId="54" applyFont="1" applyAlignment="1">
      <alignment horizontal="left" vertical="center" wrapText="1"/>
    </xf>
    <xf numFmtId="0" fontId="47" fillId="0" borderId="28" xfId="54" applyFont="1" applyBorder="1" applyAlignment="1">
      <alignment horizontal="center" vertical="center"/>
    </xf>
    <xf numFmtId="0" fontId="47" fillId="0" borderId="28" xfId="54" quotePrefix="1" applyFont="1" applyBorder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6" fillId="0" borderId="36" xfId="3551" quotePrefix="1" applyFont="1" applyBorder="1" applyAlignment="1">
      <alignment horizontal="left" vertical="center" wrapText="1"/>
    </xf>
    <xf numFmtId="0" fontId="236" fillId="0" borderId="37" xfId="3551" applyFont="1" applyBorder="1" applyAlignment="1">
      <alignment horizontal="left" vertical="center" wrapText="1"/>
    </xf>
    <xf numFmtId="0" fontId="236" fillId="0" borderId="38" xfId="3551" applyFont="1" applyBorder="1" applyAlignment="1">
      <alignment horizontal="left" vertical="center" wrapText="1"/>
    </xf>
    <xf numFmtId="0" fontId="236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0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2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206375</xdr:colOff>
      <xdr:row>101</xdr:row>
      <xdr:rowOff>79375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50584B-316F-080A-76D6-DDB7BE8A63CA}"/>
            </a:ext>
          </a:extLst>
        </xdr:cNvPr>
        <xdr:cNvSpPr txBox="1"/>
      </xdr:nvSpPr>
      <xdr:spPr>
        <a:xfrm>
          <a:off x="10588625" y="335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15</xdr:col>
      <xdr:colOff>603250</xdr:colOff>
      <xdr:row>3</xdr:row>
      <xdr:rowOff>47625</xdr:rowOff>
    </xdr:from>
    <xdr:to>
      <xdr:col>15</xdr:col>
      <xdr:colOff>3981624</xdr:colOff>
      <xdr:row>9</xdr:row>
      <xdr:rowOff>219229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ED0556-9FDB-0752-27A5-AB6B3045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0" y="1571625"/>
          <a:ext cx="3378374" cy="2997354"/>
        </a:xfrm>
        <a:prstGeom prst="rect">
          <a:avLst/>
        </a:prstGeom>
      </xdr:spPr>
    </xdr:pic>
    <xdr:clientData/>
  </xdr:twoCellAnchor>
  <xdr:twoCellAnchor editAs="oneCell">
    <xdr:from>
      <xdr:col>10</xdr:col>
      <xdr:colOff>936624</xdr:colOff>
      <xdr:row>76</xdr:row>
      <xdr:rowOff>86895</xdr:rowOff>
    </xdr:from>
    <xdr:to>
      <xdr:col>15</xdr:col>
      <xdr:colOff>190500</xdr:colOff>
      <xdr:row>80</xdr:row>
      <xdr:rowOff>711869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50B27AC-47EC-1254-28D8-D2ADE60A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93999" y="28503145"/>
          <a:ext cx="4762501" cy="2736349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142876</xdr:colOff>
      <xdr:row>85</xdr:row>
      <xdr:rowOff>444500</xdr:rowOff>
    </xdr:from>
    <xdr:to>
      <xdr:col>15</xdr:col>
      <xdr:colOff>1607075</xdr:colOff>
      <xdr:row>91</xdr:row>
      <xdr:rowOff>580881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6410214-03AE-9DCD-DA60-44CBE570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33751" y="35591750"/>
          <a:ext cx="5639324" cy="3771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3513138</xdr:colOff>
      <xdr:row>25</xdr:row>
      <xdr:rowOff>268287</xdr:rowOff>
    </xdr:from>
    <xdr:to>
      <xdr:col>2</xdr:col>
      <xdr:colOff>3501318</xdr:colOff>
      <xdr:row>25</xdr:row>
      <xdr:rowOff>2552700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52739-AB8E-4198-A1F8-34C46961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2938" y="27293887"/>
          <a:ext cx="3501318" cy="2284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47625</xdr:rowOff>
    </xdr:from>
    <xdr:to>
      <xdr:col>15</xdr:col>
      <xdr:colOff>1530113</xdr:colOff>
      <xdr:row>127</xdr:row>
      <xdr:rowOff>105709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68545-26AC-D189-C0BC-87869EA7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22977238" cy="16409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57150</xdr:rowOff>
    </xdr:from>
    <xdr:to>
      <xdr:col>12</xdr:col>
      <xdr:colOff>50800</xdr:colOff>
      <xdr:row>29</xdr:row>
      <xdr:rowOff>134728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D5CC4F-E648-8626-29BB-EB769B00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807700"/>
          <a:ext cx="7308850" cy="504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31</xdr:row>
      <xdr:rowOff>114300</xdr:rowOff>
    </xdr:from>
    <xdr:to>
      <xdr:col>12</xdr:col>
      <xdr:colOff>1137</xdr:colOff>
      <xdr:row>58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DBF6AC-B25A-7D4F-C38C-899ADD07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16205200"/>
          <a:ext cx="7182987" cy="501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HUNZA%20G/2%20-%20FW24/1-SAMPLE/2-STYLE-FILE/3.%20CUTTING%20DOCKET/HUCW01-HUNZA%20G_FW24_SAMPLE-UPDATED%2012-09-2024.xlsx" TargetMode="External"/><Relationship Id="rId2" Type="http://schemas.microsoft.com/office/2019/04/relationships/externalLinkLongPath" Target="https://unavailablevn.sharepoint.com/sites/DEVELOPMENT-DevelopmentReporting/Shared%20Documents/DEVELOPMENT%20CUSTOMERS/HUNZA%20G/2%20-%20FW24/1-SAMPLE/2-STYLE-FILE/3.%20CUTTING%20DOCKET/HUCW01-HUNZA%20G_FW24_SAMPLE-UPDATED%2012-09-2024.xlsx?7D7620D8" TargetMode="External"/><Relationship Id="rId1" Type="http://schemas.openxmlformats.org/officeDocument/2006/relationships/externalLinkPath" Target="file:///\\7D7620D8\HUCW01-HUNZA%20G_FW24_SAMPLE-UPDATED%2012-09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UA-12-09-2024"/>
      <sheetName val="THÔNG SỐ"/>
      <sheetName val="HÌNH IN+QUY CÁCH MAY"/>
      <sheetName val="HOP PP"/>
      <sheetName val="PP MEETING"/>
      <sheetName val="3. ĐỊNH VỊ HÌNH IN"/>
      <sheetName val="4. THÔNG SỐ SẢN XUẤT OLD TP"/>
      <sheetName val="5. COMMENT PP MEETING old"/>
      <sheetName val="5. COMMENT PP MEETING"/>
    </sheetNames>
    <sheetDataSet>
      <sheetData sheetId="0">
        <row r="7">
          <cell r="D7" t="str">
            <v>HU-CW01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X115"/>
  <sheetViews>
    <sheetView tabSelected="1" view="pageBreakPreview" topLeftCell="A14" zoomScale="40" zoomScaleNormal="40" zoomScaleSheetLayoutView="40" zoomScalePageLayoutView="24" workbookViewId="0">
      <selection activeCell="J129" sqref="J129"/>
    </sheetView>
  </sheetViews>
  <sheetFormatPr defaultColWidth="9.08984375" defaultRowHeight="16.5"/>
  <cols>
    <col min="1" max="1" width="6.54296875" style="132" customWidth="1"/>
    <col min="2" max="2" width="31" style="132" customWidth="1"/>
    <col min="3" max="3" width="21.453125" style="132" customWidth="1"/>
    <col min="4" max="4" width="27.54296875" style="132" customWidth="1"/>
    <col min="5" max="5" width="22.08984375" style="132" customWidth="1"/>
    <col min="6" max="6" width="19.90625" style="132" customWidth="1"/>
    <col min="7" max="7" width="19.90625" style="133" customWidth="1"/>
    <col min="8" max="10" width="19.90625" style="132" customWidth="1"/>
    <col min="11" max="11" width="19" style="132" customWidth="1"/>
    <col min="12" max="12" width="18.90625" style="132" customWidth="1"/>
    <col min="13" max="13" width="14.08984375" style="132" customWidth="1"/>
    <col min="14" max="15" width="13.453125" style="132" customWidth="1"/>
    <col min="16" max="16" width="57.90625" style="132" customWidth="1"/>
    <col min="17" max="17" width="14.90625" style="132" bestFit="1" customWidth="1"/>
    <col min="18" max="16384" width="9.08984375" style="132"/>
  </cols>
  <sheetData>
    <row r="1" spans="1:16" s="52" customFormat="1" ht="39.9" customHeight="1">
      <c r="A1" s="97"/>
      <c r="B1" s="97"/>
      <c r="C1" s="97"/>
      <c r="D1" s="98"/>
      <c r="E1" s="97"/>
      <c r="F1" s="97"/>
      <c r="G1" s="97"/>
      <c r="H1" s="97"/>
      <c r="I1" s="97"/>
      <c r="J1" s="97"/>
      <c r="K1" s="97"/>
      <c r="L1" s="99"/>
      <c r="M1" s="391" t="s">
        <v>0</v>
      </c>
      <c r="N1" s="391" t="s">
        <v>0</v>
      </c>
      <c r="O1" s="396" t="s">
        <v>1</v>
      </c>
      <c r="P1" s="396"/>
    </row>
    <row r="2" spans="1:16" s="52" customFormat="1" ht="39.9" customHeigh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9"/>
      <c r="M2" s="391" t="s">
        <v>2</v>
      </c>
      <c r="N2" s="391" t="s">
        <v>2</v>
      </c>
      <c r="O2" s="397" t="s">
        <v>3</v>
      </c>
      <c r="P2" s="397"/>
    </row>
    <row r="3" spans="1:16" s="52" customFormat="1" ht="39.9" customHeight="1" thickBot="1">
      <c r="A3" s="97"/>
      <c r="B3" s="97"/>
      <c r="C3" s="97"/>
      <c r="D3" s="97"/>
      <c r="E3" s="97"/>
      <c r="F3" s="97"/>
      <c r="G3" s="97"/>
      <c r="H3" s="285"/>
      <c r="I3" s="285"/>
      <c r="J3" s="285"/>
      <c r="K3" s="285"/>
      <c r="L3" s="286"/>
      <c r="M3" s="391" t="s">
        <v>4</v>
      </c>
      <c r="N3" s="391" t="s">
        <v>4</v>
      </c>
      <c r="O3" s="398" t="s">
        <v>5</v>
      </c>
      <c r="P3" s="396"/>
    </row>
    <row r="4" spans="1:16" s="54" customFormat="1" ht="33" customHeight="1">
      <c r="B4" s="53" t="s">
        <v>281</v>
      </c>
      <c r="G4" s="55"/>
      <c r="H4" s="399" t="s">
        <v>305</v>
      </c>
      <c r="I4" s="400"/>
      <c r="J4" s="400"/>
      <c r="K4" s="400"/>
      <c r="L4" s="401"/>
    </row>
    <row r="5" spans="1:16" s="54" customFormat="1" ht="33" customHeight="1">
      <c r="B5" s="56" t="s">
        <v>6</v>
      </c>
      <c r="C5" s="56"/>
      <c r="D5" s="53"/>
      <c r="F5" s="57"/>
      <c r="G5" s="197"/>
      <c r="H5" s="402"/>
      <c r="I5" s="403"/>
      <c r="J5" s="403"/>
      <c r="K5" s="403"/>
      <c r="L5" s="404"/>
    </row>
    <row r="6" spans="1:16" s="195" customFormat="1" ht="33" customHeight="1">
      <c r="B6" s="196" t="s">
        <v>7</v>
      </c>
      <c r="C6" s="196"/>
      <c r="D6" s="58" t="s">
        <v>302</v>
      </c>
      <c r="E6" s="192"/>
      <c r="F6" s="196"/>
      <c r="G6" s="197"/>
      <c r="H6" s="402"/>
      <c r="I6" s="403"/>
      <c r="J6" s="403"/>
      <c r="K6" s="403"/>
      <c r="L6" s="404"/>
      <c r="M6" s="197"/>
      <c r="N6" s="197"/>
      <c r="O6" s="197"/>
      <c r="P6" s="197"/>
    </row>
    <row r="7" spans="1:16" s="195" customFormat="1" ht="33" customHeight="1">
      <c r="B7" s="196" t="s">
        <v>8</v>
      </c>
      <c r="C7" s="196"/>
      <c r="D7" s="58" t="s">
        <v>330</v>
      </c>
      <c r="E7" s="58"/>
      <c r="F7" s="196"/>
      <c r="G7" s="197"/>
      <c r="H7" s="402"/>
      <c r="I7" s="403"/>
      <c r="J7" s="403"/>
      <c r="K7" s="403"/>
      <c r="L7" s="404"/>
      <c r="M7" s="197"/>
      <c r="N7"/>
      <c r="O7" s="197"/>
      <c r="P7" s="197"/>
    </row>
    <row r="8" spans="1:16" s="195" customFormat="1" ht="60.65" customHeight="1" thickBot="1">
      <c r="B8" s="196" t="s">
        <v>9</v>
      </c>
      <c r="C8" s="196"/>
      <c r="D8" s="408" t="s">
        <v>282</v>
      </c>
      <c r="E8" s="408"/>
      <c r="F8" s="408"/>
      <c r="G8" s="409"/>
      <c r="H8" s="405"/>
      <c r="I8" s="406"/>
      <c r="J8" s="406"/>
      <c r="K8" s="406"/>
      <c r="L8" s="407"/>
      <c r="M8" s="197"/>
      <c r="N8" s="197"/>
      <c r="O8" s="197"/>
      <c r="P8" s="197"/>
    </row>
    <row r="9" spans="1:16" s="69" customFormat="1" ht="32.5">
      <c r="B9" s="59" t="s">
        <v>10</v>
      </c>
      <c r="C9" s="59"/>
      <c r="D9" s="100" t="s">
        <v>303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5">
      <c r="B10" s="63" t="s">
        <v>11</v>
      </c>
      <c r="C10" s="63"/>
      <c r="D10" s="64" t="s">
        <v>12</v>
      </c>
      <c r="E10" s="64"/>
      <c r="F10" s="64"/>
      <c r="G10" s="65"/>
      <c r="H10" s="64"/>
      <c r="I10" s="66" t="s">
        <v>13</v>
      </c>
      <c r="J10" s="66"/>
      <c r="K10" s="66"/>
      <c r="L10" s="66" t="s">
        <v>304</v>
      </c>
      <c r="M10" s="67"/>
      <c r="N10" s="67"/>
      <c r="O10" s="67"/>
      <c r="P10" s="67"/>
    </row>
    <row r="11" spans="1:16" s="69" customFormat="1" ht="32.4" customHeight="1">
      <c r="B11" s="66" t="s">
        <v>15</v>
      </c>
      <c r="C11" s="66"/>
      <c r="D11" s="392">
        <v>45544</v>
      </c>
      <c r="E11" s="393"/>
      <c r="F11" s="393"/>
      <c r="G11" s="68"/>
      <c r="H11" s="193"/>
      <c r="I11" s="66" t="s">
        <v>16</v>
      </c>
      <c r="J11" s="66"/>
      <c r="K11" s="66"/>
      <c r="L11" s="394" t="s">
        <v>307</v>
      </c>
      <c r="M11" s="394"/>
      <c r="N11" s="394"/>
      <c r="O11" s="394"/>
      <c r="P11" s="394"/>
    </row>
    <row r="12" spans="1:16" s="69" customFormat="1" ht="32.5">
      <c r="B12" s="66" t="s">
        <v>17</v>
      </c>
      <c r="C12" s="66"/>
      <c r="D12" s="70"/>
      <c r="E12" s="66"/>
      <c r="F12" s="66"/>
      <c r="G12" s="71"/>
      <c r="H12" s="194"/>
      <c r="I12" s="66" t="s">
        <v>18</v>
      </c>
      <c r="J12" s="66"/>
      <c r="L12" s="66" t="s">
        <v>19</v>
      </c>
      <c r="M12" s="66"/>
      <c r="N12" s="194"/>
      <c r="O12" s="194"/>
      <c r="P12" s="67"/>
    </row>
    <row r="13" spans="1:16" s="69" customFormat="1" ht="32.5">
      <c r="B13" s="395"/>
      <c r="C13" s="395"/>
      <c r="D13" s="395"/>
      <c r="E13" s="395"/>
      <c r="F13" s="395"/>
      <c r="G13" s="71"/>
      <c r="H13" s="194"/>
      <c r="I13" s="66" t="s">
        <v>20</v>
      </c>
      <c r="J13" s="66"/>
      <c r="K13" s="66"/>
      <c r="L13" s="66" t="s">
        <v>311</v>
      </c>
      <c r="M13" s="194"/>
      <c r="N13" s="67"/>
      <c r="O13" s="67"/>
      <c r="P13" s="194"/>
    </row>
    <row r="14" spans="1:16" s="69" customFormat="1" ht="64.5" customHeight="1">
      <c r="B14" s="66" t="s">
        <v>21</v>
      </c>
      <c r="C14" s="66"/>
      <c r="D14" s="66" t="s">
        <v>22</v>
      </c>
      <c r="E14" s="66"/>
      <c r="F14" s="66"/>
      <c r="G14" s="72"/>
      <c r="H14" s="66"/>
      <c r="I14" s="66" t="s">
        <v>23</v>
      </c>
      <c r="J14" s="66"/>
      <c r="K14" s="66"/>
      <c r="L14" s="67" t="s">
        <v>306</v>
      </c>
      <c r="M14" s="67"/>
      <c r="N14" s="67"/>
      <c r="O14" s="67"/>
      <c r="P14" s="67"/>
    </row>
    <row r="15" spans="1:16" s="69" customFormat="1" ht="21" customHeight="1">
      <c r="B15" s="73" t="s">
        <v>25</v>
      </c>
      <c r="C15" s="73"/>
      <c r="D15" s="73"/>
      <c r="E15" s="59"/>
      <c r="F15" s="59"/>
      <c r="G15" s="101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102" customFormat="1" ht="18.75" customHeight="1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 s="233" customFormat="1" ht="58.5" hidden="1">
      <c r="B17" s="229"/>
      <c r="C17" s="230" t="s">
        <v>26</v>
      </c>
      <c r="D17" s="230" t="s">
        <v>27</v>
      </c>
      <c r="E17" s="231" t="s">
        <v>28</v>
      </c>
      <c r="F17" s="231" t="s">
        <v>29</v>
      </c>
      <c r="G17" s="231" t="s">
        <v>30</v>
      </c>
      <c r="H17" s="231" t="s">
        <v>31</v>
      </c>
      <c r="I17" s="231" t="s">
        <v>32</v>
      </c>
      <c r="J17" s="231" t="s">
        <v>33</v>
      </c>
      <c r="K17" s="231" t="s">
        <v>34</v>
      </c>
      <c r="L17" s="231"/>
      <c r="M17" s="231"/>
      <c r="N17" s="231"/>
      <c r="O17" s="231"/>
      <c r="P17" s="232" t="s">
        <v>35</v>
      </c>
    </row>
    <row r="18" spans="2:16" s="233" customFormat="1" ht="58.5" hidden="1">
      <c r="B18" s="234" t="s">
        <v>36</v>
      </c>
      <c r="C18" s="235"/>
      <c r="D18" s="314" t="s">
        <v>283</v>
      </c>
      <c r="E18" s="237"/>
      <c r="F18" s="320">
        <v>0</v>
      </c>
      <c r="G18" s="320">
        <v>0</v>
      </c>
      <c r="H18" s="320">
        <v>1</v>
      </c>
      <c r="I18" s="320">
        <v>0</v>
      </c>
      <c r="J18" s="320">
        <v>0</v>
      </c>
      <c r="K18" s="320">
        <v>0</v>
      </c>
      <c r="L18" s="238"/>
      <c r="M18" s="238"/>
      <c r="N18" s="238"/>
      <c r="O18" s="238"/>
      <c r="P18" s="238">
        <f>SUM(F18:K18)</f>
        <v>1</v>
      </c>
    </row>
    <row r="19" spans="2:16" s="233" customFormat="1" ht="58.5" hidden="1">
      <c r="B19" s="234" t="s">
        <v>37</v>
      </c>
      <c r="C19" s="235"/>
      <c r="D19" s="315" t="str">
        <f>+D18</f>
        <v>GREY</v>
      </c>
      <c r="E19" s="237"/>
      <c r="F19" s="320">
        <f>+ROUND(F18*0.05,0)</f>
        <v>0</v>
      </c>
      <c r="G19" s="320">
        <f t="shared" ref="G19:K19" si="0">+ROUND(G18*0.05,0)</f>
        <v>0</v>
      </c>
      <c r="H19" s="320">
        <v>2</v>
      </c>
      <c r="I19" s="320">
        <f t="shared" si="0"/>
        <v>0</v>
      </c>
      <c r="J19" s="320">
        <f t="shared" si="0"/>
        <v>0</v>
      </c>
      <c r="K19" s="320">
        <f t="shared" si="0"/>
        <v>0</v>
      </c>
      <c r="L19" s="238"/>
      <c r="M19" s="238"/>
      <c r="N19" s="238"/>
      <c r="O19" s="238"/>
      <c r="P19" s="238">
        <f>SUM(F19:K19)</f>
        <v>2</v>
      </c>
    </row>
    <row r="20" spans="2:16" s="233" customFormat="1" ht="58.5" hidden="1">
      <c r="B20" s="354" t="s">
        <v>38</v>
      </c>
      <c r="C20" s="354"/>
      <c r="D20" s="315" t="str">
        <f>+D19</f>
        <v>GREY</v>
      </c>
      <c r="E20" s="237"/>
      <c r="F20" s="320"/>
      <c r="G20" s="320"/>
      <c r="H20" s="320"/>
      <c r="I20" s="320"/>
      <c r="J20" s="320"/>
      <c r="K20" s="320"/>
      <c r="L20" s="238"/>
      <c r="M20" s="238"/>
      <c r="N20" s="238"/>
      <c r="O20" s="238"/>
      <c r="P20" s="238">
        <f>SUM(F20:K20)</f>
        <v>0</v>
      </c>
    </row>
    <row r="21" spans="2:16" s="245" customFormat="1" ht="58.5" hidden="1">
      <c r="B21" s="240" t="s">
        <v>39</v>
      </c>
      <c r="C21" s="241"/>
      <c r="D21" s="316" t="str">
        <f>+D19</f>
        <v>GREY</v>
      </c>
      <c r="E21" s="243"/>
      <c r="F21" s="244">
        <f>SUM(F18:F20)</f>
        <v>0</v>
      </c>
      <c r="G21" s="244">
        <f t="shared" ref="G21:K21" si="1">SUM(G18:G20)</f>
        <v>0</v>
      </c>
      <c r="H21" s="244">
        <f t="shared" si="1"/>
        <v>3</v>
      </c>
      <c r="I21" s="244">
        <f t="shared" si="1"/>
        <v>0</v>
      </c>
      <c r="J21" s="244">
        <f t="shared" si="1"/>
        <v>0</v>
      </c>
      <c r="K21" s="244">
        <f t="shared" si="1"/>
        <v>0</v>
      </c>
      <c r="L21" s="244"/>
      <c r="M21" s="244"/>
      <c r="N21" s="244"/>
      <c r="O21" s="244"/>
      <c r="P21" s="244">
        <f>SUM(P18:P20)</f>
        <v>3</v>
      </c>
    </row>
    <row r="22" spans="2:16" s="233" customFormat="1" ht="58.5" hidden="1">
      <c r="B22" s="234"/>
      <c r="C22" s="235"/>
      <c r="D22" s="236"/>
      <c r="E22" s="237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</row>
    <row r="23" spans="2:16" s="233" customFormat="1" ht="58.5">
      <c r="B23" s="229"/>
      <c r="C23" s="230" t="s">
        <v>26</v>
      </c>
      <c r="D23" s="230" t="s">
        <v>27</v>
      </c>
      <c r="E23" s="231" t="s">
        <v>28</v>
      </c>
      <c r="F23" s="231" t="s">
        <v>29</v>
      </c>
      <c r="G23" s="231" t="s">
        <v>30</v>
      </c>
      <c r="H23" s="231" t="s">
        <v>31</v>
      </c>
      <c r="I23" s="231" t="s">
        <v>32</v>
      </c>
      <c r="J23" s="231" t="s">
        <v>33</v>
      </c>
      <c r="K23" s="231" t="s">
        <v>34</v>
      </c>
      <c r="L23" s="410"/>
      <c r="M23" s="410"/>
      <c r="N23" s="410"/>
      <c r="O23" s="410"/>
      <c r="P23" s="232" t="s">
        <v>35</v>
      </c>
    </row>
    <row r="24" spans="2:16" s="233" customFormat="1" ht="58.5">
      <c r="B24" s="234" t="s">
        <v>36</v>
      </c>
      <c r="C24" s="235"/>
      <c r="D24" s="236" t="s">
        <v>284</v>
      </c>
      <c r="E24" s="237"/>
      <c r="F24" s="320">
        <v>0</v>
      </c>
      <c r="G24" s="320">
        <v>0</v>
      </c>
      <c r="H24" s="320">
        <v>1</v>
      </c>
      <c r="I24" s="320">
        <v>0</v>
      </c>
      <c r="J24" s="320">
        <v>0</v>
      </c>
      <c r="K24" s="320">
        <v>0</v>
      </c>
      <c r="L24" s="410"/>
      <c r="M24" s="410"/>
      <c r="N24" s="410"/>
      <c r="O24" s="410"/>
      <c r="P24" s="239">
        <f>SUM(E24:O24)</f>
        <v>1</v>
      </c>
    </row>
    <row r="25" spans="2:16" s="233" customFormat="1" ht="58.5">
      <c r="B25" s="234" t="s">
        <v>37</v>
      </c>
      <c r="C25" s="235"/>
      <c r="D25" s="237" t="str">
        <f>+D24</f>
        <v>BLACK</v>
      </c>
      <c r="E25" s="237"/>
      <c r="F25" s="320">
        <f>+ROUND(F24*0.05,0)</f>
        <v>0</v>
      </c>
      <c r="G25" s="320">
        <f t="shared" ref="G25" si="2">+ROUND(G24*0.05,0)</f>
        <v>0</v>
      </c>
      <c r="H25" s="320">
        <v>2</v>
      </c>
      <c r="I25" s="320">
        <f t="shared" ref="I25" si="3">+ROUND(I24*0.05,0)</f>
        <v>0</v>
      </c>
      <c r="J25" s="320">
        <f t="shared" ref="J25" si="4">+ROUND(J24*0.05,0)</f>
        <v>0</v>
      </c>
      <c r="K25" s="320">
        <f t="shared" ref="K25" si="5">+ROUND(K24*0.05,0)</f>
        <v>0</v>
      </c>
      <c r="L25" s="410"/>
      <c r="M25" s="410"/>
      <c r="N25" s="410"/>
      <c r="O25" s="410"/>
      <c r="P25" s="239">
        <f>SUM(E25:O25)</f>
        <v>2</v>
      </c>
    </row>
    <row r="26" spans="2:16" s="233" customFormat="1" ht="58.5">
      <c r="B26" s="354" t="s">
        <v>38</v>
      </c>
      <c r="C26" s="354"/>
      <c r="D26" s="315" t="str">
        <f>+D25</f>
        <v>BLACK</v>
      </c>
      <c r="E26" s="237"/>
      <c r="F26" s="320"/>
      <c r="G26" s="320"/>
      <c r="H26" s="320"/>
      <c r="I26" s="320"/>
      <c r="J26" s="320"/>
      <c r="K26" s="320"/>
      <c r="L26" s="410"/>
      <c r="M26" s="410"/>
      <c r="N26" s="410"/>
      <c r="O26" s="410"/>
      <c r="P26" s="238">
        <f>SUM(F26:K26)</f>
        <v>0</v>
      </c>
    </row>
    <row r="27" spans="2:16" s="245" customFormat="1" ht="58.5">
      <c r="B27" s="240" t="s">
        <v>39</v>
      </c>
      <c r="C27" s="241"/>
      <c r="D27" s="242" t="str">
        <f>+D25</f>
        <v>BLACK</v>
      </c>
      <c r="E27" s="243"/>
      <c r="F27" s="244">
        <f>SUM(F24:F26)</f>
        <v>0</v>
      </c>
      <c r="G27" s="244">
        <f t="shared" ref="G27:K27" si="6">SUM(G24:G26)</f>
        <v>0</v>
      </c>
      <c r="H27" s="244">
        <f t="shared" si="6"/>
        <v>3</v>
      </c>
      <c r="I27" s="244">
        <f t="shared" si="6"/>
        <v>0</v>
      </c>
      <c r="J27" s="244">
        <f t="shared" si="6"/>
        <v>0</v>
      </c>
      <c r="K27" s="244">
        <f t="shared" si="6"/>
        <v>0</v>
      </c>
      <c r="L27" s="410"/>
      <c r="M27" s="410"/>
      <c r="N27" s="410"/>
      <c r="O27" s="410"/>
      <c r="P27" s="244">
        <f>SUM(P24:P26)</f>
        <v>3</v>
      </c>
    </row>
    <row r="28" spans="2:16" s="54" customFormat="1" ht="39" hidden="1">
      <c r="B28" s="58"/>
      <c r="C28" s="58"/>
      <c r="D28" s="58"/>
      <c r="E28" s="104"/>
      <c r="F28" s="105"/>
      <c r="G28" s="105"/>
      <c r="H28" s="104"/>
      <c r="I28" s="104"/>
      <c r="J28" s="104"/>
      <c r="K28" s="104"/>
      <c r="L28" s="410"/>
      <c r="M28" s="410"/>
      <c r="N28" s="410"/>
      <c r="O28" s="410"/>
      <c r="P28" s="106"/>
    </row>
    <row r="29" spans="2:16" s="233" customFormat="1" ht="58.5" hidden="1">
      <c r="B29" s="229"/>
      <c r="C29" s="230" t="s">
        <v>26</v>
      </c>
      <c r="D29" s="230" t="s">
        <v>27</v>
      </c>
      <c r="E29" s="231" t="s">
        <v>28</v>
      </c>
      <c r="F29" s="231" t="s">
        <v>29</v>
      </c>
      <c r="G29" s="231" t="s">
        <v>30</v>
      </c>
      <c r="H29" s="231" t="s">
        <v>31</v>
      </c>
      <c r="I29" s="231" t="s">
        <v>32</v>
      </c>
      <c r="J29" s="231" t="s">
        <v>33</v>
      </c>
      <c r="K29" s="231" t="s">
        <v>34</v>
      </c>
      <c r="L29" s="301"/>
      <c r="M29" s="301"/>
      <c r="N29" s="301"/>
      <c r="O29" s="301"/>
      <c r="P29" s="232" t="s">
        <v>35</v>
      </c>
    </row>
    <row r="30" spans="2:16" s="233" customFormat="1" ht="58.5" hidden="1">
      <c r="B30" s="234" t="s">
        <v>36</v>
      </c>
      <c r="C30" s="235"/>
      <c r="D30" s="236"/>
      <c r="E30" s="237"/>
      <c r="F30" s="238">
        <v>0</v>
      </c>
      <c r="G30" s="238">
        <v>0</v>
      </c>
      <c r="H30" s="238">
        <v>0</v>
      </c>
      <c r="I30" s="238">
        <v>0</v>
      </c>
      <c r="J30" s="238"/>
      <c r="K30" s="238"/>
      <c r="L30" s="301"/>
      <c r="M30" s="301"/>
      <c r="N30" s="301"/>
      <c r="O30" s="301"/>
      <c r="P30" s="239">
        <f>SUM(E30:O30)</f>
        <v>0</v>
      </c>
    </row>
    <row r="31" spans="2:16" s="233" customFormat="1" ht="58.5" hidden="1">
      <c r="B31" s="234" t="s">
        <v>37</v>
      </c>
      <c r="C31" s="235"/>
      <c r="D31" s="237">
        <f>+D30</f>
        <v>0</v>
      </c>
      <c r="E31" s="237"/>
      <c r="F31" s="238">
        <f>ROUNDUP(F30*5%,0)</f>
        <v>0</v>
      </c>
      <c r="G31" s="238">
        <f t="shared" ref="G31:I31" si="7">ROUNDUP(G30*5%,0)</f>
        <v>0</v>
      </c>
      <c r="H31" s="238">
        <f t="shared" si="7"/>
        <v>0</v>
      </c>
      <c r="I31" s="238">
        <f t="shared" si="7"/>
        <v>0</v>
      </c>
      <c r="J31" s="238">
        <f t="shared" ref="J31" si="8">ROUNDUP(J30*5%,0)</f>
        <v>0</v>
      </c>
      <c r="K31" s="238">
        <f t="shared" ref="K31" si="9">ROUNDUP(K30*5%,0)</f>
        <v>0</v>
      </c>
      <c r="L31" s="301"/>
      <c r="M31" s="301"/>
      <c r="N31" s="301"/>
      <c r="O31" s="301"/>
      <c r="P31" s="239">
        <f>SUM(E31:O31)</f>
        <v>0</v>
      </c>
    </row>
    <row r="32" spans="2:16" s="245" customFormat="1" ht="58.5" hidden="1">
      <c r="B32" s="240" t="s">
        <v>39</v>
      </c>
      <c r="C32" s="241"/>
      <c r="D32" s="242">
        <f>+D31</f>
        <v>0</v>
      </c>
      <c r="E32" s="243"/>
      <c r="F32" s="244">
        <f>SUM(F30:F31)</f>
        <v>0</v>
      </c>
      <c r="G32" s="244">
        <f t="shared" ref="G32" si="10">SUM(G30:G31)</f>
        <v>0</v>
      </c>
      <c r="H32" s="244">
        <f t="shared" ref="H32" si="11">SUM(H30:H31)</f>
        <v>0</v>
      </c>
      <c r="I32" s="244">
        <f t="shared" ref="I32" si="12">SUM(I30:I31)</f>
        <v>0</v>
      </c>
      <c r="J32" s="244">
        <f t="shared" ref="J32" si="13">SUM(J30:J31)</f>
        <v>0</v>
      </c>
      <c r="K32" s="244">
        <f t="shared" ref="K32" si="14">SUM(K30:K31)</f>
        <v>0</v>
      </c>
      <c r="L32" s="301"/>
      <c r="M32" s="301"/>
      <c r="N32" s="301"/>
      <c r="O32" s="301"/>
      <c r="P32" s="244">
        <f>SUM(P30:P31)</f>
        <v>0</v>
      </c>
    </row>
    <row r="33" spans="1:24" s="54" customFormat="1" ht="53.5">
      <c r="B33" s="58"/>
      <c r="C33" s="58"/>
      <c r="D33" s="58"/>
      <c r="E33" s="104"/>
      <c r="F33" s="105"/>
      <c r="G33" s="105"/>
      <c r="H33" s="104"/>
      <c r="I33" s="104"/>
      <c r="J33" s="104"/>
      <c r="K33" s="104"/>
      <c r="L33" s="301"/>
      <c r="M33" s="301"/>
      <c r="N33" s="301"/>
      <c r="O33" s="301"/>
      <c r="P33" s="106"/>
    </row>
    <row r="34" spans="1:24" s="246" customFormat="1" ht="67.5">
      <c r="B34" s="247" t="s">
        <v>40</v>
      </c>
      <c r="C34" s="248"/>
      <c r="D34" s="247"/>
      <c r="E34" s="249"/>
      <c r="F34" s="250">
        <f>+F21+F27</f>
        <v>0</v>
      </c>
      <c r="G34" s="250">
        <f t="shared" ref="G34:K34" si="15">+G21+G27</f>
        <v>0</v>
      </c>
      <c r="H34" s="250">
        <v>3</v>
      </c>
      <c r="I34" s="250">
        <f t="shared" si="15"/>
        <v>0</v>
      </c>
      <c r="J34" s="250">
        <f t="shared" si="15"/>
        <v>0</v>
      </c>
      <c r="K34" s="250">
        <f t="shared" si="15"/>
        <v>0</v>
      </c>
      <c r="L34" s="250"/>
      <c r="M34" s="250"/>
      <c r="N34" s="250"/>
      <c r="O34" s="250"/>
      <c r="P34" s="250">
        <v>3</v>
      </c>
    </row>
    <row r="35" spans="1:24" s="107" customFormat="1" ht="20.25" customHeight="1">
      <c r="B35" s="108"/>
      <c r="C35" s="108"/>
      <c r="D35" s="109"/>
      <c r="E35" s="110"/>
      <c r="F35" s="111"/>
      <c r="G35" s="112"/>
      <c r="H35" s="113"/>
      <c r="I35" s="113"/>
      <c r="J35" s="113"/>
      <c r="K35" s="113"/>
      <c r="L35" s="114"/>
      <c r="M35" s="115"/>
      <c r="N35" s="111"/>
      <c r="O35" s="111"/>
      <c r="P35" s="111"/>
    </row>
    <row r="36" spans="1:24" s="119" customFormat="1" ht="33" customHeight="1" thickBot="1">
      <c r="B36" s="116" t="s">
        <v>41</v>
      </c>
      <c r="C36" s="120"/>
      <c r="D36" s="417" t="s">
        <v>42</v>
      </c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</row>
    <row r="37" spans="1:24" s="75" customFormat="1" ht="168.5" thickBot="1">
      <c r="A37" s="425" t="s">
        <v>43</v>
      </c>
      <c r="B37" s="426"/>
      <c r="C37" s="426"/>
      <c r="D37" s="117" t="s">
        <v>44</v>
      </c>
      <c r="E37" s="117" t="s">
        <v>45</v>
      </c>
      <c r="F37" s="117" t="s">
        <v>46</v>
      </c>
      <c r="G37" s="118" t="s">
        <v>47</v>
      </c>
      <c r="H37" s="118" t="s">
        <v>48</v>
      </c>
      <c r="I37" s="118" t="s">
        <v>49</v>
      </c>
      <c r="J37" s="118" t="s">
        <v>50</v>
      </c>
      <c r="K37" s="118" t="s">
        <v>51</v>
      </c>
      <c r="L37" s="118" t="s">
        <v>52</v>
      </c>
      <c r="M37" s="118" t="s">
        <v>53</v>
      </c>
      <c r="N37" s="422" t="s">
        <v>54</v>
      </c>
      <c r="O37" s="423"/>
      <c r="P37" s="424"/>
    </row>
    <row r="38" spans="1:24" s="102" customFormat="1" ht="75" hidden="1" customHeight="1">
      <c r="A38" s="282"/>
      <c r="B38" s="420" t="str">
        <f>D18</f>
        <v>GREY</v>
      </c>
      <c r="C38" s="420"/>
      <c r="D38" s="420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4"/>
    </row>
    <row r="39" spans="1:24" s="69" customFormat="1" ht="132.65" hidden="1" customHeight="1">
      <c r="A39" s="228">
        <v>1</v>
      </c>
      <c r="B39" s="373" t="s">
        <v>307</v>
      </c>
      <c r="C39" s="373"/>
      <c r="D39" s="254" t="s">
        <v>55</v>
      </c>
      <c r="E39" s="254" t="str">
        <f>+D18</f>
        <v>GREY</v>
      </c>
      <c r="F39" s="228" t="s">
        <v>31</v>
      </c>
      <c r="G39" s="255">
        <f>$P$21</f>
        <v>3</v>
      </c>
      <c r="H39" s="228">
        <v>0.96</v>
      </c>
      <c r="I39" s="82">
        <f t="shared" ref="I39:I40" si="16">G39*H39</f>
        <v>2.88</v>
      </c>
      <c r="J39" s="317">
        <f>I39*2.6%+(I39/30)*0.5</f>
        <v>0.12288</v>
      </c>
      <c r="K39" s="340"/>
      <c r="L39" s="265"/>
      <c r="M39" s="307">
        <f>SUM(I39:L39)</f>
        <v>3.0028799999999998</v>
      </c>
      <c r="N39" s="411" t="s">
        <v>312</v>
      </c>
      <c r="O39" s="412"/>
      <c r="P39" s="413"/>
      <c r="R39" s="187"/>
      <c r="X39" s="69" t="s">
        <v>56</v>
      </c>
    </row>
    <row r="40" spans="1:24" s="69" customFormat="1" ht="129" hidden="1" customHeight="1">
      <c r="A40" s="228">
        <v>2</v>
      </c>
      <c r="B40" s="373" t="s">
        <v>308</v>
      </c>
      <c r="C40" s="373"/>
      <c r="D40" s="254" t="s">
        <v>57</v>
      </c>
      <c r="E40" s="254" t="str">
        <f>E39</f>
        <v>GREY</v>
      </c>
      <c r="F40" s="228" t="s">
        <v>31</v>
      </c>
      <c r="G40" s="255">
        <f>$P$21</f>
        <v>3</v>
      </c>
      <c r="H40" s="228">
        <v>0.22</v>
      </c>
      <c r="I40" s="82">
        <f t="shared" si="16"/>
        <v>0.66</v>
      </c>
      <c r="J40" s="317">
        <f>I40*2.8%+(I40/30)*0.5</f>
        <v>2.9479999999999999E-2</v>
      </c>
      <c r="K40" s="82"/>
      <c r="L40" s="265"/>
      <c r="M40" s="307">
        <f>SUM(I40:L40)</f>
        <v>0.68947999999999998</v>
      </c>
      <c r="N40" s="411" t="s">
        <v>312</v>
      </c>
      <c r="O40" s="412"/>
      <c r="P40" s="413"/>
    </row>
    <row r="41" spans="1:24" s="102" customFormat="1" ht="75" customHeight="1">
      <c r="A41" s="282"/>
      <c r="B41" s="420" t="str">
        <f>+D24</f>
        <v>BLACK</v>
      </c>
      <c r="C41" s="420"/>
      <c r="D41" s="420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4"/>
    </row>
    <row r="42" spans="1:24" s="69" customFormat="1" ht="158" customHeight="1">
      <c r="A42" s="228">
        <v>1</v>
      </c>
      <c r="B42" s="373" t="s">
        <v>309</v>
      </c>
      <c r="C42" s="373"/>
      <c r="D42" s="254" t="s">
        <v>55</v>
      </c>
      <c r="E42" s="254" t="str">
        <f>+D24</f>
        <v>BLACK</v>
      </c>
      <c r="F42" s="228" t="s">
        <v>31</v>
      </c>
      <c r="G42" s="255">
        <f>$P$27</f>
        <v>3</v>
      </c>
      <c r="H42" s="228">
        <v>0.96</v>
      </c>
      <c r="I42" s="82">
        <f t="shared" ref="I42:I43" si="17">G42*H42</f>
        <v>2.88</v>
      </c>
      <c r="J42" s="82">
        <f>I42*4%+(I42/30)*0.5+2</f>
        <v>2.1631999999999998</v>
      </c>
      <c r="K42" s="82"/>
      <c r="L42" s="265"/>
      <c r="M42" s="307">
        <f>SUM(I42:L42)</f>
        <v>5.0431999999999997</v>
      </c>
      <c r="N42" s="411" t="s">
        <v>312</v>
      </c>
      <c r="O42" s="412"/>
      <c r="P42" s="413"/>
      <c r="R42" s="187"/>
    </row>
    <row r="43" spans="1:24" s="69" customFormat="1" ht="146" customHeight="1">
      <c r="A43" s="228">
        <v>2</v>
      </c>
      <c r="B43" s="373" t="s">
        <v>310</v>
      </c>
      <c r="C43" s="373"/>
      <c r="D43" s="254" t="s">
        <v>60</v>
      </c>
      <c r="E43" s="254" t="str">
        <f>E42</f>
        <v>BLACK</v>
      </c>
      <c r="F43" s="228" t="s">
        <v>31</v>
      </c>
      <c r="G43" s="255">
        <f>G42</f>
        <v>3</v>
      </c>
      <c r="H43" s="228">
        <v>0.22</v>
      </c>
      <c r="I43" s="82">
        <f t="shared" si="17"/>
        <v>0.66</v>
      </c>
      <c r="J43" s="82">
        <f>I43*2.8%+(I43/30)*0.5+2</f>
        <v>2.02948</v>
      </c>
      <c r="K43" s="82"/>
      <c r="L43" s="265"/>
      <c r="M43" s="307">
        <f>SUM(I43:L43)</f>
        <v>2.6894800000000001</v>
      </c>
      <c r="N43" s="411" t="s">
        <v>312</v>
      </c>
      <c r="O43" s="412"/>
      <c r="P43" s="413"/>
    </row>
    <row r="44" spans="1:24" s="102" customFormat="1" ht="75" hidden="1" customHeight="1">
      <c r="A44" s="251" t="s">
        <v>61</v>
      </c>
      <c r="B44" s="418"/>
      <c r="C44" s="418"/>
      <c r="D44" s="418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3"/>
    </row>
    <row r="45" spans="1:24" s="69" customFormat="1" ht="75" hidden="1" customHeight="1">
      <c r="A45" s="228">
        <v>1</v>
      </c>
      <c r="B45" s="373" t="str">
        <f>B42</f>
        <v>FLEECE 83% COTTON 17% POLY_330GSM_VTK5882B-1</v>
      </c>
      <c r="C45" s="373"/>
      <c r="D45" s="254" t="s">
        <v>55</v>
      </c>
      <c r="E45" s="254" t="s">
        <v>58</v>
      </c>
      <c r="F45" s="228" t="s">
        <v>31</v>
      </c>
      <c r="G45" s="255">
        <f>$P$32</f>
        <v>0</v>
      </c>
      <c r="H45" s="228">
        <v>1.37</v>
      </c>
      <c r="I45" s="82">
        <f t="shared" ref="I45:I46" si="18">G45*H45</f>
        <v>0</v>
      </c>
      <c r="J45" s="82">
        <f>I45*6.6%+(I45/30)*0.5</f>
        <v>0</v>
      </c>
      <c r="K45" s="82">
        <v>0</v>
      </c>
      <c r="L45" s="186">
        <f>ROUNDUP(SUM(I45:K45),0)</f>
        <v>0</v>
      </c>
      <c r="M45" s="419"/>
      <c r="N45" s="419"/>
      <c r="O45" s="419"/>
      <c r="P45" s="419"/>
      <c r="R45" s="187"/>
    </row>
    <row r="46" spans="1:24" s="69" customFormat="1" ht="75" hidden="1" customHeight="1">
      <c r="A46" s="228">
        <v>2</v>
      </c>
      <c r="B46" s="373" t="s">
        <v>59</v>
      </c>
      <c r="C46" s="373"/>
      <c r="D46" s="254" t="s">
        <v>60</v>
      </c>
      <c r="E46" s="254" t="str">
        <f>E45</f>
        <v>PFD</v>
      </c>
      <c r="F46" s="228" t="s">
        <v>31</v>
      </c>
      <c r="G46" s="255">
        <f>$P$32</f>
        <v>0</v>
      </c>
      <c r="H46" s="228">
        <v>0.2</v>
      </c>
      <c r="I46" s="82">
        <f t="shared" si="18"/>
        <v>0</v>
      </c>
      <c r="J46" s="82">
        <f>I46*4%+(I46/30)*0.5</f>
        <v>0</v>
      </c>
      <c r="K46" s="82">
        <v>0</v>
      </c>
      <c r="L46" s="186">
        <f>ROUNDUP(SUM(I46:K46),0)</f>
        <v>0</v>
      </c>
      <c r="M46" s="419"/>
      <c r="N46" s="419"/>
      <c r="O46" s="419"/>
      <c r="P46" s="419"/>
    </row>
    <row r="47" spans="1:24" s="119" customFormat="1" ht="75" customHeight="1" thickBot="1">
      <c r="B47" s="116" t="s">
        <v>62</v>
      </c>
      <c r="C47" s="120"/>
      <c r="D47" s="120"/>
      <c r="E47" s="120"/>
      <c r="G47" s="121"/>
      <c r="P47" s="122"/>
    </row>
    <row r="48" spans="1:24" s="125" customFormat="1" ht="99.9" customHeight="1">
      <c r="A48" s="381" t="s">
        <v>63</v>
      </c>
      <c r="B48" s="382"/>
      <c r="C48" s="382"/>
      <c r="D48" s="382"/>
      <c r="E48" s="383"/>
      <c r="F48" s="123" t="s">
        <v>64</v>
      </c>
      <c r="G48" s="123" t="s">
        <v>65</v>
      </c>
      <c r="H48" s="370" t="s">
        <v>66</v>
      </c>
      <c r="I48" s="371"/>
      <c r="J48" s="124" t="s">
        <v>46</v>
      </c>
      <c r="K48" s="123" t="s">
        <v>67</v>
      </c>
      <c r="L48" s="123" t="s">
        <v>68</v>
      </c>
      <c r="M48" s="191" t="s">
        <v>69</v>
      </c>
      <c r="N48" s="191" t="s">
        <v>70</v>
      </c>
      <c r="O48" s="191" t="s">
        <v>71</v>
      </c>
      <c r="P48" s="191" t="s">
        <v>72</v>
      </c>
    </row>
    <row r="49" spans="1:18" s="125" customFormat="1" ht="55.5" hidden="1" customHeight="1">
      <c r="A49" s="76">
        <v>1</v>
      </c>
      <c r="B49" s="414" t="s">
        <v>75</v>
      </c>
      <c r="C49" s="415"/>
      <c r="D49" s="415"/>
      <c r="E49" s="416"/>
      <c r="F49" s="77" t="str">
        <f>+D18</f>
        <v>GREY</v>
      </c>
      <c r="G49" s="188"/>
      <c r="H49" s="368" t="str">
        <f>$D$21</f>
        <v>GREY</v>
      </c>
      <c r="I49" s="369"/>
      <c r="J49" s="210" t="s">
        <v>73</v>
      </c>
      <c r="K49" s="210">
        <f>+P21</f>
        <v>3</v>
      </c>
      <c r="L49" s="80">
        <f>190/4500</f>
        <v>4.2222222222222223E-2</v>
      </c>
      <c r="M49" s="81">
        <f>K49*L49</f>
        <v>0.12666666666666668</v>
      </c>
      <c r="N49" s="190"/>
      <c r="O49" s="339">
        <f>ROUNDUP(N49+M49,0)</f>
        <v>1</v>
      </c>
      <c r="P49" s="322"/>
      <c r="Q49" s="421" t="s">
        <v>74</v>
      </c>
      <c r="R49" s="421"/>
    </row>
    <row r="50" spans="1:18" s="125" customFormat="1" ht="45" customHeight="1">
      <c r="A50" s="76">
        <v>1</v>
      </c>
      <c r="B50" s="414" t="s">
        <v>75</v>
      </c>
      <c r="C50" s="415"/>
      <c r="D50" s="415"/>
      <c r="E50" s="416"/>
      <c r="F50" s="77" t="str">
        <f>+D24</f>
        <v>BLACK</v>
      </c>
      <c r="G50" s="188"/>
      <c r="H50" s="368" t="str">
        <f>$D$27</f>
        <v>BLACK</v>
      </c>
      <c r="I50" s="369"/>
      <c r="J50" s="210" t="s">
        <v>73</v>
      </c>
      <c r="K50" s="210">
        <f>+P27</f>
        <v>3</v>
      </c>
      <c r="L50" s="80">
        <f>175/4500</f>
        <v>3.888888888888889E-2</v>
      </c>
      <c r="M50" s="81">
        <f t="shared" ref="M50:M54" si="19">K50*L50</f>
        <v>0.11666666666666667</v>
      </c>
      <c r="N50" s="190"/>
      <c r="O50" s="83">
        <f t="shared" ref="O50:O60" si="20">ROUNDUP(N50+M50,0)</f>
        <v>1</v>
      </c>
      <c r="P50" s="322"/>
      <c r="Q50" s="421"/>
      <c r="R50" s="421"/>
    </row>
    <row r="51" spans="1:18" s="125" customFormat="1" ht="62.4" hidden="1" customHeight="1">
      <c r="A51" s="76">
        <v>2</v>
      </c>
      <c r="B51" s="414" t="s">
        <v>76</v>
      </c>
      <c r="C51" s="415"/>
      <c r="D51" s="415"/>
      <c r="E51" s="416"/>
      <c r="F51" s="77" t="str">
        <f>H51</f>
        <v>GREY</v>
      </c>
      <c r="G51" s="188"/>
      <c r="H51" s="368" t="str">
        <f t="shared" ref="H51:H53" si="21">$D$21</f>
        <v>GREY</v>
      </c>
      <c r="I51" s="369"/>
      <c r="J51" s="210" t="s">
        <v>73</v>
      </c>
      <c r="K51" s="210">
        <f>+K49</f>
        <v>3</v>
      </c>
      <c r="L51" s="80">
        <f>45/4500</f>
        <v>0.01</v>
      </c>
      <c r="M51" s="81">
        <f t="shared" si="19"/>
        <v>0.03</v>
      </c>
      <c r="N51" s="190">
        <v>2</v>
      </c>
      <c r="O51" s="83">
        <f t="shared" si="20"/>
        <v>3</v>
      </c>
      <c r="P51" s="322"/>
      <c r="Q51" s="421" t="s">
        <v>77</v>
      </c>
      <c r="R51" s="421"/>
    </row>
    <row r="52" spans="1:18" s="125" customFormat="1" ht="45.65" customHeight="1">
      <c r="A52" s="76">
        <v>2</v>
      </c>
      <c r="B52" s="414" t="s">
        <v>76</v>
      </c>
      <c r="C52" s="415"/>
      <c r="D52" s="415"/>
      <c r="E52" s="416"/>
      <c r="F52" s="77" t="str">
        <f>H52</f>
        <v>BLACK</v>
      </c>
      <c r="G52" s="188"/>
      <c r="H52" s="368" t="str">
        <f t="shared" ref="H52:H54" si="22">$D$27</f>
        <v>BLACK</v>
      </c>
      <c r="I52" s="369"/>
      <c r="J52" s="210" t="s">
        <v>73</v>
      </c>
      <c r="K52" s="210">
        <f>+K50</f>
        <v>3</v>
      </c>
      <c r="L52" s="80">
        <f>45/4500</f>
        <v>0.01</v>
      </c>
      <c r="M52" s="81">
        <f t="shared" si="19"/>
        <v>0.03</v>
      </c>
      <c r="N52" s="190"/>
      <c r="O52" s="83">
        <f t="shared" si="20"/>
        <v>1</v>
      </c>
      <c r="P52" s="322"/>
      <c r="Q52" s="421"/>
      <c r="R52" s="421"/>
    </row>
    <row r="53" spans="1:18" s="125" customFormat="1" ht="48.9" hidden="1" customHeight="1">
      <c r="A53" s="76">
        <v>3</v>
      </c>
      <c r="B53" s="414" t="s">
        <v>78</v>
      </c>
      <c r="C53" s="415"/>
      <c r="D53" s="415"/>
      <c r="E53" s="416"/>
      <c r="F53" s="77" t="s">
        <v>79</v>
      </c>
      <c r="G53" s="188" t="s">
        <v>80</v>
      </c>
      <c r="H53" s="368" t="str">
        <f t="shared" si="21"/>
        <v>GREY</v>
      </c>
      <c r="I53" s="369"/>
      <c r="J53" s="210" t="s">
        <v>73</v>
      </c>
      <c r="K53" s="210">
        <f>+K49</f>
        <v>3</v>
      </c>
      <c r="L53" s="321">
        <f>10/4500</f>
        <v>2.2222222222222222E-3</v>
      </c>
      <c r="M53" s="338">
        <f t="shared" si="19"/>
        <v>6.6666666666666662E-3</v>
      </c>
      <c r="N53" s="190"/>
      <c r="O53" s="83">
        <f t="shared" si="20"/>
        <v>1</v>
      </c>
      <c r="P53" s="322"/>
      <c r="Q53" s="421" t="s">
        <v>81</v>
      </c>
      <c r="R53" s="421"/>
    </row>
    <row r="54" spans="1:18" s="125" customFormat="1" ht="39" customHeight="1">
      <c r="A54" s="76">
        <v>3</v>
      </c>
      <c r="B54" s="414" t="s">
        <v>78</v>
      </c>
      <c r="C54" s="415"/>
      <c r="D54" s="415"/>
      <c r="E54" s="416"/>
      <c r="F54" s="77" t="s">
        <v>79</v>
      </c>
      <c r="G54" s="188" t="s">
        <v>80</v>
      </c>
      <c r="H54" s="368" t="str">
        <f t="shared" si="22"/>
        <v>BLACK</v>
      </c>
      <c r="I54" s="369"/>
      <c r="J54" s="210" t="s">
        <v>73</v>
      </c>
      <c r="K54" s="210">
        <f>+K50</f>
        <v>3</v>
      </c>
      <c r="L54" s="321">
        <f>10/4500</f>
        <v>2.2222222222222222E-3</v>
      </c>
      <c r="M54" s="338">
        <f t="shared" si="19"/>
        <v>6.6666666666666662E-3</v>
      </c>
      <c r="N54" s="190"/>
      <c r="O54" s="83">
        <v>1</v>
      </c>
      <c r="P54" s="322"/>
      <c r="Q54" s="421" t="s">
        <v>81</v>
      </c>
      <c r="R54" s="421"/>
    </row>
    <row r="55" spans="1:18" s="125" customFormat="1" ht="62.15" hidden="1" customHeight="1">
      <c r="A55" s="76">
        <v>2</v>
      </c>
      <c r="B55" s="414" t="s">
        <v>315</v>
      </c>
      <c r="C55" s="415"/>
      <c r="D55" s="415"/>
      <c r="E55" s="416"/>
      <c r="F55" s="77" t="s">
        <v>82</v>
      </c>
      <c r="G55" s="188"/>
      <c r="H55" s="368" t="str">
        <f t="shared" ref="H55" si="23">$D$21</f>
        <v>GREY</v>
      </c>
      <c r="I55" s="369"/>
      <c r="J55" s="210" t="s">
        <v>83</v>
      </c>
      <c r="K55" s="210">
        <f>+K49</f>
        <v>3</v>
      </c>
      <c r="L55" s="210">
        <v>1</v>
      </c>
      <c r="M55" s="81">
        <f t="shared" ref="M55:M60" si="24">K55*L55</f>
        <v>3</v>
      </c>
      <c r="N55" s="190"/>
      <c r="O55" s="83">
        <f t="shared" si="20"/>
        <v>3</v>
      </c>
      <c r="P55" s="322"/>
      <c r="Q55" s="421" t="s">
        <v>84</v>
      </c>
      <c r="R55" s="421" t="s">
        <v>85</v>
      </c>
    </row>
    <row r="56" spans="1:18" s="125" customFormat="1" ht="46.5" customHeight="1">
      <c r="A56" s="76">
        <v>2</v>
      </c>
      <c r="B56" s="414" t="s">
        <v>315</v>
      </c>
      <c r="C56" s="415"/>
      <c r="D56" s="415"/>
      <c r="E56" s="416"/>
      <c r="F56" s="77" t="s">
        <v>82</v>
      </c>
      <c r="G56" s="188"/>
      <c r="H56" s="368" t="str">
        <f t="shared" ref="H56" si="25">$D$27</f>
        <v>BLACK</v>
      </c>
      <c r="I56" s="369"/>
      <c r="J56" s="210" t="s">
        <v>83</v>
      </c>
      <c r="K56" s="210">
        <f>+K50</f>
        <v>3</v>
      </c>
      <c r="L56" s="210">
        <v>1</v>
      </c>
      <c r="M56" s="81">
        <f t="shared" si="24"/>
        <v>3</v>
      </c>
      <c r="N56" s="190"/>
      <c r="O56" s="83">
        <f t="shared" si="20"/>
        <v>3</v>
      </c>
      <c r="P56" s="322"/>
      <c r="Q56" s="421" t="s">
        <v>86</v>
      </c>
      <c r="R56" s="421" t="s">
        <v>86</v>
      </c>
    </row>
    <row r="57" spans="1:18" s="125" customFormat="1" ht="69.650000000000006" hidden="1" customHeight="1">
      <c r="A57" s="76">
        <v>3</v>
      </c>
      <c r="B57" s="414" t="s">
        <v>316</v>
      </c>
      <c r="C57" s="415"/>
      <c r="D57" s="415"/>
      <c r="E57" s="416"/>
      <c r="F57" s="77" t="s">
        <v>87</v>
      </c>
      <c r="G57" s="188"/>
      <c r="H57" s="368" t="str">
        <f t="shared" ref="H57" si="26">$D$21</f>
        <v>GREY</v>
      </c>
      <c r="I57" s="369"/>
      <c r="J57" s="210" t="s">
        <v>83</v>
      </c>
      <c r="K57" s="210">
        <f>+K49</f>
        <v>3</v>
      </c>
      <c r="L57" s="210">
        <v>1</v>
      </c>
      <c r="M57" s="81">
        <f t="shared" si="24"/>
        <v>3</v>
      </c>
      <c r="N57" s="190"/>
      <c r="O57" s="83">
        <f t="shared" si="20"/>
        <v>3</v>
      </c>
      <c r="P57" s="322"/>
      <c r="Q57" s="421" t="s">
        <v>88</v>
      </c>
      <c r="R57" s="421" t="s">
        <v>89</v>
      </c>
    </row>
    <row r="58" spans="1:18" s="125" customFormat="1" ht="55.5" customHeight="1">
      <c r="A58" s="76">
        <v>3</v>
      </c>
      <c r="B58" s="414" t="s">
        <v>316</v>
      </c>
      <c r="C58" s="415"/>
      <c r="D58" s="415"/>
      <c r="E58" s="416"/>
      <c r="F58" s="77" t="s">
        <v>87</v>
      </c>
      <c r="G58" s="188"/>
      <c r="H58" s="368" t="str">
        <f t="shared" ref="H58" si="27">$D$27</f>
        <v>BLACK</v>
      </c>
      <c r="I58" s="369"/>
      <c r="J58" s="210" t="s">
        <v>83</v>
      </c>
      <c r="K58" s="210">
        <f>+K50</f>
        <v>3</v>
      </c>
      <c r="L58" s="210">
        <v>1</v>
      </c>
      <c r="M58" s="81">
        <f t="shared" si="24"/>
        <v>3</v>
      </c>
      <c r="N58" s="190"/>
      <c r="O58" s="83">
        <f t="shared" si="20"/>
        <v>3</v>
      </c>
      <c r="P58" s="322"/>
      <c r="Q58" s="421" t="s">
        <v>86</v>
      </c>
      <c r="R58" s="421" t="s">
        <v>86</v>
      </c>
    </row>
    <row r="59" spans="1:18" s="125" customFormat="1" ht="57" hidden="1" customHeight="1">
      <c r="A59" s="76">
        <v>4</v>
      </c>
      <c r="B59" s="414" t="s">
        <v>322</v>
      </c>
      <c r="C59" s="415"/>
      <c r="D59" s="415"/>
      <c r="E59" s="416"/>
      <c r="F59" s="77" t="s">
        <v>87</v>
      </c>
      <c r="G59" s="188"/>
      <c r="H59" s="368" t="str">
        <f t="shared" ref="H59" si="28">$D$21</f>
        <v>GREY</v>
      </c>
      <c r="I59" s="369"/>
      <c r="J59" s="210" t="s">
        <v>83</v>
      </c>
      <c r="K59" s="210">
        <f>+K49</f>
        <v>3</v>
      </c>
      <c r="L59" s="210">
        <v>1</v>
      </c>
      <c r="M59" s="81">
        <f t="shared" si="24"/>
        <v>3</v>
      </c>
      <c r="N59" s="190"/>
      <c r="O59" s="83">
        <f t="shared" si="20"/>
        <v>3</v>
      </c>
      <c r="P59" s="322" t="s">
        <v>90</v>
      </c>
      <c r="Q59" s="421" t="s">
        <v>91</v>
      </c>
      <c r="R59" s="421" t="s">
        <v>92</v>
      </c>
    </row>
    <row r="60" spans="1:18" s="125" customFormat="1" ht="46.5" customHeight="1">
      <c r="A60" s="76">
        <v>4</v>
      </c>
      <c r="B60" s="414" t="s">
        <v>322</v>
      </c>
      <c r="C60" s="415"/>
      <c r="D60" s="415"/>
      <c r="E60" s="416"/>
      <c r="F60" s="77" t="s">
        <v>87</v>
      </c>
      <c r="G60" s="188"/>
      <c r="H60" s="368" t="str">
        <f t="shared" ref="H60:H61" si="29">$D$27</f>
        <v>BLACK</v>
      </c>
      <c r="I60" s="369"/>
      <c r="J60" s="210" t="s">
        <v>83</v>
      </c>
      <c r="K60" s="210">
        <f>+K50</f>
        <v>3</v>
      </c>
      <c r="L60" s="210">
        <v>1</v>
      </c>
      <c r="M60" s="81">
        <f t="shared" si="24"/>
        <v>3</v>
      </c>
      <c r="N60" s="190"/>
      <c r="O60" s="83">
        <f t="shared" si="20"/>
        <v>3</v>
      </c>
      <c r="P60" s="322" t="s">
        <v>90</v>
      </c>
      <c r="Q60" s="421"/>
      <c r="R60" s="421"/>
    </row>
    <row r="61" spans="1:18" s="125" customFormat="1" ht="46.5" customHeight="1">
      <c r="A61" s="76">
        <v>4</v>
      </c>
      <c r="B61" s="414" t="s">
        <v>331</v>
      </c>
      <c r="C61" s="415"/>
      <c r="D61" s="415"/>
      <c r="E61" s="416"/>
      <c r="F61" s="77" t="s">
        <v>87</v>
      </c>
      <c r="G61" s="188"/>
      <c r="H61" s="368" t="str">
        <f t="shared" si="29"/>
        <v>BLACK</v>
      </c>
      <c r="I61" s="369"/>
      <c r="J61" s="210" t="s">
        <v>83</v>
      </c>
      <c r="K61" s="210">
        <f>+K51</f>
        <v>3</v>
      </c>
      <c r="L61" s="210">
        <v>1</v>
      </c>
      <c r="M61" s="81">
        <f t="shared" ref="M61" si="30">K61*L61</f>
        <v>3</v>
      </c>
      <c r="N61" s="190"/>
      <c r="O61" s="83">
        <f t="shared" ref="O61" si="31">ROUNDUP(N61+M61,0)</f>
        <v>3</v>
      </c>
      <c r="P61" s="322" t="s">
        <v>90</v>
      </c>
      <c r="Q61" s="421"/>
      <c r="R61" s="421"/>
    </row>
    <row r="62" spans="1:18" s="119" customFormat="1" ht="57" customHeight="1">
      <c r="B62" s="126" t="s">
        <v>93</v>
      </c>
      <c r="C62" s="120"/>
      <c r="D62" s="120"/>
      <c r="E62" s="120"/>
      <c r="G62" s="121"/>
      <c r="P62" s="122"/>
    </row>
    <row r="63" spans="1:18" s="125" customFormat="1" ht="96" hidden="1">
      <c r="A63" s="381" t="s">
        <v>63</v>
      </c>
      <c r="B63" s="382"/>
      <c r="C63" s="382"/>
      <c r="D63" s="382"/>
      <c r="E63" s="383"/>
      <c r="F63" s="123" t="s">
        <v>64</v>
      </c>
      <c r="G63" s="123" t="s">
        <v>65</v>
      </c>
      <c r="H63" s="370" t="s">
        <v>66</v>
      </c>
      <c r="I63" s="371"/>
      <c r="J63" s="124" t="s">
        <v>46</v>
      </c>
      <c r="K63" s="123" t="s">
        <v>67</v>
      </c>
      <c r="L63" s="123" t="s">
        <v>68</v>
      </c>
      <c r="M63" s="191" t="s">
        <v>69</v>
      </c>
      <c r="N63" s="191" t="s">
        <v>70</v>
      </c>
      <c r="O63" s="191" t="s">
        <v>71</v>
      </c>
      <c r="P63" s="191" t="s">
        <v>72</v>
      </c>
    </row>
    <row r="64" spans="1:18" s="198" customFormat="1" ht="68.150000000000006" hidden="1" customHeight="1">
      <c r="A64" s="76">
        <v>1</v>
      </c>
      <c r="B64" s="373" t="s">
        <v>94</v>
      </c>
      <c r="C64" s="380"/>
      <c r="D64" s="380"/>
      <c r="E64" s="380"/>
      <c r="F64" s="77" t="s">
        <v>79</v>
      </c>
      <c r="G64" s="78"/>
      <c r="H64" s="368" t="str">
        <f t="shared" ref="H64:H72" si="32">$D$21</f>
        <v>GREY</v>
      </c>
      <c r="I64" s="369"/>
      <c r="J64" s="79" t="s">
        <v>95</v>
      </c>
      <c r="K64" s="210">
        <f>+P21</f>
        <v>3</v>
      </c>
      <c r="L64" s="82">
        <v>1</v>
      </c>
      <c r="M64" s="85">
        <f t="shared" ref="M64" si="33">L64*K64</f>
        <v>3</v>
      </c>
      <c r="N64" s="82"/>
      <c r="O64" s="83">
        <f t="shared" ref="O64:O70" si="34">ROUNDUP(N64+M64,0)</f>
        <v>3</v>
      </c>
      <c r="P64" s="256"/>
    </row>
    <row r="65" spans="1:23" s="198" customFormat="1" ht="76.5" hidden="1" customHeight="1">
      <c r="A65" s="76">
        <v>1</v>
      </c>
      <c r="B65" s="373" t="s">
        <v>94</v>
      </c>
      <c r="C65" s="380"/>
      <c r="D65" s="380"/>
      <c r="E65" s="380"/>
      <c r="F65" s="77" t="s">
        <v>79</v>
      </c>
      <c r="G65" s="78"/>
      <c r="H65" s="368" t="str">
        <f t="shared" ref="H65:H73" si="35">$D$27</f>
        <v>BLACK</v>
      </c>
      <c r="I65" s="369"/>
      <c r="J65" s="79" t="s">
        <v>95</v>
      </c>
      <c r="K65" s="210">
        <f>+P27</f>
        <v>3</v>
      </c>
      <c r="L65" s="82">
        <v>1</v>
      </c>
      <c r="M65" s="85">
        <f t="shared" ref="M65:M66" si="36">L65*K65</f>
        <v>3</v>
      </c>
      <c r="N65" s="82"/>
      <c r="O65" s="83">
        <f t="shared" si="34"/>
        <v>3</v>
      </c>
      <c r="P65" s="256"/>
    </row>
    <row r="66" spans="1:23" s="198" customFormat="1" ht="32.5" hidden="1">
      <c r="A66" s="76">
        <v>2</v>
      </c>
      <c r="B66" s="373" t="s">
        <v>96</v>
      </c>
      <c r="C66" s="380"/>
      <c r="D66" s="380"/>
      <c r="E66" s="380"/>
      <c r="F66" s="77" t="s">
        <v>79</v>
      </c>
      <c r="G66" s="78"/>
      <c r="H66" s="368" t="str">
        <f t="shared" si="32"/>
        <v>GREY</v>
      </c>
      <c r="I66" s="369"/>
      <c r="J66" s="79" t="s">
        <v>95</v>
      </c>
      <c r="K66" s="210">
        <f>+K64</f>
        <v>3</v>
      </c>
      <c r="L66" s="82">
        <v>1</v>
      </c>
      <c r="M66" s="85">
        <f t="shared" si="36"/>
        <v>3</v>
      </c>
      <c r="N66" s="82"/>
      <c r="O66" s="83">
        <f t="shared" si="34"/>
        <v>3</v>
      </c>
      <c r="P66" s="256"/>
    </row>
    <row r="67" spans="1:23" s="198" customFormat="1" ht="32.5" hidden="1">
      <c r="A67" s="76">
        <v>2</v>
      </c>
      <c r="B67" s="373" t="s">
        <v>96</v>
      </c>
      <c r="C67" s="380"/>
      <c r="D67" s="380"/>
      <c r="E67" s="380"/>
      <c r="F67" s="77" t="s">
        <v>79</v>
      </c>
      <c r="G67" s="78"/>
      <c r="H67" s="368" t="str">
        <f>+H65</f>
        <v>BLACK</v>
      </c>
      <c r="I67" s="369"/>
      <c r="J67" s="79" t="s">
        <v>95</v>
      </c>
      <c r="K67" s="210">
        <f>+K65</f>
        <v>3</v>
      </c>
      <c r="L67" s="82">
        <v>1</v>
      </c>
      <c r="M67" s="85">
        <f t="shared" ref="M67" si="37">L67*K67</f>
        <v>3</v>
      </c>
      <c r="N67" s="82"/>
      <c r="O67" s="83">
        <f t="shared" si="34"/>
        <v>3</v>
      </c>
      <c r="P67" s="83"/>
    </row>
    <row r="68" spans="1:23" s="198" customFormat="1" ht="42.65" hidden="1" customHeight="1">
      <c r="A68" s="76">
        <v>3</v>
      </c>
      <c r="B68" s="373" t="s">
        <v>97</v>
      </c>
      <c r="C68" s="380"/>
      <c r="D68" s="380"/>
      <c r="E68" s="380"/>
      <c r="F68" s="77" t="s">
        <v>98</v>
      </c>
      <c r="G68" s="78"/>
      <c r="H68" s="368" t="str">
        <f t="shared" si="32"/>
        <v>GREY</v>
      </c>
      <c r="I68" s="369"/>
      <c r="J68" s="79" t="s">
        <v>95</v>
      </c>
      <c r="K68" s="210">
        <f>+K64</f>
        <v>3</v>
      </c>
      <c r="L68" s="82">
        <v>1</v>
      </c>
      <c r="M68" s="85">
        <f t="shared" ref="M68" si="38">L68*K68</f>
        <v>3</v>
      </c>
      <c r="N68" s="82"/>
      <c r="O68" s="83">
        <f t="shared" si="34"/>
        <v>3</v>
      </c>
      <c r="P68" s="256"/>
    </row>
    <row r="69" spans="1:23" s="198" customFormat="1" ht="42.65" hidden="1" customHeight="1">
      <c r="A69" s="76">
        <v>3</v>
      </c>
      <c r="B69" s="373" t="s">
        <v>97</v>
      </c>
      <c r="C69" s="380"/>
      <c r="D69" s="380"/>
      <c r="E69" s="380"/>
      <c r="F69" s="77" t="s">
        <v>98</v>
      </c>
      <c r="G69" s="78"/>
      <c r="H69" s="368" t="str">
        <f t="shared" si="35"/>
        <v>BLACK</v>
      </c>
      <c r="I69" s="369"/>
      <c r="J69" s="79" t="s">
        <v>95</v>
      </c>
      <c r="K69" s="210">
        <f>+K65</f>
        <v>3</v>
      </c>
      <c r="L69" s="82">
        <v>1</v>
      </c>
      <c r="M69" s="85">
        <f t="shared" ref="M69" si="39">L69*K69</f>
        <v>3</v>
      </c>
      <c r="N69" s="82"/>
      <c r="O69" s="83">
        <f t="shared" si="34"/>
        <v>3</v>
      </c>
      <c r="P69" s="256"/>
    </row>
    <row r="70" spans="1:23" s="198" customFormat="1" ht="41.4" hidden="1" customHeight="1">
      <c r="A70" s="76">
        <v>4</v>
      </c>
      <c r="B70" s="373" t="s">
        <v>99</v>
      </c>
      <c r="C70" s="373"/>
      <c r="D70" s="373"/>
      <c r="E70" s="373"/>
      <c r="F70" s="77" t="s">
        <v>100</v>
      </c>
      <c r="G70" s="78"/>
      <c r="H70" s="368" t="str">
        <f t="shared" si="32"/>
        <v>GREY</v>
      </c>
      <c r="I70" s="369"/>
      <c r="J70" s="79" t="s">
        <v>95</v>
      </c>
      <c r="K70" s="210">
        <f>+K64</f>
        <v>3</v>
      </c>
      <c r="L70" s="80">
        <f>1/14</f>
        <v>7.1428571428571425E-2</v>
      </c>
      <c r="M70" s="85">
        <f t="shared" ref="M70:M72" si="40">L70*K70</f>
        <v>0.21428571428571427</v>
      </c>
      <c r="N70" s="82"/>
      <c r="O70" s="83">
        <f t="shared" si="34"/>
        <v>1</v>
      </c>
      <c r="P70" s="84"/>
    </row>
    <row r="71" spans="1:23" s="198" customFormat="1" ht="32.5" hidden="1">
      <c r="A71" s="76">
        <v>4</v>
      </c>
      <c r="B71" s="373" t="s">
        <v>99</v>
      </c>
      <c r="C71" s="373"/>
      <c r="D71" s="373"/>
      <c r="E71" s="373"/>
      <c r="F71" s="77" t="s">
        <v>100</v>
      </c>
      <c r="G71" s="78"/>
      <c r="H71" s="368" t="str">
        <f t="shared" si="35"/>
        <v>BLACK</v>
      </c>
      <c r="I71" s="369"/>
      <c r="J71" s="79" t="s">
        <v>95</v>
      </c>
      <c r="K71" s="210">
        <f>+K65</f>
        <v>3</v>
      </c>
      <c r="L71" s="80">
        <f>1/14</f>
        <v>7.1428571428571425E-2</v>
      </c>
      <c r="M71" s="85">
        <f t="shared" ref="M71" si="41">L71*K71</f>
        <v>0.21428571428571427</v>
      </c>
      <c r="N71" s="82"/>
      <c r="O71" s="83">
        <f t="shared" ref="O71" si="42">ROUNDUP(N71+M71,0)</f>
        <v>1</v>
      </c>
      <c r="P71" s="84"/>
    </row>
    <row r="72" spans="1:23" s="198" customFormat="1" ht="32.5" hidden="1">
      <c r="A72" s="76">
        <v>5</v>
      </c>
      <c r="B72" s="380" t="s">
        <v>101</v>
      </c>
      <c r="C72" s="380"/>
      <c r="D72" s="380"/>
      <c r="E72" s="380"/>
      <c r="F72" s="77" t="s">
        <v>100</v>
      </c>
      <c r="G72" s="78"/>
      <c r="H72" s="368" t="str">
        <f t="shared" si="32"/>
        <v>GREY</v>
      </c>
      <c r="I72" s="369"/>
      <c r="J72" s="79" t="s">
        <v>95</v>
      </c>
      <c r="K72" s="210">
        <f>+K64</f>
        <v>3</v>
      </c>
      <c r="L72" s="80">
        <f>L70*2</f>
        <v>0.14285714285714285</v>
      </c>
      <c r="M72" s="85">
        <f t="shared" si="40"/>
        <v>0.42857142857142855</v>
      </c>
      <c r="N72" s="82"/>
      <c r="O72" s="83">
        <f t="shared" ref="O72" si="43">ROUNDUP(N72+M72,0)</f>
        <v>1</v>
      </c>
      <c r="P72" s="84"/>
    </row>
    <row r="73" spans="1:23" s="198" customFormat="1" ht="41.4" hidden="1" customHeight="1">
      <c r="A73" s="76">
        <v>5</v>
      </c>
      <c r="B73" s="380" t="s">
        <v>101</v>
      </c>
      <c r="C73" s="380"/>
      <c r="D73" s="380"/>
      <c r="E73" s="380"/>
      <c r="F73" s="77" t="s">
        <v>100</v>
      </c>
      <c r="G73" s="78"/>
      <c r="H73" s="368" t="str">
        <f t="shared" si="35"/>
        <v>BLACK</v>
      </c>
      <c r="I73" s="369"/>
      <c r="J73" s="79" t="s">
        <v>95</v>
      </c>
      <c r="K73" s="210">
        <f>+K65</f>
        <v>3</v>
      </c>
      <c r="L73" s="80">
        <f>L71*2</f>
        <v>0.14285714285714285</v>
      </c>
      <c r="M73" s="85">
        <f t="shared" ref="M73" si="44">L73*K73</f>
        <v>0.42857142857142855</v>
      </c>
      <c r="N73" s="82"/>
      <c r="O73" s="83">
        <f t="shared" ref="O73" si="45">ROUNDUP(N73+M73,0)</f>
        <v>1</v>
      </c>
      <c r="P73" s="84"/>
    </row>
    <row r="74" spans="1:23" s="127" customFormat="1">
      <c r="B74" s="128"/>
      <c r="C74" s="128"/>
      <c r="G74" s="129"/>
      <c r="N74" s="130"/>
      <c r="O74" s="130"/>
      <c r="P74" s="131"/>
    </row>
    <row r="75" spans="1:23" s="119" customFormat="1" ht="33" customHeight="1">
      <c r="B75" s="116" t="s">
        <v>102</v>
      </c>
      <c r="C75" s="120"/>
      <c r="D75" s="120"/>
      <c r="E75" s="120"/>
      <c r="G75" s="121"/>
      <c r="J75" s="116" t="s">
        <v>103</v>
      </c>
      <c r="P75" s="122"/>
    </row>
    <row r="76" spans="1:23" s="93" customFormat="1" ht="41.4" customHeight="1">
      <c r="A76" s="93">
        <v>1</v>
      </c>
      <c r="B76" s="87" t="s">
        <v>104</v>
      </c>
      <c r="C76" s="53" t="s">
        <v>286</v>
      </c>
      <c r="D76" s="87"/>
      <c r="E76" s="88"/>
      <c r="F76" s="87"/>
      <c r="G76" s="91"/>
      <c r="H76" s="91"/>
      <c r="I76" s="91"/>
      <c r="J76" s="91"/>
      <c r="K76" s="293"/>
      <c r="L76" s="293"/>
      <c r="M76" s="293"/>
      <c r="N76" s="293"/>
      <c r="O76" s="293"/>
      <c r="P76" s="293"/>
    </row>
    <row r="77" spans="1:23" s="198" customFormat="1" ht="60.75" customHeight="1">
      <c r="A77" s="93"/>
      <c r="B77" s="356" t="s">
        <v>105</v>
      </c>
      <c r="C77" s="357"/>
      <c r="D77" s="357"/>
      <c r="E77" s="357"/>
      <c r="F77" s="357"/>
      <c r="G77" s="357"/>
      <c r="H77" s="357"/>
      <c r="I77" s="387"/>
      <c r="J77" s="91"/>
      <c r="K77" s="202"/>
      <c r="L77" s="91"/>
      <c r="M77" s="91"/>
      <c r="N77" s="91"/>
      <c r="O77" s="91"/>
      <c r="P77" s="91"/>
    </row>
    <row r="78" spans="1:23" s="198" customFormat="1" ht="60.75" customHeight="1">
      <c r="A78" s="93"/>
      <c r="B78" s="89" t="s">
        <v>66</v>
      </c>
      <c r="C78" s="384" t="s">
        <v>106</v>
      </c>
      <c r="D78" s="385"/>
      <c r="E78" s="385"/>
      <c r="F78" s="385"/>
      <c r="G78" s="385"/>
      <c r="H78" s="385"/>
      <c r="I78" s="386"/>
      <c r="J78" s="91"/>
      <c r="K78" s="91"/>
      <c r="L78" s="91"/>
      <c r="M78" s="91"/>
      <c r="N78" s="91"/>
      <c r="O78" s="91"/>
      <c r="P78" s="91"/>
    </row>
    <row r="79" spans="1:23" s="198" customFormat="1" ht="50.4" hidden="1" customHeight="1">
      <c r="A79" s="93"/>
      <c r="B79" s="90" t="str">
        <f>$D$21</f>
        <v>GREY</v>
      </c>
      <c r="C79" s="377" t="s">
        <v>291</v>
      </c>
      <c r="D79" s="378"/>
      <c r="E79" s="378"/>
      <c r="F79" s="378"/>
      <c r="G79" s="378"/>
      <c r="H79" s="378"/>
      <c r="I79" s="379"/>
      <c r="J79" s="91"/>
      <c r="K79" s="91"/>
      <c r="L79" s="91"/>
      <c r="M79" s="91"/>
      <c r="N79" s="91"/>
      <c r="Q79" s="355"/>
      <c r="R79" s="355"/>
      <c r="S79" s="355"/>
      <c r="T79" s="355"/>
      <c r="U79" s="355"/>
      <c r="V79" s="355"/>
      <c r="W79" s="355"/>
    </row>
    <row r="80" spans="1:23" s="198" customFormat="1" ht="46.5" customHeight="1">
      <c r="A80" s="93"/>
      <c r="B80" s="90" t="str">
        <f>$D$27</f>
        <v>BLACK</v>
      </c>
      <c r="C80" s="377" t="s">
        <v>285</v>
      </c>
      <c r="D80" s="378"/>
      <c r="E80" s="378"/>
      <c r="F80" s="378"/>
      <c r="G80" s="378"/>
      <c r="H80" s="378"/>
      <c r="I80" s="379"/>
      <c r="J80" s="91"/>
      <c r="K80" s="91"/>
      <c r="L80" s="91"/>
      <c r="M80" s="91"/>
      <c r="N80" s="91"/>
      <c r="Q80" s="355"/>
      <c r="R80" s="355"/>
      <c r="S80" s="355"/>
      <c r="T80" s="355"/>
      <c r="U80" s="355"/>
      <c r="V80" s="355"/>
      <c r="W80" s="355"/>
    </row>
    <row r="81" spans="1:23" s="198" customFormat="1" ht="60.75" customHeight="1">
      <c r="A81" s="93"/>
      <c r="B81" s="356" t="s">
        <v>107</v>
      </c>
      <c r="C81" s="357"/>
      <c r="D81" s="358"/>
      <c r="E81" s="358"/>
      <c r="F81" s="358"/>
      <c r="G81" s="358"/>
      <c r="H81" s="358"/>
      <c r="I81" s="359"/>
      <c r="J81" s="91"/>
      <c r="K81" s="91"/>
    </row>
    <row r="82" spans="1:23" s="204" customFormat="1" ht="60.75" customHeight="1">
      <c r="A82" s="203"/>
      <c r="B82" s="360"/>
      <c r="C82" s="361"/>
      <c r="D82" s="92" t="s">
        <v>28</v>
      </c>
      <c r="E82" s="92" t="s">
        <v>29</v>
      </c>
      <c r="F82" s="92" t="s">
        <v>30</v>
      </c>
      <c r="G82" s="92" t="s">
        <v>31</v>
      </c>
      <c r="H82" s="92" t="s">
        <v>32</v>
      </c>
      <c r="I82" s="92" t="s">
        <v>33</v>
      </c>
      <c r="J82" s="92" t="s">
        <v>34</v>
      </c>
    </row>
    <row r="83" spans="1:23" s="294" customFormat="1" ht="152" customHeight="1">
      <c r="A83" s="292"/>
      <c r="B83" s="362" t="s">
        <v>287</v>
      </c>
      <c r="C83" s="363"/>
      <c r="D83" s="364" t="s">
        <v>288</v>
      </c>
      <c r="E83" s="365"/>
      <c r="F83" s="365"/>
      <c r="G83" s="365"/>
      <c r="H83" s="365"/>
      <c r="I83" s="365"/>
      <c r="J83" s="366"/>
      <c r="K83" s="293"/>
      <c r="L83" s="293"/>
      <c r="M83" s="293"/>
      <c r="N83" s="293"/>
      <c r="O83" s="293"/>
      <c r="P83" s="293"/>
      <c r="Q83" s="367"/>
      <c r="R83" s="367"/>
      <c r="S83" s="367"/>
      <c r="T83" s="367"/>
      <c r="U83" s="367"/>
      <c r="V83" s="367"/>
      <c r="W83" s="367"/>
    </row>
    <row r="84" spans="1:23" s="294" customFormat="1" ht="39" hidden="1">
      <c r="A84" s="292"/>
      <c r="B84" s="362" t="s">
        <v>109</v>
      </c>
      <c r="C84" s="363"/>
      <c r="D84" s="364" t="s">
        <v>110</v>
      </c>
      <c r="E84" s="365"/>
      <c r="F84" s="365"/>
      <c r="G84" s="365"/>
      <c r="H84" s="365"/>
      <c r="I84" s="365"/>
      <c r="J84" s="366"/>
      <c r="K84" s="293"/>
      <c r="L84" s="293"/>
      <c r="M84" s="293"/>
      <c r="N84" s="293"/>
      <c r="O84" s="293"/>
      <c r="P84" s="293"/>
      <c r="Q84" s="367"/>
      <c r="R84" s="367"/>
      <c r="S84" s="367"/>
      <c r="T84" s="367"/>
      <c r="U84" s="367"/>
      <c r="V84" s="367"/>
      <c r="W84" s="367"/>
    </row>
    <row r="85" spans="1:23" s="93" customFormat="1" ht="41.4" customHeight="1">
      <c r="A85" s="93">
        <v>2</v>
      </c>
      <c r="B85" s="87" t="s">
        <v>111</v>
      </c>
      <c r="C85" s="53" t="s">
        <v>294</v>
      </c>
      <c r="D85" s="87"/>
      <c r="E85" s="88"/>
      <c r="F85" s="87"/>
      <c r="G85" s="91"/>
      <c r="H85" s="91"/>
      <c r="I85" s="91"/>
      <c r="J85" s="91"/>
      <c r="K85" s="293"/>
      <c r="L85" s="293"/>
      <c r="M85" s="293"/>
      <c r="N85" s="293"/>
      <c r="O85" s="293"/>
      <c r="P85" s="293"/>
    </row>
    <row r="86" spans="1:23" s="198" customFormat="1" ht="60.75" customHeight="1">
      <c r="A86" s="93"/>
      <c r="B86" s="356" t="s">
        <v>105</v>
      </c>
      <c r="C86" s="357"/>
      <c r="D86" s="357"/>
      <c r="E86" s="357"/>
      <c r="F86" s="357"/>
      <c r="G86" s="357"/>
      <c r="H86" s="357"/>
      <c r="I86" s="387"/>
      <c r="J86" s="91"/>
      <c r="K86" s="202"/>
      <c r="L86" s="91"/>
      <c r="M86" s="91"/>
      <c r="N86" s="91"/>
      <c r="O86" s="91"/>
      <c r="P86" s="91"/>
    </row>
    <row r="87" spans="1:23" s="198" customFormat="1" ht="60.75" customHeight="1">
      <c r="A87" s="93"/>
      <c r="B87" s="89" t="s">
        <v>66</v>
      </c>
      <c r="C87" s="384" t="s">
        <v>106</v>
      </c>
      <c r="D87" s="385"/>
      <c r="E87" s="385"/>
      <c r="F87" s="385"/>
      <c r="G87" s="385"/>
      <c r="H87" s="385"/>
      <c r="I87" s="386"/>
      <c r="J87" s="91"/>
      <c r="K87" s="91"/>
      <c r="L87" s="91"/>
      <c r="M87" s="91"/>
      <c r="N87" s="91"/>
      <c r="O87" s="91"/>
      <c r="P87" s="91"/>
    </row>
    <row r="88" spans="1:23" s="198" customFormat="1" ht="50.4" hidden="1" customHeight="1">
      <c r="A88" s="93"/>
      <c r="B88" s="90" t="str">
        <f>$D$21</f>
        <v>GREY</v>
      </c>
      <c r="C88" s="377" t="s">
        <v>290</v>
      </c>
      <c r="D88" s="378"/>
      <c r="E88" s="378"/>
      <c r="F88" s="378"/>
      <c r="G88" s="378"/>
      <c r="H88" s="378"/>
      <c r="I88" s="379"/>
      <c r="J88" s="91"/>
      <c r="K88" s="91"/>
      <c r="L88" s="91"/>
      <c r="M88" s="91"/>
      <c r="N88" s="91"/>
      <c r="Q88" s="355"/>
      <c r="R88" s="355"/>
      <c r="S88" s="355"/>
      <c r="T88" s="355"/>
      <c r="U88" s="355"/>
      <c r="V88" s="355"/>
      <c r="W88" s="355"/>
    </row>
    <row r="89" spans="1:23" s="198" customFormat="1" ht="46.5" customHeight="1">
      <c r="A89" s="93"/>
      <c r="B89" s="90" t="str">
        <f>$D$27</f>
        <v>BLACK</v>
      </c>
      <c r="C89" s="377" t="s">
        <v>292</v>
      </c>
      <c r="D89" s="378"/>
      <c r="E89" s="378"/>
      <c r="F89" s="378"/>
      <c r="G89" s="378"/>
      <c r="H89" s="378"/>
      <c r="I89" s="379"/>
      <c r="J89" s="91"/>
      <c r="K89" s="91"/>
      <c r="L89" s="91"/>
      <c r="M89" s="91"/>
      <c r="N89" s="91"/>
      <c r="Q89" s="355"/>
      <c r="R89" s="355"/>
      <c r="S89" s="355"/>
      <c r="T89" s="355"/>
      <c r="U89" s="355"/>
      <c r="V89" s="355"/>
      <c r="W89" s="355"/>
    </row>
    <row r="90" spans="1:23" s="198" customFormat="1" ht="60.75" customHeight="1">
      <c r="A90" s="93"/>
      <c r="B90" s="356" t="s">
        <v>107</v>
      </c>
      <c r="C90" s="357"/>
      <c r="D90" s="358"/>
      <c r="E90" s="358"/>
      <c r="F90" s="358"/>
      <c r="G90" s="358"/>
      <c r="H90" s="358"/>
      <c r="I90" s="359"/>
      <c r="J90" s="91"/>
      <c r="K90" s="91"/>
    </row>
    <row r="91" spans="1:23" s="204" customFormat="1" ht="60.75" customHeight="1">
      <c r="A91" s="203"/>
      <c r="B91" s="360"/>
      <c r="C91" s="361"/>
      <c r="D91" s="92" t="s">
        <v>28</v>
      </c>
      <c r="E91" s="92" t="s">
        <v>29</v>
      </c>
      <c r="F91" s="92" t="s">
        <v>30</v>
      </c>
      <c r="G91" s="92" t="s">
        <v>31</v>
      </c>
      <c r="H91" s="92" t="s">
        <v>32</v>
      </c>
      <c r="I91" s="92" t="s">
        <v>33</v>
      </c>
      <c r="J91" s="92" t="s">
        <v>34</v>
      </c>
    </row>
    <row r="92" spans="1:23" s="294" customFormat="1" ht="257.14999999999998" customHeight="1">
      <c r="A92" s="292"/>
      <c r="B92" s="362" t="s">
        <v>293</v>
      </c>
      <c r="C92" s="363"/>
      <c r="D92" s="364" t="s">
        <v>295</v>
      </c>
      <c r="E92" s="365"/>
      <c r="F92" s="365"/>
      <c r="G92" s="365"/>
      <c r="H92" s="365"/>
      <c r="I92" s="365"/>
      <c r="J92" s="366"/>
      <c r="K92" s="293"/>
      <c r="L92" s="347"/>
      <c r="M92" s="293"/>
      <c r="N92" s="293"/>
      <c r="O92" s="293"/>
      <c r="P92" s="293"/>
      <c r="Q92" s="367"/>
      <c r="R92" s="367"/>
      <c r="S92" s="367"/>
      <c r="T92" s="367"/>
      <c r="U92" s="367"/>
      <c r="V92" s="367"/>
      <c r="W92" s="367"/>
    </row>
    <row r="93" spans="1:23" s="93" customFormat="1" ht="41.4" customHeight="1">
      <c r="B93" s="87" t="s">
        <v>112</v>
      </c>
      <c r="C93" s="53" t="s">
        <v>289</v>
      </c>
      <c r="D93" s="87"/>
      <c r="E93" s="88"/>
      <c r="F93" s="87"/>
      <c r="G93" s="91"/>
      <c r="H93" s="91"/>
      <c r="I93" s="91"/>
      <c r="J93" s="91"/>
      <c r="K93" s="293"/>
      <c r="L93" s="293"/>
      <c r="M93" s="293"/>
      <c r="N93" s="293"/>
      <c r="O93" s="293"/>
      <c r="P93" s="293"/>
    </row>
    <row r="94" spans="1:23" s="198" customFormat="1" ht="60.75" hidden="1" customHeight="1">
      <c r="A94" s="93"/>
      <c r="B94" s="356" t="s">
        <v>105</v>
      </c>
      <c r="C94" s="357"/>
      <c r="D94" s="357"/>
      <c r="E94" s="357"/>
      <c r="F94" s="357"/>
      <c r="G94" s="357"/>
      <c r="H94" s="357"/>
      <c r="I94" s="387"/>
      <c r="J94" s="91"/>
      <c r="K94" s="293"/>
      <c r="L94" s="293"/>
      <c r="M94" s="293"/>
      <c r="N94" s="293"/>
      <c r="O94" s="293"/>
      <c r="P94" s="293"/>
    </row>
    <row r="95" spans="1:23" s="198" customFormat="1" ht="60.75" hidden="1" customHeight="1">
      <c r="A95" s="93"/>
      <c r="B95" s="89" t="s">
        <v>66</v>
      </c>
      <c r="C95" s="384" t="s">
        <v>113</v>
      </c>
      <c r="D95" s="385"/>
      <c r="E95" s="385"/>
      <c r="F95" s="385"/>
      <c r="G95" s="385"/>
      <c r="H95" s="385"/>
      <c r="I95" s="386"/>
      <c r="J95" s="91"/>
      <c r="K95" s="293"/>
      <c r="L95" s="293"/>
      <c r="M95" s="293"/>
      <c r="N95" s="293"/>
      <c r="O95" s="293"/>
      <c r="P95" s="293"/>
    </row>
    <row r="96" spans="1:23" s="198" customFormat="1" ht="60.75" hidden="1" customHeight="1">
      <c r="A96" s="93"/>
      <c r="B96" s="90" t="str">
        <f>$D$21</f>
        <v>GREY</v>
      </c>
      <c r="C96" s="388" t="s">
        <v>114</v>
      </c>
      <c r="D96" s="389"/>
      <c r="E96" s="389"/>
      <c r="F96" s="389"/>
      <c r="G96" s="389"/>
      <c r="H96" s="389"/>
      <c r="I96" s="390"/>
      <c r="J96" s="91"/>
      <c r="K96" s="293"/>
      <c r="L96" s="293"/>
      <c r="M96" s="293"/>
      <c r="N96" s="293"/>
      <c r="O96" s="293"/>
      <c r="P96" s="293"/>
      <c r="Q96" s="355"/>
      <c r="R96" s="355"/>
      <c r="S96" s="355"/>
      <c r="T96" s="355"/>
      <c r="U96" s="355"/>
      <c r="V96" s="355"/>
      <c r="W96" s="355"/>
    </row>
    <row r="97" spans="1:23" s="198" customFormat="1" ht="60.75" hidden="1" customHeight="1">
      <c r="A97" s="93"/>
      <c r="B97" s="90" t="str">
        <f>$D$27</f>
        <v>BLACK</v>
      </c>
      <c r="C97" s="388" t="str">
        <f>"THEO S/O DUYỆT MÀU " &amp;B97&amp;" DỰ KIẾN CHUYỂN 10/4/23"</f>
        <v>THEO S/O DUYỆT MÀU BLACK DỰ KIẾN CHUYỂN 10/4/23</v>
      </c>
      <c r="D97" s="389"/>
      <c r="E97" s="389"/>
      <c r="F97" s="389"/>
      <c r="G97" s="389"/>
      <c r="H97" s="389"/>
      <c r="I97" s="390"/>
      <c r="J97" s="91"/>
      <c r="K97" s="293"/>
      <c r="L97" s="293"/>
      <c r="M97" s="293"/>
      <c r="N97" s="293"/>
      <c r="O97" s="293"/>
      <c r="P97" s="293"/>
      <c r="Q97" s="355"/>
      <c r="R97" s="355"/>
      <c r="S97" s="355"/>
      <c r="T97" s="355"/>
      <c r="U97" s="355"/>
      <c r="V97" s="355"/>
      <c r="W97" s="355"/>
    </row>
    <row r="98" spans="1:23" s="198" customFormat="1" ht="60.75" hidden="1" customHeight="1">
      <c r="A98" s="93"/>
      <c r="B98" s="356" t="s">
        <v>115</v>
      </c>
      <c r="C98" s="357"/>
      <c r="D98" s="358"/>
      <c r="E98" s="358"/>
      <c r="F98" s="358"/>
      <c r="G98" s="358"/>
      <c r="H98" s="358"/>
      <c r="I98" s="359"/>
      <c r="J98" s="91"/>
      <c r="K98" s="293"/>
      <c r="L98" s="293"/>
      <c r="M98" s="293"/>
      <c r="N98" s="293"/>
      <c r="O98" s="293"/>
      <c r="P98" s="293"/>
    </row>
    <row r="99" spans="1:23" s="204" customFormat="1" ht="60.75" hidden="1" customHeight="1">
      <c r="A99" s="203"/>
      <c r="B99" s="360"/>
      <c r="C99" s="361"/>
      <c r="D99" s="92" t="s">
        <v>28</v>
      </c>
      <c r="E99" s="92" t="s">
        <v>29</v>
      </c>
      <c r="F99" s="92" t="s">
        <v>30</v>
      </c>
      <c r="G99" s="92" t="s">
        <v>31</v>
      </c>
      <c r="H99" s="92" t="s">
        <v>32</v>
      </c>
      <c r="I99" s="92" t="s">
        <v>33</v>
      </c>
      <c r="J99" s="92" t="s">
        <v>34</v>
      </c>
      <c r="K99" s="293"/>
      <c r="L99" s="293"/>
      <c r="M99" s="293"/>
      <c r="N99" s="293"/>
      <c r="O99" s="293"/>
      <c r="P99" s="293"/>
    </row>
    <row r="100" spans="1:23" s="294" customFormat="1" ht="60.75" hidden="1" customHeight="1">
      <c r="A100" s="292"/>
      <c r="B100" s="362" t="s">
        <v>108</v>
      </c>
      <c r="C100" s="363"/>
      <c r="D100" s="364" t="s">
        <v>116</v>
      </c>
      <c r="E100" s="365"/>
      <c r="F100" s="365"/>
      <c r="G100" s="365"/>
      <c r="H100" s="365"/>
      <c r="I100" s="365"/>
      <c r="J100" s="366"/>
      <c r="K100" s="293"/>
      <c r="L100" s="293"/>
      <c r="M100" s="293"/>
      <c r="N100" s="293"/>
      <c r="O100" s="293"/>
      <c r="P100" s="293"/>
      <c r="Q100" s="367"/>
      <c r="R100" s="367"/>
      <c r="S100" s="367"/>
      <c r="T100" s="367"/>
      <c r="U100" s="367"/>
      <c r="V100" s="367"/>
      <c r="W100" s="367"/>
    </row>
    <row r="101" spans="1:23" s="294" customFormat="1" ht="60.75" hidden="1" customHeight="1">
      <c r="A101" s="292"/>
      <c r="B101" s="362" t="s">
        <v>109</v>
      </c>
      <c r="C101" s="363"/>
      <c r="D101" s="364" t="s">
        <v>117</v>
      </c>
      <c r="E101" s="365"/>
      <c r="F101" s="365"/>
      <c r="G101" s="365"/>
      <c r="H101" s="365"/>
      <c r="I101" s="365"/>
      <c r="J101" s="366"/>
      <c r="K101" s="293"/>
      <c r="L101" s="293"/>
      <c r="M101" s="293"/>
      <c r="N101" s="293"/>
      <c r="O101" s="293"/>
      <c r="P101" s="293"/>
      <c r="Q101" s="367"/>
      <c r="R101" s="367"/>
      <c r="S101" s="367"/>
      <c r="T101" s="367"/>
      <c r="U101" s="367"/>
      <c r="V101" s="367"/>
      <c r="W101" s="367"/>
    </row>
    <row r="102" spans="1:23" s="93" customFormat="1" ht="34.5" hidden="1" customHeight="1">
      <c r="A102" s="93">
        <v>3</v>
      </c>
      <c r="B102" s="87" t="s">
        <v>118</v>
      </c>
      <c r="C102" s="308" t="s">
        <v>119</v>
      </c>
      <c r="D102" s="302"/>
      <c r="E102" s="88"/>
      <c r="F102" s="87"/>
      <c r="G102" s="91"/>
      <c r="H102" s="91"/>
      <c r="I102" s="91"/>
      <c r="J102" s="91"/>
      <c r="K102" s="202"/>
      <c r="L102" s="91"/>
      <c r="M102" s="91"/>
      <c r="N102" s="91"/>
      <c r="O102" s="91"/>
      <c r="P102" s="91"/>
    </row>
    <row r="103" spans="1:23" s="198" customFormat="1" ht="34.5" hidden="1" customHeight="1">
      <c r="A103" s="93"/>
      <c r="B103" s="89" t="s">
        <v>66</v>
      </c>
      <c r="C103" s="384" t="s">
        <v>120</v>
      </c>
      <c r="D103" s="385"/>
      <c r="E103" s="385"/>
      <c r="F103" s="385"/>
      <c r="G103" s="385"/>
      <c r="H103" s="385"/>
      <c r="I103" s="386"/>
      <c r="J103" s="91"/>
      <c r="K103" s="91"/>
      <c r="L103" s="91"/>
      <c r="M103" s="91"/>
      <c r="N103" s="91"/>
      <c r="O103" s="91"/>
      <c r="P103" s="91"/>
    </row>
    <row r="104" spans="1:23" s="198" customFormat="1" ht="47.15" hidden="1" customHeight="1">
      <c r="A104" s="93"/>
      <c r="B104" s="211" t="str">
        <f>$D$21</f>
        <v>GREY</v>
      </c>
      <c r="C104" s="374" t="s">
        <v>121</v>
      </c>
      <c r="D104" s="375"/>
      <c r="E104" s="375"/>
      <c r="F104" s="375"/>
      <c r="G104" s="375"/>
      <c r="H104" s="375"/>
      <c r="I104" s="376"/>
      <c r="J104" s="91"/>
      <c r="K104" s="91"/>
      <c r="L104" s="91"/>
      <c r="M104" s="91"/>
      <c r="N104" s="91"/>
      <c r="Q104" s="372"/>
      <c r="R104" s="372"/>
      <c r="S104" s="372"/>
      <c r="T104" s="372"/>
      <c r="U104" s="372"/>
      <c r="V104" s="372"/>
      <c r="W104" s="372"/>
    </row>
    <row r="105" spans="1:23" s="198" customFormat="1" ht="45" hidden="1" customHeight="1">
      <c r="A105" s="93"/>
      <c r="B105" s="211" t="str">
        <f>$D$27</f>
        <v>BLACK</v>
      </c>
      <c r="C105" s="374" t="s">
        <v>122</v>
      </c>
      <c r="D105" s="375"/>
      <c r="E105" s="375"/>
      <c r="F105" s="375"/>
      <c r="G105" s="375"/>
      <c r="H105" s="375"/>
      <c r="I105" s="376"/>
      <c r="J105" s="91"/>
      <c r="K105" s="91"/>
      <c r="L105" s="91"/>
      <c r="M105" s="91"/>
      <c r="N105" s="91"/>
    </row>
    <row r="106" spans="1:23" s="69" customFormat="1" ht="29.25" customHeight="1">
      <c r="B106" s="116" t="s">
        <v>123</v>
      </c>
      <c r="C106" s="86"/>
      <c r="D106" s="74"/>
      <c r="E106" s="74"/>
      <c r="G106" s="199"/>
      <c r="M106" s="201"/>
      <c r="N106" s="200"/>
      <c r="O106" s="200"/>
      <c r="P106" s="201"/>
    </row>
    <row r="107" spans="1:23" s="198" customFormat="1" ht="35.25" customHeight="1">
      <c r="A107" s="93">
        <v>1</v>
      </c>
      <c r="B107" s="212" t="s">
        <v>326</v>
      </c>
      <c r="C107" s="93"/>
      <c r="D107" s="93"/>
      <c r="G107" s="91"/>
      <c r="M107" s="125"/>
      <c r="N107" s="205"/>
      <c r="O107" s="205"/>
      <c r="P107" s="125"/>
    </row>
    <row r="108" spans="1:23" s="198" customFormat="1" ht="35.25" customHeight="1">
      <c r="A108" s="93">
        <v>2</v>
      </c>
      <c r="B108" s="212" t="s">
        <v>124</v>
      </c>
      <c r="C108" s="93"/>
      <c r="D108" s="93"/>
      <c r="G108" s="91"/>
      <c r="M108" s="125"/>
      <c r="N108" s="205"/>
      <c r="O108" s="205"/>
      <c r="P108" s="125"/>
    </row>
    <row r="109" spans="1:23" s="198" customFormat="1" ht="35.25" customHeight="1">
      <c r="A109" s="93">
        <v>3</v>
      </c>
      <c r="B109" s="212" t="s">
        <v>125</v>
      </c>
      <c r="C109" s="93"/>
      <c r="D109" s="93"/>
      <c r="G109" s="91"/>
      <c r="M109" s="125"/>
      <c r="N109" s="205"/>
      <c r="O109" s="205"/>
      <c r="P109" s="125"/>
    </row>
    <row r="110" spans="1:23" s="61" customFormat="1" ht="41.25" customHeight="1">
      <c r="A110" s="59"/>
      <c r="B110" s="206" t="s">
        <v>126</v>
      </c>
      <c r="C110" s="94" t="s">
        <v>29</v>
      </c>
      <c r="D110" s="94" t="s">
        <v>30</v>
      </c>
      <c r="E110" s="94" t="s">
        <v>31</v>
      </c>
      <c r="F110" s="94" t="s">
        <v>32</v>
      </c>
      <c r="G110" s="94" t="s">
        <v>33</v>
      </c>
      <c r="H110" s="94" t="s">
        <v>34</v>
      </c>
      <c r="I110" s="189"/>
      <c r="J110" s="207" t="s">
        <v>35</v>
      </c>
      <c r="L110" s="208"/>
      <c r="M110" s="209"/>
      <c r="N110" s="209"/>
      <c r="O110" s="208"/>
    </row>
    <row r="111" spans="1:23" s="61" customFormat="1" ht="41.25" customHeight="1">
      <c r="A111" s="59"/>
      <c r="B111" s="206" t="s">
        <v>127</v>
      </c>
      <c r="C111" s="83">
        <f>F34</f>
        <v>0</v>
      </c>
      <c r="D111" s="83">
        <f t="shared" ref="D111:H111" si="46">G34</f>
        <v>0</v>
      </c>
      <c r="E111" s="83">
        <f t="shared" si="46"/>
        <v>3</v>
      </c>
      <c r="F111" s="83">
        <f t="shared" si="46"/>
        <v>0</v>
      </c>
      <c r="G111" s="83">
        <f t="shared" si="46"/>
        <v>0</v>
      </c>
      <c r="H111" s="83">
        <f t="shared" si="46"/>
        <v>0</v>
      </c>
      <c r="I111" s="83"/>
      <c r="J111" s="83">
        <f>SUM(C111:I111)</f>
        <v>3</v>
      </c>
      <c r="L111" s="208"/>
      <c r="M111" s="209"/>
      <c r="N111" s="209"/>
      <c r="O111" s="208"/>
    </row>
    <row r="112" spans="1:23">
      <c r="A112" s="216"/>
      <c r="B112" s="216"/>
      <c r="C112" s="216"/>
      <c r="D112" s="216"/>
      <c r="E112" s="216"/>
      <c r="F112" s="216"/>
      <c r="G112" s="215"/>
      <c r="H112" s="216"/>
      <c r="I112" s="216"/>
      <c r="J112" s="216"/>
      <c r="K112" s="216"/>
      <c r="L112" s="216"/>
      <c r="M112" s="216"/>
      <c r="N112" s="216"/>
      <c r="O112" s="216"/>
      <c r="P112" s="216"/>
    </row>
    <row r="113" spans="1:16" ht="60.75" hidden="1" customHeight="1">
      <c r="A113" s="216"/>
      <c r="B113" s="217" t="s">
        <v>128</v>
      </c>
      <c r="C113" s="299" t="s">
        <v>129</v>
      </c>
      <c r="D113" s="216"/>
      <c r="E113" s="216"/>
      <c r="F113" s="216"/>
      <c r="G113" s="215"/>
      <c r="H113" s="216"/>
      <c r="I113" s="216"/>
      <c r="J113" s="216"/>
      <c r="K113" s="216"/>
      <c r="L113" s="216"/>
      <c r="M113" s="216"/>
      <c r="N113" s="216"/>
      <c r="O113" s="216"/>
      <c r="P113" s="216"/>
    </row>
    <row r="114" spans="1:16" ht="60.75" hidden="1" customHeight="1">
      <c r="B114" s="304" t="s">
        <v>130</v>
      </c>
      <c r="C114" s="299"/>
    </row>
    <row r="115" spans="1:16" ht="60.75" hidden="1" customHeight="1">
      <c r="B115" s="304" t="s">
        <v>131</v>
      </c>
    </row>
  </sheetData>
  <autoFilter ref="A48:X73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BLACK"/>
      </filters>
    </filterColumn>
  </autoFilter>
  <mergeCells count="138">
    <mergeCell ref="B90:I90"/>
    <mergeCell ref="B91:C91"/>
    <mergeCell ref="B92:C92"/>
    <mergeCell ref="D92:J92"/>
    <mergeCell ref="Q92:W92"/>
    <mergeCell ref="Q84:W84"/>
    <mergeCell ref="H57:I57"/>
    <mergeCell ref="H51:I51"/>
    <mergeCell ref="H55:I55"/>
    <mergeCell ref="B60:E60"/>
    <mergeCell ref="B61:E61"/>
    <mergeCell ref="H61:I61"/>
    <mergeCell ref="Q61:R61"/>
    <mergeCell ref="Q88:W88"/>
    <mergeCell ref="C89:I89"/>
    <mergeCell ref="Q89:W89"/>
    <mergeCell ref="B77:I77"/>
    <mergeCell ref="B72:E72"/>
    <mergeCell ref="B86:I86"/>
    <mergeCell ref="C87:I87"/>
    <mergeCell ref="C88:I88"/>
    <mergeCell ref="H66:I66"/>
    <mergeCell ref="B67:E67"/>
    <mergeCell ref="B70:E70"/>
    <mergeCell ref="H70:I70"/>
    <mergeCell ref="Q49:R49"/>
    <mergeCell ref="Q51:R51"/>
    <mergeCell ref="Q52:R52"/>
    <mergeCell ref="Q53:R53"/>
    <mergeCell ref="Q54:R54"/>
    <mergeCell ref="Q55:R55"/>
    <mergeCell ref="A37:C37"/>
    <mergeCell ref="B39:C39"/>
    <mergeCell ref="B41:D41"/>
    <mergeCell ref="B42:C42"/>
    <mergeCell ref="Q56:R56"/>
    <mergeCell ref="Q57:R57"/>
    <mergeCell ref="Q58:R58"/>
    <mergeCell ref="Q59:R59"/>
    <mergeCell ref="Q83:W83"/>
    <mergeCell ref="B49:E49"/>
    <mergeCell ref="B52:E52"/>
    <mergeCell ref="B53:E53"/>
    <mergeCell ref="B54:E54"/>
    <mergeCell ref="B55:E55"/>
    <mergeCell ref="B56:E56"/>
    <mergeCell ref="B57:E57"/>
    <mergeCell ref="Q50:R50"/>
    <mergeCell ref="Q79:W79"/>
    <mergeCell ref="C79:I79"/>
    <mergeCell ref="B58:E58"/>
    <mergeCell ref="C78:I78"/>
    <mergeCell ref="Q60:R60"/>
    <mergeCell ref="B51:E51"/>
    <mergeCell ref="H73:I73"/>
    <mergeCell ref="H67:I67"/>
    <mergeCell ref="B59:E59"/>
    <mergeCell ref="H72:I72"/>
    <mergeCell ref="B66:E66"/>
    <mergeCell ref="L23:O28"/>
    <mergeCell ref="N42:P42"/>
    <mergeCell ref="N43:P43"/>
    <mergeCell ref="B50:E50"/>
    <mergeCell ref="D36:P36"/>
    <mergeCell ref="H48:I48"/>
    <mergeCell ref="A48:E48"/>
    <mergeCell ref="B43:C43"/>
    <mergeCell ref="B44:D44"/>
    <mergeCell ref="B45:C45"/>
    <mergeCell ref="M45:P45"/>
    <mergeCell ref="B46:C46"/>
    <mergeCell ref="M46:P46"/>
    <mergeCell ref="H49:I49"/>
    <mergeCell ref="B26:C26"/>
    <mergeCell ref="B38:D38"/>
    <mergeCell ref="B40:C40"/>
    <mergeCell ref="N37:P37"/>
    <mergeCell ref="N39:P39"/>
    <mergeCell ref="N40:P40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Q104:W104"/>
    <mergeCell ref="B71:E71"/>
    <mergeCell ref="C105:I105"/>
    <mergeCell ref="C80:I80"/>
    <mergeCell ref="B69:E69"/>
    <mergeCell ref="B65:E65"/>
    <mergeCell ref="A63:E63"/>
    <mergeCell ref="B64:E64"/>
    <mergeCell ref="B68:E68"/>
    <mergeCell ref="C104:I104"/>
    <mergeCell ref="C103:I103"/>
    <mergeCell ref="B82:C82"/>
    <mergeCell ref="B83:C83"/>
    <mergeCell ref="B84:C84"/>
    <mergeCell ref="D84:J84"/>
    <mergeCell ref="H71:I71"/>
    <mergeCell ref="B73:E73"/>
    <mergeCell ref="D83:J83"/>
    <mergeCell ref="B94:I94"/>
    <mergeCell ref="C95:I95"/>
    <mergeCell ref="C96:I96"/>
    <mergeCell ref="Q96:W96"/>
    <mergeCell ref="C97:I97"/>
    <mergeCell ref="B81:I81"/>
    <mergeCell ref="B20:C20"/>
    <mergeCell ref="Q97:W97"/>
    <mergeCell ref="B98:I98"/>
    <mergeCell ref="B99:C99"/>
    <mergeCell ref="B100:C100"/>
    <mergeCell ref="D100:J100"/>
    <mergeCell ref="Q100:W100"/>
    <mergeCell ref="B101:C101"/>
    <mergeCell ref="D101:J101"/>
    <mergeCell ref="Q101:W101"/>
    <mergeCell ref="Q80:W80"/>
    <mergeCell ref="H50:I50"/>
    <mergeCell ref="H52:I52"/>
    <mergeCell ref="H53:I53"/>
    <mergeCell ref="H54:I54"/>
    <mergeCell ref="H56:I56"/>
    <mergeCell ref="H58:I58"/>
    <mergeCell ref="H69:I69"/>
    <mergeCell ref="H59:I59"/>
    <mergeCell ref="H60:I60"/>
    <mergeCell ref="H65:I65"/>
    <mergeCell ref="H63:I63"/>
    <mergeCell ref="H64:I64"/>
    <mergeCell ref="H68:I68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90625" defaultRowHeight="18"/>
  <cols>
    <col min="1" max="1" width="3.90625" style="182" customWidth="1"/>
    <col min="2" max="2" width="18.90625" style="182" customWidth="1"/>
    <col min="3" max="3" width="13.90625" style="182" customWidth="1"/>
    <col min="4" max="4" width="16.453125" style="182" customWidth="1"/>
    <col min="5" max="6" width="12.90625" style="185" customWidth="1"/>
    <col min="7" max="7" width="14" style="182" bestFit="1" customWidth="1"/>
    <col min="8" max="8" width="19.54296875" style="182" customWidth="1"/>
    <col min="9" max="256" width="9.90625" style="182"/>
    <col min="257" max="257" width="3.90625" style="182" customWidth="1"/>
    <col min="258" max="259" width="9.54296875" style="182" customWidth="1"/>
    <col min="260" max="261" width="14.54296875" style="182" customWidth="1"/>
    <col min="262" max="262" width="0" style="182" hidden="1" customWidth="1"/>
    <col min="263" max="269" width="9.54296875" style="182" customWidth="1"/>
    <col min="270" max="512" width="9.90625" style="182"/>
    <col min="513" max="513" width="3.90625" style="182" customWidth="1"/>
    <col min="514" max="515" width="9.54296875" style="182" customWidth="1"/>
    <col min="516" max="517" width="14.54296875" style="182" customWidth="1"/>
    <col min="518" max="518" width="0" style="182" hidden="1" customWidth="1"/>
    <col min="519" max="525" width="9.54296875" style="182" customWidth="1"/>
    <col min="526" max="768" width="9.90625" style="182"/>
    <col min="769" max="769" width="3.90625" style="182" customWidth="1"/>
    <col min="770" max="771" width="9.54296875" style="182" customWidth="1"/>
    <col min="772" max="773" width="14.54296875" style="182" customWidth="1"/>
    <col min="774" max="774" width="0" style="182" hidden="1" customWidth="1"/>
    <col min="775" max="781" width="9.54296875" style="182" customWidth="1"/>
    <col min="782" max="1024" width="9.90625" style="182"/>
    <col min="1025" max="1025" width="3.90625" style="182" customWidth="1"/>
    <col min="1026" max="1027" width="9.54296875" style="182" customWidth="1"/>
    <col min="1028" max="1029" width="14.54296875" style="182" customWidth="1"/>
    <col min="1030" max="1030" width="0" style="182" hidden="1" customWidth="1"/>
    <col min="1031" max="1037" width="9.54296875" style="182" customWidth="1"/>
    <col min="1038" max="1280" width="9.90625" style="182"/>
    <col min="1281" max="1281" width="3.90625" style="182" customWidth="1"/>
    <col min="1282" max="1283" width="9.54296875" style="182" customWidth="1"/>
    <col min="1284" max="1285" width="14.54296875" style="182" customWidth="1"/>
    <col min="1286" max="1286" width="0" style="182" hidden="1" customWidth="1"/>
    <col min="1287" max="1293" width="9.54296875" style="182" customWidth="1"/>
    <col min="1294" max="1536" width="9.90625" style="182"/>
    <col min="1537" max="1537" width="3.90625" style="182" customWidth="1"/>
    <col min="1538" max="1539" width="9.54296875" style="182" customWidth="1"/>
    <col min="1540" max="1541" width="14.54296875" style="182" customWidth="1"/>
    <col min="1542" max="1542" width="0" style="182" hidden="1" customWidth="1"/>
    <col min="1543" max="1549" width="9.54296875" style="182" customWidth="1"/>
    <col min="1550" max="1792" width="9.90625" style="182"/>
    <col min="1793" max="1793" width="3.90625" style="182" customWidth="1"/>
    <col min="1794" max="1795" width="9.54296875" style="182" customWidth="1"/>
    <col min="1796" max="1797" width="14.54296875" style="182" customWidth="1"/>
    <col min="1798" max="1798" width="0" style="182" hidden="1" customWidth="1"/>
    <col min="1799" max="1805" width="9.54296875" style="182" customWidth="1"/>
    <col min="1806" max="2048" width="9.90625" style="182"/>
    <col min="2049" max="2049" width="3.90625" style="182" customWidth="1"/>
    <col min="2050" max="2051" width="9.54296875" style="182" customWidth="1"/>
    <col min="2052" max="2053" width="14.54296875" style="182" customWidth="1"/>
    <col min="2054" max="2054" width="0" style="182" hidden="1" customWidth="1"/>
    <col min="2055" max="2061" width="9.54296875" style="182" customWidth="1"/>
    <col min="2062" max="2304" width="9.90625" style="182"/>
    <col min="2305" max="2305" width="3.90625" style="182" customWidth="1"/>
    <col min="2306" max="2307" width="9.54296875" style="182" customWidth="1"/>
    <col min="2308" max="2309" width="14.54296875" style="182" customWidth="1"/>
    <col min="2310" max="2310" width="0" style="182" hidden="1" customWidth="1"/>
    <col min="2311" max="2317" width="9.54296875" style="182" customWidth="1"/>
    <col min="2318" max="2560" width="9.90625" style="182"/>
    <col min="2561" max="2561" width="3.90625" style="182" customWidth="1"/>
    <col min="2562" max="2563" width="9.54296875" style="182" customWidth="1"/>
    <col min="2564" max="2565" width="14.54296875" style="182" customWidth="1"/>
    <col min="2566" max="2566" width="0" style="182" hidden="1" customWidth="1"/>
    <col min="2567" max="2573" width="9.54296875" style="182" customWidth="1"/>
    <col min="2574" max="2816" width="9.90625" style="182"/>
    <col min="2817" max="2817" width="3.90625" style="182" customWidth="1"/>
    <col min="2818" max="2819" width="9.54296875" style="182" customWidth="1"/>
    <col min="2820" max="2821" width="14.54296875" style="182" customWidth="1"/>
    <col min="2822" max="2822" width="0" style="182" hidden="1" customWidth="1"/>
    <col min="2823" max="2829" width="9.54296875" style="182" customWidth="1"/>
    <col min="2830" max="3072" width="9.90625" style="182"/>
    <col min="3073" max="3073" width="3.90625" style="182" customWidth="1"/>
    <col min="3074" max="3075" width="9.54296875" style="182" customWidth="1"/>
    <col min="3076" max="3077" width="14.54296875" style="182" customWidth="1"/>
    <col min="3078" max="3078" width="0" style="182" hidden="1" customWidth="1"/>
    <col min="3079" max="3085" width="9.54296875" style="182" customWidth="1"/>
    <col min="3086" max="3328" width="9.90625" style="182"/>
    <col min="3329" max="3329" width="3.90625" style="182" customWidth="1"/>
    <col min="3330" max="3331" width="9.54296875" style="182" customWidth="1"/>
    <col min="3332" max="3333" width="14.54296875" style="182" customWidth="1"/>
    <col min="3334" max="3334" width="0" style="182" hidden="1" customWidth="1"/>
    <col min="3335" max="3341" width="9.54296875" style="182" customWidth="1"/>
    <col min="3342" max="3584" width="9.90625" style="182"/>
    <col min="3585" max="3585" width="3.90625" style="182" customWidth="1"/>
    <col min="3586" max="3587" width="9.54296875" style="182" customWidth="1"/>
    <col min="3588" max="3589" width="14.54296875" style="182" customWidth="1"/>
    <col min="3590" max="3590" width="0" style="182" hidden="1" customWidth="1"/>
    <col min="3591" max="3597" width="9.54296875" style="182" customWidth="1"/>
    <col min="3598" max="3840" width="9.90625" style="182"/>
    <col min="3841" max="3841" width="3.90625" style="182" customWidth="1"/>
    <col min="3842" max="3843" width="9.54296875" style="182" customWidth="1"/>
    <col min="3844" max="3845" width="14.54296875" style="182" customWidth="1"/>
    <col min="3846" max="3846" width="0" style="182" hidden="1" customWidth="1"/>
    <col min="3847" max="3853" width="9.54296875" style="182" customWidth="1"/>
    <col min="3854" max="4096" width="9.90625" style="182"/>
    <col min="4097" max="4097" width="3.90625" style="182" customWidth="1"/>
    <col min="4098" max="4099" width="9.54296875" style="182" customWidth="1"/>
    <col min="4100" max="4101" width="14.54296875" style="182" customWidth="1"/>
    <col min="4102" max="4102" width="0" style="182" hidden="1" customWidth="1"/>
    <col min="4103" max="4109" width="9.54296875" style="182" customWidth="1"/>
    <col min="4110" max="4352" width="9.90625" style="182"/>
    <col min="4353" max="4353" width="3.90625" style="182" customWidth="1"/>
    <col min="4354" max="4355" width="9.54296875" style="182" customWidth="1"/>
    <col min="4356" max="4357" width="14.54296875" style="182" customWidth="1"/>
    <col min="4358" max="4358" width="0" style="182" hidden="1" customWidth="1"/>
    <col min="4359" max="4365" width="9.54296875" style="182" customWidth="1"/>
    <col min="4366" max="4608" width="9.90625" style="182"/>
    <col min="4609" max="4609" width="3.90625" style="182" customWidth="1"/>
    <col min="4610" max="4611" width="9.54296875" style="182" customWidth="1"/>
    <col min="4612" max="4613" width="14.54296875" style="182" customWidth="1"/>
    <col min="4614" max="4614" width="0" style="182" hidden="1" customWidth="1"/>
    <col min="4615" max="4621" width="9.54296875" style="182" customWidth="1"/>
    <col min="4622" max="4864" width="9.90625" style="182"/>
    <col min="4865" max="4865" width="3.90625" style="182" customWidth="1"/>
    <col min="4866" max="4867" width="9.54296875" style="182" customWidth="1"/>
    <col min="4868" max="4869" width="14.54296875" style="182" customWidth="1"/>
    <col min="4870" max="4870" width="0" style="182" hidden="1" customWidth="1"/>
    <col min="4871" max="4877" width="9.54296875" style="182" customWidth="1"/>
    <col min="4878" max="5120" width="9.90625" style="182"/>
    <col min="5121" max="5121" width="3.90625" style="182" customWidth="1"/>
    <col min="5122" max="5123" width="9.54296875" style="182" customWidth="1"/>
    <col min="5124" max="5125" width="14.54296875" style="182" customWidth="1"/>
    <col min="5126" max="5126" width="0" style="182" hidden="1" customWidth="1"/>
    <col min="5127" max="5133" width="9.54296875" style="182" customWidth="1"/>
    <col min="5134" max="5376" width="9.90625" style="182"/>
    <col min="5377" max="5377" width="3.90625" style="182" customWidth="1"/>
    <col min="5378" max="5379" width="9.54296875" style="182" customWidth="1"/>
    <col min="5380" max="5381" width="14.54296875" style="182" customWidth="1"/>
    <col min="5382" max="5382" width="0" style="182" hidden="1" customWidth="1"/>
    <col min="5383" max="5389" width="9.54296875" style="182" customWidth="1"/>
    <col min="5390" max="5632" width="9.90625" style="182"/>
    <col min="5633" max="5633" width="3.90625" style="182" customWidth="1"/>
    <col min="5634" max="5635" width="9.54296875" style="182" customWidth="1"/>
    <col min="5636" max="5637" width="14.54296875" style="182" customWidth="1"/>
    <col min="5638" max="5638" width="0" style="182" hidden="1" customWidth="1"/>
    <col min="5639" max="5645" width="9.54296875" style="182" customWidth="1"/>
    <col min="5646" max="5888" width="9.90625" style="182"/>
    <col min="5889" max="5889" width="3.90625" style="182" customWidth="1"/>
    <col min="5890" max="5891" width="9.54296875" style="182" customWidth="1"/>
    <col min="5892" max="5893" width="14.54296875" style="182" customWidth="1"/>
    <col min="5894" max="5894" width="0" style="182" hidden="1" customWidth="1"/>
    <col min="5895" max="5901" width="9.54296875" style="182" customWidth="1"/>
    <col min="5902" max="6144" width="9.90625" style="182"/>
    <col min="6145" max="6145" width="3.90625" style="182" customWidth="1"/>
    <col min="6146" max="6147" width="9.54296875" style="182" customWidth="1"/>
    <col min="6148" max="6149" width="14.54296875" style="182" customWidth="1"/>
    <col min="6150" max="6150" width="0" style="182" hidden="1" customWidth="1"/>
    <col min="6151" max="6157" width="9.54296875" style="182" customWidth="1"/>
    <col min="6158" max="6400" width="9.90625" style="182"/>
    <col min="6401" max="6401" width="3.90625" style="182" customWidth="1"/>
    <col min="6402" max="6403" width="9.54296875" style="182" customWidth="1"/>
    <col min="6404" max="6405" width="14.54296875" style="182" customWidth="1"/>
    <col min="6406" max="6406" width="0" style="182" hidden="1" customWidth="1"/>
    <col min="6407" max="6413" width="9.54296875" style="182" customWidth="1"/>
    <col min="6414" max="6656" width="9.90625" style="182"/>
    <col min="6657" max="6657" width="3.90625" style="182" customWidth="1"/>
    <col min="6658" max="6659" width="9.54296875" style="182" customWidth="1"/>
    <col min="6660" max="6661" width="14.54296875" style="182" customWidth="1"/>
    <col min="6662" max="6662" width="0" style="182" hidden="1" customWidth="1"/>
    <col min="6663" max="6669" width="9.54296875" style="182" customWidth="1"/>
    <col min="6670" max="6912" width="9.90625" style="182"/>
    <col min="6913" max="6913" width="3.90625" style="182" customWidth="1"/>
    <col min="6914" max="6915" width="9.54296875" style="182" customWidth="1"/>
    <col min="6916" max="6917" width="14.54296875" style="182" customWidth="1"/>
    <col min="6918" max="6918" width="0" style="182" hidden="1" customWidth="1"/>
    <col min="6919" max="6925" width="9.54296875" style="182" customWidth="1"/>
    <col min="6926" max="7168" width="9.90625" style="182"/>
    <col min="7169" max="7169" width="3.90625" style="182" customWidth="1"/>
    <col min="7170" max="7171" width="9.54296875" style="182" customWidth="1"/>
    <col min="7172" max="7173" width="14.54296875" style="182" customWidth="1"/>
    <col min="7174" max="7174" width="0" style="182" hidden="1" customWidth="1"/>
    <col min="7175" max="7181" width="9.54296875" style="182" customWidth="1"/>
    <col min="7182" max="7424" width="9.90625" style="182"/>
    <col min="7425" max="7425" width="3.90625" style="182" customWidth="1"/>
    <col min="7426" max="7427" width="9.54296875" style="182" customWidth="1"/>
    <col min="7428" max="7429" width="14.54296875" style="182" customWidth="1"/>
    <col min="7430" max="7430" width="0" style="182" hidden="1" customWidth="1"/>
    <col min="7431" max="7437" width="9.54296875" style="182" customWidth="1"/>
    <col min="7438" max="7680" width="9.90625" style="182"/>
    <col min="7681" max="7681" width="3.90625" style="182" customWidth="1"/>
    <col min="7682" max="7683" width="9.54296875" style="182" customWidth="1"/>
    <col min="7684" max="7685" width="14.54296875" style="182" customWidth="1"/>
    <col min="7686" max="7686" width="0" style="182" hidden="1" customWidth="1"/>
    <col min="7687" max="7693" width="9.54296875" style="182" customWidth="1"/>
    <col min="7694" max="7936" width="9.90625" style="182"/>
    <col min="7937" max="7937" width="3.90625" style="182" customWidth="1"/>
    <col min="7938" max="7939" width="9.54296875" style="182" customWidth="1"/>
    <col min="7940" max="7941" width="14.54296875" style="182" customWidth="1"/>
    <col min="7942" max="7942" width="0" style="182" hidden="1" customWidth="1"/>
    <col min="7943" max="7949" width="9.54296875" style="182" customWidth="1"/>
    <col min="7950" max="8192" width="9.90625" style="182"/>
    <col min="8193" max="8193" width="3.90625" style="182" customWidth="1"/>
    <col min="8194" max="8195" width="9.54296875" style="182" customWidth="1"/>
    <col min="8196" max="8197" width="14.54296875" style="182" customWidth="1"/>
    <col min="8198" max="8198" width="0" style="182" hidden="1" customWidth="1"/>
    <col min="8199" max="8205" width="9.54296875" style="182" customWidth="1"/>
    <col min="8206" max="8448" width="9.90625" style="182"/>
    <col min="8449" max="8449" width="3.90625" style="182" customWidth="1"/>
    <col min="8450" max="8451" width="9.54296875" style="182" customWidth="1"/>
    <col min="8452" max="8453" width="14.54296875" style="182" customWidth="1"/>
    <col min="8454" max="8454" width="0" style="182" hidden="1" customWidth="1"/>
    <col min="8455" max="8461" width="9.54296875" style="182" customWidth="1"/>
    <col min="8462" max="8704" width="9.90625" style="182"/>
    <col min="8705" max="8705" width="3.90625" style="182" customWidth="1"/>
    <col min="8706" max="8707" width="9.54296875" style="182" customWidth="1"/>
    <col min="8708" max="8709" width="14.54296875" style="182" customWidth="1"/>
    <col min="8710" max="8710" width="0" style="182" hidden="1" customWidth="1"/>
    <col min="8711" max="8717" width="9.54296875" style="182" customWidth="1"/>
    <col min="8718" max="8960" width="9.90625" style="182"/>
    <col min="8961" max="8961" width="3.90625" style="182" customWidth="1"/>
    <col min="8962" max="8963" width="9.54296875" style="182" customWidth="1"/>
    <col min="8964" max="8965" width="14.54296875" style="182" customWidth="1"/>
    <col min="8966" max="8966" width="0" style="182" hidden="1" customWidth="1"/>
    <col min="8967" max="8973" width="9.54296875" style="182" customWidth="1"/>
    <col min="8974" max="9216" width="9.90625" style="182"/>
    <col min="9217" max="9217" width="3.90625" style="182" customWidth="1"/>
    <col min="9218" max="9219" width="9.54296875" style="182" customWidth="1"/>
    <col min="9220" max="9221" width="14.54296875" style="182" customWidth="1"/>
    <col min="9222" max="9222" width="0" style="182" hidden="1" customWidth="1"/>
    <col min="9223" max="9229" width="9.54296875" style="182" customWidth="1"/>
    <col min="9230" max="9472" width="9.90625" style="182"/>
    <col min="9473" max="9473" width="3.90625" style="182" customWidth="1"/>
    <col min="9474" max="9475" width="9.54296875" style="182" customWidth="1"/>
    <col min="9476" max="9477" width="14.54296875" style="182" customWidth="1"/>
    <col min="9478" max="9478" width="0" style="182" hidden="1" customWidth="1"/>
    <col min="9479" max="9485" width="9.54296875" style="182" customWidth="1"/>
    <col min="9486" max="9728" width="9.90625" style="182"/>
    <col min="9729" max="9729" width="3.90625" style="182" customWidth="1"/>
    <col min="9730" max="9731" width="9.54296875" style="182" customWidth="1"/>
    <col min="9732" max="9733" width="14.54296875" style="182" customWidth="1"/>
    <col min="9734" max="9734" width="0" style="182" hidden="1" customWidth="1"/>
    <col min="9735" max="9741" width="9.54296875" style="182" customWidth="1"/>
    <col min="9742" max="9984" width="9.90625" style="182"/>
    <col min="9985" max="9985" width="3.90625" style="182" customWidth="1"/>
    <col min="9986" max="9987" width="9.54296875" style="182" customWidth="1"/>
    <col min="9988" max="9989" width="14.54296875" style="182" customWidth="1"/>
    <col min="9990" max="9990" width="0" style="182" hidden="1" customWidth="1"/>
    <col min="9991" max="9997" width="9.54296875" style="182" customWidth="1"/>
    <col min="9998" max="10240" width="9.90625" style="182"/>
    <col min="10241" max="10241" width="3.90625" style="182" customWidth="1"/>
    <col min="10242" max="10243" width="9.54296875" style="182" customWidth="1"/>
    <col min="10244" max="10245" width="14.54296875" style="182" customWidth="1"/>
    <col min="10246" max="10246" width="0" style="182" hidden="1" customWidth="1"/>
    <col min="10247" max="10253" width="9.54296875" style="182" customWidth="1"/>
    <col min="10254" max="10496" width="9.90625" style="182"/>
    <col min="10497" max="10497" width="3.90625" style="182" customWidth="1"/>
    <col min="10498" max="10499" width="9.54296875" style="182" customWidth="1"/>
    <col min="10500" max="10501" width="14.54296875" style="182" customWidth="1"/>
    <col min="10502" max="10502" width="0" style="182" hidden="1" customWidth="1"/>
    <col min="10503" max="10509" width="9.54296875" style="182" customWidth="1"/>
    <col min="10510" max="10752" width="9.90625" style="182"/>
    <col min="10753" max="10753" width="3.90625" style="182" customWidth="1"/>
    <col min="10754" max="10755" width="9.54296875" style="182" customWidth="1"/>
    <col min="10756" max="10757" width="14.54296875" style="182" customWidth="1"/>
    <col min="10758" max="10758" width="0" style="182" hidden="1" customWidth="1"/>
    <col min="10759" max="10765" width="9.54296875" style="182" customWidth="1"/>
    <col min="10766" max="11008" width="9.90625" style="182"/>
    <col min="11009" max="11009" width="3.90625" style="182" customWidth="1"/>
    <col min="11010" max="11011" width="9.54296875" style="182" customWidth="1"/>
    <col min="11012" max="11013" width="14.54296875" style="182" customWidth="1"/>
    <col min="11014" max="11014" width="0" style="182" hidden="1" customWidth="1"/>
    <col min="11015" max="11021" width="9.54296875" style="182" customWidth="1"/>
    <col min="11022" max="11264" width="9.90625" style="182"/>
    <col min="11265" max="11265" width="3.90625" style="182" customWidth="1"/>
    <col min="11266" max="11267" width="9.54296875" style="182" customWidth="1"/>
    <col min="11268" max="11269" width="14.54296875" style="182" customWidth="1"/>
    <col min="11270" max="11270" width="0" style="182" hidden="1" customWidth="1"/>
    <col min="11271" max="11277" width="9.54296875" style="182" customWidth="1"/>
    <col min="11278" max="11520" width="9.90625" style="182"/>
    <col min="11521" max="11521" width="3.90625" style="182" customWidth="1"/>
    <col min="11522" max="11523" width="9.54296875" style="182" customWidth="1"/>
    <col min="11524" max="11525" width="14.54296875" style="182" customWidth="1"/>
    <col min="11526" max="11526" width="0" style="182" hidden="1" customWidth="1"/>
    <col min="11527" max="11533" width="9.54296875" style="182" customWidth="1"/>
    <col min="11534" max="11776" width="9.90625" style="182"/>
    <col min="11777" max="11777" width="3.90625" style="182" customWidth="1"/>
    <col min="11778" max="11779" width="9.54296875" style="182" customWidth="1"/>
    <col min="11780" max="11781" width="14.54296875" style="182" customWidth="1"/>
    <col min="11782" max="11782" width="0" style="182" hidden="1" customWidth="1"/>
    <col min="11783" max="11789" width="9.54296875" style="182" customWidth="1"/>
    <col min="11790" max="12032" width="9.90625" style="182"/>
    <col min="12033" max="12033" width="3.90625" style="182" customWidth="1"/>
    <col min="12034" max="12035" width="9.54296875" style="182" customWidth="1"/>
    <col min="12036" max="12037" width="14.54296875" style="182" customWidth="1"/>
    <col min="12038" max="12038" width="0" style="182" hidden="1" customWidth="1"/>
    <col min="12039" max="12045" width="9.54296875" style="182" customWidth="1"/>
    <col min="12046" max="12288" width="9.90625" style="182"/>
    <col min="12289" max="12289" width="3.90625" style="182" customWidth="1"/>
    <col min="12290" max="12291" width="9.54296875" style="182" customWidth="1"/>
    <col min="12292" max="12293" width="14.54296875" style="182" customWidth="1"/>
    <col min="12294" max="12294" width="0" style="182" hidden="1" customWidth="1"/>
    <col min="12295" max="12301" width="9.54296875" style="182" customWidth="1"/>
    <col min="12302" max="12544" width="9.90625" style="182"/>
    <col min="12545" max="12545" width="3.90625" style="182" customWidth="1"/>
    <col min="12546" max="12547" width="9.54296875" style="182" customWidth="1"/>
    <col min="12548" max="12549" width="14.54296875" style="182" customWidth="1"/>
    <col min="12550" max="12550" width="0" style="182" hidden="1" customWidth="1"/>
    <col min="12551" max="12557" width="9.54296875" style="182" customWidth="1"/>
    <col min="12558" max="12800" width="9.90625" style="182"/>
    <col min="12801" max="12801" width="3.90625" style="182" customWidth="1"/>
    <col min="12802" max="12803" width="9.54296875" style="182" customWidth="1"/>
    <col min="12804" max="12805" width="14.54296875" style="182" customWidth="1"/>
    <col min="12806" max="12806" width="0" style="182" hidden="1" customWidth="1"/>
    <col min="12807" max="12813" width="9.54296875" style="182" customWidth="1"/>
    <col min="12814" max="13056" width="9.90625" style="182"/>
    <col min="13057" max="13057" width="3.90625" style="182" customWidth="1"/>
    <col min="13058" max="13059" width="9.54296875" style="182" customWidth="1"/>
    <col min="13060" max="13061" width="14.54296875" style="182" customWidth="1"/>
    <col min="13062" max="13062" width="0" style="182" hidden="1" customWidth="1"/>
    <col min="13063" max="13069" width="9.54296875" style="182" customWidth="1"/>
    <col min="13070" max="13312" width="9.90625" style="182"/>
    <col min="13313" max="13313" width="3.90625" style="182" customWidth="1"/>
    <col min="13314" max="13315" width="9.54296875" style="182" customWidth="1"/>
    <col min="13316" max="13317" width="14.54296875" style="182" customWidth="1"/>
    <col min="13318" max="13318" width="0" style="182" hidden="1" customWidth="1"/>
    <col min="13319" max="13325" width="9.54296875" style="182" customWidth="1"/>
    <col min="13326" max="13568" width="9.90625" style="182"/>
    <col min="13569" max="13569" width="3.90625" style="182" customWidth="1"/>
    <col min="13570" max="13571" width="9.54296875" style="182" customWidth="1"/>
    <col min="13572" max="13573" width="14.54296875" style="182" customWidth="1"/>
    <col min="13574" max="13574" width="0" style="182" hidden="1" customWidth="1"/>
    <col min="13575" max="13581" width="9.54296875" style="182" customWidth="1"/>
    <col min="13582" max="13824" width="9.90625" style="182"/>
    <col min="13825" max="13825" width="3.90625" style="182" customWidth="1"/>
    <col min="13826" max="13827" width="9.54296875" style="182" customWidth="1"/>
    <col min="13828" max="13829" width="14.54296875" style="182" customWidth="1"/>
    <col min="13830" max="13830" width="0" style="182" hidden="1" customWidth="1"/>
    <col min="13831" max="13837" width="9.54296875" style="182" customWidth="1"/>
    <col min="13838" max="14080" width="9.90625" style="182"/>
    <col min="14081" max="14081" width="3.90625" style="182" customWidth="1"/>
    <col min="14082" max="14083" width="9.54296875" style="182" customWidth="1"/>
    <col min="14084" max="14085" width="14.54296875" style="182" customWidth="1"/>
    <col min="14086" max="14086" width="0" style="182" hidden="1" customWidth="1"/>
    <col min="14087" max="14093" width="9.54296875" style="182" customWidth="1"/>
    <col min="14094" max="14336" width="9.90625" style="182"/>
    <col min="14337" max="14337" width="3.90625" style="182" customWidth="1"/>
    <col min="14338" max="14339" width="9.54296875" style="182" customWidth="1"/>
    <col min="14340" max="14341" width="14.54296875" style="182" customWidth="1"/>
    <col min="14342" max="14342" width="0" style="182" hidden="1" customWidth="1"/>
    <col min="14343" max="14349" width="9.54296875" style="182" customWidth="1"/>
    <col min="14350" max="14592" width="9.90625" style="182"/>
    <col min="14593" max="14593" width="3.90625" style="182" customWidth="1"/>
    <col min="14594" max="14595" width="9.54296875" style="182" customWidth="1"/>
    <col min="14596" max="14597" width="14.54296875" style="182" customWidth="1"/>
    <col min="14598" max="14598" width="0" style="182" hidden="1" customWidth="1"/>
    <col min="14599" max="14605" width="9.54296875" style="182" customWidth="1"/>
    <col min="14606" max="14848" width="9.90625" style="182"/>
    <col min="14849" max="14849" width="3.90625" style="182" customWidth="1"/>
    <col min="14850" max="14851" width="9.54296875" style="182" customWidth="1"/>
    <col min="14852" max="14853" width="14.54296875" style="182" customWidth="1"/>
    <col min="14854" max="14854" width="0" style="182" hidden="1" customWidth="1"/>
    <col min="14855" max="14861" width="9.54296875" style="182" customWidth="1"/>
    <col min="14862" max="15104" width="9.90625" style="182"/>
    <col min="15105" max="15105" width="3.90625" style="182" customWidth="1"/>
    <col min="15106" max="15107" width="9.54296875" style="182" customWidth="1"/>
    <col min="15108" max="15109" width="14.54296875" style="182" customWidth="1"/>
    <col min="15110" max="15110" width="0" style="182" hidden="1" customWidth="1"/>
    <col min="15111" max="15117" width="9.54296875" style="182" customWidth="1"/>
    <col min="15118" max="15360" width="9.90625" style="182"/>
    <col min="15361" max="15361" width="3.90625" style="182" customWidth="1"/>
    <col min="15362" max="15363" width="9.54296875" style="182" customWidth="1"/>
    <col min="15364" max="15365" width="14.54296875" style="182" customWidth="1"/>
    <col min="15366" max="15366" width="0" style="182" hidden="1" customWidth="1"/>
    <col min="15367" max="15373" width="9.54296875" style="182" customWidth="1"/>
    <col min="15374" max="15616" width="9.90625" style="182"/>
    <col min="15617" max="15617" width="3.90625" style="182" customWidth="1"/>
    <col min="15618" max="15619" width="9.54296875" style="182" customWidth="1"/>
    <col min="15620" max="15621" width="14.54296875" style="182" customWidth="1"/>
    <col min="15622" max="15622" width="0" style="182" hidden="1" customWidth="1"/>
    <col min="15623" max="15629" width="9.54296875" style="182" customWidth="1"/>
    <col min="15630" max="15872" width="9.90625" style="182"/>
    <col min="15873" max="15873" width="3.90625" style="182" customWidth="1"/>
    <col min="15874" max="15875" width="9.54296875" style="182" customWidth="1"/>
    <col min="15876" max="15877" width="14.54296875" style="182" customWidth="1"/>
    <col min="15878" max="15878" width="0" style="182" hidden="1" customWidth="1"/>
    <col min="15879" max="15885" width="9.54296875" style="182" customWidth="1"/>
    <col min="15886" max="16128" width="9.90625" style="182"/>
    <col min="16129" max="16129" width="3.90625" style="182" customWidth="1"/>
    <col min="16130" max="16131" width="9.54296875" style="182" customWidth="1"/>
    <col min="16132" max="16133" width="14.54296875" style="182" customWidth="1"/>
    <col min="16134" max="16134" width="0" style="182" hidden="1" customWidth="1"/>
    <col min="16135" max="16141" width="9.54296875" style="182" customWidth="1"/>
    <col min="16142" max="16384" width="9.90625" style="182"/>
  </cols>
  <sheetData>
    <row r="1" spans="1:8" s="140" customFormat="1" ht="14.15" customHeight="1">
      <c r="A1" s="134"/>
      <c r="B1" s="135" t="s">
        <v>0</v>
      </c>
      <c r="C1" s="136" t="s">
        <v>165</v>
      </c>
      <c r="D1" s="137"/>
      <c r="E1" s="138"/>
      <c r="F1" s="138"/>
      <c r="G1" s="137"/>
      <c r="H1" s="139"/>
    </row>
    <row r="2" spans="1:8" s="140" customFormat="1" ht="14.15" customHeight="1" thickBot="1">
      <c r="A2" s="141"/>
      <c r="B2" s="142" t="s">
        <v>2</v>
      </c>
      <c r="C2" s="143" t="s">
        <v>3</v>
      </c>
      <c r="E2" s="144"/>
      <c r="F2" s="144"/>
      <c r="H2" s="145"/>
    </row>
    <row r="3" spans="1:8" s="140" customFormat="1" ht="14.15" customHeight="1" thickBot="1">
      <c r="A3" s="141"/>
      <c r="B3" s="142" t="s">
        <v>4</v>
      </c>
      <c r="C3" s="146" t="s">
        <v>167</v>
      </c>
      <c r="E3" s="493" t="s">
        <v>168</v>
      </c>
      <c r="F3" s="494"/>
      <c r="G3" s="147">
        <f ca="1">TODAY()</f>
        <v>45552</v>
      </c>
      <c r="H3" s="145"/>
    </row>
    <row r="4" spans="1:8" s="151" customFormat="1" ht="3.9" customHeight="1" thickBot="1">
      <c r="A4" s="148"/>
      <c r="B4" s="149"/>
      <c r="C4" s="149"/>
      <c r="D4" s="149"/>
      <c r="E4" s="150"/>
      <c r="F4" s="150"/>
      <c r="G4" s="149"/>
      <c r="H4" s="145"/>
    </row>
    <row r="5" spans="1:8" s="151" customFormat="1" ht="17.25" customHeight="1" thickBot="1">
      <c r="A5" s="148"/>
      <c r="B5" s="152" t="s">
        <v>190</v>
      </c>
      <c r="C5" s="495" t="str">
        <f>'1. CUTTING DOCKET'!L14</f>
        <v>HUNZA G</v>
      </c>
      <c r="D5" s="496"/>
      <c r="E5" s="153" t="s">
        <v>170</v>
      </c>
      <c r="F5" s="495" t="str">
        <f>'1. CUTTING DOCKET'!D9</f>
        <v>FW24</v>
      </c>
      <c r="G5" s="496"/>
      <c r="H5" s="145"/>
    </row>
    <row r="6" spans="1:8" s="151" customFormat="1" ht="3.9" customHeight="1" thickBot="1">
      <c r="A6" s="148"/>
      <c r="B6" s="154"/>
      <c r="C6" s="149"/>
      <c r="D6" s="149"/>
      <c r="E6" s="155"/>
      <c r="F6" s="150"/>
      <c r="G6" s="149"/>
      <c r="H6" s="145"/>
    </row>
    <row r="7" spans="1:8" s="151" customFormat="1" ht="26.4" customHeight="1" thickBot="1">
      <c r="A7" s="148"/>
      <c r="B7" s="152" t="s">
        <v>253</v>
      </c>
      <c r="C7" s="497" t="str">
        <f>'1. CUTTING DOCKET'!D7</f>
        <v>HU-CW02</v>
      </c>
      <c r="D7" s="498"/>
      <c r="E7" s="153" t="s">
        <v>173</v>
      </c>
      <c r="F7" s="495" t="str">
        <f>'1. CUTTING DOCKET'!D10</f>
        <v>CREWNECK</v>
      </c>
      <c r="G7" s="496"/>
      <c r="H7" s="145"/>
    </row>
    <row r="8" spans="1:8" s="151" customFormat="1" ht="9" customHeight="1" thickBot="1">
      <c r="A8" s="156"/>
      <c r="B8" s="157"/>
      <c r="C8" s="157"/>
      <c r="D8" s="157"/>
      <c r="E8" s="158"/>
      <c r="F8" s="158"/>
      <c r="G8" s="157"/>
      <c r="H8" s="139"/>
    </row>
    <row r="9" spans="1:8" s="163" customFormat="1" ht="26.4" customHeight="1" thickBot="1">
      <c r="A9" s="159"/>
      <c r="B9" s="160" t="s">
        <v>245</v>
      </c>
      <c r="C9" s="490" t="s">
        <v>242</v>
      </c>
      <c r="D9" s="491"/>
      <c r="E9" s="491"/>
      <c r="F9" s="492"/>
      <c r="G9" s="161" t="s">
        <v>246</v>
      </c>
      <c r="H9" s="162" t="s">
        <v>254</v>
      </c>
    </row>
    <row r="10" spans="1:8" s="151" customFormat="1" ht="57" customHeight="1">
      <c r="A10" s="164">
        <v>1</v>
      </c>
      <c r="B10" s="165" t="s">
        <v>248</v>
      </c>
      <c r="C10" s="478" t="s">
        <v>249</v>
      </c>
      <c r="D10" s="479"/>
      <c r="E10" s="479"/>
      <c r="F10" s="480"/>
      <c r="G10" s="166"/>
      <c r="H10" s="167"/>
    </row>
    <row r="11" spans="1:8" s="151" customFormat="1" ht="57" customHeight="1">
      <c r="A11" s="168">
        <v>2</v>
      </c>
      <c r="B11" s="169" t="s">
        <v>192</v>
      </c>
      <c r="C11" s="481" t="s">
        <v>249</v>
      </c>
      <c r="D11" s="482"/>
      <c r="E11" s="482"/>
      <c r="F11" s="483"/>
      <c r="G11" s="170"/>
      <c r="H11" s="171"/>
    </row>
    <row r="12" spans="1:8" s="151" customFormat="1" ht="57" customHeight="1">
      <c r="A12" s="168">
        <v>3</v>
      </c>
      <c r="B12" s="169" t="s">
        <v>193</v>
      </c>
      <c r="C12" s="481" t="s">
        <v>180</v>
      </c>
      <c r="D12" s="482"/>
      <c r="E12" s="482"/>
      <c r="F12" s="483"/>
      <c r="G12" s="170"/>
      <c r="H12" s="171"/>
    </row>
    <row r="13" spans="1:8" s="151" customFormat="1" ht="49.5" customHeight="1">
      <c r="A13" s="168">
        <v>4</v>
      </c>
      <c r="B13" s="172" t="s">
        <v>195</v>
      </c>
      <c r="C13" s="481" t="s">
        <v>196</v>
      </c>
      <c r="D13" s="482"/>
      <c r="E13" s="482"/>
      <c r="F13" s="483"/>
      <c r="G13" s="170"/>
      <c r="H13" s="171"/>
    </row>
    <row r="14" spans="1:8" s="151" customFormat="1" ht="80.25" customHeight="1">
      <c r="A14" s="173">
        <v>5</v>
      </c>
      <c r="B14" s="169" t="s">
        <v>181</v>
      </c>
      <c r="C14" s="481" t="s">
        <v>255</v>
      </c>
      <c r="D14" s="482"/>
      <c r="E14" s="482"/>
      <c r="F14" s="483"/>
      <c r="G14" s="170"/>
      <c r="H14" s="171"/>
    </row>
    <row r="15" spans="1:8" s="151" customFormat="1" ht="100.5" customHeight="1">
      <c r="A15" s="173">
        <v>6</v>
      </c>
      <c r="B15" s="169" t="s">
        <v>198</v>
      </c>
      <c r="C15" s="481" t="s">
        <v>251</v>
      </c>
      <c r="D15" s="482"/>
      <c r="E15" s="482"/>
      <c r="F15" s="483"/>
      <c r="G15" s="170"/>
      <c r="H15" s="171"/>
    </row>
    <row r="16" spans="1:8" s="151" customFormat="1" ht="57" customHeight="1">
      <c r="A16" s="168">
        <v>7</v>
      </c>
      <c r="B16" s="172" t="s">
        <v>183</v>
      </c>
      <c r="C16" s="484" t="str">
        <f>'1. CUTTING DOCKET'!C76</f>
        <v>IN BÁN THÀNH PHẨM THÂN SAU</v>
      </c>
      <c r="D16" s="482"/>
      <c r="E16" s="482"/>
      <c r="F16" s="483"/>
      <c r="G16" s="170"/>
      <c r="H16" s="171"/>
    </row>
    <row r="17" spans="1:8" s="151" customFormat="1" ht="57" customHeight="1">
      <c r="A17" s="168"/>
      <c r="B17" s="174" t="s">
        <v>199</v>
      </c>
      <c r="C17" s="484" t="str">
        <f>'1. CUTTING DOCKET'!C85</f>
        <v>THÊU BÁN THÀNH PHẨM THÂN TRƯỚC TRÁI</v>
      </c>
      <c r="D17" s="482"/>
      <c r="E17" s="482"/>
      <c r="F17" s="483"/>
      <c r="G17" s="175"/>
      <c r="H17" s="176"/>
    </row>
    <row r="18" spans="1:8" s="151" customFormat="1" ht="58.5" customHeight="1">
      <c r="A18" s="168">
        <v>9</v>
      </c>
      <c r="B18" s="172" t="s">
        <v>186</v>
      </c>
      <c r="C18" s="484" t="str">
        <f>'1. CUTTING DOCKET'!C102</f>
        <v xml:space="preserve">GARMENT DYE </v>
      </c>
      <c r="D18" s="482"/>
      <c r="E18" s="482"/>
      <c r="F18" s="483"/>
      <c r="G18" s="170"/>
      <c r="H18" s="171"/>
    </row>
    <row r="19" spans="1:8" s="151" customFormat="1" ht="58.5" customHeight="1" thickBot="1">
      <c r="A19" s="177">
        <v>10</v>
      </c>
      <c r="B19" s="178" t="s">
        <v>200</v>
      </c>
      <c r="C19" s="472"/>
      <c r="D19" s="473"/>
      <c r="E19" s="473"/>
      <c r="F19" s="474"/>
      <c r="G19" s="179"/>
      <c r="H19" s="180"/>
    </row>
    <row r="20" spans="1:8" ht="5.4" customHeight="1">
      <c r="A20" s="163"/>
      <c r="B20" s="163"/>
      <c r="C20" s="155"/>
      <c r="D20" s="155"/>
      <c r="E20" s="155"/>
      <c r="F20" s="155"/>
      <c r="G20" s="163"/>
      <c r="H20" s="181"/>
    </row>
    <row r="21" spans="1:8" ht="39.9" customHeight="1">
      <c r="A21" s="163"/>
      <c r="B21" s="183" t="s">
        <v>256</v>
      </c>
      <c r="C21" s="183" t="s">
        <v>257</v>
      </c>
      <c r="D21" s="184" t="s">
        <v>258</v>
      </c>
      <c r="E21" s="184" t="s">
        <v>259</v>
      </c>
      <c r="F21" s="184" t="s">
        <v>260</v>
      </c>
      <c r="G21" s="183" t="s">
        <v>261</v>
      </c>
      <c r="H21" s="183" t="s">
        <v>262</v>
      </c>
    </row>
    <row r="22" spans="1:8" ht="39.9" customHeight="1">
      <c r="A22" s="149"/>
      <c r="B22" s="140"/>
      <c r="C22" s="140"/>
      <c r="D22" s="140"/>
      <c r="E22" s="144"/>
      <c r="F22" s="144"/>
      <c r="G22" s="140"/>
      <c r="H22" s="140"/>
    </row>
    <row r="23" spans="1:8" ht="39.9" customHeight="1">
      <c r="A23" s="149"/>
      <c r="B23" s="140"/>
      <c r="C23" s="140"/>
      <c r="D23" s="140"/>
      <c r="E23" s="144"/>
      <c r="F23" s="144"/>
      <c r="G23" s="140"/>
      <c r="H23" s="140"/>
    </row>
    <row r="24" spans="1:8" ht="39.9" customHeight="1">
      <c r="A24" s="149"/>
      <c r="B24" s="140"/>
      <c r="C24" s="140"/>
      <c r="D24" s="140"/>
      <c r="E24" s="144"/>
      <c r="F24" s="144"/>
      <c r="G24" s="140"/>
      <c r="H24" s="140"/>
    </row>
    <row r="25" spans="1:8" ht="39.9" customHeight="1">
      <c r="A25" s="149"/>
      <c r="B25" s="140"/>
      <c r="C25" s="140"/>
      <c r="D25" s="140"/>
      <c r="E25" s="144"/>
      <c r="F25" s="144"/>
      <c r="G25" s="140"/>
      <c r="H25" s="140"/>
    </row>
    <row r="26" spans="1:8" ht="39.9" customHeight="1">
      <c r="A26" s="149"/>
      <c r="B26" s="140"/>
      <c r="C26" s="140"/>
      <c r="D26" s="140"/>
      <c r="E26" s="144"/>
      <c r="F26" s="144"/>
      <c r="G26" s="140"/>
      <c r="H26" s="140"/>
    </row>
    <row r="27" spans="1:8" ht="39.9" customHeight="1">
      <c r="A27" s="149"/>
      <c r="B27" s="140"/>
      <c r="C27" s="140"/>
      <c r="D27" s="140"/>
      <c r="E27" s="144"/>
      <c r="F27" s="144"/>
      <c r="G27" s="140"/>
      <c r="H27" s="140"/>
    </row>
    <row r="28" spans="1:8" ht="39.9" customHeight="1">
      <c r="A28" s="149"/>
      <c r="B28" s="140"/>
      <c r="C28" s="140"/>
      <c r="D28" s="140"/>
      <c r="E28" s="144"/>
      <c r="F28" s="144"/>
      <c r="G28" s="140"/>
      <c r="H28" s="140"/>
    </row>
    <row r="29" spans="1:8" ht="39.9" customHeight="1">
      <c r="A29" s="149"/>
      <c r="B29" s="140"/>
      <c r="C29" s="140"/>
      <c r="D29" s="140"/>
      <c r="E29" s="144"/>
      <c r="F29" s="144"/>
      <c r="G29" s="140"/>
      <c r="H29" s="140"/>
    </row>
    <row r="30" spans="1:8" ht="39.9" customHeight="1">
      <c r="A30" s="149"/>
      <c r="B30" s="140"/>
      <c r="C30" s="140"/>
      <c r="D30" s="140"/>
      <c r="E30" s="144"/>
      <c r="F30" s="144"/>
      <c r="G30" s="140"/>
      <c r="H30" s="140"/>
    </row>
    <row r="31" spans="1:8" ht="39.9" customHeight="1">
      <c r="A31" s="149"/>
      <c r="B31" s="140"/>
      <c r="C31" s="140"/>
      <c r="D31" s="140"/>
      <c r="E31" s="144"/>
      <c r="F31" s="144"/>
      <c r="G31" s="140"/>
      <c r="H31" s="140"/>
    </row>
    <row r="32" spans="1:8" ht="39.9" customHeight="1">
      <c r="A32" s="149"/>
      <c r="B32" s="140"/>
      <c r="C32" s="140"/>
      <c r="D32" s="140"/>
      <c r="E32" s="144"/>
      <c r="F32" s="144"/>
      <c r="G32" s="140"/>
      <c r="H32" s="140"/>
    </row>
    <row r="33" spans="1:8" ht="39.9" customHeight="1">
      <c r="A33" s="149"/>
      <c r="B33" s="140"/>
      <c r="C33" s="140"/>
      <c r="D33" s="140"/>
      <c r="E33" s="144"/>
      <c r="F33" s="144"/>
      <c r="G33" s="140"/>
      <c r="H33" s="140"/>
    </row>
    <row r="34" spans="1:8" ht="39.9" customHeight="1">
      <c r="A34" s="149"/>
      <c r="B34" s="140"/>
      <c r="C34" s="140"/>
      <c r="D34" s="140"/>
      <c r="E34" s="144"/>
      <c r="F34" s="144"/>
      <c r="G34" s="140"/>
      <c r="H34" s="140"/>
    </row>
    <row r="35" spans="1:8" ht="39.9" customHeight="1">
      <c r="A35" s="149"/>
      <c r="B35" s="140"/>
      <c r="C35" s="140"/>
      <c r="D35" s="140"/>
      <c r="E35" s="144"/>
      <c r="F35" s="144"/>
      <c r="G35" s="140"/>
      <c r="H35" s="140"/>
    </row>
    <row r="36" spans="1:8" ht="39.9" customHeight="1">
      <c r="A36" s="149"/>
      <c r="B36" s="140"/>
      <c r="C36" s="140"/>
      <c r="D36" s="140"/>
      <c r="E36" s="144"/>
      <c r="F36" s="144"/>
      <c r="G36" s="140"/>
      <c r="H36" s="140"/>
    </row>
    <row r="37" spans="1:8" ht="39.9" customHeight="1">
      <c r="A37" s="149"/>
      <c r="B37" s="140"/>
      <c r="C37" s="140"/>
      <c r="D37" s="140"/>
      <c r="E37" s="144"/>
      <c r="F37" s="144"/>
      <c r="G37" s="140"/>
      <c r="H37" s="140"/>
    </row>
    <row r="38" spans="1:8" ht="39.9" customHeight="1">
      <c r="A38" s="149"/>
      <c r="B38" s="140"/>
      <c r="C38" s="140"/>
      <c r="D38" s="140"/>
      <c r="E38" s="144"/>
      <c r="F38" s="144"/>
      <c r="G38" s="140"/>
      <c r="H38" s="140"/>
    </row>
    <row r="39" spans="1:8" ht="39.9" customHeight="1">
      <c r="A39" s="149"/>
      <c r="B39" s="140"/>
      <c r="C39" s="140"/>
      <c r="D39" s="140"/>
      <c r="E39" s="144"/>
      <c r="F39" s="144"/>
      <c r="G39" s="140"/>
      <c r="H39" s="140"/>
    </row>
    <row r="40" spans="1:8" ht="39.9" customHeight="1">
      <c r="A40" s="149"/>
      <c r="B40" s="140"/>
      <c r="C40" s="140"/>
      <c r="D40" s="140"/>
      <c r="E40" s="144"/>
      <c r="F40" s="144"/>
      <c r="G40" s="140"/>
      <c r="H40" s="140"/>
    </row>
    <row r="41" spans="1:8" ht="39.9" customHeight="1">
      <c r="A41" s="149"/>
      <c r="B41" s="140"/>
      <c r="C41" s="140"/>
      <c r="D41" s="140"/>
      <c r="E41" s="144"/>
      <c r="F41" s="144"/>
      <c r="G41" s="140"/>
      <c r="H41" s="140"/>
    </row>
    <row r="42" spans="1:8" ht="39.9" customHeight="1">
      <c r="A42" s="149"/>
      <c r="B42" s="140"/>
      <c r="C42" s="140"/>
      <c r="D42" s="140"/>
      <c r="E42" s="144"/>
      <c r="F42" s="144"/>
      <c r="G42" s="140"/>
      <c r="H42" s="140"/>
    </row>
    <row r="43" spans="1:8" ht="39.9" customHeight="1">
      <c r="A43" s="149"/>
      <c r="B43" s="140"/>
      <c r="C43" s="140"/>
      <c r="D43" s="140"/>
      <c r="E43" s="144"/>
      <c r="F43" s="144"/>
      <c r="G43" s="140"/>
      <c r="H43" s="140"/>
    </row>
    <row r="44" spans="1:8" ht="39.9" customHeight="1">
      <c r="A44" s="149"/>
      <c r="B44" s="140"/>
      <c r="C44" s="140"/>
      <c r="D44" s="140"/>
      <c r="E44" s="144"/>
      <c r="F44" s="144"/>
      <c r="G44" s="140"/>
      <c r="H44" s="140"/>
    </row>
    <row r="45" spans="1:8" ht="39.9" customHeight="1">
      <c r="A45" s="149"/>
      <c r="B45" s="140"/>
      <c r="C45" s="140"/>
      <c r="D45" s="140"/>
      <c r="E45" s="144"/>
      <c r="F45" s="144"/>
      <c r="G45" s="140"/>
      <c r="H45" s="140"/>
    </row>
    <row r="46" spans="1:8" ht="39.9" customHeight="1">
      <c r="A46" s="149"/>
      <c r="B46" s="140"/>
      <c r="C46" s="140"/>
      <c r="D46" s="140"/>
      <c r="E46" s="144"/>
      <c r="F46" s="144"/>
      <c r="G46" s="140"/>
      <c r="H46" s="140"/>
    </row>
    <row r="47" spans="1:8" ht="39.9" customHeight="1">
      <c r="A47" s="149"/>
      <c r="B47" s="140"/>
      <c r="C47" s="140"/>
      <c r="D47" s="140"/>
      <c r="E47" s="144"/>
      <c r="F47" s="144"/>
      <c r="G47" s="140"/>
      <c r="H47" s="140"/>
    </row>
    <row r="48" spans="1:8" ht="39.9" customHeight="1">
      <c r="A48" s="149"/>
      <c r="B48" s="140"/>
      <c r="C48" s="140"/>
      <c r="D48" s="140"/>
      <c r="E48" s="144"/>
      <c r="F48" s="144"/>
      <c r="G48" s="140"/>
      <c r="H48" s="140"/>
    </row>
    <row r="49" spans="1:8" ht="39.9" customHeight="1">
      <c r="A49" s="149"/>
      <c r="B49" s="140"/>
      <c r="C49" s="140"/>
      <c r="D49" s="140"/>
      <c r="E49" s="144"/>
      <c r="F49" s="144"/>
      <c r="G49" s="140"/>
      <c r="H49" s="140"/>
    </row>
    <row r="50" spans="1:8" ht="39.9" customHeight="1">
      <c r="A50" s="149"/>
      <c r="B50" s="140"/>
      <c r="C50" s="140"/>
      <c r="D50" s="140"/>
      <c r="E50" s="144"/>
      <c r="F50" s="144"/>
      <c r="G50" s="140"/>
      <c r="H50" s="140"/>
    </row>
    <row r="51" spans="1:8" ht="39.9" customHeight="1">
      <c r="A51" s="149"/>
      <c r="B51" s="140"/>
      <c r="C51" s="140"/>
      <c r="D51" s="140"/>
      <c r="E51" s="144"/>
      <c r="F51" s="144"/>
      <c r="G51" s="140"/>
      <c r="H51" s="140"/>
    </row>
    <row r="52" spans="1:8" ht="39.9" customHeight="1">
      <c r="A52" s="149"/>
      <c r="B52" s="140"/>
      <c r="C52" s="140"/>
      <c r="D52" s="140"/>
      <c r="E52" s="144"/>
      <c r="F52" s="144"/>
      <c r="G52" s="140"/>
      <c r="H52" s="140"/>
    </row>
    <row r="53" spans="1:8" ht="39.9" customHeight="1">
      <c r="A53" s="149"/>
      <c r="B53" s="140"/>
      <c r="C53" s="140"/>
      <c r="D53" s="140"/>
      <c r="E53" s="144"/>
      <c r="F53" s="144"/>
      <c r="G53" s="140"/>
      <c r="H53" s="140"/>
    </row>
    <row r="54" spans="1:8" ht="39.9" customHeight="1">
      <c r="A54" s="149"/>
      <c r="B54" s="140"/>
      <c r="C54" s="140"/>
      <c r="D54" s="140"/>
      <c r="E54" s="144"/>
      <c r="F54" s="144"/>
      <c r="G54" s="140"/>
      <c r="H54" s="140"/>
    </row>
    <row r="55" spans="1:8" ht="39.9" customHeight="1">
      <c r="A55" s="149"/>
      <c r="B55" s="140"/>
      <c r="C55" s="140"/>
      <c r="D55" s="140"/>
      <c r="E55" s="144"/>
      <c r="F55" s="144"/>
      <c r="G55" s="140"/>
      <c r="H55" s="140"/>
    </row>
    <row r="56" spans="1:8" ht="39.9" customHeight="1">
      <c r="A56" s="149"/>
      <c r="B56" s="140"/>
      <c r="C56" s="140"/>
      <c r="D56" s="140"/>
      <c r="E56" s="144"/>
      <c r="F56" s="144"/>
      <c r="G56" s="140"/>
      <c r="H56" s="140"/>
    </row>
    <row r="57" spans="1:8" ht="39.9" customHeight="1">
      <c r="A57" s="149"/>
      <c r="B57" s="140"/>
      <c r="C57" s="140"/>
      <c r="D57" s="140"/>
      <c r="E57" s="144"/>
      <c r="F57" s="144"/>
      <c r="G57" s="140"/>
      <c r="H57" s="140"/>
    </row>
    <row r="58" spans="1:8" ht="39.9" customHeight="1">
      <c r="A58" s="149"/>
      <c r="B58" s="140"/>
      <c r="C58" s="140"/>
      <c r="D58" s="140"/>
      <c r="E58" s="144"/>
      <c r="F58" s="144"/>
      <c r="G58" s="140"/>
      <c r="H58" s="140"/>
    </row>
    <row r="59" spans="1:8" ht="39.9" customHeight="1">
      <c r="A59" s="149"/>
      <c r="B59" s="140"/>
      <c r="C59" s="140"/>
      <c r="D59" s="140"/>
      <c r="E59" s="144"/>
      <c r="F59" s="144"/>
      <c r="G59" s="140"/>
      <c r="H59" s="140"/>
    </row>
    <row r="60" spans="1:8" ht="39.9" customHeight="1">
      <c r="A60" s="149"/>
      <c r="B60" s="140"/>
      <c r="C60" s="140"/>
      <c r="D60" s="140"/>
      <c r="E60" s="144"/>
      <c r="F60" s="144"/>
      <c r="G60" s="140"/>
      <c r="H60" s="140"/>
    </row>
    <row r="61" spans="1:8" ht="39.9" customHeight="1">
      <c r="A61" s="149"/>
      <c r="B61" s="140"/>
      <c r="C61" s="140"/>
      <c r="D61" s="140"/>
      <c r="E61" s="144"/>
      <c r="F61" s="144"/>
      <c r="G61" s="140"/>
      <c r="H61" s="140"/>
    </row>
    <row r="62" spans="1:8" ht="39.9" customHeight="1">
      <c r="A62" s="149"/>
      <c r="B62" s="140"/>
      <c r="C62" s="140"/>
      <c r="D62" s="140"/>
      <c r="E62" s="144"/>
      <c r="F62" s="144"/>
      <c r="G62" s="140"/>
      <c r="H62" s="140"/>
    </row>
    <row r="63" spans="1:8" ht="39.9" customHeight="1">
      <c r="A63" s="149"/>
      <c r="B63" s="140"/>
      <c r="C63" s="140"/>
      <c r="D63" s="140"/>
      <c r="E63" s="144"/>
      <c r="F63" s="144"/>
      <c r="G63" s="140"/>
      <c r="H63" s="140"/>
    </row>
    <row r="64" spans="1:8" ht="39.9" customHeight="1">
      <c r="A64" s="149"/>
      <c r="B64" s="140"/>
      <c r="C64" s="140"/>
      <c r="D64" s="140"/>
      <c r="E64" s="144"/>
      <c r="F64" s="144"/>
      <c r="G64" s="140"/>
      <c r="H64" s="140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7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34"/>
  <sheetViews>
    <sheetView view="pageBreakPreview" topLeftCell="A14" zoomScale="25" zoomScaleNormal="40" zoomScaleSheetLayoutView="25" zoomScalePageLayoutView="25" workbookViewId="0">
      <selection activeCell="W22" sqref="W22"/>
    </sheetView>
  </sheetViews>
  <sheetFormatPr defaultColWidth="9.08984375" defaultRowHeight="24"/>
  <cols>
    <col min="1" max="1" width="104.453125" style="225" customWidth="1"/>
    <col min="2" max="2" width="83.90625" style="225" hidden="1" customWidth="1"/>
    <col min="3" max="3" width="83.90625" style="226" customWidth="1"/>
    <col min="4" max="4" width="38.90625" style="226" customWidth="1"/>
    <col min="5" max="16384" width="9.08984375" style="226"/>
  </cols>
  <sheetData>
    <row r="1" spans="1:9" s="218" customFormat="1" ht="37.5" customHeight="1">
      <c r="A1" s="214"/>
      <c r="B1" s="297"/>
      <c r="C1" s="214"/>
    </row>
    <row r="2" spans="1:9" s="218" customFormat="1" ht="37.5" customHeight="1">
      <c r="A2" s="214" t="str">
        <f>'1. CUTTING DOCKET'!$B$6</f>
        <v xml:space="preserve">JOB NUMBER:  </v>
      </c>
      <c r="B2" s="213" t="str">
        <f>'1. CUTTING DOCKET'!$D$6</f>
        <v>H17  FW24  S2798</v>
      </c>
      <c r="C2" s="213" t="str">
        <f>'1. CUTTING DOCKET'!$D$6</f>
        <v>H17  FW24  S2798</v>
      </c>
    </row>
    <row r="3" spans="1:9" s="218" customFormat="1" ht="37.5" customHeight="1">
      <c r="A3" s="213" t="str">
        <f>'1. CUTTING DOCKET'!$B$7</f>
        <v xml:space="preserve">STYLE NUMBER: </v>
      </c>
      <c r="B3" s="213" t="str">
        <f>'1. CUTTING DOCKET'!$D$7</f>
        <v>HU-CW02</v>
      </c>
      <c r="C3" s="213" t="str">
        <f>'1. CUTTING DOCKET'!$D$7</f>
        <v>HU-CW02</v>
      </c>
    </row>
    <row r="4" spans="1:9" s="218" customFormat="1" ht="45" customHeight="1">
      <c r="A4" s="213" t="str">
        <f>'1. CUTTING DOCKET'!$B$8</f>
        <v xml:space="preserve">STYLE NAME : </v>
      </c>
      <c r="B4" s="213" t="str">
        <f>'1. CUTTING DOCKET'!$D$8</f>
        <v>LOGO SWEATSHIRT</v>
      </c>
      <c r="C4" s="213" t="str">
        <f>'1. CUTTING DOCKET'!$D$8</f>
        <v>LOGO SWEATSHIRT</v>
      </c>
    </row>
    <row r="5" spans="1:9" s="218" customFormat="1" ht="53.5">
      <c r="A5" s="219"/>
      <c r="B5" s="227" t="str">
        <f>'1. CUTTING DOCKET'!D21</f>
        <v>GREY</v>
      </c>
      <c r="C5" s="227" t="str">
        <f>'1. CUTTING DOCKET'!D27</f>
        <v>BLACK</v>
      </c>
    </row>
    <row r="6" spans="1:9" s="221" customFormat="1" ht="41.5">
      <c r="A6" s="220" t="s">
        <v>132</v>
      </c>
      <c r="B6" s="323" t="str">
        <f>+B5</f>
        <v>GREY</v>
      </c>
      <c r="C6" s="220" t="str">
        <f>+C5</f>
        <v>BLACK</v>
      </c>
    </row>
    <row r="7" spans="1:9" s="221" customFormat="1" ht="133.5" customHeight="1">
      <c r="A7" s="222" t="s">
        <v>133</v>
      </c>
      <c r="B7" s="349" t="str">
        <f>'1. CUTTING DOCKET'!$L$11</f>
        <v>100% COTTON BRUSHED FLEECE-WASHING CM30+CM10 61/39 WITH ENZYM 340GSM</v>
      </c>
      <c r="C7" s="350" t="str" cm="1">
        <f t="array" ref="C7:D7">+'1. CUTTING DOCKET'!B42:C42</f>
        <v>FLEECE 83% COTTON 17% POLY_330GSM_VTK5882B-1</v>
      </c>
      <c r="D7" s="221">
        <v>0</v>
      </c>
    </row>
    <row r="8" spans="1:9" s="221" customFormat="1" ht="241.5" customHeight="1">
      <c r="A8" s="223" t="s">
        <v>55</v>
      </c>
      <c r="B8" s="324" t="s">
        <v>321</v>
      </c>
      <c r="C8" s="324" t="s">
        <v>321</v>
      </c>
      <c r="I8" s="224"/>
    </row>
    <row r="9" spans="1:9" s="221" customFormat="1" ht="105">
      <c r="A9" s="220" t="s">
        <v>313</v>
      </c>
      <c r="B9" s="351" t="str">
        <f>+'1. CUTTING DOCKET'!B40</f>
        <v>RIB 2X2 COTTON SPANDEX WITH ENZYM- WASHING CM20+SP70D 400GSM</v>
      </c>
      <c r="C9" s="351" t="str" cm="1">
        <f t="array" ref="C9:D9">+'1. CUTTING DOCKET'!B43:C43</f>
        <v>RIB 1X1 100% cotton 430GSM_ VTK5947/VTK5898, CM20'S/2</v>
      </c>
      <c r="D9" s="221">
        <v>0</v>
      </c>
    </row>
    <row r="10" spans="1:9" s="221" customFormat="1" ht="330" customHeight="1">
      <c r="A10" s="223" t="str">
        <f>'1. CUTTING DOCKET'!D40</f>
        <v>BO CỔ/ TAY/ LAI</v>
      </c>
      <c r="B10" s="348" t="s">
        <v>320</v>
      </c>
      <c r="C10" s="348" t="s">
        <v>319</v>
      </c>
    </row>
    <row r="11" spans="1:9" s="221" customFormat="1" ht="72.75" hidden="1" customHeight="1">
      <c r="A11" s="220" t="str">
        <f>'1. CUTTING DOCKET'!B49</f>
        <v>CHỈ 40/2 MAY CHÍNH + VẮT SỔ</v>
      </c>
      <c r="B11" s="427">
        <f>'1. CUTTING DOCKET'!$G49</f>
        <v>0</v>
      </c>
      <c r="C11" s="428"/>
      <c r="D11" s="300">
        <v>45019</v>
      </c>
    </row>
    <row r="12" spans="1:9" s="221" customFormat="1" ht="87.75" hidden="1" customHeight="1">
      <c r="A12" s="223" t="str">
        <f>'1. CUTTING DOCKET'!Q49</f>
        <v>SỬ DỤNG TRÊN TOÀN BỘ ÁO TRƯỚC NHUỘM</v>
      </c>
      <c r="B12" s="429"/>
      <c r="C12" s="430"/>
      <c r="D12" s="287"/>
    </row>
    <row r="13" spans="1:9" s="221" customFormat="1" ht="41.5">
      <c r="A13" s="220" t="str">
        <f>+'1. CUTTING DOCKET'!B49</f>
        <v>CHỈ 40/2 MAY CHÍNH + VẮT SỔ</v>
      </c>
      <c r="B13" s="291" t="str">
        <f>'1. CUTTING DOCKET'!F51</f>
        <v>GREY</v>
      </c>
      <c r="C13" s="291" t="str">
        <f>'1. CUTTING DOCKET'!F52</f>
        <v>BLACK</v>
      </c>
      <c r="D13" s="287" t="s">
        <v>134</v>
      </c>
    </row>
    <row r="14" spans="1:9" s="221" customFormat="1" ht="130" customHeight="1">
      <c r="A14" s="223" t="s">
        <v>314</v>
      </c>
      <c r="B14" s="325">
        <f>'1. CUTTING DOCKET'!G51</f>
        <v>0</v>
      </c>
      <c r="C14" s="325"/>
      <c r="D14" s="287"/>
    </row>
    <row r="15" spans="1:9" s="221" customFormat="1" ht="41.5" hidden="1">
      <c r="A15" s="220" t="str">
        <f>'1. CUTTING DOCKET'!B53</f>
        <v>CHỈ 40/2 MAY NHÃN</v>
      </c>
      <c r="B15" s="427" t="str">
        <f>'1. CUTTING DOCKET'!F53</f>
        <v>WHITE</v>
      </c>
      <c r="C15" s="428"/>
      <c r="D15" s="287" t="s">
        <v>134</v>
      </c>
    </row>
    <row r="16" spans="1:9" s="221" customFormat="1" ht="143" hidden="1" customHeight="1">
      <c r="A16" s="223" t="s">
        <v>135</v>
      </c>
      <c r="B16" s="429"/>
      <c r="C16" s="430"/>
      <c r="D16" s="288" t="s">
        <v>136</v>
      </c>
    </row>
    <row r="17" spans="1:19" s="221" customFormat="1" ht="41.5">
      <c r="A17" s="220" t="str">
        <f>'1. CUTTING DOCKET'!B55</f>
        <v xml:space="preserve">NHÃN CHÍNH </v>
      </c>
      <c r="B17" s="427" t="str">
        <f>'1. CUTTING DOCKET'!F55</f>
        <v>WHITE/BLACK</v>
      </c>
      <c r="C17" s="428" t="str">
        <f>'1. CUTTING DOCKET'!Q55</f>
        <v>MAY SAU NHUỘM, GIỮA CỔ SAU, DƯỚI ĐƯỜNG TRA CỔ 1/2"</v>
      </c>
      <c r="D17" s="431" t="s">
        <v>137</v>
      </c>
    </row>
    <row r="18" spans="1:19" s="221" customFormat="1" ht="185.4" customHeight="1">
      <c r="A18" s="223" t="s">
        <v>323</v>
      </c>
      <c r="B18" s="429"/>
      <c r="C18" s="430"/>
      <c r="D18" s="431"/>
      <c r="G18" s="429"/>
      <c r="H18" s="430"/>
      <c r="K18" s="221" t="str">
        <f>'1. CUTTING DOCKET'!Q55</f>
        <v>MAY SAU NHUỘM, GIỮA CỔ SAU, DƯỚI ĐƯỜNG TRA CỔ 1/2"</v>
      </c>
    </row>
    <row r="19" spans="1:19" s="221" customFormat="1" ht="90" customHeight="1">
      <c r="A19" s="220" t="str">
        <f>'1. CUTTING DOCKET'!B57</f>
        <v>NHÃN CARE</v>
      </c>
      <c r="B19" s="427" t="str">
        <f>'1. CUTTING DOCKET'!F57</f>
        <v>WHITE/ BLACK</v>
      </c>
      <c r="C19" s="428" t="str">
        <f>'1. CUTTING DOCKET'!Q57</f>
        <v>MAY SAU NHUỘM, MAY 1K = CHỈ SỬA HÀNG NHUỘM TIỆP MÀU THÂN
VỊ TRÍ : Ở SƯỜN PHẢI NGƯỜI MẶC, TRÊN ĐƯỜNG RÁP BO 2"</v>
      </c>
      <c r="D19" s="431" t="s">
        <v>138</v>
      </c>
    </row>
    <row r="20" spans="1:19" s="221" customFormat="1" ht="277" customHeight="1">
      <c r="A20" s="306" t="s">
        <v>324</v>
      </c>
      <c r="B20" s="429"/>
      <c r="C20" s="430"/>
      <c r="D20" s="431"/>
      <c r="G20" s="221" t="str">
        <f>'1. CUTTING DOCKET'!Q57</f>
        <v>MAY SAU NHUỘM, MAY 1K = CHỈ SỬA HÀNG NHUỘM TIỆP MÀU THÂN
VỊ TRÍ : Ở SƯỜN PHẢI NGƯỜI MẶC, TRÊN ĐƯỜNG RÁP BO 2"</v>
      </c>
    </row>
    <row r="21" spans="1:19" s="289" customFormat="1" ht="59.15" customHeight="1">
      <c r="A21" s="295" t="str">
        <f>'1. CUTTING DOCKET'!B59</f>
        <v>NHÃN SIZE</v>
      </c>
      <c r="B21" s="427" t="str">
        <f>'1. CUTTING DOCKET'!F59</f>
        <v>WHITE/ BLACK</v>
      </c>
      <c r="C21" s="428" t="str">
        <f>'1. CUTTING DOCKET'!Q59</f>
        <v>MAY TRƯỚC NHUỘM,  GIỮA CỔ SAU</v>
      </c>
      <c r="D21" s="431"/>
      <c r="G21" s="287"/>
    </row>
    <row r="22" spans="1:19" s="289" customFormat="1" ht="153" customHeight="1">
      <c r="A22" s="296" t="s">
        <v>325</v>
      </c>
      <c r="B22" s="429"/>
      <c r="C22" s="430"/>
      <c r="D22" s="431"/>
      <c r="G22" s="289" t="str">
        <f>'1. CUTTING DOCKET'!Q59</f>
        <v>MAY TRƯỚC NHUỘM,  GIỮA CỔ SAU</v>
      </c>
      <c r="S22" s="289" t="s">
        <v>91</v>
      </c>
    </row>
    <row r="23" spans="1:19" s="289" customFormat="1" ht="59.15" customHeight="1">
      <c r="A23" s="295" t="str">
        <f>'1. CUTTING DOCKET'!B61</f>
        <v>TRANSLATION LABEL</v>
      </c>
      <c r="B23" s="427" t="str">
        <f>'1. CUTTING DOCKET'!F61</f>
        <v>WHITE/ BLACK</v>
      </c>
      <c r="C23" s="428">
        <f>'1. CUTTING DOCKET'!Q61</f>
        <v>0</v>
      </c>
      <c r="D23" s="431"/>
      <c r="G23" s="287"/>
    </row>
    <row r="24" spans="1:19" s="289" customFormat="1" ht="153" customHeight="1">
      <c r="A24" s="296"/>
      <c r="B24" s="429"/>
      <c r="C24" s="430"/>
      <c r="D24" s="431"/>
      <c r="G24" s="289">
        <f>'1. CUTTING DOCKET'!Q61</f>
        <v>0</v>
      </c>
      <c r="S24" s="289" t="s">
        <v>91</v>
      </c>
    </row>
    <row r="25" spans="1:19" s="221" customFormat="1" ht="99.75" customHeight="1">
      <c r="A25" s="220" t="str">
        <f>'1. CUTTING DOCKET'!B64</f>
        <v>BARCODE STICKER
2" (W) X 1" (L)</v>
      </c>
      <c r="B25" s="434" t="str">
        <f>'1. CUTTING DOCKET'!F64</f>
        <v>WHITE</v>
      </c>
      <c r="C25" s="435"/>
    </row>
    <row r="26" spans="1:19" s="221" customFormat="1" ht="280.5" customHeight="1">
      <c r="A26" s="223" t="s">
        <v>139</v>
      </c>
      <c r="B26" s="436"/>
      <c r="C26" s="437"/>
    </row>
    <row r="27" spans="1:19" s="221" customFormat="1" ht="93.75" customHeight="1">
      <c r="A27" s="220" t="str">
        <f>'1. CUTTING DOCKET'!B68</f>
        <v>POLYBAG 0.06mmX343X381+25mm</v>
      </c>
      <c r="B27" s="434" t="str">
        <f>'1. CUTTING DOCKET'!F68</f>
        <v>CLEAR</v>
      </c>
      <c r="C27" s="435"/>
    </row>
    <row r="28" spans="1:19" s="221" customFormat="1" ht="189.65" customHeight="1">
      <c r="A28" s="290"/>
      <c r="B28" s="432"/>
      <c r="C28" s="433"/>
    </row>
    <row r="29" spans="1:19" s="221" customFormat="1" ht="73.5" customHeight="1">
      <c r="A29" s="298" t="str">
        <f>'1. CUTTING DOCKET'!F66</f>
        <v>WHITE</v>
      </c>
      <c r="B29" s="434" t="str">
        <f>'1. CUTTING DOCKET'!F70</f>
        <v>NATURAL</v>
      </c>
      <c r="C29" s="435"/>
    </row>
    <row r="30" spans="1:19" s="221" customFormat="1" ht="87.65" customHeight="1">
      <c r="A30" s="223" t="s">
        <v>140</v>
      </c>
      <c r="B30" s="432"/>
      <c r="C30" s="433"/>
    </row>
    <row r="31" spans="1:19" s="221" customFormat="1" ht="59.4" customHeight="1">
      <c r="A31" s="220" t="str">
        <f>'1. CUTTING DOCKET'!B72</f>
        <v>TẤM LÓT THÙNG</v>
      </c>
      <c r="B31" s="434" t="str">
        <f>'1. CUTTING DOCKET'!F72</f>
        <v>NATURAL</v>
      </c>
      <c r="C31" s="435"/>
    </row>
    <row r="32" spans="1:19" s="221" customFormat="1" ht="85.5" customHeight="1">
      <c r="A32" s="223" t="s">
        <v>141</v>
      </c>
      <c r="B32" s="432"/>
      <c r="C32" s="433"/>
    </row>
    <row r="33" spans="1:3" s="221" customFormat="1" ht="83">
      <c r="A33" s="220" t="str">
        <f>'1. CUTTING DOCKET'!B70</f>
        <v>THÙNG CARTON 60CM (L) *40CM (W)* 30CM (H)</v>
      </c>
      <c r="B33" s="434" t="str">
        <f>'1. CUTTING DOCKET'!F70</f>
        <v>NATURAL</v>
      </c>
      <c r="C33" s="435"/>
    </row>
    <row r="34" spans="1:3" s="221" customFormat="1" ht="77.400000000000006" customHeight="1">
      <c r="A34" s="223"/>
      <c r="B34" s="432"/>
      <c r="C34" s="433"/>
    </row>
  </sheetData>
  <mergeCells count="27">
    <mergeCell ref="B23:C23"/>
    <mergeCell ref="D23:D24"/>
    <mergeCell ref="B24:C24"/>
    <mergeCell ref="B32:C32"/>
    <mergeCell ref="B33:C33"/>
    <mergeCell ref="B34:C34"/>
    <mergeCell ref="B25:C25"/>
    <mergeCell ref="B26:C26"/>
    <mergeCell ref="B27:C27"/>
    <mergeCell ref="B28:C28"/>
    <mergeCell ref="B29:C29"/>
    <mergeCell ref="B30:C30"/>
    <mergeCell ref="B31:C31"/>
    <mergeCell ref="B11:C11"/>
    <mergeCell ref="B15:C15"/>
    <mergeCell ref="B12:C12"/>
    <mergeCell ref="B16:C16"/>
    <mergeCell ref="B17:C17"/>
    <mergeCell ref="B19:C19"/>
    <mergeCell ref="B21:C21"/>
    <mergeCell ref="G18:H18"/>
    <mergeCell ref="D17:D18"/>
    <mergeCell ref="D19:D20"/>
    <mergeCell ref="D21:D22"/>
    <mergeCell ref="B22:C22"/>
    <mergeCell ref="B18:C18"/>
    <mergeCell ref="B20:C20"/>
  </mergeCells>
  <printOptions horizontalCentered="1"/>
  <pageMargins left="0.25" right="0" top="0.61388888888888904" bottom="0.75" header="0" footer="0"/>
  <pageSetup paperSize="9" scale="52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rowBreaks count="1" manualBreakCount="1">
    <brk id="24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2394-BDBD-4C6E-AE39-CD732411205F}">
  <sheetPr codeName="Sheet3">
    <pageSetUpPr fitToPage="1"/>
  </sheetPr>
  <dimension ref="A1:AD938"/>
  <sheetViews>
    <sheetView view="pageBreakPreview" zoomScale="40" zoomScaleNormal="85" zoomScaleSheetLayoutView="40" zoomScalePageLayoutView="10" workbookViewId="0">
      <selection activeCell="A21" sqref="A21"/>
    </sheetView>
  </sheetViews>
  <sheetFormatPr defaultColWidth="14.453125" defaultRowHeight="24"/>
  <cols>
    <col min="1" max="1" width="13.54296875" style="261" customWidth="1"/>
    <col min="2" max="2" width="78.54296875" style="261" customWidth="1"/>
    <col min="3" max="3" width="79" style="261" customWidth="1"/>
    <col min="4" max="4" width="15.81640625" style="261" customWidth="1"/>
    <col min="5" max="5" width="24.54296875" style="261" customWidth="1"/>
    <col min="6" max="6" width="16.54296875" style="261" customWidth="1"/>
    <col min="7" max="7" width="5.08984375" style="261" hidden="1" customWidth="1"/>
    <col min="8" max="8" width="16.54296875" style="261" customWidth="1"/>
    <col min="9" max="9" width="5.08984375" style="261" hidden="1" customWidth="1"/>
    <col min="10" max="10" width="18" style="261" customWidth="1"/>
    <col min="11" max="11" width="5.08984375" style="261" hidden="1" customWidth="1"/>
    <col min="12" max="12" width="26.54296875" style="261" customWidth="1"/>
    <col min="13" max="13" width="5.08984375" style="261" hidden="1" customWidth="1"/>
    <col min="14" max="14" width="17.54296875" style="261" customWidth="1"/>
    <col min="15" max="15" width="5.08984375" style="261" hidden="1" customWidth="1"/>
    <col min="16" max="16" width="23.54296875" style="261" customWidth="1"/>
    <col min="17" max="17" width="12.54296875" style="261" hidden="1" customWidth="1"/>
    <col min="18" max="18" width="11.453125" style="261" hidden="1" customWidth="1"/>
    <col min="19" max="19" width="12" style="261" hidden="1" customWidth="1"/>
    <col min="20" max="20" width="13.453125" style="261" hidden="1" customWidth="1"/>
    <col min="21" max="21" width="10.54296875" style="261" hidden="1" customWidth="1"/>
    <col min="22" max="26" width="8" style="261" customWidth="1"/>
    <col min="27" max="27" width="21.453125" style="261" customWidth="1"/>
    <col min="28" max="29" width="8" style="261" customWidth="1"/>
    <col min="30" max="16384" width="14.453125" style="261"/>
  </cols>
  <sheetData>
    <row r="1" spans="1:30" s="258" customFormat="1" ht="71">
      <c r="B1" s="305" t="str">
        <f>'[17]1. CUTTING DOCKET'!$D$7</f>
        <v>HU-CW01</v>
      </c>
      <c r="C1" s="305"/>
      <c r="D1" s="305" t="s">
        <v>142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</row>
    <row r="2" spans="1:30" s="260" customFormat="1" ht="53" customHeight="1">
      <c r="A2" s="345" t="s">
        <v>143</v>
      </c>
      <c r="B2" s="259" t="s">
        <v>144</v>
      </c>
      <c r="C2" s="259" t="s">
        <v>280</v>
      </c>
      <c r="D2" s="259" t="s">
        <v>145</v>
      </c>
      <c r="E2" s="259" t="s">
        <v>146</v>
      </c>
      <c r="F2" s="259" t="s">
        <v>29</v>
      </c>
      <c r="G2" s="259"/>
      <c r="H2" s="259" t="s">
        <v>30</v>
      </c>
      <c r="I2" s="259"/>
      <c r="J2" s="259" t="s">
        <v>31</v>
      </c>
      <c r="K2" s="259"/>
      <c r="L2" s="259" t="s">
        <v>147</v>
      </c>
      <c r="M2" s="259"/>
      <c r="N2" s="259" t="s">
        <v>33</v>
      </c>
      <c r="O2" s="259"/>
      <c r="P2" s="259" t="s">
        <v>34</v>
      </c>
      <c r="Q2" s="438" t="s">
        <v>148</v>
      </c>
      <c r="R2" s="438"/>
      <c r="S2" s="438"/>
      <c r="T2" s="438"/>
      <c r="U2" s="438"/>
    </row>
    <row r="3" spans="1:30" s="330" customFormat="1" ht="53" customHeight="1">
      <c r="A3" s="259">
        <v>1</v>
      </c>
      <c r="B3" s="326" t="s">
        <v>263</v>
      </c>
      <c r="C3" s="326" t="s">
        <v>332</v>
      </c>
      <c r="D3" s="259"/>
      <c r="E3" s="327">
        <v>0.5</v>
      </c>
      <c r="F3" s="327"/>
      <c r="G3" s="327"/>
      <c r="H3" s="327"/>
      <c r="I3" s="327"/>
      <c r="J3" s="259">
        <v>62</v>
      </c>
      <c r="K3" s="327"/>
      <c r="L3" s="328"/>
      <c r="M3" s="328"/>
      <c r="N3" s="328"/>
      <c r="O3" s="328"/>
      <c r="P3" s="328"/>
      <c r="Q3" s="327">
        <v>0.5</v>
      </c>
      <c r="R3" s="327"/>
      <c r="S3" s="327"/>
      <c r="T3" s="327"/>
      <c r="U3" s="327"/>
      <c r="V3" s="329"/>
      <c r="W3" s="329"/>
      <c r="X3" s="329"/>
      <c r="Y3" s="329"/>
      <c r="Z3" s="329"/>
      <c r="AA3" s="329"/>
      <c r="AB3" s="329"/>
      <c r="AC3" s="329"/>
      <c r="AD3" s="329"/>
    </row>
    <row r="4" spans="1:30" s="330" customFormat="1" ht="53" customHeight="1">
      <c r="A4" s="259">
        <v>2</v>
      </c>
      <c r="B4" s="326" t="s">
        <v>264</v>
      </c>
      <c r="C4" s="326" t="s">
        <v>296</v>
      </c>
      <c r="D4" s="259"/>
      <c r="E4" s="352">
        <v>0.25</v>
      </c>
      <c r="F4" s="327"/>
      <c r="G4" s="327"/>
      <c r="H4" s="327"/>
      <c r="I4" s="327"/>
      <c r="J4" s="259">
        <v>19.5</v>
      </c>
      <c r="K4" s="327"/>
      <c r="L4" s="327"/>
      <c r="M4" s="327"/>
      <c r="N4" s="328"/>
      <c r="O4" s="328"/>
      <c r="P4" s="328"/>
      <c r="Q4" s="327">
        <v>0</v>
      </c>
      <c r="R4" s="327"/>
      <c r="S4" s="327"/>
      <c r="T4" s="327"/>
      <c r="U4" s="327"/>
      <c r="V4" s="329"/>
      <c r="W4" s="329"/>
      <c r="X4" s="329"/>
      <c r="Y4" s="329"/>
      <c r="Z4" s="329"/>
      <c r="AA4" s="329"/>
      <c r="AB4" s="329"/>
      <c r="AC4" s="329"/>
      <c r="AD4" s="329"/>
    </row>
    <row r="5" spans="1:30" s="330" customFormat="1" ht="53" customHeight="1">
      <c r="A5" s="259">
        <v>3</v>
      </c>
      <c r="B5" s="326" t="s">
        <v>265</v>
      </c>
      <c r="C5" s="353" t="s">
        <v>333</v>
      </c>
      <c r="D5" s="259"/>
      <c r="E5" s="327">
        <v>0.5</v>
      </c>
      <c r="F5" s="327"/>
      <c r="G5" s="327"/>
      <c r="H5" s="327"/>
      <c r="I5" s="327"/>
      <c r="J5" s="259">
        <v>26</v>
      </c>
      <c r="K5" s="327"/>
      <c r="L5" s="303"/>
      <c r="M5" s="303"/>
      <c r="N5" s="328"/>
      <c r="O5" s="328"/>
      <c r="P5" s="328"/>
      <c r="Q5" s="327">
        <v>0.25</v>
      </c>
      <c r="R5" s="327">
        <v>0.375</v>
      </c>
      <c r="S5" s="327">
        <v>0.375</v>
      </c>
      <c r="T5" s="327">
        <v>0.5</v>
      </c>
      <c r="U5" s="346">
        <v>0.5</v>
      </c>
      <c r="V5" s="439"/>
      <c r="W5" s="439"/>
      <c r="X5" s="439"/>
      <c r="Y5" s="439"/>
      <c r="Z5" s="439"/>
      <c r="AA5" s="439"/>
      <c r="AB5" s="439"/>
      <c r="AC5" s="439"/>
      <c r="AD5" s="439"/>
    </row>
    <row r="6" spans="1:30" s="330" customFormat="1" ht="53" customHeight="1">
      <c r="A6" s="259">
        <v>4</v>
      </c>
      <c r="B6" s="326" t="s">
        <v>266</v>
      </c>
      <c r="C6" s="353" t="s">
        <v>334</v>
      </c>
      <c r="D6" s="259"/>
      <c r="E6" s="327">
        <v>0.25</v>
      </c>
      <c r="F6" s="327"/>
      <c r="G6" s="327"/>
      <c r="H6" s="327"/>
      <c r="I6" s="327"/>
      <c r="J6" s="259">
        <v>21</v>
      </c>
      <c r="K6" s="327"/>
      <c r="L6" s="303"/>
      <c r="M6" s="303"/>
      <c r="N6" s="328"/>
      <c r="O6" s="328"/>
      <c r="P6" s="328"/>
      <c r="Q6" s="327">
        <v>0.25</v>
      </c>
      <c r="R6" s="327">
        <v>0.125</v>
      </c>
      <c r="S6" s="327">
        <v>0.25</v>
      </c>
      <c r="T6" s="327">
        <v>0.25</v>
      </c>
      <c r="U6" s="346">
        <v>0.125</v>
      </c>
      <c r="V6" s="439"/>
      <c r="W6" s="439"/>
      <c r="X6" s="439"/>
      <c r="Y6" s="439"/>
      <c r="Z6" s="439"/>
      <c r="AA6" s="439"/>
      <c r="AB6" s="439"/>
      <c r="AC6" s="439"/>
      <c r="AD6" s="439"/>
    </row>
    <row r="7" spans="1:30" s="330" customFormat="1" ht="53" customHeight="1">
      <c r="A7" s="259">
        <v>5</v>
      </c>
      <c r="B7" s="326" t="s">
        <v>267</v>
      </c>
      <c r="C7" s="353" t="s">
        <v>335</v>
      </c>
      <c r="D7" s="259"/>
      <c r="E7" s="352">
        <v>0.25</v>
      </c>
      <c r="F7" s="327"/>
      <c r="G7" s="327"/>
      <c r="H7" s="327"/>
      <c r="I7" s="327"/>
      <c r="J7" s="259">
        <v>28</v>
      </c>
      <c r="K7" s="327"/>
      <c r="L7" s="331"/>
      <c r="M7" s="331"/>
      <c r="N7" s="328"/>
      <c r="O7" s="328"/>
      <c r="P7" s="328"/>
      <c r="Q7" s="327">
        <v>0</v>
      </c>
      <c r="R7" s="327"/>
      <c r="S7" s="327"/>
      <c r="T7" s="327"/>
      <c r="U7" s="327"/>
      <c r="V7" s="332"/>
      <c r="W7" s="332"/>
      <c r="X7" s="332"/>
      <c r="Y7" s="332"/>
      <c r="Z7" s="332"/>
      <c r="AA7" s="332"/>
      <c r="AB7" s="332"/>
      <c r="AC7" s="332"/>
      <c r="AD7" s="332"/>
    </row>
    <row r="8" spans="1:30" s="330" customFormat="1" ht="53" customHeight="1">
      <c r="A8" s="259">
        <v>6</v>
      </c>
      <c r="B8" s="326" t="s">
        <v>268</v>
      </c>
      <c r="C8" s="326" t="s">
        <v>297</v>
      </c>
      <c r="D8" s="259"/>
      <c r="E8" s="327">
        <v>0.5</v>
      </c>
      <c r="F8" s="327"/>
      <c r="G8" s="327"/>
      <c r="H8" s="327"/>
      <c r="I8" s="327"/>
      <c r="J8" s="259">
        <v>42</v>
      </c>
      <c r="K8" s="327"/>
      <c r="L8" s="327"/>
      <c r="M8" s="327"/>
      <c r="N8" s="328"/>
      <c r="O8" s="328"/>
      <c r="P8" s="328"/>
      <c r="Q8" s="327">
        <v>0.5</v>
      </c>
      <c r="R8" s="327">
        <v>0.75</v>
      </c>
      <c r="S8" s="327">
        <v>0.625</v>
      </c>
      <c r="T8" s="327">
        <v>0.75</v>
      </c>
      <c r="U8" s="327">
        <v>0.75</v>
      </c>
      <c r="V8" s="332"/>
      <c r="W8" s="332"/>
      <c r="X8" s="332"/>
      <c r="Y8" s="332"/>
      <c r="Z8" s="332"/>
      <c r="AA8" s="332"/>
      <c r="AB8" s="332"/>
      <c r="AC8" s="332"/>
      <c r="AD8" s="332"/>
    </row>
    <row r="9" spans="1:30" s="330" customFormat="1" ht="53" customHeight="1">
      <c r="A9" s="259">
        <v>7</v>
      </c>
      <c r="B9" s="326" t="s">
        <v>269</v>
      </c>
      <c r="C9" s="353" t="s">
        <v>336</v>
      </c>
      <c r="D9" s="259"/>
      <c r="E9" s="327">
        <v>0.5</v>
      </c>
      <c r="F9" s="327"/>
      <c r="G9" s="327"/>
      <c r="H9" s="327"/>
      <c r="I9" s="327"/>
      <c r="J9" s="259">
        <v>12</v>
      </c>
      <c r="K9" s="327"/>
      <c r="L9" s="327"/>
      <c r="M9" s="327"/>
      <c r="N9" s="328"/>
      <c r="O9" s="328"/>
      <c r="P9" s="328"/>
      <c r="Q9" s="327">
        <v>1</v>
      </c>
      <c r="R9" s="327">
        <v>1.5</v>
      </c>
      <c r="S9" s="327">
        <v>1.5</v>
      </c>
      <c r="T9" s="327">
        <v>1.5</v>
      </c>
      <c r="U9" s="327">
        <v>1.5</v>
      </c>
      <c r="V9" s="332"/>
      <c r="W9" s="332"/>
      <c r="X9" s="332"/>
      <c r="Y9" s="332"/>
      <c r="Z9" s="332"/>
      <c r="AA9" s="332"/>
      <c r="AB9" s="332"/>
      <c r="AC9" s="332"/>
      <c r="AD9" s="332"/>
    </row>
    <row r="10" spans="1:30" s="330" customFormat="1" ht="53" customHeight="1">
      <c r="A10" s="259">
        <v>8</v>
      </c>
      <c r="B10" s="326" t="s">
        <v>270</v>
      </c>
      <c r="C10" s="326" t="s">
        <v>298</v>
      </c>
      <c r="D10" s="259"/>
      <c r="E10" s="327">
        <v>0.5</v>
      </c>
      <c r="F10" s="327"/>
      <c r="G10" s="327"/>
      <c r="H10" s="327"/>
      <c r="I10" s="327"/>
      <c r="J10" s="259">
        <v>19</v>
      </c>
      <c r="K10" s="327"/>
      <c r="L10" s="327"/>
      <c r="M10" s="327"/>
      <c r="N10" s="328"/>
      <c r="O10" s="328"/>
      <c r="P10" s="328"/>
      <c r="Q10" s="327">
        <v>1</v>
      </c>
      <c r="R10" s="327">
        <v>1.5</v>
      </c>
      <c r="S10" s="327">
        <v>1.5</v>
      </c>
      <c r="T10" s="327">
        <v>1.5</v>
      </c>
      <c r="U10" s="327">
        <v>1.5</v>
      </c>
      <c r="V10" s="329"/>
      <c r="W10" s="329"/>
      <c r="X10" s="329"/>
      <c r="Y10" s="329"/>
      <c r="Z10" s="329"/>
      <c r="AA10" s="329"/>
      <c r="AB10" s="329"/>
      <c r="AC10" s="329"/>
      <c r="AD10" s="329"/>
    </row>
    <row r="11" spans="1:30" s="330" customFormat="1" ht="53" customHeight="1">
      <c r="A11" s="259"/>
      <c r="B11" s="326"/>
      <c r="C11" s="326"/>
      <c r="D11" s="259"/>
      <c r="E11" s="327"/>
      <c r="F11" s="327"/>
      <c r="G11" s="327"/>
      <c r="H11" s="327"/>
      <c r="I11" s="327"/>
      <c r="J11" s="259">
        <v>12</v>
      </c>
      <c r="K11" s="327"/>
      <c r="L11" s="327"/>
      <c r="M11" s="327"/>
      <c r="N11" s="328"/>
      <c r="O11" s="328"/>
      <c r="P11" s="328"/>
      <c r="Q11" s="327"/>
      <c r="R11" s="327"/>
      <c r="S11" s="327"/>
      <c r="T11" s="327"/>
      <c r="U11" s="327"/>
      <c r="V11" s="329"/>
      <c r="W11" s="329"/>
      <c r="X11" s="329"/>
      <c r="Y11" s="329"/>
      <c r="Z11" s="329"/>
      <c r="AA11" s="329"/>
      <c r="AB11" s="329"/>
      <c r="AC11" s="329"/>
      <c r="AD11" s="329"/>
    </row>
    <row r="12" spans="1:30" s="330" customFormat="1" ht="53" customHeight="1">
      <c r="A12" s="259">
        <v>9</v>
      </c>
      <c r="B12" s="326" t="s">
        <v>271</v>
      </c>
      <c r="C12" s="326" t="s">
        <v>328</v>
      </c>
      <c r="D12" s="259"/>
      <c r="E12" s="352">
        <v>0.5</v>
      </c>
      <c r="F12" s="327"/>
      <c r="G12" s="327"/>
      <c r="H12" s="327"/>
      <c r="I12" s="327"/>
      <c r="J12" s="259">
        <v>53</v>
      </c>
      <c r="K12" s="327"/>
      <c r="L12" s="327"/>
      <c r="M12" s="327"/>
      <c r="N12" s="328"/>
      <c r="O12" s="328"/>
      <c r="P12" s="328"/>
      <c r="Q12" s="327">
        <v>0.25</v>
      </c>
      <c r="R12" s="327"/>
      <c r="S12" s="327"/>
      <c r="T12" s="327"/>
      <c r="U12" s="327"/>
      <c r="V12" s="329"/>
      <c r="W12" s="329"/>
      <c r="X12" s="329"/>
      <c r="Y12" s="329"/>
      <c r="Z12" s="329"/>
      <c r="AA12" s="329"/>
      <c r="AB12" s="329"/>
      <c r="AC12" s="329"/>
      <c r="AD12" s="329"/>
    </row>
    <row r="13" spans="1:30" s="330" customFormat="1" ht="53" customHeight="1">
      <c r="A13" s="259">
        <v>10</v>
      </c>
      <c r="B13" s="326" t="s">
        <v>272</v>
      </c>
      <c r="C13" s="326" t="s">
        <v>327</v>
      </c>
      <c r="D13" s="259"/>
      <c r="E13" s="327">
        <v>0.5</v>
      </c>
      <c r="F13" s="327"/>
      <c r="G13" s="327"/>
      <c r="H13" s="327"/>
      <c r="I13" s="327"/>
      <c r="J13" s="259">
        <v>55</v>
      </c>
      <c r="K13" s="327"/>
      <c r="L13" s="327"/>
      <c r="M13" s="327"/>
      <c r="N13" s="328"/>
      <c r="O13" s="328"/>
      <c r="P13" s="328"/>
      <c r="Q13" s="327">
        <v>0.25</v>
      </c>
      <c r="R13" s="327">
        <v>0.375</v>
      </c>
      <c r="S13" s="327">
        <v>0.25</v>
      </c>
      <c r="T13" s="327">
        <v>0.25</v>
      </c>
      <c r="U13" s="327">
        <v>0.375</v>
      </c>
      <c r="V13" s="329"/>
      <c r="W13" s="329"/>
      <c r="X13" s="329"/>
      <c r="Y13" s="329"/>
      <c r="Z13" s="329"/>
      <c r="AA13" s="329"/>
      <c r="AB13" s="329"/>
      <c r="AC13" s="329"/>
      <c r="AD13" s="329"/>
    </row>
    <row r="14" spans="1:30" s="330" customFormat="1" ht="53" customHeight="1">
      <c r="A14" s="259">
        <v>11</v>
      </c>
      <c r="B14" s="326" t="s">
        <v>273</v>
      </c>
      <c r="C14" s="326" t="s">
        <v>329</v>
      </c>
      <c r="D14" s="259"/>
      <c r="E14" s="327">
        <v>0.25</v>
      </c>
      <c r="F14" s="259"/>
      <c r="G14" s="259"/>
      <c r="H14" s="259"/>
      <c r="I14" s="259"/>
      <c r="J14" s="259">
        <v>19</v>
      </c>
      <c r="K14" s="259"/>
      <c r="L14" s="327"/>
      <c r="M14" s="327"/>
      <c r="N14" s="333"/>
      <c r="O14" s="333"/>
      <c r="P14" s="333"/>
      <c r="Q14" s="327">
        <v>0.25</v>
      </c>
      <c r="R14" s="259">
        <v>0.3125</v>
      </c>
      <c r="S14" s="259">
        <v>0.3125</v>
      </c>
      <c r="T14" s="259">
        <v>0.3125</v>
      </c>
      <c r="U14" s="327">
        <v>0.375</v>
      </c>
      <c r="V14" s="329"/>
      <c r="W14" s="329"/>
      <c r="X14" s="329"/>
      <c r="Y14" s="329"/>
      <c r="Z14" s="329"/>
      <c r="AA14" s="329"/>
      <c r="AB14" s="329"/>
      <c r="AC14" s="329"/>
      <c r="AD14" s="329"/>
    </row>
    <row r="15" spans="1:30" s="330" customFormat="1" ht="53" customHeight="1">
      <c r="A15" s="259">
        <v>12</v>
      </c>
      <c r="B15" s="326" t="s">
        <v>274</v>
      </c>
      <c r="C15" s="326" t="s">
        <v>317</v>
      </c>
      <c r="D15" s="259"/>
      <c r="E15" s="327">
        <v>0.25</v>
      </c>
      <c r="F15" s="327"/>
      <c r="G15" s="327"/>
      <c r="H15" s="327"/>
      <c r="I15" s="327"/>
      <c r="J15" s="259">
        <v>2.5</v>
      </c>
      <c r="K15" s="327"/>
      <c r="L15" s="327"/>
      <c r="M15" s="327"/>
      <c r="N15" s="328"/>
      <c r="O15" s="328"/>
      <c r="P15" s="328"/>
      <c r="Q15" s="327">
        <v>0.125</v>
      </c>
      <c r="R15" s="327">
        <v>0.25</v>
      </c>
      <c r="S15" s="327">
        <v>0.125</v>
      </c>
      <c r="T15" s="327">
        <v>0.25</v>
      </c>
      <c r="U15" s="327">
        <v>0.125</v>
      </c>
      <c r="V15" s="329"/>
      <c r="W15" s="329"/>
      <c r="X15" s="329"/>
      <c r="Y15" s="329"/>
      <c r="Z15" s="329"/>
      <c r="AA15" s="329"/>
      <c r="AB15" s="329"/>
      <c r="AC15" s="329"/>
      <c r="AD15" s="329"/>
    </row>
    <row r="16" spans="1:30" s="330" customFormat="1" ht="53" customHeight="1">
      <c r="A16" s="259">
        <v>13</v>
      </c>
      <c r="B16" s="326" t="s">
        <v>275</v>
      </c>
      <c r="C16" s="326" t="s">
        <v>299</v>
      </c>
      <c r="D16" s="259"/>
      <c r="E16" s="327">
        <v>0.125</v>
      </c>
      <c r="F16" s="327"/>
      <c r="G16" s="327"/>
      <c r="H16" s="327"/>
      <c r="I16" s="327"/>
      <c r="J16" s="259">
        <v>16.5</v>
      </c>
      <c r="K16" s="327"/>
      <c r="L16" s="327"/>
      <c r="M16" s="327"/>
      <c r="N16" s="328"/>
      <c r="O16" s="328"/>
      <c r="P16" s="328"/>
      <c r="Q16" s="327">
        <v>0</v>
      </c>
      <c r="R16" s="327"/>
      <c r="S16" s="327"/>
      <c r="T16" s="327"/>
      <c r="U16" s="327"/>
      <c r="V16" s="329"/>
      <c r="W16" s="329"/>
      <c r="X16" s="329"/>
      <c r="Y16" s="329"/>
      <c r="Z16" s="329"/>
      <c r="AA16" s="329"/>
      <c r="AB16" s="329"/>
      <c r="AC16" s="329"/>
      <c r="AD16" s="329"/>
    </row>
    <row r="17" spans="1:30" s="330" customFormat="1" ht="53" customHeight="1">
      <c r="A17" s="259"/>
      <c r="B17" s="326"/>
      <c r="C17" s="326"/>
      <c r="D17" s="259"/>
      <c r="E17" s="327"/>
      <c r="F17" s="327"/>
      <c r="G17" s="327"/>
      <c r="H17" s="327"/>
      <c r="I17" s="327"/>
      <c r="J17" s="259" t="s">
        <v>279</v>
      </c>
      <c r="K17" s="327"/>
      <c r="L17" s="327"/>
      <c r="M17" s="327"/>
      <c r="N17" s="328"/>
      <c r="O17" s="328"/>
      <c r="P17" s="328"/>
      <c r="Q17" s="327"/>
      <c r="R17" s="327"/>
      <c r="S17" s="327"/>
      <c r="T17" s="327"/>
      <c r="U17" s="327"/>
      <c r="V17" s="329"/>
      <c r="W17" s="329"/>
      <c r="X17" s="329"/>
      <c r="Y17" s="329"/>
      <c r="Z17" s="329"/>
      <c r="AA17" s="329"/>
      <c r="AB17" s="329"/>
      <c r="AC17" s="329"/>
      <c r="AD17" s="329"/>
    </row>
    <row r="18" spans="1:30" s="337" customFormat="1" ht="53" customHeight="1">
      <c r="A18" s="334">
        <v>14</v>
      </c>
      <c r="B18" s="335" t="s">
        <v>276</v>
      </c>
      <c r="C18" s="335" t="s">
        <v>318</v>
      </c>
      <c r="D18" s="259"/>
      <c r="E18" s="352">
        <v>0.5</v>
      </c>
      <c r="F18" s="327"/>
      <c r="G18" s="327"/>
      <c r="H18" s="327"/>
      <c r="I18" s="327"/>
      <c r="J18" s="259">
        <v>58</v>
      </c>
      <c r="K18" s="327"/>
      <c r="L18" s="327"/>
      <c r="M18" s="327"/>
      <c r="N18" s="328"/>
      <c r="O18" s="328"/>
      <c r="P18" s="328"/>
      <c r="Q18" s="327">
        <v>0</v>
      </c>
      <c r="R18" s="336"/>
      <c r="S18" s="336"/>
      <c r="T18" s="336"/>
      <c r="U18" s="336"/>
      <c r="V18" s="258"/>
      <c r="W18" s="329"/>
      <c r="X18" s="258"/>
      <c r="Y18" s="258"/>
      <c r="Z18" s="258"/>
      <c r="AA18" s="258"/>
      <c r="AB18" s="258"/>
      <c r="AC18" s="258"/>
      <c r="AD18" s="258"/>
    </row>
    <row r="19" spans="1:30" ht="53" customHeight="1">
      <c r="A19" s="334">
        <v>15</v>
      </c>
      <c r="B19" s="344" t="s">
        <v>277</v>
      </c>
      <c r="C19" s="344" t="s">
        <v>300</v>
      </c>
      <c r="D19" s="259"/>
      <c r="E19" s="352">
        <v>0.25</v>
      </c>
      <c r="F19" s="343"/>
      <c r="G19" s="343"/>
      <c r="H19" s="343"/>
      <c r="I19" s="343"/>
      <c r="J19" s="259">
        <v>6</v>
      </c>
      <c r="K19" s="343"/>
      <c r="L19" s="342"/>
      <c r="M19" s="342"/>
      <c r="N19" s="342"/>
      <c r="O19" s="342"/>
      <c r="P19" s="341"/>
    </row>
    <row r="20" spans="1:30" ht="53" customHeight="1">
      <c r="A20" s="334">
        <v>16</v>
      </c>
      <c r="B20" s="344" t="s">
        <v>278</v>
      </c>
      <c r="C20" s="344" t="s">
        <v>301</v>
      </c>
      <c r="D20" s="259"/>
      <c r="E20" s="352">
        <v>0.25</v>
      </c>
      <c r="F20" s="343"/>
      <c r="G20" s="343"/>
      <c r="H20" s="343"/>
      <c r="I20" s="343"/>
      <c r="J20" s="259">
        <v>6</v>
      </c>
      <c r="K20" s="343"/>
      <c r="L20" s="342"/>
      <c r="M20" s="342"/>
      <c r="N20" s="342"/>
      <c r="O20" s="342"/>
      <c r="P20" s="341"/>
    </row>
    <row r="21" spans="1:30" ht="31.5" customHeight="1">
      <c r="B21" s="440" t="s">
        <v>337</v>
      </c>
      <c r="C21" s="440"/>
      <c r="D21" s="262"/>
      <c r="E21" s="263"/>
      <c r="F21" s="263"/>
      <c r="G21" s="263"/>
      <c r="H21" s="263"/>
      <c r="I21" s="263"/>
      <c r="J21" s="263"/>
      <c r="K21" s="263"/>
      <c r="L21" s="262"/>
      <c r="M21" s="262"/>
      <c r="N21" s="262"/>
      <c r="O21" s="262"/>
    </row>
    <row r="22" spans="1:30" ht="12.75" customHeight="1">
      <c r="D22" s="262"/>
      <c r="E22" s="263"/>
      <c r="F22" s="263"/>
      <c r="G22" s="263"/>
      <c r="H22" s="263"/>
      <c r="I22" s="263"/>
      <c r="J22" s="263"/>
      <c r="K22" s="263"/>
      <c r="L22" s="262"/>
      <c r="M22" s="262"/>
      <c r="N22" s="262"/>
      <c r="O22" s="262"/>
    </row>
    <row r="23" spans="1:30" ht="12.75" customHeight="1">
      <c r="D23" s="262"/>
      <c r="E23" s="263"/>
      <c r="F23" s="263"/>
      <c r="G23" s="263"/>
      <c r="H23" s="263"/>
      <c r="I23" s="263"/>
      <c r="J23" s="263"/>
      <c r="K23" s="263"/>
      <c r="L23" s="262"/>
      <c r="M23" s="262"/>
      <c r="N23" s="262"/>
      <c r="O23" s="262"/>
    </row>
    <row r="24" spans="1:30" ht="12.75" customHeight="1">
      <c r="D24" s="262"/>
      <c r="E24" s="263"/>
      <c r="F24" s="263"/>
      <c r="G24" s="263"/>
      <c r="H24" s="263"/>
      <c r="I24" s="263"/>
      <c r="J24" s="263"/>
      <c r="K24" s="263"/>
      <c r="L24" s="262"/>
      <c r="M24" s="262"/>
      <c r="N24" s="262"/>
      <c r="O24" s="262"/>
    </row>
    <row r="25" spans="1:30" ht="12.75" customHeight="1">
      <c r="D25" s="262"/>
      <c r="E25" s="263"/>
      <c r="F25" s="263"/>
      <c r="G25" s="263"/>
      <c r="H25" s="263"/>
      <c r="I25" s="263"/>
      <c r="J25" s="263"/>
      <c r="K25" s="263"/>
      <c r="L25" s="262"/>
      <c r="M25" s="262"/>
      <c r="N25" s="262"/>
      <c r="O25" s="262"/>
    </row>
    <row r="26" spans="1:30" ht="12.75" customHeight="1">
      <c r="D26" s="262"/>
      <c r="E26" s="263"/>
      <c r="F26" s="263"/>
      <c r="G26" s="263"/>
      <c r="H26" s="263"/>
      <c r="I26" s="263"/>
      <c r="J26" s="263"/>
      <c r="K26" s="263"/>
      <c r="L26" s="262"/>
      <c r="M26" s="262"/>
      <c r="N26" s="262"/>
      <c r="O26" s="262"/>
    </row>
    <row r="27" spans="1:30" ht="12.75" customHeight="1">
      <c r="D27" s="262"/>
      <c r="E27" s="263"/>
      <c r="F27" s="263"/>
      <c r="G27" s="263"/>
      <c r="H27" s="263"/>
      <c r="I27" s="263"/>
      <c r="J27" s="263"/>
      <c r="K27" s="263"/>
      <c r="L27" s="262"/>
      <c r="M27" s="262"/>
      <c r="N27" s="262"/>
      <c r="O27" s="262"/>
    </row>
    <row r="28" spans="1:30" ht="12.75" customHeight="1">
      <c r="D28" s="262"/>
      <c r="E28" s="263"/>
      <c r="F28" s="263"/>
      <c r="G28" s="263"/>
      <c r="H28" s="263"/>
      <c r="I28" s="263"/>
      <c r="J28" s="263"/>
      <c r="K28" s="263"/>
      <c r="L28" s="262"/>
      <c r="M28" s="262"/>
      <c r="N28" s="262"/>
      <c r="O28" s="262"/>
    </row>
    <row r="29" spans="1:30" ht="12.75" customHeight="1">
      <c r="D29" s="262"/>
      <c r="E29" s="263"/>
      <c r="F29" s="263"/>
      <c r="G29" s="263"/>
      <c r="H29" s="263"/>
      <c r="I29" s="263"/>
      <c r="J29" s="263"/>
      <c r="K29" s="263"/>
      <c r="L29" s="262"/>
      <c r="M29" s="262"/>
      <c r="N29" s="262"/>
      <c r="O29" s="262"/>
    </row>
    <row r="30" spans="1:30" ht="12.75" customHeight="1">
      <c r="D30" s="262"/>
      <c r="E30" s="263"/>
      <c r="F30" s="263"/>
      <c r="G30" s="263"/>
      <c r="H30" s="263"/>
      <c r="I30" s="263"/>
      <c r="J30" s="263"/>
      <c r="K30" s="263"/>
      <c r="L30" s="262"/>
      <c r="M30" s="262"/>
      <c r="N30" s="262"/>
      <c r="O30" s="262"/>
    </row>
    <row r="31" spans="1:30" ht="12.75" customHeight="1">
      <c r="D31" s="262"/>
      <c r="E31" s="263"/>
      <c r="F31" s="263"/>
      <c r="G31" s="263"/>
      <c r="H31" s="263"/>
      <c r="I31" s="263"/>
      <c r="J31" s="263"/>
      <c r="K31" s="263"/>
      <c r="L31" s="262"/>
      <c r="M31" s="262"/>
      <c r="N31" s="262"/>
      <c r="O31" s="262"/>
    </row>
    <row r="32" spans="1:30" ht="12.75" customHeight="1">
      <c r="D32" s="262"/>
      <c r="E32" s="263"/>
      <c r="F32" s="263"/>
      <c r="G32" s="263"/>
      <c r="H32" s="263"/>
      <c r="I32" s="263"/>
      <c r="J32" s="263"/>
      <c r="K32" s="263"/>
      <c r="L32" s="262"/>
      <c r="M32" s="262"/>
      <c r="N32" s="262"/>
      <c r="O32" s="262"/>
    </row>
    <row r="33" spans="4:15" ht="12.75" customHeight="1">
      <c r="D33" s="262"/>
      <c r="E33" s="263"/>
      <c r="F33" s="263"/>
      <c r="G33" s="263"/>
      <c r="H33" s="263"/>
      <c r="I33" s="263"/>
      <c r="J33" s="263"/>
      <c r="K33" s="263"/>
      <c r="L33" s="262"/>
      <c r="M33" s="262"/>
      <c r="N33" s="262"/>
      <c r="O33" s="262"/>
    </row>
    <row r="34" spans="4:15" ht="12.75" customHeight="1">
      <c r="D34" s="262"/>
      <c r="E34" s="263"/>
      <c r="F34" s="263"/>
      <c r="G34" s="263"/>
      <c r="H34" s="263"/>
      <c r="I34" s="263"/>
      <c r="J34" s="263"/>
      <c r="K34" s="263"/>
      <c r="L34" s="262"/>
      <c r="M34" s="262"/>
      <c r="N34" s="262"/>
      <c r="O34" s="262"/>
    </row>
    <row r="35" spans="4:15" ht="12.75" customHeight="1">
      <c r="D35" s="262"/>
      <c r="E35" s="263"/>
      <c r="F35" s="263"/>
      <c r="G35" s="263"/>
      <c r="H35" s="263"/>
      <c r="I35" s="263"/>
      <c r="J35" s="263"/>
      <c r="K35" s="263"/>
      <c r="L35" s="262"/>
      <c r="M35" s="262"/>
      <c r="N35" s="262"/>
      <c r="O35" s="262"/>
    </row>
    <row r="36" spans="4:15" ht="12.75" customHeight="1">
      <c r="D36" s="262"/>
      <c r="E36" s="263"/>
      <c r="F36" s="263"/>
      <c r="G36" s="263"/>
      <c r="H36" s="263"/>
      <c r="I36" s="263"/>
      <c r="J36" s="263"/>
      <c r="K36" s="263"/>
      <c r="L36" s="262"/>
      <c r="M36" s="262"/>
      <c r="N36" s="262"/>
      <c r="O36" s="262"/>
    </row>
    <row r="37" spans="4:15" ht="12.75" customHeight="1">
      <c r="D37" s="262"/>
      <c r="E37" s="263"/>
      <c r="F37" s="263"/>
      <c r="G37" s="263"/>
      <c r="H37" s="263"/>
      <c r="I37" s="263"/>
      <c r="J37" s="263"/>
      <c r="K37" s="263"/>
      <c r="L37" s="262"/>
      <c r="M37" s="262"/>
      <c r="N37" s="262"/>
      <c r="O37" s="262"/>
    </row>
    <row r="38" spans="4:15" ht="12.75" customHeight="1">
      <c r="D38" s="262"/>
      <c r="E38" s="263"/>
      <c r="F38" s="263"/>
      <c r="G38" s="263"/>
      <c r="H38" s="263"/>
      <c r="I38" s="263"/>
      <c r="J38" s="263"/>
      <c r="K38" s="263"/>
      <c r="L38" s="262"/>
      <c r="M38" s="262"/>
      <c r="N38" s="262"/>
      <c r="O38" s="262"/>
    </row>
    <row r="39" spans="4:15" ht="12.75" customHeight="1">
      <c r="D39" s="262"/>
      <c r="E39" s="263"/>
      <c r="F39" s="263"/>
      <c r="G39" s="263"/>
      <c r="H39" s="263"/>
      <c r="I39" s="263"/>
      <c r="J39" s="263"/>
      <c r="K39" s="263"/>
      <c r="L39" s="262"/>
      <c r="M39" s="262"/>
      <c r="N39" s="262"/>
      <c r="O39" s="262"/>
    </row>
    <row r="40" spans="4:15" ht="12.75" customHeight="1">
      <c r="D40" s="262"/>
      <c r="E40" s="263"/>
      <c r="F40" s="263"/>
      <c r="G40" s="263"/>
      <c r="H40" s="263"/>
      <c r="I40" s="263"/>
      <c r="J40" s="263"/>
      <c r="K40" s="263"/>
      <c r="L40" s="262"/>
      <c r="M40" s="262"/>
      <c r="N40" s="262"/>
      <c r="O40" s="262"/>
    </row>
    <row r="41" spans="4:15" ht="12.75" customHeight="1">
      <c r="D41" s="262"/>
      <c r="E41" s="263"/>
      <c r="F41" s="263"/>
      <c r="G41" s="263"/>
      <c r="H41" s="263"/>
      <c r="I41" s="263"/>
      <c r="J41" s="263"/>
      <c r="K41" s="263"/>
      <c r="L41" s="262"/>
      <c r="M41" s="262"/>
      <c r="N41" s="262"/>
      <c r="O41" s="262"/>
    </row>
    <row r="42" spans="4:15" ht="12.75" customHeight="1">
      <c r="D42" s="262"/>
      <c r="E42" s="263"/>
      <c r="F42" s="263"/>
      <c r="G42" s="263"/>
      <c r="H42" s="263"/>
      <c r="I42" s="263"/>
      <c r="J42" s="263"/>
      <c r="K42" s="263"/>
      <c r="L42" s="262"/>
      <c r="M42" s="262"/>
      <c r="N42" s="262"/>
      <c r="O42" s="262"/>
    </row>
    <row r="43" spans="4:15" ht="12.75" customHeight="1">
      <c r="D43" s="262"/>
      <c r="E43" s="263"/>
      <c r="F43" s="263"/>
      <c r="G43" s="263"/>
      <c r="H43" s="263"/>
      <c r="I43" s="263"/>
      <c r="J43" s="263"/>
      <c r="K43" s="263"/>
      <c r="L43" s="262"/>
      <c r="M43" s="262"/>
      <c r="N43" s="262"/>
      <c r="O43" s="262"/>
    </row>
    <row r="44" spans="4:15" ht="12.75" customHeight="1">
      <c r="D44" s="262"/>
      <c r="E44" s="263"/>
      <c r="F44" s="263"/>
      <c r="G44" s="263"/>
      <c r="H44" s="263"/>
      <c r="I44" s="263"/>
      <c r="J44" s="263"/>
      <c r="K44" s="263"/>
      <c r="L44" s="262"/>
      <c r="M44" s="262"/>
      <c r="N44" s="262"/>
      <c r="O44" s="262"/>
    </row>
    <row r="45" spans="4:15" ht="12.75" customHeight="1">
      <c r="D45" s="262"/>
      <c r="E45" s="263"/>
      <c r="F45" s="263"/>
      <c r="G45" s="263"/>
      <c r="H45" s="263"/>
      <c r="I45" s="263"/>
      <c r="J45" s="263"/>
      <c r="K45" s="263"/>
      <c r="L45" s="262"/>
      <c r="M45" s="262"/>
      <c r="N45" s="262"/>
      <c r="O45" s="262"/>
    </row>
    <row r="46" spans="4:15" ht="12.75" customHeight="1">
      <c r="D46" s="262"/>
      <c r="E46" s="263"/>
      <c r="F46" s="263"/>
      <c r="G46" s="263"/>
      <c r="H46" s="263"/>
      <c r="I46" s="263"/>
      <c r="J46" s="263"/>
      <c r="K46" s="263"/>
      <c r="L46" s="262"/>
      <c r="M46" s="262"/>
      <c r="N46" s="262"/>
      <c r="O46" s="262"/>
    </row>
    <row r="47" spans="4:15" ht="12.75" customHeight="1">
      <c r="D47" s="262"/>
      <c r="E47" s="263"/>
      <c r="F47" s="263"/>
      <c r="G47" s="263"/>
      <c r="H47" s="263"/>
      <c r="I47" s="263"/>
      <c r="J47" s="263"/>
      <c r="K47" s="263"/>
      <c r="L47" s="262"/>
      <c r="M47" s="262"/>
      <c r="N47" s="262"/>
      <c r="O47" s="262"/>
    </row>
    <row r="48" spans="4:15" ht="12.75" customHeight="1">
      <c r="D48" s="262"/>
      <c r="E48" s="263"/>
      <c r="F48" s="263"/>
      <c r="G48" s="263"/>
      <c r="H48" s="263"/>
      <c r="I48" s="263"/>
      <c r="J48" s="263"/>
      <c r="K48" s="263"/>
      <c r="L48" s="262"/>
      <c r="M48" s="262"/>
      <c r="N48" s="262"/>
      <c r="O48" s="262"/>
    </row>
    <row r="49" spans="4:15" ht="12.75" customHeight="1">
      <c r="D49" s="262"/>
      <c r="E49" s="263"/>
      <c r="F49" s="263"/>
      <c r="G49" s="263"/>
      <c r="H49" s="263"/>
      <c r="I49" s="263"/>
      <c r="J49" s="263"/>
      <c r="K49" s="263"/>
      <c r="L49" s="262"/>
      <c r="M49" s="262"/>
      <c r="N49" s="262"/>
      <c r="O49" s="262"/>
    </row>
    <row r="50" spans="4:15" ht="12.75" customHeight="1">
      <c r="D50" s="262"/>
      <c r="E50" s="263"/>
      <c r="F50" s="263"/>
      <c r="G50" s="263"/>
      <c r="H50" s="263"/>
      <c r="I50" s="263"/>
      <c r="J50" s="263"/>
      <c r="K50" s="263"/>
      <c r="L50" s="262"/>
      <c r="M50" s="262"/>
      <c r="N50" s="262"/>
      <c r="O50" s="262"/>
    </row>
    <row r="51" spans="4:15" ht="12.75" customHeight="1">
      <c r="D51" s="262"/>
      <c r="E51" s="263"/>
      <c r="F51" s="263"/>
      <c r="G51" s="263"/>
      <c r="H51" s="263"/>
      <c r="I51" s="263"/>
      <c r="J51" s="263"/>
      <c r="K51" s="263"/>
      <c r="L51" s="262"/>
      <c r="M51" s="262"/>
      <c r="N51" s="262"/>
      <c r="O51" s="262"/>
    </row>
    <row r="52" spans="4:15" ht="12.75" customHeight="1">
      <c r="D52" s="262"/>
      <c r="E52" s="263"/>
      <c r="F52" s="263"/>
      <c r="G52" s="263"/>
      <c r="H52" s="263"/>
      <c r="I52" s="263"/>
      <c r="J52" s="263"/>
      <c r="K52" s="263"/>
      <c r="L52" s="262"/>
      <c r="M52" s="262"/>
      <c r="N52" s="262"/>
      <c r="O52" s="262"/>
    </row>
    <row r="53" spans="4:15" ht="12.75" customHeight="1">
      <c r="D53" s="262"/>
      <c r="E53" s="263"/>
      <c r="F53" s="263"/>
      <c r="G53" s="263"/>
      <c r="H53" s="263"/>
      <c r="I53" s="263"/>
      <c r="J53" s="263"/>
      <c r="K53" s="263"/>
      <c r="L53" s="262"/>
      <c r="M53" s="262"/>
      <c r="N53" s="262"/>
      <c r="O53" s="262"/>
    </row>
    <row r="54" spans="4:15" ht="12.75" customHeight="1">
      <c r="D54" s="262"/>
      <c r="E54" s="263"/>
      <c r="F54" s="263"/>
      <c r="G54" s="263"/>
      <c r="H54" s="263"/>
      <c r="I54" s="263"/>
      <c r="J54" s="263"/>
      <c r="K54" s="263"/>
      <c r="L54" s="262"/>
      <c r="M54" s="262"/>
      <c r="N54" s="262"/>
      <c r="O54" s="262"/>
    </row>
    <row r="55" spans="4:15" ht="12.75" customHeight="1">
      <c r="D55" s="262"/>
      <c r="E55" s="263"/>
      <c r="F55" s="263"/>
      <c r="G55" s="263"/>
      <c r="H55" s="263"/>
      <c r="I55" s="263"/>
      <c r="J55" s="263"/>
      <c r="K55" s="263"/>
      <c r="L55" s="262"/>
      <c r="M55" s="262"/>
      <c r="N55" s="262"/>
      <c r="O55" s="262"/>
    </row>
    <row r="56" spans="4:15" ht="12.75" customHeight="1">
      <c r="D56" s="262"/>
      <c r="E56" s="263"/>
      <c r="F56" s="263"/>
      <c r="G56" s="263"/>
      <c r="H56" s="263"/>
      <c r="I56" s="263"/>
      <c r="J56" s="263"/>
      <c r="K56" s="263"/>
      <c r="L56" s="262"/>
      <c r="M56" s="262"/>
      <c r="N56" s="262"/>
      <c r="O56" s="262"/>
    </row>
    <row r="57" spans="4:15" ht="12.75" customHeight="1">
      <c r="D57" s="262"/>
      <c r="E57" s="263"/>
      <c r="F57" s="263"/>
      <c r="G57" s="263"/>
      <c r="H57" s="263"/>
      <c r="I57" s="263"/>
      <c r="J57" s="263"/>
      <c r="K57" s="263"/>
      <c r="L57" s="262"/>
      <c r="M57" s="262"/>
      <c r="N57" s="262"/>
      <c r="O57" s="262"/>
    </row>
    <row r="58" spans="4:15" ht="12.75" customHeight="1">
      <c r="D58" s="262"/>
      <c r="E58" s="263"/>
      <c r="F58" s="263"/>
      <c r="G58" s="263"/>
      <c r="H58" s="263"/>
      <c r="I58" s="263"/>
      <c r="J58" s="263"/>
      <c r="K58" s="263"/>
      <c r="L58" s="262"/>
      <c r="M58" s="262"/>
      <c r="N58" s="262"/>
      <c r="O58" s="262"/>
    </row>
    <row r="59" spans="4:15" ht="12.75" customHeight="1">
      <c r="D59" s="262"/>
      <c r="E59" s="263"/>
      <c r="F59" s="263"/>
      <c r="G59" s="263"/>
      <c r="H59" s="263"/>
      <c r="I59" s="263"/>
      <c r="J59" s="263"/>
      <c r="K59" s="263"/>
      <c r="L59" s="262"/>
      <c r="M59" s="262"/>
      <c r="N59" s="262"/>
      <c r="O59" s="262"/>
    </row>
    <row r="60" spans="4:15" ht="12.75" customHeight="1">
      <c r="D60" s="262"/>
      <c r="E60" s="263"/>
      <c r="F60" s="263"/>
      <c r="G60" s="263"/>
      <c r="H60" s="263"/>
      <c r="I60" s="263"/>
      <c r="J60" s="263"/>
      <c r="K60" s="263"/>
      <c r="L60" s="262"/>
      <c r="M60" s="262"/>
      <c r="N60" s="262"/>
      <c r="O60" s="262"/>
    </row>
    <row r="61" spans="4:15" ht="12.75" customHeight="1">
      <c r="D61" s="262"/>
      <c r="E61" s="263"/>
      <c r="F61" s="263"/>
      <c r="G61" s="263"/>
      <c r="H61" s="263"/>
      <c r="I61" s="263"/>
      <c r="J61" s="263"/>
      <c r="K61" s="263"/>
      <c r="L61" s="262"/>
      <c r="M61" s="262"/>
      <c r="N61" s="262"/>
      <c r="O61" s="262"/>
    </row>
    <row r="62" spans="4:15" ht="12.75" customHeight="1">
      <c r="D62" s="262"/>
      <c r="E62" s="263"/>
      <c r="F62" s="263"/>
      <c r="G62" s="263"/>
      <c r="H62" s="263"/>
      <c r="I62" s="263"/>
      <c r="J62" s="263"/>
      <c r="K62" s="263"/>
      <c r="L62" s="262"/>
      <c r="M62" s="262"/>
      <c r="N62" s="262"/>
      <c r="O62" s="262"/>
    </row>
    <row r="63" spans="4:15" ht="12.75" customHeight="1">
      <c r="D63" s="262"/>
      <c r="E63" s="263"/>
      <c r="F63" s="263"/>
      <c r="G63" s="263"/>
      <c r="H63" s="263"/>
      <c r="I63" s="263"/>
      <c r="J63" s="263"/>
      <c r="K63" s="263"/>
      <c r="L63" s="262"/>
      <c r="M63" s="262"/>
      <c r="N63" s="262"/>
      <c r="O63" s="262"/>
    </row>
    <row r="64" spans="4:15" ht="12.75" customHeight="1">
      <c r="D64" s="262"/>
      <c r="E64" s="263"/>
      <c r="F64" s="263"/>
      <c r="G64" s="263"/>
      <c r="H64" s="263"/>
      <c r="I64" s="263"/>
      <c r="J64" s="263"/>
      <c r="K64" s="263"/>
      <c r="L64" s="262"/>
      <c r="M64" s="262"/>
      <c r="N64" s="262"/>
      <c r="O64" s="262"/>
    </row>
    <row r="65" spans="4:15" ht="12.75" customHeight="1">
      <c r="D65" s="262"/>
      <c r="E65" s="263"/>
      <c r="F65" s="263"/>
      <c r="G65" s="263"/>
      <c r="H65" s="263"/>
      <c r="I65" s="263"/>
      <c r="J65" s="263"/>
      <c r="K65" s="263"/>
      <c r="L65" s="262"/>
      <c r="M65" s="262"/>
      <c r="N65" s="262"/>
      <c r="O65" s="262"/>
    </row>
    <row r="66" spans="4:15" ht="12.75" customHeight="1">
      <c r="D66" s="262"/>
      <c r="E66" s="263"/>
      <c r="F66" s="263"/>
      <c r="G66" s="263"/>
      <c r="H66" s="263"/>
      <c r="I66" s="263"/>
      <c r="J66" s="263"/>
      <c r="K66" s="263"/>
      <c r="L66" s="262"/>
      <c r="M66" s="262"/>
      <c r="N66" s="262"/>
      <c r="O66" s="262"/>
    </row>
    <row r="67" spans="4:15" ht="12.75" customHeight="1">
      <c r="D67" s="262"/>
      <c r="E67" s="263"/>
      <c r="F67" s="263"/>
      <c r="G67" s="263"/>
      <c r="H67" s="263"/>
      <c r="I67" s="263"/>
      <c r="J67" s="263"/>
      <c r="K67" s="263"/>
      <c r="L67" s="262"/>
      <c r="M67" s="262"/>
      <c r="N67" s="262"/>
      <c r="O67" s="262"/>
    </row>
    <row r="68" spans="4:15" ht="12.75" customHeight="1">
      <c r="D68" s="262"/>
      <c r="E68" s="263"/>
      <c r="F68" s="263"/>
      <c r="G68" s="263"/>
      <c r="H68" s="263"/>
      <c r="I68" s="263"/>
      <c r="J68" s="263"/>
      <c r="K68" s="263"/>
      <c r="L68" s="262"/>
      <c r="M68" s="262"/>
      <c r="N68" s="262"/>
      <c r="O68" s="262"/>
    </row>
    <row r="69" spans="4:15" ht="12.75" customHeight="1">
      <c r="D69" s="262"/>
      <c r="E69" s="263"/>
      <c r="F69" s="263"/>
      <c r="G69" s="263"/>
      <c r="H69" s="263"/>
      <c r="I69" s="263"/>
      <c r="J69" s="263"/>
      <c r="K69" s="263"/>
      <c r="L69" s="262"/>
      <c r="M69" s="262"/>
      <c r="N69" s="262"/>
      <c r="O69" s="262"/>
    </row>
    <row r="70" spans="4:15" ht="12.75" customHeight="1">
      <c r="D70" s="262"/>
      <c r="E70" s="263"/>
      <c r="F70" s="263"/>
      <c r="G70" s="263"/>
      <c r="H70" s="263"/>
      <c r="I70" s="263"/>
      <c r="J70" s="263"/>
      <c r="K70" s="263"/>
      <c r="L70" s="262"/>
      <c r="M70" s="262"/>
      <c r="N70" s="262"/>
      <c r="O70" s="262"/>
    </row>
    <row r="71" spans="4:15" ht="12.75" customHeight="1">
      <c r="D71" s="262"/>
      <c r="E71" s="263"/>
      <c r="F71" s="263"/>
      <c r="G71" s="263"/>
      <c r="H71" s="263"/>
      <c r="I71" s="263"/>
      <c r="J71" s="263"/>
      <c r="K71" s="263"/>
      <c r="L71" s="262"/>
      <c r="M71" s="262"/>
      <c r="N71" s="262"/>
      <c r="O71" s="262"/>
    </row>
    <row r="72" spans="4:15" ht="12.75" customHeight="1">
      <c r="D72" s="262"/>
      <c r="E72" s="263"/>
      <c r="F72" s="263"/>
      <c r="G72" s="263"/>
      <c r="H72" s="263"/>
      <c r="I72" s="263"/>
      <c r="J72" s="263"/>
      <c r="K72" s="263"/>
      <c r="L72" s="262"/>
      <c r="M72" s="262"/>
      <c r="N72" s="262"/>
      <c r="O72" s="262"/>
    </row>
    <row r="73" spans="4:15" ht="12.75" customHeight="1">
      <c r="D73" s="262"/>
      <c r="E73" s="263"/>
      <c r="F73" s="263"/>
      <c r="G73" s="263"/>
      <c r="H73" s="263"/>
      <c r="I73" s="263"/>
      <c r="J73" s="263"/>
      <c r="K73" s="263"/>
      <c r="L73" s="262"/>
      <c r="M73" s="262"/>
      <c r="N73" s="262"/>
      <c r="O73" s="262"/>
    </row>
    <row r="74" spans="4:15" ht="12.75" customHeight="1">
      <c r="D74" s="262"/>
      <c r="E74" s="263"/>
      <c r="F74" s="263"/>
      <c r="G74" s="263"/>
      <c r="H74" s="263"/>
      <c r="I74" s="263"/>
      <c r="J74" s="263"/>
      <c r="K74" s="263"/>
      <c r="L74" s="262"/>
      <c r="M74" s="262"/>
      <c r="N74" s="262"/>
      <c r="O74" s="262"/>
    </row>
    <row r="75" spans="4:15" ht="12.75" customHeight="1">
      <c r="D75" s="262"/>
      <c r="E75" s="263"/>
      <c r="F75" s="263"/>
      <c r="G75" s="263"/>
      <c r="H75" s="263"/>
      <c r="I75" s="263"/>
      <c r="J75" s="263"/>
      <c r="K75" s="263"/>
      <c r="L75" s="262"/>
      <c r="M75" s="262"/>
      <c r="N75" s="262"/>
      <c r="O75" s="262"/>
    </row>
    <row r="76" spans="4:15" ht="12.75" customHeight="1">
      <c r="D76" s="262"/>
      <c r="E76" s="263"/>
      <c r="F76" s="263"/>
      <c r="G76" s="263"/>
      <c r="H76" s="263"/>
      <c r="I76" s="263"/>
      <c r="J76" s="263"/>
      <c r="K76" s="263"/>
      <c r="L76" s="262"/>
      <c r="M76" s="262"/>
      <c r="N76" s="262"/>
      <c r="O76" s="262"/>
    </row>
    <row r="77" spans="4:15" ht="12.75" customHeight="1">
      <c r="D77" s="262"/>
      <c r="E77" s="263"/>
      <c r="F77" s="263"/>
      <c r="G77" s="263"/>
      <c r="H77" s="263"/>
      <c r="I77" s="263"/>
      <c r="J77" s="263"/>
      <c r="K77" s="263"/>
      <c r="L77" s="262"/>
      <c r="M77" s="262"/>
      <c r="N77" s="262"/>
      <c r="O77" s="262"/>
    </row>
    <row r="78" spans="4:15" ht="12.75" customHeight="1">
      <c r="D78" s="262"/>
      <c r="E78" s="263"/>
      <c r="F78" s="263"/>
      <c r="G78" s="263"/>
      <c r="H78" s="263"/>
      <c r="I78" s="263"/>
      <c r="J78" s="263"/>
      <c r="K78" s="263"/>
      <c r="L78" s="262"/>
      <c r="M78" s="262"/>
      <c r="N78" s="262"/>
      <c r="O78" s="262"/>
    </row>
    <row r="79" spans="4:15" ht="12.75" customHeight="1">
      <c r="D79" s="262"/>
      <c r="E79" s="263"/>
      <c r="F79" s="263"/>
      <c r="G79" s="263"/>
      <c r="H79" s="263"/>
      <c r="I79" s="263"/>
      <c r="J79" s="263"/>
      <c r="K79" s="263"/>
      <c r="L79" s="262"/>
      <c r="M79" s="262"/>
      <c r="N79" s="262"/>
      <c r="O79" s="262"/>
    </row>
    <row r="80" spans="4:15" ht="12.75" customHeight="1">
      <c r="D80" s="262"/>
      <c r="E80" s="263"/>
      <c r="F80" s="263"/>
      <c r="G80" s="263"/>
      <c r="H80" s="263"/>
      <c r="I80" s="263"/>
      <c r="J80" s="263"/>
      <c r="K80" s="263"/>
      <c r="L80" s="262"/>
      <c r="M80" s="262"/>
      <c r="N80" s="262"/>
      <c r="O80" s="262"/>
    </row>
    <row r="81" spans="4:15" ht="12.75" customHeight="1">
      <c r="D81" s="262"/>
      <c r="E81" s="263"/>
      <c r="F81" s="263"/>
      <c r="G81" s="263"/>
      <c r="H81" s="263"/>
      <c r="I81" s="263"/>
      <c r="J81" s="263"/>
      <c r="K81" s="263"/>
      <c r="L81" s="262"/>
      <c r="M81" s="262"/>
      <c r="N81" s="262"/>
      <c r="O81" s="262"/>
    </row>
    <row r="82" spans="4:15" ht="12.75" customHeight="1">
      <c r="D82" s="262"/>
      <c r="E82" s="263"/>
      <c r="F82" s="263"/>
      <c r="G82" s="263"/>
      <c r="H82" s="263"/>
      <c r="I82" s="263"/>
      <c r="J82" s="263"/>
      <c r="K82" s="263"/>
      <c r="L82" s="262"/>
      <c r="M82" s="262"/>
      <c r="N82" s="262"/>
      <c r="O82" s="262"/>
    </row>
    <row r="83" spans="4:15" ht="12.75" customHeight="1">
      <c r="D83" s="262"/>
      <c r="E83" s="263"/>
      <c r="F83" s="263"/>
      <c r="G83" s="263"/>
      <c r="H83" s="263"/>
      <c r="I83" s="263"/>
      <c r="J83" s="263"/>
      <c r="K83" s="263"/>
      <c r="L83" s="262"/>
      <c r="M83" s="262"/>
      <c r="N83" s="262"/>
      <c r="O83" s="262"/>
    </row>
    <row r="84" spans="4:15" ht="12.75" customHeight="1">
      <c r="D84" s="262"/>
      <c r="E84" s="263"/>
      <c r="F84" s="263"/>
      <c r="G84" s="263"/>
      <c r="H84" s="263"/>
      <c r="I84" s="263"/>
      <c r="J84" s="263"/>
      <c r="K84" s="263"/>
      <c r="L84" s="262"/>
      <c r="M84" s="262"/>
      <c r="N84" s="262"/>
      <c r="O84" s="262"/>
    </row>
    <row r="85" spans="4:15" ht="12.75" customHeight="1">
      <c r="D85" s="262"/>
      <c r="E85" s="263"/>
      <c r="F85" s="263"/>
      <c r="G85" s="263"/>
      <c r="H85" s="263"/>
      <c r="I85" s="263"/>
      <c r="J85" s="263"/>
      <c r="K85" s="263"/>
      <c r="L85" s="262"/>
      <c r="M85" s="262"/>
      <c r="N85" s="262"/>
      <c r="O85" s="262"/>
    </row>
    <row r="86" spans="4:15" ht="12.75" customHeight="1">
      <c r="D86" s="262"/>
      <c r="E86" s="263"/>
      <c r="F86" s="263"/>
      <c r="G86" s="263"/>
      <c r="H86" s="263"/>
      <c r="I86" s="263"/>
      <c r="J86" s="263"/>
      <c r="K86" s="263"/>
      <c r="L86" s="262"/>
      <c r="M86" s="262"/>
      <c r="N86" s="262"/>
      <c r="O86" s="262"/>
    </row>
    <row r="87" spans="4:15" ht="12.75" customHeight="1">
      <c r="D87" s="262"/>
      <c r="E87" s="263"/>
      <c r="F87" s="263"/>
      <c r="G87" s="263"/>
      <c r="H87" s="263"/>
      <c r="I87" s="263"/>
      <c r="J87" s="263"/>
      <c r="K87" s="263"/>
      <c r="L87" s="262"/>
      <c r="M87" s="262"/>
      <c r="N87" s="262"/>
      <c r="O87" s="262"/>
    </row>
    <row r="88" spans="4:15" ht="12.75" customHeight="1">
      <c r="D88" s="262"/>
      <c r="E88" s="263"/>
      <c r="F88" s="263"/>
      <c r="G88" s="263"/>
      <c r="H88" s="263"/>
      <c r="I88" s="263"/>
      <c r="J88" s="263"/>
      <c r="K88" s="263"/>
      <c r="L88" s="262"/>
      <c r="M88" s="262"/>
      <c r="N88" s="262"/>
      <c r="O88" s="262"/>
    </row>
    <row r="89" spans="4:15" ht="12.75" customHeight="1">
      <c r="D89" s="262"/>
      <c r="E89" s="263"/>
      <c r="F89" s="263"/>
      <c r="G89" s="263"/>
      <c r="H89" s="263"/>
      <c r="I89" s="263"/>
      <c r="J89" s="263"/>
      <c r="K89" s="263"/>
      <c r="L89" s="262"/>
      <c r="M89" s="262"/>
      <c r="N89" s="262"/>
      <c r="O89" s="262"/>
    </row>
    <row r="90" spans="4:15" ht="12.75" customHeight="1">
      <c r="D90" s="262"/>
      <c r="E90" s="263"/>
      <c r="F90" s="263"/>
      <c r="G90" s="263"/>
      <c r="H90" s="263"/>
      <c r="I90" s="263"/>
      <c r="J90" s="263"/>
      <c r="K90" s="263"/>
      <c r="L90" s="262"/>
      <c r="M90" s="262"/>
      <c r="N90" s="262"/>
      <c r="O90" s="262"/>
    </row>
    <row r="91" spans="4:15" ht="12.75" customHeight="1">
      <c r="D91" s="262"/>
      <c r="E91" s="263"/>
      <c r="F91" s="263"/>
      <c r="G91" s="263"/>
      <c r="H91" s="263"/>
      <c r="I91" s="263"/>
      <c r="J91" s="263"/>
      <c r="K91" s="263"/>
      <c r="L91" s="262"/>
      <c r="M91" s="262"/>
      <c r="N91" s="262"/>
      <c r="O91" s="262"/>
    </row>
    <row r="92" spans="4:15" ht="12.75" customHeight="1">
      <c r="D92" s="262"/>
      <c r="E92" s="263"/>
      <c r="F92" s="263"/>
      <c r="G92" s="263"/>
      <c r="H92" s="263"/>
      <c r="I92" s="263"/>
      <c r="J92" s="263"/>
      <c r="K92" s="263"/>
      <c r="L92" s="262"/>
      <c r="M92" s="262"/>
      <c r="N92" s="262"/>
      <c r="O92" s="262"/>
    </row>
    <row r="93" spans="4:15" ht="12.75" customHeight="1">
      <c r="D93" s="262"/>
      <c r="E93" s="263"/>
      <c r="F93" s="263"/>
      <c r="G93" s="263"/>
      <c r="H93" s="263"/>
      <c r="I93" s="263"/>
      <c r="J93" s="263"/>
      <c r="K93" s="263"/>
      <c r="L93" s="262"/>
      <c r="M93" s="262"/>
      <c r="N93" s="262"/>
      <c r="O93" s="262"/>
    </row>
    <row r="94" spans="4:15" ht="12.75" customHeight="1">
      <c r="D94" s="262"/>
      <c r="E94" s="263"/>
      <c r="F94" s="263"/>
      <c r="G94" s="263"/>
      <c r="H94" s="263"/>
      <c r="I94" s="263"/>
      <c r="J94" s="263"/>
      <c r="K94" s="263"/>
      <c r="L94" s="262"/>
      <c r="M94" s="262"/>
      <c r="N94" s="262"/>
      <c r="O94" s="262"/>
    </row>
    <row r="95" spans="4:15" ht="12.75" customHeight="1">
      <c r="D95" s="262"/>
      <c r="E95" s="263"/>
      <c r="F95" s="263"/>
      <c r="G95" s="263"/>
      <c r="H95" s="263"/>
      <c r="I95" s="263"/>
      <c r="J95" s="263"/>
      <c r="K95" s="263"/>
      <c r="L95" s="262"/>
      <c r="M95" s="262"/>
      <c r="N95" s="262"/>
      <c r="O95" s="262"/>
    </row>
    <row r="96" spans="4:15" ht="12.75" customHeight="1">
      <c r="D96" s="262"/>
      <c r="E96" s="263"/>
      <c r="F96" s="263"/>
      <c r="G96" s="263"/>
      <c r="H96" s="263"/>
      <c r="I96" s="263"/>
      <c r="J96" s="263"/>
      <c r="K96" s="263"/>
      <c r="L96" s="262"/>
      <c r="M96" s="262"/>
      <c r="N96" s="262"/>
      <c r="O96" s="262"/>
    </row>
    <row r="97" spans="4:15" ht="12.75" customHeight="1">
      <c r="D97" s="262"/>
      <c r="E97" s="263"/>
      <c r="F97" s="263"/>
      <c r="G97" s="263"/>
      <c r="H97" s="263"/>
      <c r="I97" s="263"/>
      <c r="J97" s="263"/>
      <c r="K97" s="263"/>
      <c r="L97" s="262"/>
      <c r="M97" s="262"/>
      <c r="N97" s="262"/>
      <c r="O97" s="262"/>
    </row>
    <row r="98" spans="4:15" ht="12.75" customHeight="1">
      <c r="D98" s="262"/>
      <c r="E98" s="263"/>
      <c r="F98" s="263"/>
      <c r="G98" s="263"/>
      <c r="H98" s="263"/>
      <c r="I98" s="263"/>
      <c r="J98" s="263"/>
      <c r="K98" s="263"/>
      <c r="L98" s="262"/>
      <c r="M98" s="262"/>
      <c r="N98" s="262"/>
      <c r="O98" s="262"/>
    </row>
    <row r="99" spans="4:15" ht="12.75" customHeight="1">
      <c r="D99" s="262"/>
      <c r="E99" s="263"/>
      <c r="F99" s="263"/>
      <c r="G99" s="263"/>
      <c r="H99" s="263"/>
      <c r="I99" s="263"/>
      <c r="J99" s="263"/>
      <c r="K99" s="263"/>
      <c r="L99" s="262"/>
      <c r="M99" s="262"/>
      <c r="N99" s="262"/>
      <c r="O99" s="262"/>
    </row>
    <row r="100" spans="4:15" ht="12.75" customHeight="1">
      <c r="D100" s="262"/>
      <c r="E100" s="263"/>
      <c r="F100" s="263"/>
      <c r="G100" s="263"/>
      <c r="H100" s="263"/>
      <c r="I100" s="263"/>
      <c r="J100" s="263"/>
      <c r="K100" s="263"/>
      <c r="L100" s="262"/>
      <c r="M100" s="262"/>
      <c r="N100" s="262"/>
      <c r="O100" s="262"/>
    </row>
    <row r="101" spans="4:15" ht="12.75" customHeight="1">
      <c r="D101" s="262"/>
      <c r="E101" s="263"/>
      <c r="F101" s="263"/>
      <c r="G101" s="263"/>
      <c r="H101" s="263"/>
      <c r="I101" s="263"/>
      <c r="J101" s="263"/>
      <c r="K101" s="263"/>
      <c r="L101" s="262"/>
      <c r="M101" s="262"/>
      <c r="N101" s="262"/>
      <c r="O101" s="262"/>
    </row>
    <row r="102" spans="4:15" ht="12.75" customHeight="1">
      <c r="D102" s="262"/>
      <c r="E102" s="263"/>
      <c r="F102" s="263"/>
      <c r="G102" s="263"/>
      <c r="H102" s="263"/>
      <c r="I102" s="263"/>
      <c r="J102" s="263"/>
      <c r="K102" s="263"/>
      <c r="L102" s="262"/>
      <c r="M102" s="262"/>
      <c r="N102" s="262"/>
      <c r="O102" s="262"/>
    </row>
    <row r="103" spans="4:15" ht="12.75" customHeight="1">
      <c r="D103" s="262"/>
      <c r="E103" s="263"/>
      <c r="F103" s="263"/>
      <c r="G103" s="263"/>
      <c r="H103" s="263"/>
      <c r="I103" s="263"/>
      <c r="J103" s="263"/>
      <c r="K103" s="263"/>
      <c r="L103" s="262"/>
      <c r="M103" s="262"/>
      <c r="N103" s="262"/>
      <c r="O103" s="262"/>
    </row>
    <row r="104" spans="4:15" ht="12.75" customHeight="1">
      <c r="D104" s="262"/>
      <c r="L104" s="262"/>
      <c r="M104" s="262"/>
      <c r="N104" s="262"/>
      <c r="O104" s="262"/>
    </row>
    <row r="105" spans="4:15" ht="12.75" customHeight="1">
      <c r="D105" s="262"/>
      <c r="L105" s="262"/>
      <c r="M105" s="262"/>
      <c r="N105" s="262"/>
      <c r="O105" s="262"/>
    </row>
    <row r="106" spans="4:15" ht="12.75" customHeight="1">
      <c r="D106" s="262"/>
      <c r="L106" s="262"/>
      <c r="M106" s="262"/>
      <c r="N106" s="262"/>
      <c r="O106" s="262"/>
    </row>
    <row r="107" spans="4:15" ht="12.75" customHeight="1">
      <c r="D107" s="262"/>
      <c r="L107" s="262"/>
      <c r="M107" s="262"/>
      <c r="N107" s="262"/>
      <c r="O107" s="262"/>
    </row>
    <row r="108" spans="4:15" ht="12.75" customHeight="1">
      <c r="D108" s="262"/>
      <c r="L108" s="262"/>
      <c r="M108" s="262"/>
      <c r="N108" s="262"/>
      <c r="O108" s="262"/>
    </row>
    <row r="109" spans="4:15" ht="12.75" customHeight="1">
      <c r="D109" s="262"/>
      <c r="L109" s="262"/>
      <c r="M109" s="262"/>
      <c r="N109" s="262"/>
      <c r="O109" s="262"/>
    </row>
    <row r="110" spans="4:15" ht="12.75" customHeight="1">
      <c r="D110" s="262"/>
      <c r="L110" s="262"/>
      <c r="M110" s="262"/>
      <c r="N110" s="262"/>
      <c r="O110" s="262"/>
    </row>
    <row r="111" spans="4:15" ht="12.75" customHeight="1">
      <c r="D111" s="262"/>
      <c r="L111" s="262"/>
      <c r="M111" s="262"/>
      <c r="N111" s="262"/>
      <c r="O111" s="262"/>
    </row>
    <row r="112" spans="4:15" ht="12.75" customHeight="1">
      <c r="D112" s="262"/>
      <c r="L112" s="262"/>
      <c r="M112" s="262"/>
      <c r="N112" s="262"/>
      <c r="O112" s="262"/>
    </row>
    <row r="113" spans="4:15" ht="12.75" customHeight="1">
      <c r="D113" s="262"/>
      <c r="L113" s="262"/>
      <c r="M113" s="262"/>
      <c r="N113" s="262"/>
      <c r="O113" s="262"/>
    </row>
    <row r="114" spans="4:15" ht="12.75" customHeight="1">
      <c r="D114" s="262"/>
      <c r="L114" s="262"/>
      <c r="M114" s="262"/>
      <c r="N114" s="262"/>
      <c r="O114" s="262"/>
    </row>
    <row r="115" spans="4:15" ht="12.75" customHeight="1">
      <c r="D115" s="262"/>
      <c r="L115" s="262"/>
      <c r="M115" s="262"/>
      <c r="N115" s="262"/>
      <c r="O115" s="262"/>
    </row>
    <row r="116" spans="4:15" ht="12.75" customHeight="1">
      <c r="D116" s="262"/>
      <c r="L116" s="262"/>
      <c r="M116" s="262"/>
      <c r="N116" s="262"/>
      <c r="O116" s="262"/>
    </row>
    <row r="117" spans="4:15" ht="12.75" customHeight="1">
      <c r="D117" s="262"/>
      <c r="L117" s="262"/>
      <c r="M117" s="262"/>
      <c r="N117" s="262"/>
      <c r="O117" s="262"/>
    </row>
    <row r="118" spans="4:15" ht="12.75" customHeight="1">
      <c r="D118" s="262"/>
      <c r="L118" s="262"/>
      <c r="M118" s="262"/>
      <c r="N118" s="262"/>
      <c r="O118" s="262"/>
    </row>
    <row r="119" spans="4:15" ht="12.75" customHeight="1">
      <c r="D119" s="262"/>
      <c r="L119" s="262"/>
      <c r="M119" s="262"/>
      <c r="N119" s="262"/>
      <c r="O119" s="262"/>
    </row>
    <row r="120" spans="4:15" ht="12.75" customHeight="1">
      <c r="D120" s="262"/>
      <c r="L120" s="262"/>
      <c r="M120" s="262"/>
      <c r="N120" s="262"/>
      <c r="O120" s="262"/>
    </row>
    <row r="121" spans="4:15" ht="12.75" customHeight="1">
      <c r="D121" s="262"/>
      <c r="L121" s="262"/>
      <c r="M121" s="262"/>
      <c r="N121" s="262"/>
      <c r="O121" s="262"/>
    </row>
    <row r="122" spans="4:15" ht="12.75" customHeight="1">
      <c r="D122" s="262"/>
      <c r="L122" s="262"/>
      <c r="M122" s="262"/>
      <c r="N122" s="262"/>
      <c r="O122" s="262"/>
    </row>
    <row r="123" spans="4:15" ht="12.75" customHeight="1">
      <c r="D123" s="262"/>
      <c r="L123" s="262"/>
      <c r="M123" s="262"/>
      <c r="N123" s="262"/>
      <c r="O123" s="262"/>
    </row>
    <row r="124" spans="4:15" ht="12.75" customHeight="1">
      <c r="D124" s="262"/>
      <c r="L124" s="262"/>
      <c r="M124" s="262"/>
      <c r="N124" s="262"/>
      <c r="O124" s="262"/>
    </row>
    <row r="125" spans="4:15" ht="12.75" customHeight="1">
      <c r="D125" s="262"/>
      <c r="L125" s="262"/>
      <c r="M125" s="262"/>
      <c r="N125" s="262"/>
      <c r="O125" s="262"/>
    </row>
    <row r="126" spans="4:15" ht="12.75" customHeight="1">
      <c r="D126" s="262"/>
      <c r="L126" s="262"/>
      <c r="M126" s="262"/>
      <c r="N126" s="262"/>
      <c r="O126" s="262"/>
    </row>
    <row r="127" spans="4:15" ht="12.75" customHeight="1">
      <c r="D127" s="262"/>
      <c r="L127" s="262"/>
      <c r="M127" s="262"/>
      <c r="N127" s="262"/>
      <c r="O127" s="262"/>
    </row>
    <row r="128" spans="4:15" ht="12.75" customHeight="1">
      <c r="D128" s="262"/>
      <c r="L128" s="262"/>
      <c r="M128" s="262"/>
      <c r="N128" s="262"/>
      <c r="O128" s="262"/>
    </row>
    <row r="129" spans="4:15" ht="12.75" customHeight="1">
      <c r="D129" s="262"/>
      <c r="L129" s="262"/>
      <c r="M129" s="262"/>
      <c r="N129" s="262"/>
      <c r="O129" s="262"/>
    </row>
    <row r="130" spans="4:15" ht="12.75" customHeight="1">
      <c r="D130" s="262"/>
      <c r="L130" s="262"/>
      <c r="M130" s="262"/>
      <c r="N130" s="262"/>
      <c r="O130" s="262"/>
    </row>
    <row r="131" spans="4:15" ht="12.75" customHeight="1">
      <c r="D131" s="262"/>
      <c r="L131" s="262"/>
      <c r="M131" s="262"/>
      <c r="N131" s="262"/>
      <c r="O131" s="262"/>
    </row>
    <row r="132" spans="4:15" ht="12.75" customHeight="1">
      <c r="D132" s="262"/>
      <c r="L132" s="262"/>
      <c r="M132" s="262"/>
      <c r="N132" s="262"/>
      <c r="O132" s="262"/>
    </row>
    <row r="133" spans="4:15" ht="12.75" customHeight="1">
      <c r="D133" s="262"/>
      <c r="L133" s="262"/>
      <c r="M133" s="262"/>
      <c r="N133" s="262"/>
      <c r="O133" s="262"/>
    </row>
    <row r="134" spans="4:15" ht="12.75" customHeight="1">
      <c r="D134" s="262"/>
      <c r="L134" s="262"/>
      <c r="M134" s="262"/>
      <c r="N134" s="262"/>
      <c r="O134" s="262"/>
    </row>
    <row r="135" spans="4:15" ht="12.75" customHeight="1">
      <c r="D135" s="262"/>
      <c r="L135" s="262"/>
      <c r="M135" s="262"/>
      <c r="N135" s="262"/>
      <c r="O135" s="262"/>
    </row>
    <row r="136" spans="4:15" ht="12.75" customHeight="1">
      <c r="D136" s="262"/>
      <c r="L136" s="262"/>
      <c r="M136" s="262"/>
      <c r="N136" s="262"/>
      <c r="O136" s="262"/>
    </row>
    <row r="137" spans="4:15" ht="12.75" customHeight="1">
      <c r="D137" s="262"/>
      <c r="L137" s="262"/>
      <c r="M137" s="262"/>
      <c r="N137" s="262"/>
      <c r="O137" s="262"/>
    </row>
    <row r="138" spans="4:15" ht="12.75" customHeight="1">
      <c r="D138" s="262"/>
      <c r="L138" s="262"/>
      <c r="M138" s="262"/>
      <c r="N138" s="262"/>
      <c r="O138" s="262"/>
    </row>
    <row r="139" spans="4:15" ht="12.75" customHeight="1">
      <c r="D139" s="262"/>
      <c r="L139" s="262"/>
      <c r="M139" s="262"/>
      <c r="N139" s="262"/>
      <c r="O139" s="262"/>
    </row>
    <row r="140" spans="4:15" ht="12.75" customHeight="1">
      <c r="D140" s="262"/>
      <c r="L140" s="262"/>
      <c r="M140" s="262"/>
      <c r="N140" s="262"/>
      <c r="O140" s="262"/>
    </row>
    <row r="141" spans="4:15" ht="12.75" customHeight="1">
      <c r="D141" s="262"/>
      <c r="L141" s="262"/>
      <c r="M141" s="262"/>
      <c r="N141" s="262"/>
      <c r="O141" s="262"/>
    </row>
    <row r="142" spans="4:15" ht="12.75" customHeight="1">
      <c r="D142" s="262"/>
      <c r="L142" s="262"/>
      <c r="M142" s="262"/>
      <c r="N142" s="262"/>
      <c r="O142" s="262"/>
    </row>
    <row r="143" spans="4:15" ht="12.75" customHeight="1">
      <c r="D143" s="262"/>
      <c r="L143" s="262"/>
      <c r="M143" s="262"/>
      <c r="N143" s="262"/>
      <c r="O143" s="262"/>
    </row>
    <row r="144" spans="4:15" ht="12.75" customHeight="1">
      <c r="D144" s="262"/>
      <c r="L144" s="262"/>
      <c r="M144" s="262"/>
      <c r="N144" s="262"/>
      <c r="O144" s="262"/>
    </row>
    <row r="145" spans="4:15" ht="12.75" customHeight="1">
      <c r="D145" s="262"/>
      <c r="L145" s="262"/>
      <c r="M145" s="262"/>
      <c r="N145" s="262"/>
      <c r="O145" s="262"/>
    </row>
    <row r="146" spans="4:15" ht="12.75" customHeight="1">
      <c r="D146" s="262"/>
      <c r="L146" s="262"/>
      <c r="M146" s="262"/>
      <c r="N146" s="262"/>
      <c r="O146" s="262"/>
    </row>
    <row r="147" spans="4:15" ht="12.75" customHeight="1">
      <c r="D147" s="262"/>
      <c r="L147" s="262"/>
      <c r="M147" s="262"/>
      <c r="N147" s="262"/>
      <c r="O147" s="262"/>
    </row>
    <row r="148" spans="4:15" ht="12.75" customHeight="1">
      <c r="D148" s="262"/>
      <c r="L148" s="262"/>
      <c r="M148" s="262"/>
      <c r="N148" s="262"/>
      <c r="O148" s="262"/>
    </row>
    <row r="149" spans="4:15" ht="12.75" customHeight="1">
      <c r="D149" s="262"/>
      <c r="L149" s="262"/>
      <c r="M149" s="262"/>
      <c r="N149" s="262"/>
      <c r="O149" s="262"/>
    </row>
    <row r="150" spans="4:15" ht="12.75" customHeight="1">
      <c r="D150" s="262"/>
      <c r="L150" s="262"/>
      <c r="M150" s="262"/>
      <c r="N150" s="262"/>
      <c r="O150" s="262"/>
    </row>
    <row r="151" spans="4:15" ht="12.75" customHeight="1">
      <c r="D151" s="262"/>
      <c r="L151" s="262"/>
      <c r="M151" s="262"/>
      <c r="N151" s="262"/>
      <c r="O151" s="262"/>
    </row>
    <row r="152" spans="4:15" ht="12.75" customHeight="1">
      <c r="D152" s="262"/>
      <c r="L152" s="262"/>
      <c r="M152" s="262"/>
      <c r="N152" s="262"/>
      <c r="O152" s="262"/>
    </row>
    <row r="153" spans="4:15" ht="12.75" customHeight="1">
      <c r="D153" s="262"/>
      <c r="L153" s="262"/>
      <c r="M153" s="262"/>
      <c r="N153" s="262"/>
      <c r="O153" s="262"/>
    </row>
    <row r="154" spans="4:15" ht="12.75" customHeight="1">
      <c r="D154" s="262"/>
      <c r="L154" s="262"/>
      <c r="M154" s="262"/>
      <c r="N154" s="262"/>
      <c r="O154" s="262"/>
    </row>
    <row r="155" spans="4:15" ht="12.75" customHeight="1">
      <c r="D155" s="262"/>
      <c r="L155" s="262"/>
      <c r="M155" s="262"/>
      <c r="N155" s="262"/>
      <c r="O155" s="262"/>
    </row>
    <row r="156" spans="4:15" ht="12.75" customHeight="1">
      <c r="D156" s="262"/>
      <c r="L156" s="262"/>
      <c r="M156" s="262"/>
      <c r="N156" s="262"/>
      <c r="O156" s="262"/>
    </row>
    <row r="157" spans="4:15" ht="12.75" customHeight="1">
      <c r="D157" s="262"/>
      <c r="L157" s="262"/>
      <c r="M157" s="262"/>
      <c r="N157" s="262"/>
      <c r="O157" s="262"/>
    </row>
    <row r="158" spans="4:15" ht="12.75" customHeight="1">
      <c r="D158" s="262"/>
      <c r="L158" s="262"/>
      <c r="M158" s="262"/>
      <c r="N158" s="262"/>
      <c r="O158" s="262"/>
    </row>
    <row r="159" spans="4:15" ht="12.75" customHeight="1">
      <c r="D159" s="262"/>
      <c r="L159" s="262"/>
      <c r="M159" s="262"/>
      <c r="N159" s="262"/>
      <c r="O159" s="262"/>
    </row>
    <row r="160" spans="4:15" ht="12.75" customHeight="1">
      <c r="D160" s="262"/>
      <c r="L160" s="262"/>
      <c r="M160" s="262"/>
      <c r="N160" s="262"/>
      <c r="O160" s="262"/>
    </row>
    <row r="161" spans="4:15" ht="12.75" customHeight="1">
      <c r="D161" s="262"/>
      <c r="L161" s="262"/>
      <c r="M161" s="262"/>
      <c r="N161" s="262"/>
      <c r="O161" s="262"/>
    </row>
    <row r="162" spans="4:15" ht="12.75" customHeight="1">
      <c r="D162" s="262"/>
      <c r="L162" s="262"/>
      <c r="M162" s="262"/>
      <c r="N162" s="262"/>
      <c r="O162" s="262"/>
    </row>
    <row r="163" spans="4:15" ht="12.75" customHeight="1">
      <c r="D163" s="262"/>
      <c r="L163" s="262"/>
      <c r="M163" s="262"/>
      <c r="N163" s="262"/>
      <c r="O163" s="262"/>
    </row>
    <row r="164" spans="4:15" ht="12.75" customHeight="1">
      <c r="D164" s="262"/>
      <c r="L164" s="262"/>
      <c r="M164" s="262"/>
      <c r="N164" s="262"/>
      <c r="O164" s="262"/>
    </row>
    <row r="165" spans="4:15" ht="12.75" customHeight="1">
      <c r="D165" s="262"/>
      <c r="L165" s="262"/>
      <c r="M165" s="262"/>
      <c r="N165" s="262"/>
      <c r="O165" s="262"/>
    </row>
    <row r="166" spans="4:15" ht="12.75" customHeight="1">
      <c r="D166" s="262"/>
      <c r="L166" s="262"/>
      <c r="M166" s="262"/>
      <c r="N166" s="262"/>
      <c r="O166" s="262"/>
    </row>
    <row r="167" spans="4:15" ht="12.75" customHeight="1">
      <c r="D167" s="262"/>
      <c r="L167" s="262"/>
      <c r="M167" s="262"/>
      <c r="N167" s="262"/>
      <c r="O167" s="262"/>
    </row>
    <row r="168" spans="4:15" ht="12.75" customHeight="1">
      <c r="D168" s="262"/>
      <c r="L168" s="262"/>
      <c r="M168" s="262"/>
      <c r="N168" s="262"/>
      <c r="O168" s="262"/>
    </row>
    <row r="169" spans="4:15" ht="12.75" customHeight="1">
      <c r="D169" s="262"/>
      <c r="L169" s="262"/>
      <c r="M169" s="262"/>
      <c r="N169" s="262"/>
      <c r="O169" s="262"/>
    </row>
    <row r="170" spans="4:15" ht="12.75" customHeight="1">
      <c r="D170" s="262"/>
      <c r="L170" s="262"/>
      <c r="M170" s="262"/>
      <c r="N170" s="262"/>
      <c r="O170" s="262"/>
    </row>
    <row r="171" spans="4:15" ht="12.75" customHeight="1">
      <c r="D171" s="262"/>
      <c r="L171" s="262"/>
      <c r="M171" s="262"/>
      <c r="N171" s="262"/>
      <c r="O171" s="262"/>
    </row>
    <row r="172" spans="4:15" ht="12.75" customHeight="1">
      <c r="D172" s="262"/>
      <c r="L172" s="262"/>
      <c r="M172" s="262"/>
      <c r="N172" s="262"/>
      <c r="O172" s="262"/>
    </row>
    <row r="173" spans="4:15" ht="12.75" customHeight="1">
      <c r="D173" s="262"/>
      <c r="L173" s="262"/>
      <c r="M173" s="262"/>
      <c r="N173" s="262"/>
      <c r="O173" s="262"/>
    </row>
    <row r="174" spans="4:15" ht="12.75" customHeight="1">
      <c r="D174" s="262"/>
      <c r="L174" s="262"/>
      <c r="M174" s="262"/>
      <c r="N174" s="262"/>
      <c r="O174" s="262"/>
    </row>
    <row r="175" spans="4:15" ht="12.75" customHeight="1">
      <c r="D175" s="262"/>
      <c r="L175" s="262"/>
      <c r="M175" s="262"/>
      <c r="N175" s="262"/>
      <c r="O175" s="262"/>
    </row>
    <row r="176" spans="4:15" ht="12.75" customHeight="1">
      <c r="D176" s="262"/>
      <c r="L176" s="262"/>
      <c r="M176" s="262"/>
      <c r="N176" s="262"/>
      <c r="O176" s="262"/>
    </row>
    <row r="177" spans="4:15" ht="12.75" customHeight="1">
      <c r="D177" s="262"/>
      <c r="L177" s="262"/>
      <c r="M177" s="262"/>
      <c r="N177" s="262"/>
      <c r="O177" s="262"/>
    </row>
    <row r="178" spans="4:15" ht="12.75" customHeight="1">
      <c r="D178" s="262"/>
      <c r="L178" s="262"/>
      <c r="M178" s="262"/>
      <c r="N178" s="262"/>
      <c r="O178" s="262"/>
    </row>
    <row r="179" spans="4:15" ht="12.75" customHeight="1">
      <c r="D179" s="262"/>
      <c r="L179" s="262"/>
      <c r="M179" s="262"/>
      <c r="N179" s="262"/>
      <c r="O179" s="262"/>
    </row>
    <row r="180" spans="4:15" ht="12.75" customHeight="1">
      <c r="D180" s="262"/>
      <c r="L180" s="262"/>
      <c r="M180" s="262"/>
      <c r="N180" s="262"/>
      <c r="O180" s="262"/>
    </row>
    <row r="181" spans="4:15" ht="12.75" customHeight="1">
      <c r="D181" s="262"/>
      <c r="L181" s="262"/>
      <c r="M181" s="262"/>
      <c r="N181" s="262"/>
      <c r="O181" s="262"/>
    </row>
    <row r="182" spans="4:15" ht="12.75" customHeight="1">
      <c r="D182" s="262"/>
      <c r="L182" s="262"/>
      <c r="M182" s="262"/>
      <c r="N182" s="262"/>
      <c r="O182" s="262"/>
    </row>
    <row r="183" spans="4:15" ht="12.75" customHeight="1">
      <c r="D183" s="262"/>
      <c r="L183" s="262"/>
      <c r="M183" s="262"/>
      <c r="N183" s="262"/>
      <c r="O183" s="262"/>
    </row>
    <row r="184" spans="4:15" ht="12.75" customHeight="1">
      <c r="D184" s="262"/>
      <c r="L184" s="262"/>
      <c r="M184" s="262"/>
      <c r="N184" s="262"/>
      <c r="O184" s="262"/>
    </row>
    <row r="185" spans="4:15" ht="12.75" customHeight="1">
      <c r="D185" s="262"/>
      <c r="L185" s="262"/>
      <c r="M185" s="262"/>
      <c r="N185" s="262"/>
      <c r="O185" s="262"/>
    </row>
    <row r="186" spans="4:15" ht="12.75" customHeight="1">
      <c r="D186" s="262"/>
      <c r="L186" s="262"/>
      <c r="M186" s="262"/>
      <c r="N186" s="262"/>
      <c r="O186" s="262"/>
    </row>
    <row r="187" spans="4:15" ht="12.75" customHeight="1">
      <c r="D187" s="262"/>
      <c r="L187" s="262"/>
      <c r="M187" s="262"/>
      <c r="N187" s="262"/>
      <c r="O187" s="262"/>
    </row>
    <row r="188" spans="4:15" ht="12.75" customHeight="1">
      <c r="D188" s="262"/>
      <c r="L188" s="262"/>
      <c r="M188" s="262"/>
      <c r="N188" s="262"/>
      <c r="O188" s="262"/>
    </row>
    <row r="189" spans="4:15" ht="12.75" customHeight="1">
      <c r="D189" s="262"/>
      <c r="L189" s="262"/>
      <c r="M189" s="262"/>
      <c r="N189" s="262"/>
      <c r="O189" s="262"/>
    </row>
    <row r="190" spans="4:15" ht="12.75" customHeight="1">
      <c r="D190" s="262"/>
      <c r="L190" s="262"/>
      <c r="M190" s="262"/>
      <c r="N190" s="262"/>
      <c r="O190" s="262"/>
    </row>
    <row r="191" spans="4:15" ht="12.75" customHeight="1">
      <c r="D191" s="262"/>
      <c r="L191" s="262"/>
      <c r="M191" s="262"/>
      <c r="N191" s="262"/>
      <c r="O191" s="262"/>
    </row>
    <row r="192" spans="4:15" ht="12.75" customHeight="1">
      <c r="D192" s="262"/>
      <c r="L192" s="262"/>
      <c r="M192" s="262"/>
      <c r="N192" s="262"/>
      <c r="O192" s="262"/>
    </row>
    <row r="193" spans="4:15" ht="12.75" customHeight="1">
      <c r="D193" s="262"/>
      <c r="L193" s="262"/>
      <c r="M193" s="262"/>
      <c r="N193" s="262"/>
      <c r="O193" s="262"/>
    </row>
    <row r="194" spans="4:15" ht="12.75" customHeight="1">
      <c r="D194" s="262"/>
      <c r="L194" s="262"/>
      <c r="M194" s="262"/>
      <c r="N194" s="262"/>
      <c r="O194" s="262"/>
    </row>
    <row r="195" spans="4:15" ht="12.75" customHeight="1">
      <c r="D195" s="262"/>
      <c r="L195" s="262"/>
      <c r="M195" s="262"/>
      <c r="N195" s="262"/>
      <c r="O195" s="262"/>
    </row>
    <row r="196" spans="4:15" ht="12.75" customHeight="1">
      <c r="D196" s="262"/>
      <c r="L196" s="262"/>
      <c r="M196" s="262"/>
      <c r="N196" s="262"/>
      <c r="O196" s="262"/>
    </row>
    <row r="197" spans="4:15" ht="12.75" customHeight="1">
      <c r="D197" s="262"/>
      <c r="L197" s="262"/>
      <c r="M197" s="262"/>
      <c r="N197" s="262"/>
      <c r="O197" s="262"/>
    </row>
    <row r="198" spans="4:15" ht="12.75" customHeight="1">
      <c r="D198" s="262"/>
      <c r="L198" s="262"/>
      <c r="M198" s="262"/>
      <c r="N198" s="262"/>
      <c r="O198" s="262"/>
    </row>
    <row r="199" spans="4:15" ht="12.75" customHeight="1">
      <c r="D199" s="262"/>
      <c r="L199" s="262"/>
      <c r="M199" s="262"/>
      <c r="N199" s="262"/>
      <c r="O199" s="262"/>
    </row>
    <row r="200" spans="4:15" ht="12.75" customHeight="1">
      <c r="D200" s="262"/>
      <c r="L200" s="262"/>
      <c r="M200" s="262"/>
      <c r="N200" s="262"/>
      <c r="O200" s="262"/>
    </row>
    <row r="201" spans="4:15" ht="12.75" customHeight="1">
      <c r="D201" s="262"/>
      <c r="L201" s="262"/>
      <c r="M201" s="262"/>
      <c r="N201" s="262"/>
      <c r="O201" s="262"/>
    </row>
    <row r="202" spans="4:15" ht="12.75" customHeight="1">
      <c r="D202" s="262"/>
      <c r="L202" s="262"/>
      <c r="M202" s="262"/>
      <c r="N202" s="262"/>
      <c r="O202" s="262"/>
    </row>
    <row r="203" spans="4:15" ht="12.75" customHeight="1">
      <c r="D203" s="262"/>
      <c r="L203" s="262"/>
      <c r="M203" s="262"/>
      <c r="N203" s="262"/>
      <c r="O203" s="262"/>
    </row>
    <row r="204" spans="4:15" ht="12.75" customHeight="1">
      <c r="D204" s="262"/>
      <c r="L204" s="262"/>
      <c r="M204" s="262"/>
      <c r="N204" s="262"/>
      <c r="O204" s="262"/>
    </row>
    <row r="205" spans="4:15" ht="12.75" customHeight="1">
      <c r="D205" s="262"/>
      <c r="L205" s="262"/>
      <c r="M205" s="262"/>
      <c r="N205" s="262"/>
      <c r="O205" s="262"/>
    </row>
    <row r="206" spans="4:15" ht="12.75" customHeight="1">
      <c r="D206" s="262"/>
      <c r="L206" s="262"/>
      <c r="M206" s="262"/>
      <c r="N206" s="262"/>
      <c r="O206" s="262"/>
    </row>
    <row r="207" spans="4:15" ht="12.75" customHeight="1">
      <c r="D207" s="262"/>
      <c r="L207" s="262"/>
      <c r="M207" s="262"/>
      <c r="N207" s="262"/>
      <c r="O207" s="262"/>
    </row>
    <row r="208" spans="4:15" ht="12.75" customHeight="1">
      <c r="D208" s="262"/>
      <c r="L208" s="262"/>
      <c r="M208" s="262"/>
      <c r="N208" s="262"/>
      <c r="O208" s="262"/>
    </row>
    <row r="209" spans="4:15" ht="12.75" customHeight="1">
      <c r="D209" s="262"/>
      <c r="L209" s="262"/>
      <c r="M209" s="262"/>
      <c r="N209" s="262"/>
      <c r="O209" s="262"/>
    </row>
    <row r="210" spans="4:15" ht="12.75" customHeight="1">
      <c r="D210" s="262"/>
      <c r="L210" s="262"/>
      <c r="M210" s="262"/>
      <c r="N210" s="262"/>
      <c r="O210" s="262"/>
    </row>
    <row r="211" spans="4:15" ht="12.75" customHeight="1">
      <c r="D211" s="262"/>
      <c r="L211" s="262"/>
      <c r="M211" s="262"/>
      <c r="N211" s="262"/>
      <c r="O211" s="262"/>
    </row>
    <row r="212" spans="4:15" ht="12.75" customHeight="1">
      <c r="D212" s="262"/>
      <c r="L212" s="262"/>
      <c r="M212" s="262"/>
      <c r="N212" s="262"/>
      <c r="O212" s="262"/>
    </row>
    <row r="213" spans="4:15" ht="12.75" customHeight="1">
      <c r="D213" s="262"/>
      <c r="L213" s="262"/>
      <c r="M213" s="262"/>
      <c r="N213" s="262"/>
      <c r="O213" s="262"/>
    </row>
    <row r="214" spans="4:15" ht="12.75" customHeight="1">
      <c r="D214" s="262"/>
      <c r="L214" s="262"/>
      <c r="M214" s="262"/>
      <c r="N214" s="262"/>
      <c r="O214" s="262"/>
    </row>
    <row r="215" spans="4:15" ht="12.75" customHeight="1">
      <c r="D215" s="262"/>
      <c r="L215" s="262"/>
      <c r="M215" s="262"/>
      <c r="N215" s="262"/>
      <c r="O215" s="262"/>
    </row>
    <row r="216" spans="4:15" ht="12.75" customHeight="1">
      <c r="D216" s="262"/>
      <c r="L216" s="262"/>
      <c r="M216" s="262"/>
      <c r="N216" s="262"/>
      <c r="O216" s="262"/>
    </row>
    <row r="217" spans="4:15" ht="12.75" customHeight="1">
      <c r="D217" s="262"/>
      <c r="L217" s="262"/>
      <c r="M217" s="262"/>
      <c r="N217" s="262"/>
      <c r="O217" s="262"/>
    </row>
    <row r="218" spans="4:15" ht="12.75" customHeight="1">
      <c r="D218" s="262"/>
      <c r="L218" s="262"/>
      <c r="M218" s="262"/>
      <c r="N218" s="262"/>
      <c r="O218" s="262"/>
    </row>
    <row r="219" spans="4:15" ht="12.75" customHeight="1">
      <c r="D219" s="262"/>
      <c r="L219" s="262"/>
      <c r="M219" s="262"/>
      <c r="N219" s="262"/>
      <c r="O219" s="262"/>
    </row>
    <row r="220" spans="4:15" ht="12.75" customHeight="1">
      <c r="D220" s="262"/>
      <c r="L220" s="262"/>
      <c r="M220" s="262"/>
      <c r="N220" s="262"/>
      <c r="O220" s="262"/>
    </row>
    <row r="221" spans="4:15" ht="12.75" customHeight="1">
      <c r="D221" s="262"/>
      <c r="L221" s="262"/>
      <c r="M221" s="262"/>
      <c r="N221" s="262"/>
      <c r="O221" s="262"/>
    </row>
    <row r="222" spans="4:15" ht="12.75" customHeight="1">
      <c r="D222" s="262"/>
      <c r="L222" s="262"/>
      <c r="M222" s="262"/>
      <c r="N222" s="262"/>
      <c r="O222" s="262"/>
    </row>
    <row r="223" spans="4:15" ht="12.75" customHeight="1">
      <c r="D223" s="262"/>
      <c r="L223" s="262"/>
      <c r="M223" s="262"/>
      <c r="N223" s="262"/>
      <c r="O223" s="262"/>
    </row>
    <row r="224" spans="4:15" ht="12.75" customHeight="1">
      <c r="D224" s="262"/>
      <c r="L224" s="262"/>
      <c r="M224" s="262"/>
      <c r="N224" s="262"/>
      <c r="O224" s="262"/>
    </row>
    <row r="225" spans="4:15" ht="12.75" customHeight="1">
      <c r="D225" s="262"/>
      <c r="L225" s="262"/>
      <c r="M225" s="262"/>
      <c r="N225" s="262"/>
      <c r="O225" s="262"/>
    </row>
    <row r="226" spans="4:15" ht="12.75" customHeight="1">
      <c r="D226" s="262"/>
      <c r="L226" s="262"/>
      <c r="M226" s="262"/>
      <c r="N226" s="262"/>
      <c r="O226" s="262"/>
    </row>
    <row r="227" spans="4:15" ht="12.75" customHeight="1">
      <c r="D227" s="262"/>
      <c r="L227" s="262"/>
      <c r="M227" s="262"/>
      <c r="N227" s="262"/>
      <c r="O227" s="262"/>
    </row>
    <row r="228" spans="4:15" ht="12.75" customHeight="1">
      <c r="D228" s="262"/>
      <c r="L228" s="262"/>
      <c r="M228" s="262"/>
      <c r="N228" s="262"/>
      <c r="O228" s="262"/>
    </row>
    <row r="229" spans="4:15" ht="12.75" customHeight="1">
      <c r="D229" s="262"/>
      <c r="L229" s="262"/>
      <c r="M229" s="262"/>
      <c r="N229" s="262"/>
      <c r="O229" s="262"/>
    </row>
    <row r="230" spans="4:15" ht="12.75" customHeight="1">
      <c r="D230" s="262"/>
      <c r="L230" s="262"/>
      <c r="M230" s="262"/>
      <c r="N230" s="262"/>
      <c r="O230" s="262"/>
    </row>
    <row r="231" spans="4:15" ht="12.75" customHeight="1">
      <c r="D231" s="262"/>
      <c r="L231" s="262"/>
      <c r="M231" s="262"/>
      <c r="N231" s="262"/>
      <c r="O231" s="262"/>
    </row>
    <row r="232" spans="4:15" ht="12.75" customHeight="1">
      <c r="D232" s="262"/>
      <c r="L232" s="262"/>
      <c r="M232" s="262"/>
      <c r="N232" s="262"/>
      <c r="O232" s="262"/>
    </row>
    <row r="233" spans="4:15" ht="12.75" customHeight="1">
      <c r="D233" s="262"/>
      <c r="L233" s="262"/>
      <c r="M233" s="262"/>
      <c r="N233" s="262"/>
      <c r="O233" s="262"/>
    </row>
    <row r="234" spans="4:15" ht="12.75" customHeight="1">
      <c r="D234" s="262"/>
      <c r="L234" s="262"/>
      <c r="M234" s="262"/>
      <c r="N234" s="262"/>
      <c r="O234" s="262"/>
    </row>
    <row r="235" spans="4:15" ht="12.75" customHeight="1">
      <c r="D235" s="262"/>
      <c r="L235" s="262"/>
      <c r="M235" s="262"/>
      <c r="N235" s="262"/>
      <c r="O235" s="262"/>
    </row>
    <row r="236" spans="4:15" ht="12.75" customHeight="1">
      <c r="D236" s="262"/>
      <c r="L236" s="262"/>
      <c r="M236" s="262"/>
      <c r="N236" s="262"/>
      <c r="O236" s="262"/>
    </row>
    <row r="237" spans="4:15" ht="12.75" customHeight="1">
      <c r="D237" s="262"/>
      <c r="L237" s="262"/>
      <c r="M237" s="262"/>
      <c r="N237" s="262"/>
      <c r="O237" s="262"/>
    </row>
    <row r="238" spans="4:15" ht="12.75" customHeight="1">
      <c r="D238" s="262"/>
      <c r="L238" s="262"/>
      <c r="M238" s="262"/>
      <c r="N238" s="262"/>
      <c r="O238" s="262"/>
    </row>
    <row r="239" spans="4:15" ht="12.75" customHeight="1">
      <c r="D239" s="262"/>
      <c r="L239" s="262"/>
      <c r="M239" s="262"/>
      <c r="N239" s="262"/>
      <c r="O239" s="262"/>
    </row>
    <row r="240" spans="4:15" ht="12.75" customHeight="1">
      <c r="D240" s="262"/>
      <c r="L240" s="262"/>
      <c r="M240" s="262"/>
      <c r="N240" s="262"/>
      <c r="O240" s="262"/>
    </row>
    <row r="241" spans="4:15" ht="12.75" customHeight="1">
      <c r="D241" s="262"/>
      <c r="L241" s="262"/>
      <c r="M241" s="262"/>
      <c r="N241" s="262"/>
      <c r="O241" s="262"/>
    </row>
    <row r="242" spans="4:15" ht="12.75" customHeight="1">
      <c r="D242" s="262"/>
      <c r="L242" s="262"/>
      <c r="M242" s="262"/>
      <c r="N242" s="262"/>
      <c r="O242" s="262"/>
    </row>
    <row r="243" spans="4:15" ht="12.75" customHeight="1">
      <c r="D243" s="262"/>
      <c r="L243" s="262"/>
      <c r="M243" s="262"/>
      <c r="N243" s="262"/>
      <c r="O243" s="262"/>
    </row>
    <row r="244" spans="4:15" ht="12.75" customHeight="1">
      <c r="D244" s="262"/>
      <c r="L244" s="262"/>
      <c r="M244" s="262"/>
      <c r="N244" s="262"/>
      <c r="O244" s="262"/>
    </row>
    <row r="245" spans="4:15" ht="12.75" customHeight="1">
      <c r="D245" s="262"/>
      <c r="L245" s="262"/>
      <c r="M245" s="262"/>
      <c r="N245" s="262"/>
      <c r="O245" s="262"/>
    </row>
    <row r="246" spans="4:15" ht="12.75" customHeight="1">
      <c r="D246" s="262"/>
      <c r="L246" s="262"/>
      <c r="M246" s="262"/>
      <c r="N246" s="262"/>
      <c r="O246" s="262"/>
    </row>
    <row r="247" spans="4:15" ht="12.75" customHeight="1">
      <c r="D247" s="262"/>
      <c r="L247" s="262"/>
      <c r="M247" s="262"/>
      <c r="N247" s="262"/>
      <c r="O247" s="262"/>
    </row>
    <row r="248" spans="4:15" ht="12.75" customHeight="1">
      <c r="D248" s="262"/>
      <c r="L248" s="262"/>
      <c r="M248" s="262"/>
      <c r="N248" s="262"/>
      <c r="O248" s="262"/>
    </row>
    <row r="249" spans="4:15" ht="12.75" customHeight="1">
      <c r="D249" s="262"/>
      <c r="L249" s="262"/>
      <c r="M249" s="262"/>
      <c r="N249" s="262"/>
      <c r="O249" s="262"/>
    </row>
    <row r="250" spans="4:15" ht="12.75" customHeight="1">
      <c r="D250" s="262"/>
      <c r="L250" s="262"/>
      <c r="M250" s="262"/>
      <c r="N250" s="262"/>
      <c r="O250" s="262"/>
    </row>
    <row r="251" spans="4:15" ht="12.75" customHeight="1">
      <c r="D251" s="262"/>
      <c r="L251" s="262"/>
      <c r="M251" s="262"/>
      <c r="N251" s="262"/>
      <c r="O251" s="262"/>
    </row>
    <row r="252" spans="4:15" ht="12.75" customHeight="1">
      <c r="D252" s="262"/>
      <c r="L252" s="262"/>
      <c r="M252" s="262"/>
      <c r="N252" s="262"/>
      <c r="O252" s="262"/>
    </row>
    <row r="253" spans="4:15" ht="12.75" customHeight="1">
      <c r="D253" s="262"/>
      <c r="L253" s="262"/>
      <c r="M253" s="262"/>
      <c r="N253" s="262"/>
      <c r="O253" s="262"/>
    </row>
    <row r="254" spans="4:15" ht="12.75" customHeight="1">
      <c r="D254" s="262"/>
      <c r="L254" s="262"/>
      <c r="M254" s="262"/>
      <c r="N254" s="262"/>
      <c r="O254" s="262"/>
    </row>
    <row r="255" spans="4:15" ht="12.75" customHeight="1">
      <c r="D255" s="262"/>
      <c r="L255" s="262"/>
      <c r="M255" s="262"/>
      <c r="N255" s="262"/>
      <c r="O255" s="262"/>
    </row>
    <row r="256" spans="4:15" ht="12.75" customHeight="1">
      <c r="D256" s="262"/>
      <c r="L256" s="262"/>
      <c r="M256" s="262"/>
      <c r="N256" s="262"/>
      <c r="O256" s="262"/>
    </row>
    <row r="257" spans="4:15" ht="12.75" customHeight="1">
      <c r="D257" s="262"/>
      <c r="L257" s="262"/>
      <c r="M257" s="262"/>
      <c r="N257" s="262"/>
      <c r="O257" s="262"/>
    </row>
    <row r="258" spans="4:15" ht="12.75" customHeight="1">
      <c r="D258" s="262"/>
      <c r="L258" s="262"/>
      <c r="M258" s="262"/>
      <c r="N258" s="262"/>
      <c r="O258" s="262"/>
    </row>
    <row r="259" spans="4:15" ht="12.75" customHeight="1">
      <c r="D259" s="262"/>
      <c r="L259" s="262"/>
      <c r="M259" s="262"/>
      <c r="N259" s="262"/>
      <c r="O259" s="262"/>
    </row>
    <row r="260" spans="4:15" ht="12.75" customHeight="1">
      <c r="D260" s="262"/>
      <c r="L260" s="262"/>
      <c r="M260" s="262"/>
      <c r="N260" s="262"/>
      <c r="O260" s="262"/>
    </row>
    <row r="261" spans="4:15" ht="12.75" customHeight="1">
      <c r="D261" s="262"/>
      <c r="L261" s="262"/>
      <c r="M261" s="262"/>
      <c r="N261" s="262"/>
      <c r="O261" s="262"/>
    </row>
    <row r="262" spans="4:15" ht="12.75" customHeight="1">
      <c r="D262" s="262"/>
      <c r="L262" s="262"/>
      <c r="M262" s="262"/>
      <c r="N262" s="262"/>
      <c r="O262" s="262"/>
    </row>
    <row r="263" spans="4:15" ht="12.75" customHeight="1">
      <c r="D263" s="262"/>
      <c r="L263" s="262"/>
      <c r="M263" s="262"/>
      <c r="N263" s="262"/>
      <c r="O263" s="262"/>
    </row>
    <row r="264" spans="4:15" ht="12.75" customHeight="1">
      <c r="D264" s="262"/>
      <c r="L264" s="262"/>
      <c r="M264" s="262"/>
      <c r="N264" s="262"/>
      <c r="O264" s="262"/>
    </row>
    <row r="265" spans="4:15" ht="12.75" customHeight="1">
      <c r="D265" s="262"/>
      <c r="L265" s="262"/>
      <c r="M265" s="262"/>
      <c r="N265" s="262"/>
      <c r="O265" s="262"/>
    </row>
    <row r="266" spans="4:15" ht="12.75" customHeight="1">
      <c r="D266" s="262"/>
      <c r="L266" s="262"/>
      <c r="M266" s="262"/>
      <c r="N266" s="262"/>
      <c r="O266" s="262"/>
    </row>
    <row r="267" spans="4:15" ht="12.75" customHeight="1">
      <c r="D267" s="262"/>
      <c r="L267" s="262"/>
      <c r="M267" s="262"/>
      <c r="N267" s="262"/>
      <c r="O267" s="262"/>
    </row>
    <row r="268" spans="4:15" ht="12.75" customHeight="1">
      <c r="D268" s="262"/>
      <c r="L268" s="262"/>
      <c r="M268" s="262"/>
      <c r="N268" s="262"/>
      <c r="O268" s="262"/>
    </row>
    <row r="269" spans="4:15" ht="12.75" customHeight="1">
      <c r="D269" s="262"/>
      <c r="L269" s="262"/>
      <c r="M269" s="262"/>
      <c r="N269" s="262"/>
      <c r="O269" s="262"/>
    </row>
    <row r="270" spans="4:15" ht="12.75" customHeight="1">
      <c r="D270" s="262"/>
      <c r="L270" s="262"/>
      <c r="M270" s="262"/>
      <c r="N270" s="262"/>
      <c r="O270" s="262"/>
    </row>
    <row r="271" spans="4:15" ht="12.75" customHeight="1">
      <c r="D271" s="262"/>
      <c r="L271" s="262"/>
      <c r="M271" s="262"/>
      <c r="N271" s="262"/>
      <c r="O271" s="262"/>
    </row>
    <row r="272" spans="4:15" ht="12.75" customHeight="1">
      <c r="D272" s="262"/>
      <c r="L272" s="262"/>
      <c r="M272" s="262"/>
      <c r="N272" s="262"/>
      <c r="O272" s="262"/>
    </row>
    <row r="273" spans="4:15" ht="12.75" customHeight="1">
      <c r="D273" s="262"/>
      <c r="L273" s="262"/>
      <c r="M273" s="262"/>
      <c r="N273" s="262"/>
      <c r="O273" s="262"/>
    </row>
    <row r="274" spans="4:15" ht="12.75" customHeight="1">
      <c r="D274" s="262"/>
      <c r="L274" s="262"/>
      <c r="M274" s="262"/>
      <c r="N274" s="262"/>
      <c r="O274" s="262"/>
    </row>
    <row r="275" spans="4:15" ht="12.75" customHeight="1">
      <c r="D275" s="262"/>
      <c r="L275" s="262"/>
      <c r="M275" s="262"/>
      <c r="N275" s="262"/>
      <c r="O275" s="262"/>
    </row>
    <row r="276" spans="4:15" ht="12.75" customHeight="1">
      <c r="D276" s="262"/>
      <c r="L276" s="262"/>
      <c r="M276" s="262"/>
      <c r="N276" s="262"/>
      <c r="O276" s="262"/>
    </row>
    <row r="277" spans="4:15" ht="12.75" customHeight="1">
      <c r="D277" s="262"/>
      <c r="L277" s="262"/>
      <c r="M277" s="262"/>
      <c r="N277" s="262"/>
      <c r="O277" s="262"/>
    </row>
    <row r="278" spans="4:15" ht="12.75" customHeight="1">
      <c r="D278" s="262"/>
      <c r="L278" s="262"/>
      <c r="M278" s="262"/>
      <c r="N278" s="262"/>
      <c r="O278" s="262"/>
    </row>
    <row r="279" spans="4:15" ht="12.75" customHeight="1">
      <c r="D279" s="262"/>
      <c r="L279" s="262"/>
      <c r="M279" s="262"/>
      <c r="N279" s="262"/>
      <c r="O279" s="262"/>
    </row>
    <row r="280" spans="4:15" ht="12.75" customHeight="1">
      <c r="D280" s="262"/>
      <c r="L280" s="262"/>
      <c r="M280" s="262"/>
      <c r="N280" s="262"/>
      <c r="O280" s="262"/>
    </row>
    <row r="281" spans="4:15" ht="12.75" customHeight="1">
      <c r="D281" s="262"/>
      <c r="L281" s="262"/>
      <c r="M281" s="262"/>
      <c r="N281" s="262"/>
      <c r="O281" s="262"/>
    </row>
    <row r="282" spans="4:15" ht="12.75" customHeight="1">
      <c r="D282" s="262"/>
      <c r="L282" s="262"/>
      <c r="M282" s="262"/>
      <c r="N282" s="262"/>
      <c r="O282" s="262"/>
    </row>
    <row r="283" spans="4:15" ht="12.75" customHeight="1">
      <c r="D283" s="262"/>
      <c r="L283" s="262"/>
      <c r="M283" s="262"/>
      <c r="N283" s="262"/>
      <c r="O283" s="262"/>
    </row>
    <row r="284" spans="4:15" ht="12.75" customHeight="1">
      <c r="D284" s="262"/>
      <c r="L284" s="262"/>
      <c r="M284" s="262"/>
      <c r="N284" s="262"/>
      <c r="O284" s="262"/>
    </row>
    <row r="285" spans="4:15" ht="12.75" customHeight="1">
      <c r="D285" s="262"/>
      <c r="L285" s="262"/>
      <c r="M285" s="262"/>
      <c r="N285" s="262"/>
      <c r="O285" s="262"/>
    </row>
    <row r="286" spans="4:15" ht="12.75" customHeight="1">
      <c r="D286" s="262"/>
      <c r="L286" s="262"/>
      <c r="M286" s="262"/>
      <c r="N286" s="262"/>
      <c r="O286" s="262"/>
    </row>
    <row r="287" spans="4:15" ht="12.75" customHeight="1">
      <c r="D287" s="262"/>
      <c r="L287" s="262"/>
      <c r="M287" s="262"/>
      <c r="N287" s="262"/>
      <c r="O287" s="262"/>
    </row>
    <row r="288" spans="4:15" ht="12.75" customHeight="1">
      <c r="D288" s="262"/>
      <c r="L288" s="262"/>
      <c r="M288" s="262"/>
      <c r="N288" s="262"/>
      <c r="O288" s="262"/>
    </row>
    <row r="289" spans="4:15" ht="12.75" customHeight="1">
      <c r="D289" s="262"/>
      <c r="L289" s="262"/>
      <c r="M289" s="262"/>
      <c r="N289" s="262"/>
      <c r="O289" s="262"/>
    </row>
    <row r="290" spans="4:15" ht="12.75" customHeight="1">
      <c r="D290" s="262"/>
      <c r="L290" s="262"/>
      <c r="M290" s="262"/>
      <c r="N290" s="262"/>
      <c r="O290" s="262"/>
    </row>
    <row r="291" spans="4:15" ht="12.75" customHeight="1">
      <c r="D291" s="262"/>
      <c r="L291" s="262"/>
      <c r="M291" s="262"/>
      <c r="N291" s="262"/>
      <c r="O291" s="262"/>
    </row>
    <row r="292" spans="4:15" ht="12.75" customHeight="1">
      <c r="D292" s="262"/>
      <c r="L292" s="262"/>
      <c r="M292" s="262"/>
      <c r="N292" s="262"/>
      <c r="O292" s="262"/>
    </row>
    <row r="293" spans="4:15" ht="12.75" customHeight="1">
      <c r="D293" s="262"/>
      <c r="L293" s="262"/>
      <c r="M293" s="262"/>
      <c r="N293" s="262"/>
      <c r="O293" s="262"/>
    </row>
    <row r="294" spans="4:15" ht="12.75" customHeight="1">
      <c r="D294" s="262"/>
      <c r="L294" s="262"/>
      <c r="M294" s="262"/>
      <c r="N294" s="262"/>
      <c r="O294" s="262"/>
    </row>
    <row r="295" spans="4:15" ht="12.75" customHeight="1">
      <c r="D295" s="262"/>
      <c r="L295" s="262"/>
      <c r="M295" s="262"/>
      <c r="N295" s="262"/>
      <c r="O295" s="262"/>
    </row>
    <row r="296" spans="4:15" ht="12.75" customHeight="1">
      <c r="D296" s="262"/>
      <c r="L296" s="262"/>
      <c r="M296" s="262"/>
      <c r="N296" s="262"/>
      <c r="O296" s="262"/>
    </row>
    <row r="297" spans="4:15" ht="12.75" customHeight="1">
      <c r="D297" s="262"/>
      <c r="L297" s="262"/>
      <c r="M297" s="262"/>
      <c r="N297" s="262"/>
      <c r="O297" s="262"/>
    </row>
    <row r="298" spans="4:15" ht="12.75" customHeight="1">
      <c r="D298" s="262"/>
      <c r="L298" s="262"/>
      <c r="M298" s="262"/>
      <c r="N298" s="262"/>
      <c r="O298" s="262"/>
    </row>
    <row r="299" spans="4:15" ht="12.75" customHeight="1">
      <c r="D299" s="262"/>
      <c r="L299" s="262"/>
      <c r="M299" s="262"/>
      <c r="N299" s="262"/>
      <c r="O299" s="262"/>
    </row>
    <row r="300" spans="4:15" ht="12.75" customHeight="1">
      <c r="D300" s="262"/>
      <c r="L300" s="262"/>
      <c r="M300" s="262"/>
      <c r="N300" s="262"/>
      <c r="O300" s="262"/>
    </row>
    <row r="301" spans="4:15" ht="12.75" customHeight="1">
      <c r="D301" s="262"/>
      <c r="L301" s="262"/>
      <c r="M301" s="262"/>
      <c r="N301" s="262"/>
      <c r="O301" s="262"/>
    </row>
    <row r="302" spans="4:15" ht="12.75" customHeight="1">
      <c r="D302" s="262"/>
      <c r="L302" s="262"/>
      <c r="M302" s="262"/>
      <c r="N302" s="262"/>
      <c r="O302" s="262"/>
    </row>
    <row r="303" spans="4:15" ht="12.75" customHeight="1">
      <c r="D303" s="262"/>
      <c r="L303" s="262"/>
      <c r="M303" s="262"/>
      <c r="N303" s="262"/>
      <c r="O303" s="262"/>
    </row>
    <row r="304" spans="4:15" ht="12.75" customHeight="1">
      <c r="D304" s="262"/>
      <c r="L304" s="262"/>
      <c r="M304" s="262"/>
      <c r="N304" s="262"/>
      <c r="O304" s="262"/>
    </row>
    <row r="305" spans="4:15" ht="12.75" customHeight="1">
      <c r="D305" s="262"/>
      <c r="L305" s="262"/>
      <c r="M305" s="262"/>
      <c r="N305" s="262"/>
      <c r="O305" s="262"/>
    </row>
    <row r="306" spans="4:15" ht="12.75" customHeight="1">
      <c r="D306" s="262"/>
      <c r="L306" s="262"/>
      <c r="M306" s="262"/>
      <c r="N306" s="262"/>
      <c r="O306" s="262"/>
    </row>
    <row r="307" spans="4:15" ht="12.75" customHeight="1">
      <c r="D307" s="262"/>
      <c r="L307" s="262"/>
      <c r="M307" s="262"/>
      <c r="N307" s="262"/>
      <c r="O307" s="262"/>
    </row>
    <row r="308" spans="4:15" ht="12.75" customHeight="1">
      <c r="D308" s="262"/>
      <c r="L308" s="262"/>
      <c r="M308" s="262"/>
      <c r="N308" s="262"/>
      <c r="O308" s="262"/>
    </row>
    <row r="309" spans="4:15" ht="12.75" customHeight="1">
      <c r="D309" s="262"/>
      <c r="L309" s="262"/>
      <c r="M309" s="262"/>
      <c r="N309" s="262"/>
      <c r="O309" s="262"/>
    </row>
    <row r="310" spans="4:15" ht="12.75" customHeight="1">
      <c r="D310" s="262"/>
      <c r="L310" s="262"/>
      <c r="M310" s="262"/>
      <c r="N310" s="262"/>
      <c r="O310" s="262"/>
    </row>
    <row r="311" spans="4:15" ht="12.75" customHeight="1">
      <c r="D311" s="262"/>
      <c r="L311" s="262"/>
      <c r="M311" s="262"/>
      <c r="N311" s="262"/>
      <c r="O311" s="262"/>
    </row>
    <row r="312" spans="4:15" ht="12.75" customHeight="1">
      <c r="D312" s="262"/>
      <c r="L312" s="262"/>
      <c r="M312" s="262"/>
      <c r="N312" s="262"/>
      <c r="O312" s="262"/>
    </row>
    <row r="313" spans="4:15" ht="12.75" customHeight="1">
      <c r="D313" s="262"/>
      <c r="L313" s="262"/>
      <c r="M313" s="262"/>
      <c r="N313" s="262"/>
      <c r="O313" s="262"/>
    </row>
    <row r="314" spans="4:15" ht="12.75" customHeight="1">
      <c r="D314" s="262"/>
      <c r="L314" s="262"/>
      <c r="M314" s="262"/>
      <c r="N314" s="262"/>
      <c r="O314" s="262"/>
    </row>
    <row r="315" spans="4:15" ht="12.75" customHeight="1">
      <c r="D315" s="262"/>
      <c r="L315" s="262"/>
      <c r="M315" s="262"/>
      <c r="N315" s="262"/>
      <c r="O315" s="262"/>
    </row>
    <row r="316" spans="4:15" ht="12.75" customHeight="1">
      <c r="D316" s="262"/>
      <c r="L316" s="262"/>
      <c r="M316" s="262"/>
      <c r="N316" s="262"/>
      <c r="O316" s="262"/>
    </row>
    <row r="317" spans="4:15" ht="12.75" customHeight="1">
      <c r="D317" s="262"/>
      <c r="L317" s="262"/>
      <c r="M317" s="262"/>
      <c r="N317" s="262"/>
      <c r="O317" s="262"/>
    </row>
    <row r="318" spans="4:15" ht="12.75" customHeight="1">
      <c r="D318" s="262"/>
      <c r="L318" s="262"/>
      <c r="M318" s="262"/>
      <c r="N318" s="262"/>
      <c r="O318" s="262"/>
    </row>
    <row r="319" spans="4:15" ht="12.75" customHeight="1">
      <c r="D319" s="262"/>
      <c r="L319" s="262"/>
      <c r="M319" s="262"/>
      <c r="N319" s="262"/>
      <c r="O319" s="262"/>
    </row>
    <row r="320" spans="4:15" ht="12.75" customHeight="1">
      <c r="D320" s="262"/>
      <c r="L320" s="262"/>
      <c r="M320" s="262"/>
      <c r="N320" s="262"/>
      <c r="O320" s="262"/>
    </row>
    <row r="321" spans="4:15" ht="12.75" customHeight="1">
      <c r="D321" s="262"/>
      <c r="L321" s="262"/>
      <c r="M321" s="262"/>
      <c r="N321" s="262"/>
      <c r="O321" s="262"/>
    </row>
    <row r="322" spans="4:15" ht="12.75" customHeight="1">
      <c r="D322" s="262"/>
      <c r="L322" s="262"/>
      <c r="M322" s="262"/>
      <c r="N322" s="262"/>
      <c r="O322" s="262"/>
    </row>
    <row r="323" spans="4:15" ht="12.75" customHeight="1">
      <c r="D323" s="262"/>
      <c r="L323" s="262"/>
      <c r="M323" s="262"/>
      <c r="N323" s="262"/>
      <c r="O323" s="262"/>
    </row>
    <row r="324" spans="4:15" ht="12.75" customHeight="1">
      <c r="D324" s="262"/>
      <c r="L324" s="262"/>
      <c r="M324" s="262"/>
      <c r="N324" s="262"/>
      <c r="O324" s="262"/>
    </row>
    <row r="325" spans="4:15" ht="12.75" customHeight="1">
      <c r="D325" s="262"/>
      <c r="L325" s="262"/>
      <c r="M325" s="262"/>
      <c r="N325" s="262"/>
      <c r="O325" s="262"/>
    </row>
    <row r="326" spans="4:15" ht="12.75" customHeight="1">
      <c r="D326" s="262"/>
      <c r="L326" s="262"/>
      <c r="M326" s="262"/>
      <c r="N326" s="262"/>
      <c r="O326" s="262"/>
    </row>
    <row r="327" spans="4:15" ht="12.75" customHeight="1">
      <c r="D327" s="262"/>
      <c r="L327" s="262"/>
      <c r="M327" s="262"/>
      <c r="N327" s="262"/>
      <c r="O327" s="262"/>
    </row>
    <row r="328" spans="4:15" ht="12.75" customHeight="1">
      <c r="D328" s="262"/>
      <c r="L328" s="262"/>
      <c r="M328" s="262"/>
      <c r="N328" s="262"/>
      <c r="O328" s="262"/>
    </row>
    <row r="329" spans="4:15" ht="12.75" customHeight="1">
      <c r="D329" s="262"/>
      <c r="L329" s="262"/>
      <c r="M329" s="262"/>
      <c r="N329" s="262"/>
      <c r="O329" s="262"/>
    </row>
    <row r="330" spans="4:15" ht="12.75" customHeight="1">
      <c r="D330" s="262"/>
      <c r="L330" s="262"/>
      <c r="M330" s="262"/>
      <c r="N330" s="262"/>
      <c r="O330" s="262"/>
    </row>
    <row r="331" spans="4:15" ht="12.75" customHeight="1">
      <c r="D331" s="262"/>
      <c r="L331" s="262"/>
      <c r="M331" s="262"/>
      <c r="N331" s="262"/>
      <c r="O331" s="262"/>
    </row>
    <row r="332" spans="4:15" ht="12.75" customHeight="1">
      <c r="D332" s="262"/>
      <c r="L332" s="262"/>
      <c r="M332" s="262"/>
      <c r="N332" s="262"/>
      <c r="O332" s="262"/>
    </row>
    <row r="333" spans="4:15" ht="12.75" customHeight="1">
      <c r="D333" s="262"/>
      <c r="L333" s="262"/>
      <c r="M333" s="262"/>
      <c r="N333" s="262"/>
      <c r="O333" s="262"/>
    </row>
    <row r="334" spans="4:15" ht="12.75" customHeight="1">
      <c r="D334" s="262"/>
      <c r="L334" s="262"/>
      <c r="M334" s="262"/>
      <c r="N334" s="262"/>
      <c r="O334" s="262"/>
    </row>
    <row r="335" spans="4:15" ht="12.75" customHeight="1">
      <c r="D335" s="262"/>
      <c r="L335" s="262"/>
      <c r="M335" s="262"/>
      <c r="N335" s="262"/>
      <c r="O335" s="262"/>
    </row>
    <row r="336" spans="4:15" ht="12.75" customHeight="1">
      <c r="D336" s="262"/>
      <c r="L336" s="262"/>
      <c r="M336" s="262"/>
      <c r="N336" s="262"/>
      <c r="O336" s="262"/>
    </row>
    <row r="337" spans="4:15" ht="12.75" customHeight="1">
      <c r="D337" s="262"/>
      <c r="L337" s="262"/>
      <c r="M337" s="262"/>
      <c r="N337" s="262"/>
      <c r="O337" s="262"/>
    </row>
    <row r="338" spans="4:15" ht="12.75" customHeight="1">
      <c r="D338" s="262"/>
      <c r="L338" s="262"/>
      <c r="M338" s="262"/>
      <c r="N338" s="262"/>
      <c r="O338" s="262"/>
    </row>
    <row r="339" spans="4:15" ht="12.75" customHeight="1">
      <c r="D339" s="262"/>
      <c r="L339" s="262"/>
      <c r="M339" s="262"/>
      <c r="N339" s="262"/>
      <c r="O339" s="262"/>
    </row>
    <row r="340" spans="4:15" ht="12.75" customHeight="1">
      <c r="D340" s="262"/>
      <c r="L340" s="262"/>
      <c r="M340" s="262"/>
      <c r="N340" s="262"/>
      <c r="O340" s="262"/>
    </row>
    <row r="341" spans="4:15" ht="12.75" customHeight="1">
      <c r="D341" s="262"/>
      <c r="L341" s="262"/>
      <c r="M341" s="262"/>
      <c r="N341" s="262"/>
      <c r="O341" s="262"/>
    </row>
    <row r="342" spans="4:15" ht="12.75" customHeight="1">
      <c r="D342" s="262"/>
      <c r="L342" s="262"/>
      <c r="M342" s="262"/>
      <c r="N342" s="262"/>
      <c r="O342" s="262"/>
    </row>
    <row r="343" spans="4:15" ht="12.75" customHeight="1">
      <c r="D343" s="262"/>
      <c r="L343" s="262"/>
      <c r="M343" s="262"/>
      <c r="N343" s="262"/>
      <c r="O343" s="262"/>
    </row>
    <row r="344" spans="4:15" ht="12.75" customHeight="1">
      <c r="D344" s="262"/>
      <c r="L344" s="262"/>
      <c r="M344" s="262"/>
      <c r="N344" s="262"/>
      <c r="O344" s="262"/>
    </row>
    <row r="345" spans="4:15" ht="12.75" customHeight="1">
      <c r="D345" s="262"/>
      <c r="L345" s="262"/>
      <c r="M345" s="262"/>
      <c r="N345" s="262"/>
      <c r="O345" s="262"/>
    </row>
    <row r="346" spans="4:15" ht="12.75" customHeight="1">
      <c r="D346" s="262"/>
      <c r="L346" s="262"/>
      <c r="M346" s="262"/>
      <c r="N346" s="262"/>
      <c r="O346" s="262"/>
    </row>
    <row r="347" spans="4:15" ht="12.75" customHeight="1">
      <c r="D347" s="262"/>
      <c r="L347" s="262"/>
      <c r="M347" s="262"/>
      <c r="N347" s="262"/>
      <c r="O347" s="262"/>
    </row>
    <row r="348" spans="4:15" ht="12.75" customHeight="1">
      <c r="D348" s="262"/>
      <c r="L348" s="262"/>
      <c r="M348" s="262"/>
      <c r="N348" s="262"/>
      <c r="O348" s="262"/>
    </row>
    <row r="349" spans="4:15" ht="12.75" customHeight="1">
      <c r="D349" s="262"/>
      <c r="L349" s="262"/>
      <c r="M349" s="262"/>
      <c r="N349" s="262"/>
      <c r="O349" s="262"/>
    </row>
    <row r="350" spans="4:15" ht="12.75" customHeight="1">
      <c r="D350" s="262"/>
      <c r="L350" s="262"/>
      <c r="M350" s="262"/>
      <c r="N350" s="262"/>
      <c r="O350" s="262"/>
    </row>
    <row r="351" spans="4:15" ht="12.75" customHeight="1">
      <c r="D351" s="262"/>
      <c r="L351" s="262"/>
      <c r="M351" s="262"/>
      <c r="N351" s="262"/>
      <c r="O351" s="262"/>
    </row>
    <row r="352" spans="4:15" ht="12.75" customHeight="1">
      <c r="D352" s="262"/>
      <c r="L352" s="262"/>
      <c r="M352" s="262"/>
      <c r="N352" s="262"/>
      <c r="O352" s="262"/>
    </row>
    <row r="353" spans="4:15" ht="12.75" customHeight="1">
      <c r="D353" s="262"/>
      <c r="L353" s="262"/>
      <c r="M353" s="262"/>
      <c r="N353" s="262"/>
      <c r="O353" s="262"/>
    </row>
    <row r="354" spans="4:15" ht="12.75" customHeight="1">
      <c r="D354" s="262"/>
      <c r="L354" s="262"/>
      <c r="M354" s="262"/>
      <c r="N354" s="262"/>
      <c r="O354" s="262"/>
    </row>
    <row r="355" spans="4:15" ht="12.75" customHeight="1">
      <c r="D355" s="262"/>
      <c r="L355" s="262"/>
      <c r="M355" s="262"/>
      <c r="N355" s="262"/>
      <c r="O355" s="262"/>
    </row>
    <row r="356" spans="4:15" ht="12.75" customHeight="1">
      <c r="D356" s="262"/>
      <c r="L356" s="262"/>
      <c r="M356" s="262"/>
      <c r="N356" s="262"/>
      <c r="O356" s="262"/>
    </row>
    <row r="357" spans="4:15" ht="12.75" customHeight="1">
      <c r="D357" s="262"/>
      <c r="L357" s="262"/>
      <c r="M357" s="262"/>
      <c r="N357" s="262"/>
      <c r="O357" s="262"/>
    </row>
    <row r="358" spans="4:15" ht="12.75" customHeight="1">
      <c r="D358" s="262"/>
      <c r="L358" s="262"/>
      <c r="M358" s="262"/>
      <c r="N358" s="262"/>
      <c r="O358" s="262"/>
    </row>
    <row r="359" spans="4:15" ht="12.75" customHeight="1">
      <c r="D359" s="262"/>
      <c r="L359" s="262"/>
      <c r="M359" s="262"/>
      <c r="N359" s="262"/>
      <c r="O359" s="262"/>
    </row>
    <row r="360" spans="4:15" ht="12.75" customHeight="1">
      <c r="D360" s="262"/>
      <c r="L360" s="262"/>
      <c r="M360" s="262"/>
      <c r="N360" s="262"/>
      <c r="O360" s="262"/>
    </row>
    <row r="361" spans="4:15" ht="12.75" customHeight="1">
      <c r="D361" s="262"/>
      <c r="L361" s="262"/>
      <c r="M361" s="262"/>
      <c r="N361" s="262"/>
      <c r="O361" s="262"/>
    </row>
    <row r="362" spans="4:15" ht="12.75" customHeight="1">
      <c r="D362" s="262"/>
      <c r="L362" s="262"/>
      <c r="M362" s="262"/>
      <c r="N362" s="262"/>
      <c r="O362" s="262"/>
    </row>
    <row r="363" spans="4:15" ht="12.75" customHeight="1">
      <c r="D363" s="262"/>
      <c r="L363" s="262"/>
      <c r="M363" s="262"/>
      <c r="N363" s="262"/>
      <c r="O363" s="262"/>
    </row>
    <row r="364" spans="4:15" ht="12.75" customHeight="1">
      <c r="D364" s="262"/>
      <c r="L364" s="262"/>
      <c r="M364" s="262"/>
      <c r="N364" s="262"/>
      <c r="O364" s="262"/>
    </row>
    <row r="365" spans="4:15" ht="12.75" customHeight="1">
      <c r="D365" s="262"/>
      <c r="L365" s="262"/>
      <c r="M365" s="262"/>
      <c r="N365" s="262"/>
      <c r="O365" s="262"/>
    </row>
    <row r="366" spans="4:15" ht="12.75" customHeight="1">
      <c r="D366" s="262"/>
      <c r="L366" s="262"/>
      <c r="M366" s="262"/>
      <c r="N366" s="262"/>
      <c r="O366" s="262"/>
    </row>
    <row r="367" spans="4:15" ht="12.75" customHeight="1">
      <c r="D367" s="262"/>
      <c r="L367" s="262"/>
      <c r="M367" s="262"/>
      <c r="N367" s="262"/>
      <c r="O367" s="262"/>
    </row>
    <row r="368" spans="4:15" ht="12.75" customHeight="1">
      <c r="D368" s="262"/>
      <c r="L368" s="262"/>
      <c r="M368" s="262"/>
      <c r="N368" s="262"/>
      <c r="O368" s="262"/>
    </row>
    <row r="369" spans="4:15" ht="12.75" customHeight="1">
      <c r="D369" s="262"/>
      <c r="L369" s="262"/>
      <c r="M369" s="262"/>
      <c r="N369" s="262"/>
      <c r="O369" s="262"/>
    </row>
    <row r="370" spans="4:15" ht="12.75" customHeight="1">
      <c r="D370" s="262"/>
      <c r="L370" s="262"/>
      <c r="M370" s="262"/>
      <c r="N370" s="262"/>
      <c r="O370" s="262"/>
    </row>
    <row r="371" spans="4:15" ht="12.75" customHeight="1">
      <c r="D371" s="262"/>
      <c r="L371" s="262"/>
      <c r="M371" s="262"/>
      <c r="N371" s="262"/>
      <c r="O371" s="262"/>
    </row>
    <row r="372" spans="4:15" ht="12.75" customHeight="1">
      <c r="D372" s="262"/>
      <c r="L372" s="262"/>
      <c r="M372" s="262"/>
      <c r="N372" s="262"/>
      <c r="O372" s="262"/>
    </row>
    <row r="373" spans="4:15" ht="12.75" customHeight="1">
      <c r="D373" s="262"/>
      <c r="L373" s="262"/>
      <c r="M373" s="262"/>
      <c r="N373" s="262"/>
      <c r="O373" s="262"/>
    </row>
    <row r="374" spans="4:15" ht="12.75" customHeight="1">
      <c r="D374" s="262"/>
      <c r="L374" s="262"/>
      <c r="M374" s="262"/>
      <c r="N374" s="262"/>
      <c r="O374" s="262"/>
    </row>
    <row r="375" spans="4:15" ht="12.75" customHeight="1">
      <c r="D375" s="262"/>
      <c r="L375" s="262"/>
      <c r="M375" s="262"/>
      <c r="N375" s="262"/>
      <c r="O375" s="262"/>
    </row>
    <row r="376" spans="4:15" ht="12.75" customHeight="1">
      <c r="D376" s="262"/>
      <c r="L376" s="262"/>
      <c r="M376" s="262"/>
      <c r="N376" s="262"/>
      <c r="O376" s="262"/>
    </row>
    <row r="377" spans="4:15" ht="12.75" customHeight="1">
      <c r="D377" s="262"/>
      <c r="L377" s="262"/>
      <c r="M377" s="262"/>
      <c r="N377" s="262"/>
      <c r="O377" s="262"/>
    </row>
    <row r="378" spans="4:15" ht="12.75" customHeight="1">
      <c r="D378" s="262"/>
      <c r="L378" s="262"/>
      <c r="M378" s="262"/>
      <c r="N378" s="262"/>
      <c r="O378" s="262"/>
    </row>
    <row r="379" spans="4:15" ht="12.75" customHeight="1">
      <c r="D379" s="262"/>
      <c r="L379" s="262"/>
      <c r="M379" s="262"/>
      <c r="N379" s="262"/>
      <c r="O379" s="262"/>
    </row>
    <row r="380" spans="4:15" ht="12.75" customHeight="1">
      <c r="D380" s="262"/>
      <c r="L380" s="262"/>
      <c r="M380" s="262"/>
      <c r="N380" s="262"/>
      <c r="O380" s="262"/>
    </row>
    <row r="381" spans="4:15" ht="12.75" customHeight="1">
      <c r="D381" s="262"/>
      <c r="L381" s="262"/>
      <c r="M381" s="262"/>
      <c r="N381" s="262"/>
      <c r="O381" s="262"/>
    </row>
    <row r="382" spans="4:15" ht="12.75" customHeight="1">
      <c r="D382" s="262"/>
      <c r="L382" s="262"/>
      <c r="M382" s="262"/>
      <c r="N382" s="262"/>
      <c r="O382" s="262"/>
    </row>
    <row r="383" spans="4:15" ht="12.75" customHeight="1">
      <c r="D383" s="262"/>
      <c r="L383" s="262"/>
      <c r="M383" s="262"/>
      <c r="N383" s="262"/>
      <c r="O383" s="262"/>
    </row>
    <row r="384" spans="4:15" ht="12.75" customHeight="1">
      <c r="D384" s="262"/>
      <c r="L384" s="262"/>
      <c r="M384" s="262"/>
      <c r="N384" s="262"/>
      <c r="O384" s="262"/>
    </row>
    <row r="385" spans="4:15" ht="12.75" customHeight="1">
      <c r="D385" s="262"/>
      <c r="L385" s="262"/>
      <c r="M385" s="262"/>
      <c r="N385" s="262"/>
      <c r="O385" s="262"/>
    </row>
    <row r="386" spans="4:15" ht="12.75" customHeight="1">
      <c r="D386" s="262"/>
      <c r="L386" s="262"/>
      <c r="M386" s="262"/>
      <c r="N386" s="262"/>
      <c r="O386" s="262"/>
    </row>
    <row r="387" spans="4:15" ht="12.75" customHeight="1">
      <c r="D387" s="262"/>
      <c r="L387" s="262"/>
      <c r="M387" s="262"/>
      <c r="N387" s="262"/>
      <c r="O387" s="262"/>
    </row>
    <row r="388" spans="4:15" ht="12.75" customHeight="1">
      <c r="D388" s="262"/>
      <c r="L388" s="262"/>
      <c r="M388" s="262"/>
      <c r="N388" s="262"/>
      <c r="O388" s="262"/>
    </row>
    <row r="389" spans="4:15" ht="12.75" customHeight="1">
      <c r="D389" s="262"/>
      <c r="L389" s="262"/>
      <c r="M389" s="262"/>
      <c r="N389" s="262"/>
      <c r="O389" s="262"/>
    </row>
    <row r="390" spans="4:15" ht="12.75" customHeight="1">
      <c r="D390" s="262"/>
      <c r="L390" s="262"/>
      <c r="M390" s="262"/>
      <c r="N390" s="262"/>
      <c r="O390" s="262"/>
    </row>
    <row r="391" spans="4:15" ht="12.75" customHeight="1">
      <c r="D391" s="262"/>
      <c r="L391" s="262"/>
      <c r="M391" s="262"/>
      <c r="N391" s="262"/>
      <c r="O391" s="262"/>
    </row>
    <row r="392" spans="4:15" ht="12.75" customHeight="1">
      <c r="D392" s="262"/>
      <c r="L392" s="262"/>
      <c r="M392" s="262"/>
      <c r="N392" s="262"/>
      <c r="O392" s="262"/>
    </row>
    <row r="393" spans="4:15" ht="12.75" customHeight="1">
      <c r="D393" s="262"/>
      <c r="L393" s="262"/>
      <c r="M393" s="262"/>
      <c r="N393" s="262"/>
      <c r="O393" s="262"/>
    </row>
    <row r="394" spans="4:15" ht="12.75" customHeight="1">
      <c r="D394" s="262"/>
      <c r="L394" s="262"/>
      <c r="M394" s="262"/>
      <c r="N394" s="262"/>
      <c r="O394" s="262"/>
    </row>
    <row r="395" spans="4:15" ht="12.75" customHeight="1">
      <c r="D395" s="262"/>
      <c r="L395" s="262"/>
      <c r="M395" s="262"/>
      <c r="N395" s="262"/>
      <c r="O395" s="262"/>
    </row>
    <row r="396" spans="4:15" ht="12.75" customHeight="1">
      <c r="D396" s="262"/>
      <c r="L396" s="262"/>
      <c r="M396" s="262"/>
      <c r="N396" s="262"/>
      <c r="O396" s="262"/>
    </row>
    <row r="397" spans="4:15" ht="12.75" customHeight="1">
      <c r="D397" s="262"/>
      <c r="L397" s="262"/>
      <c r="M397" s="262"/>
      <c r="N397" s="262"/>
      <c r="O397" s="262"/>
    </row>
    <row r="398" spans="4:15" ht="12.75" customHeight="1">
      <c r="D398" s="262"/>
      <c r="L398" s="262"/>
      <c r="M398" s="262"/>
      <c r="N398" s="262"/>
      <c r="O398" s="262"/>
    </row>
    <row r="399" spans="4:15" ht="12.75" customHeight="1">
      <c r="D399" s="262"/>
      <c r="L399" s="262"/>
      <c r="M399" s="262"/>
      <c r="N399" s="262"/>
      <c r="O399" s="262"/>
    </row>
    <row r="400" spans="4:15" ht="12.75" customHeight="1">
      <c r="D400" s="262"/>
      <c r="L400" s="262"/>
      <c r="M400" s="262"/>
      <c r="N400" s="262"/>
      <c r="O400" s="262"/>
    </row>
    <row r="401" spans="4:15" ht="12.75" customHeight="1">
      <c r="D401" s="262"/>
      <c r="L401" s="262"/>
      <c r="M401" s="262"/>
      <c r="N401" s="262"/>
      <c r="O401" s="262"/>
    </row>
    <row r="402" spans="4:15" ht="12.75" customHeight="1">
      <c r="D402" s="262"/>
      <c r="L402" s="262"/>
      <c r="M402" s="262"/>
      <c r="N402" s="262"/>
      <c r="O402" s="262"/>
    </row>
    <row r="403" spans="4:15" ht="12.75" customHeight="1">
      <c r="D403" s="262"/>
      <c r="L403" s="262"/>
      <c r="M403" s="262"/>
      <c r="N403" s="262"/>
      <c r="O403" s="262"/>
    </row>
    <row r="404" spans="4:15" ht="12.75" customHeight="1">
      <c r="D404" s="262"/>
      <c r="L404" s="262"/>
      <c r="M404" s="262"/>
      <c r="N404" s="262"/>
      <c r="O404" s="262"/>
    </row>
    <row r="405" spans="4:15" ht="12.75" customHeight="1">
      <c r="D405" s="262"/>
      <c r="L405" s="262"/>
      <c r="M405" s="262"/>
      <c r="N405" s="262"/>
      <c r="O405" s="262"/>
    </row>
    <row r="406" spans="4:15" ht="12.75" customHeight="1">
      <c r="D406" s="262"/>
      <c r="L406" s="262"/>
      <c r="M406" s="262"/>
      <c r="N406" s="262"/>
      <c r="O406" s="262"/>
    </row>
    <row r="407" spans="4:15" ht="12.75" customHeight="1">
      <c r="D407" s="262"/>
      <c r="L407" s="262"/>
      <c r="M407" s="262"/>
      <c r="N407" s="262"/>
      <c r="O407" s="262"/>
    </row>
    <row r="408" spans="4:15" ht="12.75" customHeight="1">
      <c r="D408" s="262"/>
      <c r="L408" s="262"/>
      <c r="M408" s="262"/>
      <c r="N408" s="262"/>
      <c r="O408" s="262"/>
    </row>
    <row r="409" spans="4:15" ht="12.75" customHeight="1">
      <c r="D409" s="262"/>
      <c r="L409" s="262"/>
      <c r="M409" s="262"/>
      <c r="N409" s="262"/>
      <c r="O409" s="262"/>
    </row>
    <row r="410" spans="4:15" ht="12.75" customHeight="1">
      <c r="D410" s="262"/>
      <c r="L410" s="262"/>
      <c r="M410" s="262"/>
      <c r="N410" s="262"/>
      <c r="O410" s="262"/>
    </row>
    <row r="411" spans="4:15" ht="12.75" customHeight="1">
      <c r="D411" s="262"/>
      <c r="L411" s="262"/>
      <c r="M411" s="262"/>
      <c r="N411" s="262"/>
      <c r="O411" s="262"/>
    </row>
    <row r="412" spans="4:15" ht="12.75" customHeight="1">
      <c r="D412" s="262"/>
      <c r="L412" s="262"/>
      <c r="M412" s="262"/>
      <c r="N412" s="262"/>
      <c r="O412" s="262"/>
    </row>
    <row r="413" spans="4:15" ht="12.75" customHeight="1">
      <c r="D413" s="262"/>
      <c r="L413" s="262"/>
      <c r="M413" s="262"/>
      <c r="N413" s="262"/>
      <c r="O413" s="262"/>
    </row>
    <row r="414" spans="4:15" ht="12.75" customHeight="1">
      <c r="D414" s="262"/>
      <c r="L414" s="262"/>
      <c r="M414" s="262"/>
      <c r="N414" s="262"/>
      <c r="O414" s="262"/>
    </row>
    <row r="415" spans="4:15" ht="12.75" customHeight="1">
      <c r="D415" s="262"/>
      <c r="L415" s="262"/>
      <c r="M415" s="262"/>
      <c r="N415" s="262"/>
      <c r="O415" s="262"/>
    </row>
    <row r="416" spans="4:15" ht="12.75" customHeight="1">
      <c r="D416" s="262"/>
      <c r="L416" s="262"/>
      <c r="M416" s="262"/>
      <c r="N416" s="262"/>
      <c r="O416" s="262"/>
    </row>
    <row r="417" spans="4:15" ht="12.75" customHeight="1">
      <c r="D417" s="262"/>
      <c r="L417" s="262"/>
      <c r="M417" s="262"/>
      <c r="N417" s="262"/>
      <c r="O417" s="262"/>
    </row>
    <row r="418" spans="4:15" ht="12.75" customHeight="1">
      <c r="D418" s="262"/>
      <c r="L418" s="262"/>
      <c r="M418" s="262"/>
      <c r="N418" s="262"/>
      <c r="O418" s="262"/>
    </row>
    <row r="419" spans="4:15" ht="12.75" customHeight="1">
      <c r="D419" s="262"/>
      <c r="L419" s="262"/>
      <c r="M419" s="262"/>
      <c r="N419" s="262"/>
      <c r="O419" s="262"/>
    </row>
    <row r="420" spans="4:15" ht="12.75" customHeight="1">
      <c r="D420" s="262"/>
      <c r="L420" s="262"/>
      <c r="M420" s="262"/>
      <c r="N420" s="262"/>
      <c r="O420" s="262"/>
    </row>
    <row r="421" spans="4:15" ht="12.75" customHeight="1">
      <c r="D421" s="262"/>
      <c r="L421" s="262"/>
      <c r="M421" s="262"/>
      <c r="N421" s="262"/>
      <c r="O421" s="262"/>
    </row>
    <row r="422" spans="4:15" ht="12.75" customHeight="1">
      <c r="D422" s="262"/>
      <c r="L422" s="262"/>
      <c r="M422" s="262"/>
      <c r="N422" s="262"/>
      <c r="O422" s="262"/>
    </row>
    <row r="423" spans="4:15" ht="12.75" customHeight="1">
      <c r="D423" s="262"/>
      <c r="L423" s="262"/>
      <c r="M423" s="262"/>
      <c r="N423" s="262"/>
      <c r="O423" s="262"/>
    </row>
    <row r="424" spans="4:15" ht="12.75" customHeight="1">
      <c r="D424" s="262"/>
      <c r="L424" s="262"/>
      <c r="M424" s="262"/>
      <c r="N424" s="262"/>
      <c r="O424" s="262"/>
    </row>
    <row r="425" spans="4:15" ht="12.75" customHeight="1">
      <c r="D425" s="262"/>
      <c r="L425" s="262"/>
      <c r="M425" s="262"/>
      <c r="N425" s="262"/>
      <c r="O425" s="262"/>
    </row>
    <row r="426" spans="4:15" ht="12.75" customHeight="1">
      <c r="D426" s="262"/>
      <c r="L426" s="262"/>
      <c r="M426" s="262"/>
      <c r="N426" s="262"/>
      <c r="O426" s="262"/>
    </row>
    <row r="427" spans="4:15" ht="12.75" customHeight="1">
      <c r="D427" s="262"/>
      <c r="L427" s="262"/>
      <c r="M427" s="262"/>
      <c r="N427" s="262"/>
      <c r="O427" s="262"/>
    </row>
    <row r="428" spans="4:15" ht="12.75" customHeight="1">
      <c r="D428" s="262"/>
      <c r="L428" s="262"/>
      <c r="M428" s="262"/>
      <c r="N428" s="262"/>
      <c r="O428" s="262"/>
    </row>
    <row r="429" spans="4:15" ht="12.75" customHeight="1">
      <c r="D429" s="262"/>
      <c r="L429" s="262"/>
      <c r="M429" s="262"/>
      <c r="N429" s="262"/>
      <c r="O429" s="262"/>
    </row>
    <row r="430" spans="4:15" ht="12.75" customHeight="1">
      <c r="D430" s="262"/>
      <c r="L430" s="262"/>
      <c r="M430" s="262"/>
      <c r="N430" s="262"/>
      <c r="O430" s="262"/>
    </row>
    <row r="431" spans="4:15" ht="12.75" customHeight="1">
      <c r="D431" s="262"/>
      <c r="L431" s="262"/>
      <c r="M431" s="262"/>
      <c r="N431" s="262"/>
      <c r="O431" s="262"/>
    </row>
    <row r="432" spans="4:15" ht="12.75" customHeight="1">
      <c r="D432" s="262"/>
      <c r="L432" s="262"/>
      <c r="M432" s="262"/>
      <c r="N432" s="262"/>
      <c r="O432" s="262"/>
    </row>
    <row r="433" spans="4:15" ht="12.75" customHeight="1">
      <c r="D433" s="262"/>
      <c r="L433" s="262"/>
      <c r="M433" s="262"/>
      <c r="N433" s="262"/>
      <c r="O433" s="262"/>
    </row>
    <row r="434" spans="4:15" ht="12.75" customHeight="1">
      <c r="D434" s="262"/>
      <c r="L434" s="262"/>
      <c r="M434" s="262"/>
      <c r="N434" s="262"/>
      <c r="O434" s="262"/>
    </row>
    <row r="435" spans="4:15" ht="12.75" customHeight="1">
      <c r="D435" s="262"/>
      <c r="L435" s="262"/>
      <c r="M435" s="262"/>
      <c r="N435" s="262"/>
      <c r="O435" s="262"/>
    </row>
    <row r="436" spans="4:15" ht="12.75" customHeight="1">
      <c r="D436" s="262"/>
      <c r="L436" s="262"/>
      <c r="M436" s="262"/>
      <c r="N436" s="262"/>
      <c r="O436" s="262"/>
    </row>
    <row r="437" spans="4:15" ht="12.75" customHeight="1">
      <c r="D437" s="262"/>
      <c r="L437" s="262"/>
      <c r="M437" s="262"/>
      <c r="N437" s="262"/>
      <c r="O437" s="262"/>
    </row>
    <row r="438" spans="4:15" ht="12.75" customHeight="1">
      <c r="D438" s="262"/>
      <c r="L438" s="262"/>
      <c r="M438" s="262"/>
      <c r="N438" s="262"/>
      <c r="O438" s="262"/>
    </row>
    <row r="439" spans="4:15" ht="12.75" customHeight="1">
      <c r="D439" s="262"/>
      <c r="L439" s="262"/>
      <c r="M439" s="262"/>
      <c r="N439" s="262"/>
      <c r="O439" s="262"/>
    </row>
    <row r="440" spans="4:15" ht="12.75" customHeight="1">
      <c r="D440" s="262"/>
      <c r="L440" s="262"/>
      <c r="M440" s="262"/>
      <c r="N440" s="262"/>
      <c r="O440" s="262"/>
    </row>
    <row r="441" spans="4:15" ht="12.75" customHeight="1">
      <c r="D441" s="262"/>
      <c r="L441" s="262"/>
      <c r="M441" s="262"/>
      <c r="N441" s="262"/>
      <c r="O441" s="262"/>
    </row>
    <row r="442" spans="4:15" ht="12.75" customHeight="1">
      <c r="D442" s="262"/>
      <c r="L442" s="262"/>
      <c r="M442" s="262"/>
      <c r="N442" s="262"/>
      <c r="O442" s="262"/>
    </row>
    <row r="443" spans="4:15" ht="12.75" customHeight="1">
      <c r="D443" s="262"/>
      <c r="L443" s="262"/>
      <c r="M443" s="262"/>
      <c r="N443" s="262"/>
      <c r="O443" s="262"/>
    </row>
    <row r="444" spans="4:15" ht="12.75" customHeight="1">
      <c r="D444" s="262"/>
      <c r="L444" s="262"/>
      <c r="M444" s="262"/>
      <c r="N444" s="262"/>
      <c r="O444" s="262"/>
    </row>
    <row r="445" spans="4:15" ht="12.75" customHeight="1">
      <c r="D445" s="262"/>
      <c r="L445" s="262"/>
      <c r="M445" s="262"/>
      <c r="N445" s="262"/>
      <c r="O445" s="262"/>
    </row>
    <row r="446" spans="4:15" ht="12.75" customHeight="1">
      <c r="D446" s="262"/>
      <c r="L446" s="262"/>
      <c r="M446" s="262"/>
      <c r="N446" s="262"/>
      <c r="O446" s="262"/>
    </row>
    <row r="447" spans="4:15" ht="12.75" customHeight="1">
      <c r="D447" s="262"/>
      <c r="L447" s="262"/>
      <c r="M447" s="262"/>
      <c r="N447" s="262"/>
      <c r="O447" s="262"/>
    </row>
    <row r="448" spans="4:15" ht="12.75" customHeight="1">
      <c r="D448" s="262"/>
      <c r="L448" s="262"/>
      <c r="M448" s="262"/>
      <c r="N448" s="262"/>
      <c r="O448" s="262"/>
    </row>
    <row r="449" spans="4:15" ht="12.75" customHeight="1">
      <c r="D449" s="262"/>
      <c r="L449" s="262"/>
      <c r="M449" s="262"/>
      <c r="N449" s="262"/>
      <c r="O449" s="262"/>
    </row>
    <row r="450" spans="4:15" ht="12.75" customHeight="1">
      <c r="D450" s="262"/>
      <c r="L450" s="262"/>
      <c r="M450" s="262"/>
      <c r="N450" s="262"/>
      <c r="O450" s="262"/>
    </row>
    <row r="451" spans="4:15" ht="12.75" customHeight="1">
      <c r="D451" s="262"/>
      <c r="L451" s="262"/>
      <c r="M451" s="262"/>
      <c r="N451" s="262"/>
      <c r="O451" s="262"/>
    </row>
    <row r="452" spans="4:15" ht="12.75" customHeight="1">
      <c r="D452" s="262"/>
      <c r="L452" s="262"/>
      <c r="M452" s="262"/>
      <c r="N452" s="262"/>
      <c r="O452" s="262"/>
    </row>
    <row r="453" spans="4:15" ht="12.75" customHeight="1">
      <c r="D453" s="262"/>
      <c r="L453" s="262"/>
      <c r="M453" s="262"/>
      <c r="N453" s="262"/>
      <c r="O453" s="262"/>
    </row>
    <row r="454" spans="4:15" ht="12.75" customHeight="1">
      <c r="D454" s="262"/>
      <c r="L454" s="262"/>
      <c r="M454" s="262"/>
      <c r="N454" s="262"/>
      <c r="O454" s="262"/>
    </row>
    <row r="455" spans="4:15" ht="12.75" customHeight="1">
      <c r="D455" s="262"/>
      <c r="L455" s="262"/>
      <c r="M455" s="262"/>
      <c r="N455" s="262"/>
      <c r="O455" s="262"/>
    </row>
    <row r="456" spans="4:15" ht="12.75" customHeight="1">
      <c r="D456" s="262"/>
      <c r="L456" s="262"/>
      <c r="M456" s="262"/>
      <c r="N456" s="262"/>
      <c r="O456" s="262"/>
    </row>
    <row r="457" spans="4:15" ht="12.75" customHeight="1">
      <c r="D457" s="262"/>
      <c r="L457" s="262"/>
      <c r="M457" s="262"/>
      <c r="N457" s="262"/>
      <c r="O457" s="262"/>
    </row>
    <row r="458" spans="4:15" ht="12.75" customHeight="1">
      <c r="D458" s="262"/>
      <c r="L458" s="262"/>
      <c r="M458" s="262"/>
      <c r="N458" s="262"/>
      <c r="O458" s="262"/>
    </row>
    <row r="459" spans="4:15" ht="12.75" customHeight="1">
      <c r="D459" s="262"/>
      <c r="L459" s="262"/>
      <c r="M459" s="262"/>
      <c r="N459" s="262"/>
      <c r="O459" s="262"/>
    </row>
    <row r="460" spans="4:15" ht="12.75" customHeight="1">
      <c r="D460" s="262"/>
      <c r="L460" s="262"/>
      <c r="M460" s="262"/>
      <c r="N460" s="262"/>
      <c r="O460" s="262"/>
    </row>
    <row r="461" spans="4:15" ht="12.75" customHeight="1">
      <c r="D461" s="262"/>
      <c r="L461" s="262"/>
      <c r="M461" s="262"/>
      <c r="N461" s="262"/>
      <c r="O461" s="262"/>
    </row>
    <row r="462" spans="4:15" ht="12.75" customHeight="1">
      <c r="D462" s="262"/>
      <c r="L462" s="262"/>
      <c r="M462" s="262"/>
      <c r="N462" s="262"/>
      <c r="O462" s="262"/>
    </row>
    <row r="463" spans="4:15" ht="12.75" customHeight="1">
      <c r="D463" s="262"/>
      <c r="L463" s="262"/>
      <c r="M463" s="262"/>
      <c r="N463" s="262"/>
      <c r="O463" s="262"/>
    </row>
    <row r="464" spans="4:15" ht="12.75" customHeight="1">
      <c r="D464" s="262"/>
      <c r="L464" s="262"/>
      <c r="M464" s="262"/>
      <c r="N464" s="262"/>
      <c r="O464" s="262"/>
    </row>
    <row r="465" spans="4:15" ht="12.75" customHeight="1">
      <c r="D465" s="262"/>
      <c r="L465" s="262"/>
      <c r="M465" s="262"/>
      <c r="N465" s="262"/>
      <c r="O465" s="262"/>
    </row>
    <row r="466" spans="4:15" ht="12.75" customHeight="1">
      <c r="D466" s="262"/>
      <c r="L466" s="262"/>
      <c r="M466" s="262"/>
      <c r="N466" s="262"/>
      <c r="O466" s="262"/>
    </row>
    <row r="467" spans="4:15" ht="12.75" customHeight="1">
      <c r="D467" s="262"/>
      <c r="L467" s="262"/>
      <c r="M467" s="262"/>
      <c r="N467" s="262"/>
      <c r="O467" s="262"/>
    </row>
    <row r="468" spans="4:15" ht="12.75" customHeight="1">
      <c r="D468" s="262"/>
      <c r="L468" s="262"/>
      <c r="M468" s="262"/>
      <c r="N468" s="262"/>
      <c r="O468" s="262"/>
    </row>
    <row r="469" spans="4:15" ht="12.75" customHeight="1">
      <c r="D469" s="262"/>
      <c r="L469" s="262"/>
      <c r="M469" s="262"/>
      <c r="N469" s="262"/>
      <c r="O469" s="262"/>
    </row>
    <row r="470" spans="4:15" ht="12.75" customHeight="1">
      <c r="D470" s="262"/>
      <c r="L470" s="262"/>
      <c r="M470" s="262"/>
      <c r="N470" s="262"/>
      <c r="O470" s="262"/>
    </row>
    <row r="471" spans="4:15" ht="12.75" customHeight="1">
      <c r="D471" s="262"/>
      <c r="L471" s="262"/>
      <c r="M471" s="262"/>
      <c r="N471" s="262"/>
      <c r="O471" s="262"/>
    </row>
    <row r="472" spans="4:15" ht="12.75" customHeight="1">
      <c r="D472" s="262"/>
      <c r="L472" s="262"/>
      <c r="M472" s="262"/>
      <c r="N472" s="262"/>
      <c r="O472" s="262"/>
    </row>
    <row r="473" spans="4:15" ht="12.75" customHeight="1">
      <c r="D473" s="262"/>
      <c r="L473" s="262"/>
      <c r="M473" s="262"/>
      <c r="N473" s="262"/>
      <c r="O473" s="262"/>
    </row>
    <row r="474" spans="4:15" ht="12.75" customHeight="1">
      <c r="D474" s="262"/>
      <c r="L474" s="262"/>
      <c r="M474" s="262"/>
      <c r="N474" s="262"/>
      <c r="O474" s="262"/>
    </row>
    <row r="475" spans="4:15" ht="12.75" customHeight="1">
      <c r="D475" s="262"/>
      <c r="L475" s="262"/>
      <c r="M475" s="262"/>
      <c r="N475" s="262"/>
      <c r="O475" s="262"/>
    </row>
    <row r="476" spans="4:15" ht="12.75" customHeight="1">
      <c r="D476" s="262"/>
      <c r="L476" s="262"/>
      <c r="M476" s="262"/>
      <c r="N476" s="262"/>
      <c r="O476" s="262"/>
    </row>
    <row r="477" spans="4:15" ht="12.75" customHeight="1">
      <c r="D477" s="262"/>
      <c r="L477" s="262"/>
      <c r="M477" s="262"/>
      <c r="N477" s="262"/>
      <c r="O477" s="262"/>
    </row>
    <row r="478" spans="4:15" ht="12.75" customHeight="1">
      <c r="D478" s="262"/>
      <c r="L478" s="262"/>
      <c r="M478" s="262"/>
      <c r="N478" s="262"/>
      <c r="O478" s="262"/>
    </row>
    <row r="479" spans="4:15" ht="12.75" customHeight="1">
      <c r="D479" s="262"/>
      <c r="L479" s="262"/>
      <c r="M479" s="262"/>
      <c r="N479" s="262"/>
      <c r="O479" s="262"/>
    </row>
    <row r="480" spans="4:15" ht="12.75" customHeight="1">
      <c r="D480" s="262"/>
      <c r="L480" s="262"/>
      <c r="M480" s="262"/>
      <c r="N480" s="262"/>
      <c r="O480" s="262"/>
    </row>
    <row r="481" spans="4:15" ht="12.75" customHeight="1">
      <c r="D481" s="262"/>
      <c r="L481" s="262"/>
      <c r="M481" s="262"/>
      <c r="N481" s="262"/>
      <c r="O481" s="262"/>
    </row>
    <row r="482" spans="4:15" ht="12.75" customHeight="1">
      <c r="D482" s="262"/>
      <c r="L482" s="262"/>
      <c r="M482" s="262"/>
      <c r="N482" s="262"/>
      <c r="O482" s="262"/>
    </row>
    <row r="483" spans="4:15" ht="12.75" customHeight="1">
      <c r="D483" s="262"/>
      <c r="L483" s="262"/>
      <c r="M483" s="262"/>
      <c r="N483" s="262"/>
      <c r="O483" s="262"/>
    </row>
    <row r="484" spans="4:15" ht="12.75" customHeight="1">
      <c r="D484" s="262"/>
      <c r="L484" s="262"/>
      <c r="M484" s="262"/>
      <c r="N484" s="262"/>
      <c r="O484" s="262"/>
    </row>
    <row r="485" spans="4:15" ht="12.75" customHeight="1">
      <c r="D485" s="262"/>
      <c r="L485" s="262"/>
      <c r="M485" s="262"/>
      <c r="N485" s="262"/>
      <c r="O485" s="262"/>
    </row>
    <row r="486" spans="4:15" ht="12.75" customHeight="1">
      <c r="D486" s="262"/>
      <c r="L486" s="262"/>
      <c r="M486" s="262"/>
      <c r="N486" s="262"/>
      <c r="O486" s="262"/>
    </row>
    <row r="487" spans="4:15" ht="12.75" customHeight="1">
      <c r="D487" s="262"/>
      <c r="L487" s="262"/>
      <c r="M487" s="262"/>
      <c r="N487" s="262"/>
      <c r="O487" s="262"/>
    </row>
    <row r="488" spans="4:15" ht="12.75" customHeight="1">
      <c r="D488" s="262"/>
      <c r="L488" s="262"/>
      <c r="M488" s="262"/>
      <c r="N488" s="262"/>
      <c r="O488" s="262"/>
    </row>
    <row r="489" spans="4:15" ht="12.75" customHeight="1">
      <c r="D489" s="262"/>
      <c r="L489" s="262"/>
      <c r="M489" s="262"/>
      <c r="N489" s="262"/>
      <c r="O489" s="262"/>
    </row>
    <row r="490" spans="4:15" ht="12.75" customHeight="1">
      <c r="D490" s="262"/>
      <c r="L490" s="262"/>
      <c r="M490" s="262"/>
      <c r="N490" s="262"/>
      <c r="O490" s="262"/>
    </row>
    <row r="491" spans="4:15" ht="12.75" customHeight="1">
      <c r="D491" s="262"/>
      <c r="L491" s="262"/>
      <c r="M491" s="262"/>
      <c r="N491" s="262"/>
      <c r="O491" s="262"/>
    </row>
    <row r="492" spans="4:15" ht="12.75" customHeight="1">
      <c r="D492" s="262"/>
      <c r="L492" s="262"/>
      <c r="M492" s="262"/>
      <c r="N492" s="262"/>
      <c r="O492" s="262"/>
    </row>
    <row r="493" spans="4:15" ht="12.75" customHeight="1">
      <c r="D493" s="262"/>
      <c r="L493" s="262"/>
      <c r="M493" s="262"/>
      <c r="N493" s="262"/>
      <c r="O493" s="262"/>
    </row>
    <row r="494" spans="4:15" ht="12.75" customHeight="1">
      <c r="D494" s="262"/>
      <c r="L494" s="262"/>
      <c r="M494" s="262"/>
      <c r="N494" s="262"/>
      <c r="O494" s="262"/>
    </row>
    <row r="495" spans="4:15" ht="12.75" customHeight="1">
      <c r="D495" s="262"/>
      <c r="L495" s="262"/>
      <c r="M495" s="262"/>
      <c r="N495" s="262"/>
      <c r="O495" s="262"/>
    </row>
    <row r="496" spans="4:15" ht="12.75" customHeight="1">
      <c r="D496" s="262"/>
      <c r="L496" s="262"/>
      <c r="M496" s="262"/>
      <c r="N496" s="262"/>
      <c r="O496" s="262"/>
    </row>
    <row r="497" spans="4:15" ht="12.75" customHeight="1">
      <c r="D497" s="262"/>
      <c r="L497" s="262"/>
      <c r="M497" s="262"/>
      <c r="N497" s="262"/>
      <c r="O497" s="262"/>
    </row>
    <row r="498" spans="4:15" ht="12.75" customHeight="1">
      <c r="D498" s="262"/>
      <c r="L498" s="262"/>
      <c r="M498" s="262"/>
      <c r="N498" s="262"/>
      <c r="O498" s="262"/>
    </row>
    <row r="499" spans="4:15" ht="12.75" customHeight="1">
      <c r="D499" s="262"/>
      <c r="L499" s="262"/>
      <c r="M499" s="262"/>
      <c r="N499" s="262"/>
      <c r="O499" s="262"/>
    </row>
    <row r="500" spans="4:15" ht="12.75" customHeight="1">
      <c r="D500" s="262"/>
      <c r="L500" s="262"/>
      <c r="M500" s="262"/>
      <c r="N500" s="262"/>
      <c r="O500" s="262"/>
    </row>
    <row r="501" spans="4:15" ht="12.75" customHeight="1">
      <c r="D501" s="262"/>
      <c r="L501" s="262"/>
      <c r="M501" s="262"/>
      <c r="N501" s="262"/>
      <c r="O501" s="262"/>
    </row>
    <row r="502" spans="4:15" ht="12.75" customHeight="1">
      <c r="D502" s="262"/>
      <c r="L502" s="262"/>
      <c r="M502" s="262"/>
      <c r="N502" s="262"/>
      <c r="O502" s="262"/>
    </row>
    <row r="503" spans="4:15" ht="12.75" customHeight="1">
      <c r="D503" s="262"/>
      <c r="L503" s="262"/>
      <c r="M503" s="262"/>
      <c r="N503" s="262"/>
      <c r="O503" s="262"/>
    </row>
    <row r="504" spans="4:15" ht="12.75" customHeight="1">
      <c r="D504" s="262"/>
      <c r="L504" s="262"/>
      <c r="M504" s="262"/>
      <c r="N504" s="262"/>
      <c r="O504" s="262"/>
    </row>
    <row r="505" spans="4:15" ht="12.75" customHeight="1">
      <c r="D505" s="262"/>
      <c r="L505" s="262"/>
      <c r="M505" s="262"/>
      <c r="N505" s="262"/>
      <c r="O505" s="262"/>
    </row>
    <row r="506" spans="4:15" ht="12.75" customHeight="1">
      <c r="D506" s="262"/>
      <c r="L506" s="262"/>
      <c r="M506" s="262"/>
      <c r="N506" s="262"/>
      <c r="O506" s="262"/>
    </row>
    <row r="507" spans="4:15" ht="12.75" customHeight="1">
      <c r="D507" s="262"/>
      <c r="L507" s="262"/>
      <c r="M507" s="262"/>
      <c r="N507" s="262"/>
      <c r="O507" s="262"/>
    </row>
    <row r="508" spans="4:15" ht="12.75" customHeight="1">
      <c r="D508" s="262"/>
      <c r="L508" s="262"/>
      <c r="M508" s="262"/>
      <c r="N508" s="262"/>
      <c r="O508" s="262"/>
    </row>
    <row r="509" spans="4:15" ht="12.75" customHeight="1">
      <c r="D509" s="262"/>
      <c r="L509" s="262"/>
      <c r="M509" s="262"/>
      <c r="N509" s="262"/>
      <c r="O509" s="262"/>
    </row>
    <row r="510" spans="4:15" ht="12.75" customHeight="1">
      <c r="D510" s="262"/>
      <c r="L510" s="262"/>
      <c r="M510" s="262"/>
      <c r="N510" s="262"/>
      <c r="O510" s="262"/>
    </row>
    <row r="511" spans="4:15" ht="12.75" customHeight="1">
      <c r="D511" s="262"/>
      <c r="L511" s="262"/>
      <c r="M511" s="262"/>
      <c r="N511" s="262"/>
      <c r="O511" s="262"/>
    </row>
    <row r="512" spans="4:15" ht="12.75" customHeight="1">
      <c r="D512" s="262"/>
      <c r="L512" s="262"/>
      <c r="M512" s="262"/>
      <c r="N512" s="262"/>
      <c r="O512" s="262"/>
    </row>
    <row r="513" spans="4:15" ht="12.75" customHeight="1">
      <c r="D513" s="262"/>
      <c r="L513" s="262"/>
      <c r="M513" s="262"/>
      <c r="N513" s="262"/>
      <c r="O513" s="262"/>
    </row>
    <row r="514" spans="4:15" ht="12.75" customHeight="1">
      <c r="D514" s="262"/>
      <c r="L514" s="262"/>
      <c r="M514" s="262"/>
      <c r="N514" s="262"/>
      <c r="O514" s="262"/>
    </row>
    <row r="515" spans="4:15" ht="12.75" customHeight="1">
      <c r="D515" s="262"/>
      <c r="L515" s="262"/>
      <c r="M515" s="262"/>
      <c r="N515" s="262"/>
      <c r="O515" s="262"/>
    </row>
    <row r="516" spans="4:15" ht="12.75" customHeight="1">
      <c r="D516" s="262"/>
      <c r="L516" s="262"/>
      <c r="M516" s="262"/>
      <c r="N516" s="262"/>
      <c r="O516" s="262"/>
    </row>
    <row r="517" spans="4:15" ht="12.75" customHeight="1">
      <c r="D517" s="262"/>
      <c r="L517" s="262"/>
      <c r="M517" s="262"/>
      <c r="N517" s="262"/>
      <c r="O517" s="262"/>
    </row>
    <row r="518" spans="4:15" ht="12.75" customHeight="1">
      <c r="D518" s="262"/>
      <c r="L518" s="262"/>
      <c r="M518" s="262"/>
      <c r="N518" s="262"/>
      <c r="O518" s="262"/>
    </row>
    <row r="519" spans="4:15" ht="12.75" customHeight="1">
      <c r="D519" s="262"/>
      <c r="L519" s="262"/>
      <c r="M519" s="262"/>
      <c r="N519" s="262"/>
      <c r="O519" s="262"/>
    </row>
    <row r="520" spans="4:15" ht="12.75" customHeight="1">
      <c r="D520" s="262"/>
      <c r="L520" s="262"/>
      <c r="M520" s="262"/>
      <c r="N520" s="262"/>
      <c r="O520" s="262"/>
    </row>
    <row r="521" spans="4:15" ht="12.75" customHeight="1">
      <c r="D521" s="262"/>
      <c r="L521" s="262"/>
      <c r="M521" s="262"/>
      <c r="N521" s="262"/>
      <c r="O521" s="262"/>
    </row>
    <row r="522" spans="4:15" ht="12.75" customHeight="1">
      <c r="D522" s="262"/>
      <c r="L522" s="262"/>
      <c r="M522" s="262"/>
      <c r="N522" s="262"/>
      <c r="O522" s="262"/>
    </row>
    <row r="523" spans="4:15" ht="12.75" customHeight="1">
      <c r="D523" s="262"/>
      <c r="L523" s="262"/>
      <c r="M523" s="262"/>
      <c r="N523" s="262"/>
      <c r="O523" s="262"/>
    </row>
    <row r="524" spans="4:15" ht="12.75" customHeight="1">
      <c r="D524" s="262"/>
      <c r="L524" s="262"/>
      <c r="M524" s="262"/>
      <c r="N524" s="262"/>
      <c r="O524" s="262"/>
    </row>
    <row r="525" spans="4:15" ht="12.75" customHeight="1">
      <c r="D525" s="262"/>
      <c r="L525" s="262"/>
      <c r="M525" s="262"/>
      <c r="N525" s="262"/>
      <c r="O525" s="262"/>
    </row>
    <row r="526" spans="4:15" ht="12.75" customHeight="1">
      <c r="D526" s="262"/>
      <c r="L526" s="262"/>
      <c r="M526" s="262"/>
      <c r="N526" s="262"/>
      <c r="O526" s="262"/>
    </row>
    <row r="527" spans="4:15" ht="12.75" customHeight="1">
      <c r="D527" s="262"/>
      <c r="L527" s="262"/>
      <c r="M527" s="262"/>
      <c r="N527" s="262"/>
      <c r="O527" s="262"/>
    </row>
    <row r="528" spans="4:15" ht="12.75" customHeight="1">
      <c r="D528" s="262"/>
      <c r="L528" s="262"/>
      <c r="M528" s="262"/>
      <c r="N528" s="262"/>
      <c r="O528" s="262"/>
    </row>
    <row r="529" spans="4:15" ht="12.75" customHeight="1">
      <c r="D529" s="262"/>
      <c r="L529" s="262"/>
      <c r="M529" s="262"/>
      <c r="N529" s="262"/>
      <c r="O529" s="262"/>
    </row>
    <row r="530" spans="4:15" ht="12.75" customHeight="1">
      <c r="D530" s="262"/>
      <c r="L530" s="262"/>
      <c r="M530" s="262"/>
      <c r="N530" s="262"/>
      <c r="O530" s="262"/>
    </row>
    <row r="531" spans="4:15" ht="12.75" customHeight="1">
      <c r="D531" s="262"/>
      <c r="L531" s="262"/>
      <c r="M531" s="262"/>
      <c r="N531" s="262"/>
      <c r="O531" s="262"/>
    </row>
    <row r="532" spans="4:15" ht="12.75" customHeight="1">
      <c r="D532" s="262"/>
      <c r="L532" s="262"/>
      <c r="M532" s="262"/>
      <c r="N532" s="262"/>
      <c r="O532" s="262"/>
    </row>
    <row r="533" spans="4:15" ht="12.75" customHeight="1">
      <c r="D533" s="262"/>
      <c r="L533" s="262"/>
      <c r="M533" s="262"/>
      <c r="N533" s="262"/>
      <c r="O533" s="262"/>
    </row>
    <row r="534" spans="4:15" ht="12.75" customHeight="1">
      <c r="D534" s="262"/>
      <c r="L534" s="262"/>
      <c r="M534" s="262"/>
      <c r="N534" s="262"/>
      <c r="O534" s="262"/>
    </row>
    <row r="535" spans="4:15" ht="12.75" customHeight="1">
      <c r="D535" s="262"/>
      <c r="L535" s="262"/>
      <c r="M535" s="262"/>
      <c r="N535" s="262"/>
      <c r="O535" s="262"/>
    </row>
    <row r="536" spans="4:15" ht="12.75" customHeight="1">
      <c r="D536" s="262"/>
      <c r="L536" s="262"/>
      <c r="M536" s="262"/>
      <c r="N536" s="262"/>
      <c r="O536" s="262"/>
    </row>
    <row r="537" spans="4:15" ht="12.75" customHeight="1">
      <c r="D537" s="262"/>
      <c r="L537" s="262"/>
      <c r="M537" s="262"/>
      <c r="N537" s="262"/>
      <c r="O537" s="262"/>
    </row>
    <row r="538" spans="4:15" ht="12.75" customHeight="1">
      <c r="D538" s="262"/>
      <c r="L538" s="262"/>
      <c r="M538" s="262"/>
      <c r="N538" s="262"/>
      <c r="O538" s="262"/>
    </row>
    <row r="539" spans="4:15" ht="12.75" customHeight="1">
      <c r="D539" s="262"/>
      <c r="L539" s="262"/>
      <c r="M539" s="262"/>
      <c r="N539" s="262"/>
      <c r="O539" s="262"/>
    </row>
    <row r="540" spans="4:15" ht="12.75" customHeight="1">
      <c r="D540" s="262"/>
      <c r="L540" s="262"/>
      <c r="M540" s="262"/>
      <c r="N540" s="262"/>
      <c r="O540" s="262"/>
    </row>
    <row r="541" spans="4:15" ht="12.75" customHeight="1">
      <c r="D541" s="262"/>
      <c r="L541" s="262"/>
      <c r="M541" s="262"/>
      <c r="N541" s="262"/>
      <c r="O541" s="262"/>
    </row>
    <row r="542" spans="4:15" ht="12.75" customHeight="1">
      <c r="D542" s="262"/>
      <c r="L542" s="262"/>
      <c r="M542" s="262"/>
      <c r="N542" s="262"/>
      <c r="O542" s="262"/>
    </row>
    <row r="543" spans="4:15" ht="12.75" customHeight="1">
      <c r="D543" s="262"/>
      <c r="L543" s="262"/>
      <c r="M543" s="262"/>
      <c r="N543" s="262"/>
      <c r="O543" s="262"/>
    </row>
    <row r="544" spans="4:15" ht="12.75" customHeight="1">
      <c r="D544" s="262"/>
      <c r="L544" s="262"/>
      <c r="M544" s="262"/>
      <c r="N544" s="262"/>
      <c r="O544" s="262"/>
    </row>
    <row r="545" spans="4:15" ht="12.75" customHeight="1">
      <c r="D545" s="262"/>
      <c r="L545" s="262"/>
      <c r="M545" s="262"/>
      <c r="N545" s="262"/>
      <c r="O545" s="262"/>
    </row>
    <row r="546" spans="4:15" ht="12.75" customHeight="1">
      <c r="D546" s="262"/>
      <c r="L546" s="262"/>
      <c r="M546" s="262"/>
      <c r="N546" s="262"/>
      <c r="O546" s="262"/>
    </row>
    <row r="547" spans="4:15" ht="12.75" customHeight="1">
      <c r="D547" s="262"/>
      <c r="L547" s="262"/>
      <c r="M547" s="262"/>
      <c r="N547" s="262"/>
      <c r="O547" s="262"/>
    </row>
    <row r="548" spans="4:15" ht="12.75" customHeight="1">
      <c r="D548" s="262"/>
      <c r="L548" s="262"/>
      <c r="M548" s="262"/>
      <c r="N548" s="262"/>
      <c r="O548" s="262"/>
    </row>
    <row r="549" spans="4:15" ht="12.75" customHeight="1">
      <c r="D549" s="262"/>
      <c r="L549" s="262"/>
      <c r="M549" s="262"/>
      <c r="N549" s="262"/>
      <c r="O549" s="262"/>
    </row>
    <row r="550" spans="4:15" ht="12.75" customHeight="1">
      <c r="D550" s="262"/>
      <c r="L550" s="262"/>
      <c r="M550" s="262"/>
      <c r="N550" s="262"/>
      <c r="O550" s="262"/>
    </row>
    <row r="551" spans="4:15" ht="12.75" customHeight="1">
      <c r="D551" s="262"/>
      <c r="L551" s="262"/>
      <c r="M551" s="262"/>
      <c r="N551" s="262"/>
      <c r="O551" s="262"/>
    </row>
    <row r="552" spans="4:15" ht="12.75" customHeight="1">
      <c r="D552" s="262"/>
      <c r="L552" s="262"/>
      <c r="M552" s="262"/>
      <c r="N552" s="262"/>
      <c r="O552" s="262"/>
    </row>
    <row r="553" spans="4:15" ht="12.75" customHeight="1">
      <c r="D553" s="262"/>
      <c r="L553" s="262"/>
      <c r="M553" s="262"/>
      <c r="N553" s="262"/>
      <c r="O553" s="262"/>
    </row>
    <row r="554" spans="4:15" ht="12.75" customHeight="1">
      <c r="D554" s="262"/>
      <c r="L554" s="262"/>
      <c r="M554" s="262"/>
      <c r="N554" s="262"/>
      <c r="O554" s="262"/>
    </row>
    <row r="555" spans="4:15" ht="12.75" customHeight="1">
      <c r="D555" s="262"/>
      <c r="L555" s="262"/>
      <c r="M555" s="262"/>
      <c r="N555" s="262"/>
      <c r="O555" s="262"/>
    </row>
    <row r="556" spans="4:15" ht="12.75" customHeight="1">
      <c r="D556" s="262"/>
      <c r="L556" s="262"/>
      <c r="M556" s="262"/>
      <c r="N556" s="262"/>
      <c r="O556" s="262"/>
    </row>
    <row r="557" spans="4:15" ht="12.75" customHeight="1">
      <c r="D557" s="262"/>
      <c r="L557" s="262"/>
      <c r="M557" s="262"/>
      <c r="N557" s="262"/>
      <c r="O557" s="262"/>
    </row>
    <row r="558" spans="4:15" ht="12.75" customHeight="1">
      <c r="D558" s="262"/>
      <c r="L558" s="262"/>
      <c r="M558" s="262"/>
      <c r="N558" s="262"/>
      <c r="O558" s="262"/>
    </row>
    <row r="559" spans="4:15" ht="12.75" customHeight="1">
      <c r="D559" s="262"/>
      <c r="L559" s="262"/>
      <c r="M559" s="262"/>
      <c r="N559" s="262"/>
      <c r="O559" s="262"/>
    </row>
    <row r="560" spans="4:15" ht="12.75" customHeight="1">
      <c r="D560" s="262"/>
      <c r="L560" s="262"/>
      <c r="M560" s="262"/>
      <c r="N560" s="262"/>
      <c r="O560" s="262"/>
    </row>
    <row r="561" spans="4:15" ht="12.75" customHeight="1">
      <c r="D561" s="262"/>
      <c r="L561" s="262"/>
      <c r="M561" s="262"/>
      <c r="N561" s="262"/>
      <c r="O561" s="262"/>
    </row>
    <row r="562" spans="4:15" ht="12.75" customHeight="1">
      <c r="D562" s="262"/>
      <c r="L562" s="262"/>
      <c r="M562" s="262"/>
      <c r="N562" s="262"/>
      <c r="O562" s="262"/>
    </row>
    <row r="563" spans="4:15" ht="12.75" customHeight="1">
      <c r="D563" s="262"/>
      <c r="L563" s="262"/>
      <c r="M563" s="262"/>
      <c r="N563" s="262"/>
      <c r="O563" s="262"/>
    </row>
    <row r="564" spans="4:15" ht="12.75" customHeight="1">
      <c r="D564" s="262"/>
      <c r="L564" s="262"/>
      <c r="M564" s="262"/>
      <c r="N564" s="262"/>
      <c r="O564" s="262"/>
    </row>
    <row r="565" spans="4:15" ht="12.75" customHeight="1">
      <c r="D565" s="262"/>
      <c r="L565" s="262"/>
      <c r="M565" s="262"/>
      <c r="N565" s="262"/>
      <c r="O565" s="262"/>
    </row>
    <row r="566" spans="4:15" ht="12.75" customHeight="1">
      <c r="D566" s="262"/>
      <c r="L566" s="262"/>
      <c r="M566" s="262"/>
      <c r="N566" s="262"/>
      <c r="O566" s="262"/>
    </row>
    <row r="567" spans="4:15" ht="12.75" customHeight="1">
      <c r="D567" s="262"/>
      <c r="L567" s="262"/>
      <c r="M567" s="262"/>
      <c r="N567" s="262"/>
      <c r="O567" s="262"/>
    </row>
    <row r="568" spans="4:15" ht="12.75" customHeight="1">
      <c r="D568" s="262"/>
      <c r="L568" s="262"/>
      <c r="M568" s="262"/>
      <c r="N568" s="262"/>
      <c r="O568" s="262"/>
    </row>
    <row r="569" spans="4:15" ht="12.75" customHeight="1">
      <c r="D569" s="262"/>
      <c r="L569" s="262"/>
      <c r="M569" s="262"/>
      <c r="N569" s="262"/>
      <c r="O569" s="262"/>
    </row>
    <row r="570" spans="4:15" ht="12.75" customHeight="1">
      <c r="D570" s="262"/>
      <c r="L570" s="262"/>
      <c r="M570" s="262"/>
      <c r="N570" s="262"/>
      <c r="O570" s="262"/>
    </row>
    <row r="571" spans="4:15" ht="12.75" customHeight="1">
      <c r="D571" s="262"/>
      <c r="L571" s="262"/>
      <c r="M571" s="262"/>
      <c r="N571" s="262"/>
      <c r="O571" s="262"/>
    </row>
    <row r="572" spans="4:15" ht="12.75" customHeight="1">
      <c r="D572" s="262"/>
      <c r="L572" s="262"/>
      <c r="M572" s="262"/>
      <c r="N572" s="262"/>
      <c r="O572" s="262"/>
    </row>
    <row r="573" spans="4:15" ht="12.75" customHeight="1">
      <c r="D573" s="262"/>
      <c r="L573" s="262"/>
      <c r="M573" s="262"/>
      <c r="N573" s="262"/>
      <c r="O573" s="262"/>
    </row>
    <row r="574" spans="4:15" ht="12.75" customHeight="1">
      <c r="D574" s="262"/>
      <c r="L574" s="262"/>
      <c r="M574" s="262"/>
      <c r="N574" s="262"/>
      <c r="O574" s="262"/>
    </row>
    <row r="575" spans="4:15" ht="12.75" customHeight="1">
      <c r="D575" s="262"/>
      <c r="L575" s="262"/>
      <c r="M575" s="262"/>
      <c r="N575" s="262"/>
      <c r="O575" s="262"/>
    </row>
    <row r="576" spans="4:15" ht="12.75" customHeight="1">
      <c r="D576" s="262"/>
      <c r="L576" s="262"/>
      <c r="M576" s="262"/>
      <c r="N576" s="262"/>
      <c r="O576" s="262"/>
    </row>
    <row r="577" spans="4:15" ht="12.75" customHeight="1">
      <c r="D577" s="262"/>
      <c r="L577" s="262"/>
      <c r="M577" s="262"/>
      <c r="N577" s="262"/>
      <c r="O577" s="262"/>
    </row>
    <row r="578" spans="4:15" ht="12.75" customHeight="1">
      <c r="D578" s="262"/>
      <c r="L578" s="262"/>
      <c r="M578" s="262"/>
      <c r="N578" s="262"/>
      <c r="O578" s="262"/>
    </row>
    <row r="579" spans="4:15" ht="12.75" customHeight="1">
      <c r="D579" s="262"/>
      <c r="L579" s="262"/>
      <c r="M579" s="262"/>
      <c r="N579" s="262"/>
      <c r="O579" s="262"/>
    </row>
    <row r="580" spans="4:15" ht="12.75" customHeight="1">
      <c r="D580" s="262"/>
      <c r="L580" s="262"/>
      <c r="M580" s="262"/>
      <c r="N580" s="262"/>
      <c r="O580" s="262"/>
    </row>
    <row r="581" spans="4:15" ht="12.75" customHeight="1">
      <c r="D581" s="262"/>
      <c r="L581" s="262"/>
      <c r="M581" s="262"/>
      <c r="N581" s="262"/>
      <c r="O581" s="262"/>
    </row>
    <row r="582" spans="4:15" ht="12.75" customHeight="1">
      <c r="D582" s="262"/>
      <c r="L582" s="262"/>
      <c r="M582" s="262"/>
      <c r="N582" s="262"/>
      <c r="O582" s="262"/>
    </row>
    <row r="583" spans="4:15" ht="12.75" customHeight="1">
      <c r="D583" s="262"/>
      <c r="L583" s="262"/>
      <c r="M583" s="262"/>
      <c r="N583" s="262"/>
      <c r="O583" s="262"/>
    </row>
    <row r="584" spans="4:15" ht="12.75" customHeight="1">
      <c r="D584" s="262"/>
      <c r="L584" s="262"/>
      <c r="M584" s="262"/>
      <c r="N584" s="262"/>
      <c r="O584" s="262"/>
    </row>
    <row r="585" spans="4:15" ht="12.75" customHeight="1">
      <c r="D585" s="262"/>
      <c r="L585" s="262"/>
      <c r="M585" s="262"/>
      <c r="N585" s="262"/>
      <c r="O585" s="262"/>
    </row>
    <row r="586" spans="4:15" ht="12.75" customHeight="1">
      <c r="D586" s="262"/>
      <c r="L586" s="262"/>
      <c r="M586" s="262"/>
      <c r="N586" s="262"/>
      <c r="O586" s="262"/>
    </row>
    <row r="587" spans="4:15" ht="12.75" customHeight="1">
      <c r="D587" s="262"/>
      <c r="L587" s="262"/>
      <c r="M587" s="262"/>
      <c r="N587" s="262"/>
      <c r="O587" s="262"/>
    </row>
    <row r="588" spans="4:15" ht="12.75" customHeight="1">
      <c r="D588" s="262"/>
      <c r="L588" s="262"/>
      <c r="M588" s="262"/>
      <c r="N588" s="262"/>
      <c r="O588" s="262"/>
    </row>
    <row r="589" spans="4:15" ht="12.75" customHeight="1">
      <c r="D589" s="262"/>
      <c r="L589" s="262"/>
      <c r="M589" s="262"/>
      <c r="N589" s="262"/>
      <c r="O589" s="262"/>
    </row>
    <row r="590" spans="4:15" ht="12.75" customHeight="1">
      <c r="D590" s="262"/>
      <c r="L590" s="262"/>
      <c r="M590" s="262"/>
      <c r="N590" s="262"/>
      <c r="O590" s="262"/>
    </row>
    <row r="591" spans="4:15" ht="12.75" customHeight="1">
      <c r="D591" s="262"/>
      <c r="L591" s="262"/>
      <c r="M591" s="262"/>
      <c r="N591" s="262"/>
      <c r="O591" s="262"/>
    </row>
    <row r="592" spans="4:15" ht="12.75" customHeight="1">
      <c r="D592" s="262"/>
      <c r="L592" s="262"/>
      <c r="M592" s="262"/>
      <c r="N592" s="262"/>
      <c r="O592" s="262"/>
    </row>
    <row r="593" spans="4:15" ht="12.75" customHeight="1">
      <c r="D593" s="262"/>
      <c r="L593" s="262"/>
      <c r="M593" s="262"/>
      <c r="N593" s="262"/>
      <c r="O593" s="262"/>
    </row>
    <row r="594" spans="4:15" ht="12.75" customHeight="1">
      <c r="D594" s="262"/>
      <c r="L594" s="262"/>
      <c r="M594" s="262"/>
      <c r="N594" s="262"/>
      <c r="O594" s="262"/>
    </row>
    <row r="595" spans="4:15" ht="12.75" customHeight="1">
      <c r="D595" s="262"/>
      <c r="L595" s="262"/>
      <c r="M595" s="262"/>
      <c r="N595" s="262"/>
      <c r="O595" s="262"/>
    </row>
    <row r="596" spans="4:15" ht="12.75" customHeight="1">
      <c r="D596" s="262"/>
      <c r="L596" s="262"/>
      <c r="M596" s="262"/>
      <c r="N596" s="262"/>
      <c r="O596" s="262"/>
    </row>
    <row r="597" spans="4:15" ht="12.75" customHeight="1">
      <c r="D597" s="262"/>
      <c r="L597" s="262"/>
      <c r="M597" s="262"/>
      <c r="N597" s="262"/>
      <c r="O597" s="262"/>
    </row>
    <row r="598" spans="4:15" ht="12.75" customHeight="1">
      <c r="D598" s="262"/>
      <c r="L598" s="262"/>
      <c r="M598" s="262"/>
      <c r="N598" s="262"/>
      <c r="O598" s="262"/>
    </row>
    <row r="599" spans="4:15" ht="12.75" customHeight="1">
      <c r="D599" s="262"/>
      <c r="L599" s="262"/>
      <c r="M599" s="262"/>
      <c r="N599" s="262"/>
      <c r="O599" s="262"/>
    </row>
    <row r="600" spans="4:15" ht="12.75" customHeight="1">
      <c r="D600" s="262"/>
      <c r="L600" s="262"/>
      <c r="M600" s="262"/>
      <c r="N600" s="262"/>
      <c r="O600" s="262"/>
    </row>
    <row r="601" spans="4:15" ht="12.75" customHeight="1">
      <c r="D601" s="262"/>
      <c r="L601" s="262"/>
      <c r="M601" s="262"/>
      <c r="N601" s="262"/>
      <c r="O601" s="262"/>
    </row>
    <row r="602" spans="4:15" ht="12.75" customHeight="1">
      <c r="D602" s="262"/>
      <c r="L602" s="262"/>
      <c r="M602" s="262"/>
      <c r="N602" s="262"/>
      <c r="O602" s="262"/>
    </row>
    <row r="603" spans="4:15" ht="12.75" customHeight="1">
      <c r="D603" s="262"/>
      <c r="L603" s="262"/>
      <c r="M603" s="262"/>
      <c r="N603" s="262"/>
      <c r="O603" s="262"/>
    </row>
    <row r="604" spans="4:15" ht="12.75" customHeight="1">
      <c r="D604" s="262"/>
      <c r="L604" s="262"/>
      <c r="M604" s="262"/>
      <c r="N604" s="262"/>
      <c r="O604" s="262"/>
    </row>
    <row r="605" spans="4:15" ht="12.75" customHeight="1">
      <c r="D605" s="262"/>
      <c r="L605" s="262"/>
      <c r="M605" s="262"/>
      <c r="N605" s="262"/>
      <c r="O605" s="262"/>
    </row>
    <row r="606" spans="4:15" ht="12.75" customHeight="1">
      <c r="D606" s="262"/>
      <c r="L606" s="262"/>
      <c r="M606" s="262"/>
      <c r="N606" s="262"/>
      <c r="O606" s="262"/>
    </row>
    <row r="607" spans="4:15" ht="12.75" customHeight="1">
      <c r="D607" s="262"/>
      <c r="L607" s="262"/>
      <c r="M607" s="262"/>
      <c r="N607" s="262"/>
      <c r="O607" s="262"/>
    </row>
    <row r="608" spans="4:15" ht="12.75" customHeight="1">
      <c r="D608" s="262"/>
      <c r="L608" s="262"/>
      <c r="M608" s="262"/>
      <c r="N608" s="262"/>
      <c r="O608" s="262"/>
    </row>
    <row r="609" spans="4:15" ht="12.75" customHeight="1">
      <c r="D609" s="262"/>
      <c r="L609" s="262"/>
      <c r="M609" s="262"/>
      <c r="N609" s="262"/>
      <c r="O609" s="262"/>
    </row>
    <row r="610" spans="4:15" ht="12.75" customHeight="1">
      <c r="D610" s="262"/>
      <c r="L610" s="262"/>
      <c r="M610" s="262"/>
      <c r="N610" s="262"/>
      <c r="O610" s="262"/>
    </row>
    <row r="611" spans="4:15" ht="12.75" customHeight="1">
      <c r="D611" s="262"/>
      <c r="L611" s="262"/>
      <c r="M611" s="262"/>
      <c r="N611" s="262"/>
      <c r="O611" s="262"/>
    </row>
    <row r="612" spans="4:15" ht="12.75" customHeight="1">
      <c r="D612" s="262"/>
      <c r="L612" s="262"/>
      <c r="M612" s="262"/>
      <c r="N612" s="262"/>
      <c r="O612" s="262"/>
    </row>
    <row r="613" spans="4:15" ht="12.75" customHeight="1">
      <c r="D613" s="262"/>
      <c r="L613" s="262"/>
      <c r="M613" s="262"/>
      <c r="N613" s="262"/>
      <c r="O613" s="262"/>
    </row>
    <row r="614" spans="4:15" ht="12.75" customHeight="1">
      <c r="D614" s="262"/>
      <c r="L614" s="262"/>
      <c r="M614" s="262"/>
      <c r="N614" s="262"/>
      <c r="O614" s="262"/>
    </row>
    <row r="615" spans="4:15" ht="12.75" customHeight="1">
      <c r="D615" s="262"/>
      <c r="L615" s="262"/>
      <c r="M615" s="262"/>
      <c r="N615" s="262"/>
      <c r="O615" s="262"/>
    </row>
    <row r="616" spans="4:15" ht="12.75" customHeight="1">
      <c r="D616" s="262"/>
      <c r="L616" s="262"/>
      <c r="M616" s="262"/>
      <c r="N616" s="262"/>
      <c r="O616" s="262"/>
    </row>
    <row r="617" spans="4:15" ht="12.75" customHeight="1">
      <c r="D617" s="262"/>
      <c r="L617" s="262"/>
      <c r="M617" s="262"/>
      <c r="N617" s="262"/>
      <c r="O617" s="262"/>
    </row>
    <row r="618" spans="4:15" ht="12.75" customHeight="1">
      <c r="D618" s="262"/>
      <c r="L618" s="262"/>
      <c r="M618" s="262"/>
      <c r="N618" s="262"/>
      <c r="O618" s="262"/>
    </row>
    <row r="619" spans="4:15" ht="12.75" customHeight="1">
      <c r="D619" s="262"/>
      <c r="L619" s="262"/>
      <c r="M619" s="262"/>
      <c r="N619" s="262"/>
      <c r="O619" s="262"/>
    </row>
    <row r="620" spans="4:15" ht="12.75" customHeight="1">
      <c r="D620" s="262"/>
      <c r="L620" s="262"/>
      <c r="M620" s="262"/>
      <c r="N620" s="262"/>
      <c r="O620" s="262"/>
    </row>
    <row r="621" spans="4:15" ht="12.75" customHeight="1">
      <c r="D621" s="262"/>
      <c r="L621" s="262"/>
      <c r="M621" s="262"/>
      <c r="N621" s="262"/>
      <c r="O621" s="262"/>
    </row>
    <row r="622" spans="4:15" ht="12.75" customHeight="1">
      <c r="D622" s="262"/>
      <c r="L622" s="262"/>
      <c r="M622" s="262"/>
      <c r="N622" s="262"/>
      <c r="O622" s="262"/>
    </row>
    <row r="623" spans="4:15" ht="12.75" customHeight="1">
      <c r="D623" s="262"/>
      <c r="L623" s="262"/>
      <c r="M623" s="262"/>
      <c r="N623" s="262"/>
      <c r="O623" s="262"/>
    </row>
    <row r="624" spans="4:15" ht="12.75" customHeight="1">
      <c r="D624" s="262"/>
      <c r="L624" s="262"/>
      <c r="M624" s="262"/>
      <c r="N624" s="262"/>
      <c r="O624" s="262"/>
    </row>
    <row r="625" spans="4:15" ht="12.75" customHeight="1">
      <c r="D625" s="262"/>
      <c r="L625" s="262"/>
      <c r="M625" s="262"/>
      <c r="N625" s="262"/>
      <c r="O625" s="262"/>
    </row>
    <row r="626" spans="4:15" ht="12.75" customHeight="1">
      <c r="D626" s="262"/>
      <c r="L626" s="262"/>
      <c r="M626" s="262"/>
      <c r="N626" s="262"/>
      <c r="O626" s="262"/>
    </row>
    <row r="627" spans="4:15" ht="12.75" customHeight="1">
      <c r="D627" s="262"/>
      <c r="L627" s="262"/>
      <c r="M627" s="262"/>
      <c r="N627" s="262"/>
      <c r="O627" s="262"/>
    </row>
    <row r="628" spans="4:15" ht="12.75" customHeight="1">
      <c r="D628" s="262"/>
      <c r="L628" s="262"/>
      <c r="M628" s="262"/>
      <c r="N628" s="262"/>
      <c r="O628" s="262"/>
    </row>
    <row r="629" spans="4:15" ht="12.75" customHeight="1">
      <c r="D629" s="262"/>
      <c r="L629" s="262"/>
      <c r="M629" s="262"/>
      <c r="N629" s="262"/>
      <c r="O629" s="262"/>
    </row>
    <row r="630" spans="4:15" ht="12.75" customHeight="1">
      <c r="D630" s="262"/>
      <c r="L630" s="262"/>
      <c r="M630" s="262"/>
      <c r="N630" s="262"/>
      <c r="O630" s="262"/>
    </row>
    <row r="631" spans="4:15" ht="12.75" customHeight="1">
      <c r="D631" s="262"/>
      <c r="L631" s="262"/>
      <c r="M631" s="262"/>
      <c r="N631" s="262"/>
      <c r="O631" s="262"/>
    </row>
    <row r="632" spans="4:15" ht="12.75" customHeight="1">
      <c r="D632" s="262"/>
      <c r="L632" s="262"/>
      <c r="M632" s="262"/>
      <c r="N632" s="262"/>
      <c r="O632" s="262"/>
    </row>
    <row r="633" spans="4:15" ht="12.75" customHeight="1">
      <c r="D633" s="262"/>
      <c r="L633" s="262"/>
      <c r="M633" s="262"/>
      <c r="N633" s="262"/>
      <c r="O633" s="262"/>
    </row>
    <row r="634" spans="4:15" ht="12.75" customHeight="1">
      <c r="D634" s="262"/>
      <c r="L634" s="262"/>
      <c r="M634" s="262"/>
      <c r="N634" s="262"/>
      <c r="O634" s="262"/>
    </row>
    <row r="635" spans="4:15" ht="12.75" customHeight="1">
      <c r="D635" s="262"/>
      <c r="L635" s="262"/>
      <c r="M635" s="262"/>
      <c r="N635" s="262"/>
      <c r="O635" s="262"/>
    </row>
    <row r="636" spans="4:15" ht="12.75" customHeight="1">
      <c r="D636" s="262"/>
      <c r="L636" s="262"/>
      <c r="M636" s="262"/>
      <c r="N636" s="262"/>
      <c r="O636" s="262"/>
    </row>
    <row r="637" spans="4:15" ht="12.75" customHeight="1">
      <c r="D637" s="262"/>
      <c r="L637" s="262"/>
      <c r="M637" s="262"/>
      <c r="N637" s="262"/>
      <c r="O637" s="262"/>
    </row>
    <row r="638" spans="4:15" ht="12.75" customHeight="1">
      <c r="D638" s="262"/>
      <c r="L638" s="262"/>
      <c r="M638" s="262"/>
      <c r="N638" s="262"/>
      <c r="O638" s="262"/>
    </row>
    <row r="639" spans="4:15" ht="12.75" customHeight="1">
      <c r="D639" s="262"/>
      <c r="L639" s="262"/>
      <c r="M639" s="262"/>
      <c r="N639" s="262"/>
      <c r="O639" s="262"/>
    </row>
    <row r="640" spans="4:15" ht="12.75" customHeight="1">
      <c r="D640" s="262"/>
      <c r="L640" s="262"/>
      <c r="M640" s="262"/>
      <c r="N640" s="262"/>
      <c r="O640" s="262"/>
    </row>
    <row r="641" spans="4:15" ht="12.75" customHeight="1">
      <c r="D641" s="262"/>
      <c r="L641" s="262"/>
      <c r="M641" s="262"/>
      <c r="N641" s="262"/>
      <c r="O641" s="262"/>
    </row>
    <row r="642" spans="4:15" ht="12.75" customHeight="1">
      <c r="D642" s="262"/>
      <c r="L642" s="262"/>
      <c r="M642" s="262"/>
      <c r="N642" s="262"/>
      <c r="O642" s="262"/>
    </row>
    <row r="643" spans="4:15" ht="12.75" customHeight="1">
      <c r="D643" s="262"/>
      <c r="L643" s="262"/>
      <c r="M643" s="262"/>
      <c r="N643" s="262"/>
      <c r="O643" s="262"/>
    </row>
    <row r="644" spans="4:15" ht="12.75" customHeight="1">
      <c r="D644" s="262"/>
      <c r="L644" s="262"/>
      <c r="M644" s="262"/>
      <c r="N644" s="262"/>
      <c r="O644" s="262"/>
    </row>
    <row r="645" spans="4:15" ht="12.75" customHeight="1">
      <c r="D645" s="262"/>
      <c r="L645" s="262"/>
      <c r="M645" s="262"/>
      <c r="N645" s="262"/>
      <c r="O645" s="262"/>
    </row>
    <row r="646" spans="4:15" ht="12.75" customHeight="1">
      <c r="D646" s="262"/>
      <c r="L646" s="262"/>
      <c r="M646" s="262"/>
      <c r="N646" s="262"/>
      <c r="O646" s="262"/>
    </row>
    <row r="647" spans="4:15" ht="12.75" customHeight="1">
      <c r="D647" s="262"/>
      <c r="L647" s="262"/>
      <c r="M647" s="262"/>
      <c r="N647" s="262"/>
      <c r="O647" s="262"/>
    </row>
    <row r="648" spans="4:15" ht="12.75" customHeight="1">
      <c r="D648" s="262"/>
      <c r="L648" s="262"/>
      <c r="M648" s="262"/>
      <c r="N648" s="262"/>
      <c r="O648" s="262"/>
    </row>
    <row r="649" spans="4:15" ht="12.75" customHeight="1">
      <c r="D649" s="262"/>
      <c r="L649" s="262"/>
      <c r="M649" s="262"/>
      <c r="N649" s="262"/>
      <c r="O649" s="262"/>
    </row>
    <row r="650" spans="4:15" ht="12.75" customHeight="1">
      <c r="D650" s="262"/>
      <c r="L650" s="262"/>
      <c r="M650" s="262"/>
      <c r="N650" s="262"/>
      <c r="O650" s="262"/>
    </row>
    <row r="651" spans="4:15" ht="12.75" customHeight="1">
      <c r="D651" s="262"/>
      <c r="L651" s="262"/>
      <c r="M651" s="262"/>
      <c r="N651" s="262"/>
      <c r="O651" s="262"/>
    </row>
    <row r="652" spans="4:15" ht="12.75" customHeight="1">
      <c r="D652" s="262"/>
      <c r="L652" s="262"/>
      <c r="M652" s="262"/>
      <c r="N652" s="262"/>
      <c r="O652" s="262"/>
    </row>
    <row r="653" spans="4:15" ht="12.75" customHeight="1">
      <c r="D653" s="262"/>
      <c r="L653" s="262"/>
      <c r="M653" s="262"/>
      <c r="N653" s="262"/>
      <c r="O653" s="262"/>
    </row>
    <row r="654" spans="4:15" ht="12.75" customHeight="1">
      <c r="D654" s="262"/>
      <c r="L654" s="262"/>
      <c r="M654" s="262"/>
      <c r="N654" s="262"/>
      <c r="O654" s="262"/>
    </row>
    <row r="655" spans="4:15" ht="12.75" customHeight="1">
      <c r="D655" s="262"/>
      <c r="L655" s="262"/>
      <c r="M655" s="262"/>
      <c r="N655" s="262"/>
      <c r="O655" s="262"/>
    </row>
    <row r="656" spans="4:15" ht="12.75" customHeight="1">
      <c r="D656" s="262"/>
      <c r="L656" s="262"/>
      <c r="M656" s="262"/>
      <c r="N656" s="262"/>
      <c r="O656" s="262"/>
    </row>
    <row r="657" spans="4:15" ht="12.75" customHeight="1">
      <c r="D657" s="262"/>
      <c r="L657" s="262"/>
      <c r="M657" s="262"/>
      <c r="N657" s="262"/>
      <c r="O657" s="262"/>
    </row>
    <row r="658" spans="4:15" ht="12.75" customHeight="1">
      <c r="D658" s="262"/>
      <c r="L658" s="262"/>
      <c r="M658" s="262"/>
      <c r="N658" s="262"/>
      <c r="O658" s="262"/>
    </row>
    <row r="659" spans="4:15" ht="12.75" customHeight="1">
      <c r="D659" s="262"/>
      <c r="L659" s="262"/>
      <c r="M659" s="262"/>
      <c r="N659" s="262"/>
      <c r="O659" s="262"/>
    </row>
    <row r="660" spans="4:15" ht="12.75" customHeight="1">
      <c r="D660" s="262"/>
      <c r="L660" s="262"/>
      <c r="M660" s="262"/>
      <c r="N660" s="262"/>
      <c r="O660" s="262"/>
    </row>
    <row r="661" spans="4:15" ht="12.75" customHeight="1">
      <c r="D661" s="262"/>
      <c r="L661" s="262"/>
      <c r="M661" s="262"/>
      <c r="N661" s="262"/>
      <c r="O661" s="262"/>
    </row>
    <row r="662" spans="4:15" ht="12.75" customHeight="1">
      <c r="D662" s="262"/>
      <c r="L662" s="262"/>
      <c r="M662" s="262"/>
      <c r="N662" s="262"/>
      <c r="O662" s="262"/>
    </row>
    <row r="663" spans="4:15" ht="12.75" customHeight="1">
      <c r="D663" s="262"/>
      <c r="L663" s="262"/>
      <c r="M663" s="262"/>
      <c r="N663" s="262"/>
      <c r="O663" s="262"/>
    </row>
    <row r="664" spans="4:15" ht="12.75" customHeight="1">
      <c r="D664" s="262"/>
      <c r="L664" s="262"/>
      <c r="M664" s="262"/>
      <c r="N664" s="262"/>
      <c r="O664" s="262"/>
    </row>
    <row r="665" spans="4:15" ht="12.75" customHeight="1">
      <c r="D665" s="262"/>
      <c r="L665" s="262"/>
      <c r="M665" s="262"/>
      <c r="N665" s="262"/>
      <c r="O665" s="262"/>
    </row>
    <row r="666" spans="4:15" ht="12.75" customHeight="1">
      <c r="D666" s="262"/>
      <c r="L666" s="262"/>
      <c r="M666" s="262"/>
      <c r="N666" s="262"/>
      <c r="O666" s="262"/>
    </row>
    <row r="667" spans="4:15" ht="12.75" customHeight="1">
      <c r="D667" s="262"/>
      <c r="L667" s="262"/>
      <c r="M667" s="262"/>
      <c r="N667" s="262"/>
      <c r="O667" s="262"/>
    </row>
    <row r="668" spans="4:15" ht="12.75" customHeight="1">
      <c r="D668" s="262"/>
      <c r="L668" s="262"/>
      <c r="M668" s="262"/>
      <c r="N668" s="262"/>
      <c r="O668" s="262"/>
    </row>
    <row r="669" spans="4:15" ht="12.75" customHeight="1">
      <c r="D669" s="262"/>
      <c r="L669" s="262"/>
      <c r="M669" s="262"/>
      <c r="N669" s="262"/>
      <c r="O669" s="262"/>
    </row>
    <row r="670" spans="4:15" ht="12.75" customHeight="1">
      <c r="D670" s="262"/>
      <c r="L670" s="262"/>
      <c r="M670" s="262"/>
      <c r="N670" s="262"/>
      <c r="O670" s="262"/>
    </row>
    <row r="671" spans="4:15" ht="12.75" customHeight="1">
      <c r="D671" s="262"/>
      <c r="L671" s="262"/>
      <c r="M671" s="262"/>
      <c r="N671" s="262"/>
      <c r="O671" s="262"/>
    </row>
    <row r="672" spans="4:15" ht="12.75" customHeight="1">
      <c r="D672" s="262"/>
      <c r="L672" s="262"/>
      <c r="M672" s="262"/>
      <c r="N672" s="262"/>
      <c r="O672" s="262"/>
    </row>
    <row r="673" spans="4:15" ht="12.75" customHeight="1">
      <c r="D673" s="262"/>
      <c r="L673" s="262"/>
      <c r="M673" s="262"/>
      <c r="N673" s="262"/>
      <c r="O673" s="262"/>
    </row>
    <row r="674" spans="4:15" ht="12.75" customHeight="1">
      <c r="D674" s="262"/>
      <c r="L674" s="262"/>
      <c r="M674" s="262"/>
      <c r="N674" s="262"/>
      <c r="O674" s="262"/>
    </row>
    <row r="675" spans="4:15" ht="12.75" customHeight="1">
      <c r="D675" s="262"/>
      <c r="L675" s="262"/>
      <c r="M675" s="262"/>
      <c r="N675" s="262"/>
      <c r="O675" s="262"/>
    </row>
    <row r="676" spans="4:15" ht="12.75" customHeight="1">
      <c r="D676" s="262"/>
      <c r="L676" s="262"/>
      <c r="M676" s="262"/>
      <c r="N676" s="262"/>
      <c r="O676" s="262"/>
    </row>
    <row r="677" spans="4:15" ht="12.75" customHeight="1">
      <c r="D677" s="262"/>
      <c r="L677" s="262"/>
      <c r="M677" s="262"/>
      <c r="N677" s="262"/>
      <c r="O677" s="262"/>
    </row>
    <row r="678" spans="4:15" ht="12.75" customHeight="1">
      <c r="D678" s="262"/>
      <c r="L678" s="262"/>
      <c r="M678" s="262"/>
      <c r="N678" s="262"/>
      <c r="O678" s="262"/>
    </row>
    <row r="679" spans="4:15" ht="12.75" customHeight="1">
      <c r="D679" s="262"/>
      <c r="L679" s="262"/>
      <c r="M679" s="262"/>
      <c r="N679" s="262"/>
      <c r="O679" s="262"/>
    </row>
    <row r="680" spans="4:15" ht="12.75" customHeight="1">
      <c r="D680" s="262"/>
      <c r="L680" s="262"/>
      <c r="M680" s="262"/>
      <c r="N680" s="262"/>
      <c r="O680" s="262"/>
    </row>
    <row r="681" spans="4:15" ht="12.75" customHeight="1">
      <c r="D681" s="262"/>
      <c r="L681" s="262"/>
      <c r="M681" s="262"/>
      <c r="N681" s="262"/>
      <c r="O681" s="262"/>
    </row>
    <row r="682" spans="4:15" ht="12.75" customHeight="1">
      <c r="D682" s="262"/>
      <c r="L682" s="262"/>
      <c r="M682" s="262"/>
      <c r="N682" s="262"/>
      <c r="O682" s="262"/>
    </row>
    <row r="683" spans="4:15" ht="12.75" customHeight="1">
      <c r="D683" s="262"/>
      <c r="L683" s="262"/>
      <c r="M683" s="262"/>
      <c r="N683" s="262"/>
      <c r="O683" s="262"/>
    </row>
    <row r="684" spans="4:15" ht="12.75" customHeight="1">
      <c r="D684" s="262"/>
      <c r="L684" s="262"/>
      <c r="M684" s="262"/>
      <c r="N684" s="262"/>
      <c r="O684" s="262"/>
    </row>
    <row r="685" spans="4:15" ht="12.75" customHeight="1">
      <c r="D685" s="262"/>
      <c r="L685" s="262"/>
      <c r="M685" s="262"/>
      <c r="N685" s="262"/>
      <c r="O685" s="262"/>
    </row>
    <row r="686" spans="4:15" ht="12.75" customHeight="1">
      <c r="D686" s="262"/>
      <c r="L686" s="262"/>
      <c r="M686" s="262"/>
      <c r="N686" s="262"/>
      <c r="O686" s="262"/>
    </row>
    <row r="687" spans="4:15" ht="12.75" customHeight="1">
      <c r="D687" s="262"/>
      <c r="L687" s="262"/>
      <c r="M687" s="262"/>
      <c r="N687" s="262"/>
      <c r="O687" s="262"/>
    </row>
    <row r="688" spans="4:15" ht="12.75" customHeight="1">
      <c r="D688" s="262"/>
      <c r="L688" s="262"/>
      <c r="M688" s="262"/>
      <c r="N688" s="262"/>
      <c r="O688" s="262"/>
    </row>
    <row r="689" spans="4:15" ht="12.75" customHeight="1">
      <c r="D689" s="262"/>
      <c r="L689" s="262"/>
      <c r="M689" s="262"/>
      <c r="N689" s="262"/>
      <c r="O689" s="262"/>
    </row>
    <row r="690" spans="4:15" ht="12.75" customHeight="1">
      <c r="D690" s="262"/>
      <c r="L690" s="262"/>
      <c r="M690" s="262"/>
      <c r="N690" s="262"/>
      <c r="O690" s="262"/>
    </row>
    <row r="691" spans="4:15" ht="12.75" customHeight="1">
      <c r="D691" s="262"/>
      <c r="L691" s="262"/>
      <c r="M691" s="262"/>
      <c r="N691" s="262"/>
      <c r="O691" s="262"/>
    </row>
    <row r="692" spans="4:15" ht="12.75" customHeight="1">
      <c r="D692" s="262"/>
      <c r="L692" s="262"/>
      <c r="M692" s="262"/>
      <c r="N692" s="262"/>
      <c r="O692" s="262"/>
    </row>
    <row r="693" spans="4:15" ht="12.75" customHeight="1">
      <c r="D693" s="262"/>
      <c r="L693" s="262"/>
      <c r="M693" s="262"/>
      <c r="N693" s="262"/>
      <c r="O693" s="262"/>
    </row>
    <row r="694" spans="4:15" ht="12.75" customHeight="1">
      <c r="D694" s="262"/>
      <c r="L694" s="262"/>
      <c r="M694" s="262"/>
      <c r="N694" s="262"/>
      <c r="O694" s="262"/>
    </row>
    <row r="695" spans="4:15" ht="12.75" customHeight="1">
      <c r="D695" s="262"/>
      <c r="L695" s="262"/>
      <c r="M695" s="262"/>
      <c r="N695" s="262"/>
      <c r="O695" s="262"/>
    </row>
    <row r="696" spans="4:15" ht="12.75" customHeight="1">
      <c r="D696" s="262"/>
      <c r="L696" s="262"/>
      <c r="M696" s="262"/>
      <c r="N696" s="262"/>
      <c r="O696" s="262"/>
    </row>
    <row r="697" spans="4:15" ht="12.75" customHeight="1">
      <c r="D697" s="262"/>
      <c r="L697" s="262"/>
      <c r="M697" s="262"/>
      <c r="N697" s="262"/>
      <c r="O697" s="262"/>
    </row>
    <row r="698" spans="4:15" ht="12.75" customHeight="1">
      <c r="D698" s="262"/>
      <c r="L698" s="262"/>
      <c r="M698" s="262"/>
      <c r="N698" s="262"/>
      <c r="O698" s="262"/>
    </row>
    <row r="699" spans="4:15" ht="12.75" customHeight="1">
      <c r="D699" s="262"/>
      <c r="L699" s="262"/>
      <c r="M699" s="262"/>
      <c r="N699" s="262"/>
      <c r="O699" s="262"/>
    </row>
    <row r="700" spans="4:15" ht="12.75" customHeight="1">
      <c r="D700" s="262"/>
      <c r="L700" s="262"/>
      <c r="M700" s="262"/>
      <c r="N700" s="262"/>
      <c r="O700" s="262"/>
    </row>
    <row r="701" spans="4:15" ht="12.75" customHeight="1">
      <c r="D701" s="262"/>
      <c r="L701" s="262"/>
      <c r="M701" s="262"/>
      <c r="N701" s="262"/>
      <c r="O701" s="262"/>
    </row>
    <row r="702" spans="4:15" ht="12.75" customHeight="1">
      <c r="D702" s="262"/>
      <c r="L702" s="262"/>
      <c r="M702" s="262"/>
      <c r="N702" s="262"/>
      <c r="O702" s="262"/>
    </row>
    <row r="703" spans="4:15" ht="12.75" customHeight="1">
      <c r="D703" s="262"/>
      <c r="L703" s="262"/>
      <c r="M703" s="262"/>
      <c r="N703" s="262"/>
      <c r="O703" s="262"/>
    </row>
    <row r="704" spans="4:15" ht="12.75" customHeight="1">
      <c r="D704" s="262"/>
      <c r="L704" s="262"/>
      <c r="M704" s="262"/>
      <c r="N704" s="262"/>
      <c r="O704" s="262"/>
    </row>
    <row r="705" spans="4:15" ht="12.75" customHeight="1">
      <c r="D705" s="262"/>
      <c r="L705" s="262"/>
      <c r="M705" s="262"/>
      <c r="N705" s="262"/>
      <c r="O705" s="262"/>
    </row>
    <row r="706" spans="4:15" ht="12.75" customHeight="1">
      <c r="D706" s="262"/>
      <c r="L706" s="262"/>
      <c r="M706" s="262"/>
      <c r="N706" s="262"/>
      <c r="O706" s="262"/>
    </row>
    <row r="707" spans="4:15" ht="12.75" customHeight="1">
      <c r="D707" s="262"/>
      <c r="L707" s="262"/>
      <c r="M707" s="262"/>
      <c r="N707" s="262"/>
      <c r="O707" s="262"/>
    </row>
    <row r="708" spans="4:15" ht="12.75" customHeight="1">
      <c r="D708" s="262"/>
      <c r="L708" s="262"/>
      <c r="M708" s="262"/>
      <c r="N708" s="262"/>
      <c r="O708" s="262"/>
    </row>
    <row r="709" spans="4:15" ht="12.75" customHeight="1">
      <c r="D709" s="262"/>
      <c r="L709" s="262"/>
      <c r="M709" s="262"/>
      <c r="N709" s="262"/>
      <c r="O709" s="262"/>
    </row>
    <row r="710" spans="4:15" ht="12.75" customHeight="1">
      <c r="D710" s="262"/>
      <c r="L710" s="262"/>
      <c r="M710" s="262"/>
      <c r="N710" s="262"/>
      <c r="O710" s="262"/>
    </row>
    <row r="711" spans="4:15" ht="12.75" customHeight="1">
      <c r="D711" s="262"/>
      <c r="L711" s="262"/>
      <c r="M711" s="262"/>
      <c r="N711" s="262"/>
      <c r="O711" s="262"/>
    </row>
    <row r="712" spans="4:15" ht="12.75" customHeight="1">
      <c r="D712" s="262"/>
      <c r="L712" s="262"/>
      <c r="M712" s="262"/>
      <c r="N712" s="262"/>
      <c r="O712" s="262"/>
    </row>
    <row r="713" spans="4:15" ht="12.75" customHeight="1">
      <c r="D713" s="262"/>
      <c r="L713" s="262"/>
      <c r="M713" s="262"/>
      <c r="N713" s="262"/>
      <c r="O713" s="262"/>
    </row>
    <row r="714" spans="4:15" ht="12.75" customHeight="1">
      <c r="D714" s="262"/>
      <c r="L714" s="262"/>
      <c r="M714" s="262"/>
      <c r="N714" s="262"/>
      <c r="O714" s="262"/>
    </row>
    <row r="715" spans="4:15" ht="12.75" customHeight="1">
      <c r="D715" s="262"/>
      <c r="L715" s="262"/>
      <c r="M715" s="262"/>
      <c r="N715" s="262"/>
      <c r="O715" s="262"/>
    </row>
    <row r="716" spans="4:15" ht="12.75" customHeight="1">
      <c r="D716" s="262"/>
      <c r="L716" s="262"/>
      <c r="M716" s="262"/>
      <c r="N716" s="262"/>
      <c r="O716" s="262"/>
    </row>
    <row r="717" spans="4:15" ht="12.75" customHeight="1">
      <c r="D717" s="262"/>
      <c r="L717" s="262"/>
      <c r="M717" s="262"/>
      <c r="N717" s="262"/>
      <c r="O717" s="262"/>
    </row>
    <row r="718" spans="4:15" ht="12.75" customHeight="1">
      <c r="D718" s="262"/>
      <c r="L718" s="262"/>
      <c r="M718" s="262"/>
      <c r="N718" s="262"/>
      <c r="O718" s="262"/>
    </row>
    <row r="719" spans="4:15" ht="12.75" customHeight="1">
      <c r="D719" s="262"/>
      <c r="L719" s="262"/>
      <c r="M719" s="262"/>
      <c r="N719" s="262"/>
      <c r="O719" s="262"/>
    </row>
    <row r="720" spans="4:15" ht="12.75" customHeight="1">
      <c r="D720" s="262"/>
      <c r="L720" s="262"/>
      <c r="M720" s="262"/>
      <c r="N720" s="262"/>
      <c r="O720" s="262"/>
    </row>
    <row r="721" spans="4:15" ht="12.75" customHeight="1">
      <c r="D721" s="262"/>
      <c r="L721" s="262"/>
      <c r="M721" s="262"/>
      <c r="N721" s="262"/>
      <c r="O721" s="262"/>
    </row>
    <row r="722" spans="4:15" ht="12.75" customHeight="1">
      <c r="D722" s="262"/>
      <c r="L722" s="262"/>
      <c r="M722" s="262"/>
      <c r="N722" s="262"/>
      <c r="O722" s="262"/>
    </row>
    <row r="723" spans="4:15" ht="12.75" customHeight="1">
      <c r="D723" s="262"/>
      <c r="L723" s="262"/>
      <c r="M723" s="262"/>
      <c r="N723" s="262"/>
      <c r="O723" s="262"/>
    </row>
    <row r="724" spans="4:15" ht="12.75" customHeight="1">
      <c r="D724" s="262"/>
      <c r="L724" s="262"/>
      <c r="M724" s="262"/>
      <c r="N724" s="262"/>
      <c r="O724" s="262"/>
    </row>
    <row r="725" spans="4:15" ht="12.75" customHeight="1">
      <c r="D725" s="262"/>
      <c r="L725" s="262"/>
      <c r="M725" s="262"/>
      <c r="N725" s="262"/>
      <c r="O725" s="262"/>
    </row>
    <row r="726" spans="4:15" ht="12.75" customHeight="1">
      <c r="D726" s="262"/>
      <c r="L726" s="262"/>
      <c r="M726" s="262"/>
      <c r="N726" s="262"/>
      <c r="O726" s="262"/>
    </row>
    <row r="727" spans="4:15" ht="12.75" customHeight="1">
      <c r="D727" s="262"/>
      <c r="L727" s="262"/>
      <c r="M727" s="262"/>
      <c r="N727" s="262"/>
      <c r="O727" s="262"/>
    </row>
    <row r="728" spans="4:15" ht="12.75" customHeight="1">
      <c r="D728" s="262"/>
      <c r="L728" s="262"/>
      <c r="M728" s="262"/>
      <c r="N728" s="262"/>
      <c r="O728" s="262"/>
    </row>
    <row r="729" spans="4:15" ht="12.75" customHeight="1">
      <c r="D729" s="262"/>
      <c r="L729" s="262"/>
      <c r="M729" s="262"/>
      <c r="N729" s="262"/>
      <c r="O729" s="262"/>
    </row>
    <row r="730" spans="4:15" ht="12.75" customHeight="1">
      <c r="D730" s="262"/>
      <c r="L730" s="262"/>
      <c r="M730" s="262"/>
      <c r="N730" s="262"/>
      <c r="O730" s="262"/>
    </row>
    <row r="731" spans="4:15" ht="12.75" customHeight="1">
      <c r="D731" s="262"/>
      <c r="L731" s="262"/>
      <c r="M731" s="262"/>
      <c r="N731" s="262"/>
      <c r="O731" s="262"/>
    </row>
    <row r="732" spans="4:15" ht="12.75" customHeight="1">
      <c r="D732" s="262"/>
      <c r="L732" s="262"/>
      <c r="M732" s="262"/>
      <c r="N732" s="262"/>
      <c r="O732" s="262"/>
    </row>
    <row r="733" spans="4:15" ht="12.75" customHeight="1">
      <c r="D733" s="262"/>
      <c r="L733" s="262"/>
      <c r="M733" s="262"/>
      <c r="N733" s="262"/>
      <c r="O733" s="262"/>
    </row>
    <row r="734" spans="4:15" ht="12.75" customHeight="1">
      <c r="D734" s="262"/>
      <c r="L734" s="262"/>
      <c r="M734" s="262"/>
      <c r="N734" s="262"/>
      <c r="O734" s="262"/>
    </row>
    <row r="735" spans="4:15" ht="12.75" customHeight="1">
      <c r="D735" s="262"/>
      <c r="L735" s="262"/>
      <c r="M735" s="262"/>
      <c r="N735" s="262"/>
      <c r="O735" s="262"/>
    </row>
    <row r="736" spans="4:15" ht="12.75" customHeight="1">
      <c r="D736" s="262"/>
      <c r="L736" s="262"/>
      <c r="M736" s="262"/>
      <c r="N736" s="262"/>
      <c r="O736" s="262"/>
    </row>
    <row r="737" spans="4:15" ht="12.75" customHeight="1">
      <c r="D737" s="262"/>
      <c r="L737" s="262"/>
      <c r="M737" s="262"/>
      <c r="N737" s="262"/>
      <c r="O737" s="262"/>
    </row>
    <row r="738" spans="4:15" ht="12.75" customHeight="1">
      <c r="D738" s="262"/>
      <c r="L738" s="262"/>
      <c r="M738" s="262"/>
      <c r="N738" s="262"/>
      <c r="O738" s="262"/>
    </row>
    <row r="739" spans="4:15" ht="12.75" customHeight="1">
      <c r="D739" s="262"/>
      <c r="L739" s="262"/>
      <c r="M739" s="262"/>
      <c r="N739" s="262"/>
      <c r="O739" s="262"/>
    </row>
    <row r="740" spans="4:15" ht="12.75" customHeight="1">
      <c r="D740" s="262"/>
      <c r="L740" s="262"/>
      <c r="M740" s="262"/>
      <c r="N740" s="262"/>
      <c r="O740" s="262"/>
    </row>
    <row r="741" spans="4:15" ht="12.75" customHeight="1">
      <c r="D741" s="262"/>
      <c r="L741" s="262"/>
      <c r="M741" s="262"/>
      <c r="N741" s="262"/>
      <c r="O741" s="262"/>
    </row>
    <row r="742" spans="4:15" ht="12.75" customHeight="1">
      <c r="D742" s="262"/>
      <c r="L742" s="262"/>
      <c r="M742" s="262"/>
      <c r="N742" s="262"/>
      <c r="O742" s="262"/>
    </row>
    <row r="743" spans="4:15" ht="12.75" customHeight="1">
      <c r="D743" s="262"/>
      <c r="L743" s="262"/>
      <c r="M743" s="262"/>
      <c r="N743" s="262"/>
      <c r="O743" s="262"/>
    </row>
    <row r="744" spans="4:15" ht="12.75" customHeight="1">
      <c r="D744" s="262"/>
      <c r="L744" s="262"/>
      <c r="M744" s="262"/>
      <c r="N744" s="262"/>
      <c r="O744" s="262"/>
    </row>
    <row r="745" spans="4:15" ht="12.75" customHeight="1">
      <c r="D745" s="262"/>
      <c r="L745" s="262"/>
      <c r="M745" s="262"/>
      <c r="N745" s="262"/>
      <c r="O745" s="262"/>
    </row>
    <row r="746" spans="4:15" ht="12.75" customHeight="1">
      <c r="D746" s="262"/>
      <c r="L746" s="262"/>
      <c r="M746" s="262"/>
      <c r="N746" s="262"/>
      <c r="O746" s="262"/>
    </row>
    <row r="747" spans="4:15" ht="12.75" customHeight="1">
      <c r="D747" s="262"/>
      <c r="L747" s="262"/>
      <c r="M747" s="262"/>
      <c r="N747" s="262"/>
      <c r="O747" s="262"/>
    </row>
    <row r="748" spans="4:15" ht="12.75" customHeight="1">
      <c r="D748" s="262"/>
      <c r="L748" s="262"/>
      <c r="M748" s="262"/>
      <c r="N748" s="262"/>
      <c r="O748" s="262"/>
    </row>
    <row r="749" spans="4:15" ht="12.75" customHeight="1">
      <c r="D749" s="262"/>
      <c r="L749" s="262"/>
      <c r="M749" s="262"/>
      <c r="N749" s="262"/>
      <c r="O749" s="262"/>
    </row>
    <row r="750" spans="4:15" ht="12.75" customHeight="1">
      <c r="D750" s="262"/>
      <c r="L750" s="262"/>
      <c r="M750" s="262"/>
      <c r="N750" s="262"/>
      <c r="O750" s="262"/>
    </row>
    <row r="751" spans="4:15" ht="12.75" customHeight="1">
      <c r="D751" s="262"/>
      <c r="L751" s="262"/>
      <c r="M751" s="262"/>
      <c r="N751" s="262"/>
      <c r="O751" s="262"/>
    </row>
    <row r="752" spans="4:15" ht="12.75" customHeight="1">
      <c r="D752" s="262"/>
      <c r="L752" s="262"/>
      <c r="M752" s="262"/>
      <c r="N752" s="262"/>
      <c r="O752" s="262"/>
    </row>
    <row r="753" spans="4:15" ht="12.75" customHeight="1">
      <c r="D753" s="262"/>
      <c r="L753" s="262"/>
      <c r="M753" s="262"/>
      <c r="N753" s="262"/>
      <c r="O753" s="262"/>
    </row>
    <row r="754" spans="4:15" ht="12.75" customHeight="1">
      <c r="D754" s="262"/>
      <c r="L754" s="262"/>
      <c r="M754" s="262"/>
      <c r="N754" s="262"/>
      <c r="O754" s="262"/>
    </row>
    <row r="755" spans="4:15" ht="12.75" customHeight="1">
      <c r="D755" s="262"/>
      <c r="L755" s="262"/>
      <c r="M755" s="262"/>
      <c r="N755" s="262"/>
      <c r="O755" s="262"/>
    </row>
    <row r="756" spans="4:15" ht="12.75" customHeight="1">
      <c r="D756" s="262"/>
      <c r="L756" s="262"/>
      <c r="M756" s="262"/>
      <c r="N756" s="262"/>
      <c r="O756" s="262"/>
    </row>
    <row r="757" spans="4:15" ht="12.75" customHeight="1">
      <c r="D757" s="262"/>
      <c r="L757" s="262"/>
      <c r="M757" s="262"/>
      <c r="N757" s="262"/>
      <c r="O757" s="262"/>
    </row>
    <row r="758" spans="4:15" ht="12.75" customHeight="1">
      <c r="D758" s="262"/>
      <c r="L758" s="262"/>
      <c r="M758" s="262"/>
      <c r="N758" s="262"/>
      <c r="O758" s="262"/>
    </row>
    <row r="759" spans="4:15" ht="12.75" customHeight="1">
      <c r="D759" s="262"/>
      <c r="L759" s="262"/>
      <c r="M759" s="262"/>
      <c r="N759" s="262"/>
      <c r="O759" s="262"/>
    </row>
    <row r="760" spans="4:15" ht="12.75" customHeight="1">
      <c r="D760" s="262"/>
      <c r="L760" s="262"/>
      <c r="M760" s="262"/>
      <c r="N760" s="262"/>
      <c r="O760" s="262"/>
    </row>
    <row r="761" spans="4:15" ht="12.75" customHeight="1">
      <c r="D761" s="262"/>
      <c r="L761" s="262"/>
      <c r="M761" s="262"/>
      <c r="N761" s="262"/>
      <c r="O761" s="262"/>
    </row>
    <row r="762" spans="4:15" ht="12.75" customHeight="1">
      <c r="D762" s="262"/>
      <c r="L762" s="262"/>
      <c r="M762" s="262"/>
      <c r="N762" s="262"/>
      <c r="O762" s="262"/>
    </row>
    <row r="763" spans="4:15" ht="12.75" customHeight="1">
      <c r="D763" s="262"/>
      <c r="L763" s="262"/>
      <c r="M763" s="262"/>
      <c r="N763" s="262"/>
      <c r="O763" s="262"/>
    </row>
    <row r="764" spans="4:15" ht="12.75" customHeight="1">
      <c r="D764" s="262"/>
      <c r="L764" s="262"/>
      <c r="M764" s="262"/>
      <c r="N764" s="262"/>
      <c r="O764" s="262"/>
    </row>
    <row r="765" spans="4:15" ht="12.75" customHeight="1">
      <c r="D765" s="262"/>
      <c r="L765" s="262"/>
      <c r="M765" s="262"/>
      <c r="N765" s="262"/>
      <c r="O765" s="262"/>
    </row>
    <row r="766" spans="4:15" ht="12.75" customHeight="1">
      <c r="D766" s="262"/>
      <c r="L766" s="262"/>
      <c r="M766" s="262"/>
      <c r="N766" s="262"/>
      <c r="O766" s="262"/>
    </row>
    <row r="767" spans="4:15" ht="12.75" customHeight="1">
      <c r="D767" s="262"/>
      <c r="L767" s="262"/>
      <c r="M767" s="262"/>
      <c r="N767" s="262"/>
      <c r="O767" s="262"/>
    </row>
    <row r="768" spans="4:15" ht="12.75" customHeight="1">
      <c r="D768" s="262"/>
      <c r="L768" s="262"/>
      <c r="M768" s="262"/>
      <c r="N768" s="262"/>
      <c r="O768" s="262"/>
    </row>
    <row r="769" spans="4:15" ht="12.75" customHeight="1">
      <c r="D769" s="262"/>
      <c r="L769" s="262"/>
      <c r="M769" s="262"/>
      <c r="N769" s="262"/>
      <c r="O769" s="262"/>
    </row>
    <row r="770" spans="4:15" ht="12.75" customHeight="1">
      <c r="D770" s="262"/>
      <c r="L770" s="262"/>
      <c r="M770" s="262"/>
      <c r="N770" s="262"/>
      <c r="O770" s="262"/>
    </row>
    <row r="771" spans="4:15" ht="12.75" customHeight="1">
      <c r="D771" s="262"/>
      <c r="L771" s="262"/>
      <c r="M771" s="262"/>
      <c r="N771" s="262"/>
      <c r="O771" s="262"/>
    </row>
    <row r="772" spans="4:15" ht="12.75" customHeight="1">
      <c r="D772" s="262"/>
      <c r="L772" s="262"/>
      <c r="M772" s="262"/>
      <c r="N772" s="262"/>
      <c r="O772" s="262"/>
    </row>
    <row r="773" spans="4:15" ht="12.75" customHeight="1">
      <c r="D773" s="262"/>
      <c r="L773" s="262"/>
      <c r="M773" s="262"/>
      <c r="N773" s="262"/>
      <c r="O773" s="262"/>
    </row>
    <row r="774" spans="4:15" ht="12.75" customHeight="1">
      <c r="D774" s="262"/>
      <c r="L774" s="262"/>
      <c r="M774" s="262"/>
      <c r="N774" s="262"/>
      <c r="O774" s="262"/>
    </row>
    <row r="775" spans="4:15" ht="12.75" customHeight="1">
      <c r="D775" s="262"/>
      <c r="L775" s="262"/>
      <c r="M775" s="262"/>
      <c r="N775" s="262"/>
      <c r="O775" s="262"/>
    </row>
    <row r="776" spans="4:15" ht="12.75" customHeight="1">
      <c r="D776" s="262"/>
      <c r="L776" s="262"/>
      <c r="M776" s="262"/>
      <c r="N776" s="262"/>
      <c r="O776" s="262"/>
    </row>
    <row r="777" spans="4:15" ht="12.75" customHeight="1">
      <c r="D777" s="262"/>
      <c r="L777" s="262"/>
      <c r="M777" s="262"/>
      <c r="N777" s="262"/>
      <c r="O777" s="262"/>
    </row>
    <row r="778" spans="4:15" ht="12.75" customHeight="1">
      <c r="D778" s="262"/>
      <c r="L778" s="262"/>
      <c r="M778" s="262"/>
      <c r="N778" s="262"/>
      <c r="O778" s="262"/>
    </row>
    <row r="779" spans="4:15" ht="12.75" customHeight="1">
      <c r="D779" s="262"/>
      <c r="L779" s="262"/>
      <c r="M779" s="262"/>
      <c r="N779" s="262"/>
      <c r="O779" s="262"/>
    </row>
    <row r="780" spans="4:15" ht="12.75" customHeight="1">
      <c r="D780" s="262"/>
      <c r="L780" s="262"/>
      <c r="M780" s="262"/>
      <c r="N780" s="262"/>
      <c r="O780" s="262"/>
    </row>
    <row r="781" spans="4:15" ht="12.75" customHeight="1">
      <c r="D781" s="262"/>
      <c r="L781" s="262"/>
      <c r="M781" s="262"/>
      <c r="N781" s="262"/>
      <c r="O781" s="262"/>
    </row>
    <row r="782" spans="4:15" ht="12.75" customHeight="1">
      <c r="D782" s="262"/>
      <c r="L782" s="262"/>
      <c r="M782" s="262"/>
      <c r="N782" s="262"/>
      <c r="O782" s="262"/>
    </row>
    <row r="783" spans="4:15" ht="12.75" customHeight="1">
      <c r="D783" s="262"/>
      <c r="L783" s="262"/>
      <c r="M783" s="262"/>
      <c r="N783" s="262"/>
      <c r="O783" s="262"/>
    </row>
    <row r="784" spans="4:15" ht="12.75" customHeight="1">
      <c r="D784" s="262"/>
      <c r="L784" s="262"/>
      <c r="M784" s="262"/>
      <c r="N784" s="262"/>
      <c r="O784" s="262"/>
    </row>
    <row r="785" spans="4:15" ht="12.75" customHeight="1">
      <c r="D785" s="262"/>
      <c r="L785" s="262"/>
      <c r="M785" s="262"/>
      <c r="N785" s="262"/>
      <c r="O785" s="262"/>
    </row>
    <row r="786" spans="4:15" ht="12.75" customHeight="1">
      <c r="D786" s="262"/>
      <c r="L786" s="262"/>
      <c r="M786" s="262"/>
      <c r="N786" s="262"/>
      <c r="O786" s="262"/>
    </row>
    <row r="787" spans="4:15" ht="12.75" customHeight="1">
      <c r="D787" s="262"/>
      <c r="L787" s="262"/>
      <c r="M787" s="262"/>
      <c r="N787" s="262"/>
      <c r="O787" s="262"/>
    </row>
    <row r="788" spans="4:15" ht="12.75" customHeight="1">
      <c r="D788" s="262"/>
      <c r="L788" s="262"/>
      <c r="M788" s="262"/>
      <c r="N788" s="262"/>
      <c r="O788" s="262"/>
    </row>
    <row r="789" spans="4:15" ht="12.75" customHeight="1">
      <c r="D789" s="262"/>
      <c r="L789" s="262"/>
      <c r="M789" s="262"/>
      <c r="N789" s="262"/>
      <c r="O789" s="262"/>
    </row>
    <row r="790" spans="4:15" ht="12.75" customHeight="1">
      <c r="D790" s="262"/>
      <c r="L790" s="262"/>
      <c r="M790" s="262"/>
      <c r="N790" s="262"/>
      <c r="O790" s="262"/>
    </row>
    <row r="791" spans="4:15" ht="12.75" customHeight="1">
      <c r="D791" s="262"/>
      <c r="L791" s="262"/>
      <c r="M791" s="262"/>
      <c r="N791" s="262"/>
      <c r="O791" s="262"/>
    </row>
    <row r="792" spans="4:15" ht="12.75" customHeight="1">
      <c r="D792" s="262"/>
      <c r="L792" s="262"/>
      <c r="M792" s="262"/>
      <c r="N792" s="262"/>
      <c r="O792" s="262"/>
    </row>
    <row r="793" spans="4:15" ht="12.75" customHeight="1">
      <c r="D793" s="262"/>
      <c r="L793" s="262"/>
      <c r="M793" s="262"/>
      <c r="N793" s="262"/>
      <c r="O793" s="262"/>
    </row>
    <row r="794" spans="4:15" ht="12.75" customHeight="1">
      <c r="D794" s="262"/>
      <c r="L794" s="262"/>
      <c r="M794" s="262"/>
      <c r="N794" s="262"/>
      <c r="O794" s="262"/>
    </row>
    <row r="795" spans="4:15" ht="12.75" customHeight="1">
      <c r="D795" s="262"/>
      <c r="L795" s="262"/>
      <c r="M795" s="262"/>
      <c r="N795" s="262"/>
      <c r="O795" s="262"/>
    </row>
    <row r="796" spans="4:15" ht="12.75" customHeight="1">
      <c r="D796" s="262"/>
      <c r="L796" s="262"/>
      <c r="M796" s="262"/>
      <c r="N796" s="262"/>
      <c r="O796" s="262"/>
    </row>
    <row r="797" spans="4:15" ht="12.75" customHeight="1">
      <c r="D797" s="262"/>
      <c r="L797" s="262"/>
      <c r="M797" s="262"/>
      <c r="N797" s="262"/>
      <c r="O797" s="262"/>
    </row>
    <row r="798" spans="4:15" ht="12.75" customHeight="1">
      <c r="D798" s="262"/>
      <c r="L798" s="262"/>
      <c r="M798" s="262"/>
      <c r="N798" s="262"/>
      <c r="O798" s="262"/>
    </row>
    <row r="799" spans="4:15" ht="12.75" customHeight="1">
      <c r="D799" s="262"/>
      <c r="L799" s="262"/>
      <c r="M799" s="262"/>
      <c r="N799" s="262"/>
      <c r="O799" s="262"/>
    </row>
    <row r="800" spans="4:15" ht="12.75" customHeight="1">
      <c r="D800" s="262"/>
      <c r="L800" s="262"/>
      <c r="M800" s="262"/>
      <c r="N800" s="262"/>
      <c r="O800" s="262"/>
    </row>
    <row r="801" spans="4:15" ht="12.75" customHeight="1">
      <c r="D801" s="262"/>
      <c r="L801" s="262"/>
      <c r="M801" s="262"/>
      <c r="N801" s="262"/>
      <c r="O801" s="262"/>
    </row>
    <row r="802" spans="4:15" ht="12.75" customHeight="1">
      <c r="D802" s="262"/>
      <c r="L802" s="262"/>
      <c r="M802" s="262"/>
      <c r="N802" s="262"/>
      <c r="O802" s="262"/>
    </row>
    <row r="803" spans="4:15" ht="12.75" customHeight="1">
      <c r="D803" s="262"/>
      <c r="L803" s="262"/>
      <c r="M803" s="262"/>
      <c r="N803" s="262"/>
      <c r="O803" s="262"/>
    </row>
    <row r="804" spans="4:15" ht="12.75" customHeight="1">
      <c r="D804" s="262"/>
      <c r="L804" s="262"/>
      <c r="M804" s="262"/>
      <c r="N804" s="262"/>
      <c r="O804" s="262"/>
    </row>
    <row r="805" spans="4:15" ht="12.75" customHeight="1">
      <c r="D805" s="262"/>
      <c r="L805" s="262"/>
      <c r="M805" s="262"/>
      <c r="N805" s="262"/>
      <c r="O805" s="262"/>
    </row>
    <row r="806" spans="4:15" ht="12.75" customHeight="1">
      <c r="D806" s="262"/>
      <c r="L806" s="262"/>
      <c r="M806" s="262"/>
      <c r="N806" s="262"/>
      <c r="O806" s="262"/>
    </row>
    <row r="807" spans="4:15" ht="12.75" customHeight="1">
      <c r="D807" s="262"/>
      <c r="L807" s="262"/>
      <c r="M807" s="262"/>
      <c r="N807" s="262"/>
      <c r="O807" s="262"/>
    </row>
    <row r="808" spans="4:15" ht="12.75" customHeight="1">
      <c r="D808" s="262"/>
      <c r="L808" s="262"/>
      <c r="M808" s="262"/>
      <c r="N808" s="262"/>
      <c r="O808" s="262"/>
    </row>
    <row r="809" spans="4:15" ht="12.75" customHeight="1">
      <c r="D809" s="262"/>
      <c r="L809" s="262"/>
      <c r="M809" s="262"/>
      <c r="N809" s="262"/>
      <c r="O809" s="262"/>
    </row>
    <row r="810" spans="4:15" ht="12.75" customHeight="1">
      <c r="D810" s="262"/>
      <c r="L810" s="262"/>
      <c r="M810" s="262"/>
      <c r="N810" s="262"/>
      <c r="O810" s="262"/>
    </row>
    <row r="811" spans="4:15" ht="12.75" customHeight="1">
      <c r="D811" s="262"/>
      <c r="L811" s="262"/>
      <c r="M811" s="262"/>
      <c r="N811" s="262"/>
      <c r="O811" s="262"/>
    </row>
    <row r="812" spans="4:15" ht="12.75" customHeight="1">
      <c r="D812" s="262"/>
      <c r="L812" s="262"/>
      <c r="M812" s="262"/>
      <c r="N812" s="262"/>
      <c r="O812" s="262"/>
    </row>
    <row r="813" spans="4:15" ht="12.75" customHeight="1">
      <c r="D813" s="262"/>
      <c r="L813" s="262"/>
      <c r="M813" s="262"/>
      <c r="N813" s="262"/>
      <c r="O813" s="262"/>
    </row>
    <row r="814" spans="4:15" ht="12.75" customHeight="1">
      <c r="D814" s="262"/>
      <c r="L814" s="262"/>
      <c r="M814" s="262"/>
      <c r="N814" s="262"/>
      <c r="O814" s="262"/>
    </row>
    <row r="815" spans="4:15" ht="12.75" customHeight="1">
      <c r="D815" s="262"/>
      <c r="L815" s="262"/>
      <c r="M815" s="262"/>
      <c r="N815" s="262"/>
      <c r="O815" s="262"/>
    </row>
    <row r="816" spans="4:15" ht="12.75" customHeight="1">
      <c r="D816" s="262"/>
      <c r="L816" s="262"/>
      <c r="M816" s="262"/>
      <c r="N816" s="262"/>
      <c r="O816" s="262"/>
    </row>
    <row r="817" spans="4:15" ht="12.75" customHeight="1">
      <c r="D817" s="262"/>
      <c r="L817" s="262"/>
      <c r="M817" s="262"/>
      <c r="N817" s="262"/>
      <c r="O817" s="262"/>
    </row>
    <row r="818" spans="4:15" ht="12.75" customHeight="1">
      <c r="D818" s="262"/>
      <c r="L818" s="262"/>
      <c r="M818" s="262"/>
      <c r="N818" s="262"/>
      <c r="O818" s="262"/>
    </row>
    <row r="819" spans="4:15" ht="12.75" customHeight="1">
      <c r="D819" s="262"/>
      <c r="L819" s="262"/>
      <c r="M819" s="262"/>
      <c r="N819" s="262"/>
      <c r="O819" s="262"/>
    </row>
    <row r="820" spans="4:15" ht="12.75" customHeight="1">
      <c r="D820" s="262"/>
      <c r="L820" s="262"/>
      <c r="M820" s="262"/>
      <c r="N820" s="262"/>
      <c r="O820" s="262"/>
    </row>
    <row r="821" spans="4:15" ht="12.75" customHeight="1">
      <c r="D821" s="262"/>
      <c r="L821" s="262"/>
      <c r="M821" s="262"/>
      <c r="N821" s="262"/>
      <c r="O821" s="262"/>
    </row>
    <row r="822" spans="4:15" ht="12.75" customHeight="1">
      <c r="D822" s="262"/>
      <c r="L822" s="262"/>
      <c r="M822" s="262"/>
      <c r="N822" s="262"/>
      <c r="O822" s="262"/>
    </row>
    <row r="823" spans="4:15" ht="12.75" customHeight="1">
      <c r="D823" s="262"/>
      <c r="L823" s="262"/>
      <c r="M823" s="262"/>
      <c r="N823" s="262"/>
      <c r="O823" s="262"/>
    </row>
    <row r="824" spans="4:15" ht="12.75" customHeight="1">
      <c r="D824" s="262"/>
      <c r="L824" s="262"/>
      <c r="M824" s="262"/>
      <c r="N824" s="262"/>
      <c r="O824" s="262"/>
    </row>
    <row r="825" spans="4:15" ht="12.75" customHeight="1">
      <c r="D825" s="262"/>
      <c r="L825" s="262"/>
      <c r="M825" s="262"/>
      <c r="N825" s="262"/>
      <c r="O825" s="262"/>
    </row>
    <row r="826" spans="4:15" ht="12.75" customHeight="1">
      <c r="D826" s="262"/>
      <c r="L826" s="262"/>
      <c r="M826" s="262"/>
      <c r="N826" s="262"/>
      <c r="O826" s="262"/>
    </row>
    <row r="827" spans="4:15" ht="12.75" customHeight="1">
      <c r="D827" s="262"/>
      <c r="L827" s="262"/>
      <c r="M827" s="262"/>
      <c r="N827" s="262"/>
      <c r="O827" s="262"/>
    </row>
    <row r="828" spans="4:15" ht="12.75" customHeight="1">
      <c r="D828" s="262"/>
      <c r="L828" s="262"/>
      <c r="M828" s="262"/>
      <c r="N828" s="262"/>
      <c r="O828" s="262"/>
    </row>
    <row r="829" spans="4:15" ht="12.75" customHeight="1">
      <c r="D829" s="262"/>
      <c r="L829" s="262"/>
      <c r="M829" s="262"/>
      <c r="N829" s="262"/>
      <c r="O829" s="262"/>
    </row>
    <row r="830" spans="4:15" ht="12.75" customHeight="1">
      <c r="D830" s="262"/>
      <c r="L830" s="262"/>
      <c r="M830" s="262"/>
      <c r="N830" s="262"/>
      <c r="O830" s="262"/>
    </row>
    <row r="831" spans="4:15" ht="12.75" customHeight="1">
      <c r="D831" s="262"/>
      <c r="L831" s="262"/>
      <c r="M831" s="262"/>
      <c r="N831" s="262"/>
      <c r="O831" s="262"/>
    </row>
    <row r="832" spans="4:15" ht="12.75" customHeight="1">
      <c r="D832" s="262"/>
      <c r="L832" s="262"/>
      <c r="M832" s="262"/>
      <c r="N832" s="262"/>
      <c r="O832" s="262"/>
    </row>
    <row r="833" spans="4:15" ht="12.75" customHeight="1">
      <c r="D833" s="262"/>
      <c r="L833" s="262"/>
      <c r="M833" s="262"/>
      <c r="N833" s="262"/>
      <c r="O833" s="262"/>
    </row>
    <row r="834" spans="4:15" ht="12.75" customHeight="1">
      <c r="D834" s="262"/>
      <c r="L834" s="262"/>
      <c r="M834" s="262"/>
      <c r="N834" s="262"/>
      <c r="O834" s="262"/>
    </row>
    <row r="835" spans="4:15" ht="12.75" customHeight="1">
      <c r="D835" s="262"/>
      <c r="L835" s="262"/>
      <c r="M835" s="262"/>
      <c r="N835" s="262"/>
      <c r="O835" s="262"/>
    </row>
    <row r="836" spans="4:15" ht="12.75" customHeight="1">
      <c r="D836" s="262"/>
      <c r="L836" s="262"/>
      <c r="M836" s="262"/>
      <c r="N836" s="262"/>
      <c r="O836" s="262"/>
    </row>
    <row r="837" spans="4:15" ht="12.75" customHeight="1">
      <c r="D837" s="262"/>
      <c r="L837" s="262"/>
      <c r="M837" s="262"/>
      <c r="N837" s="262"/>
      <c r="O837" s="262"/>
    </row>
    <row r="838" spans="4:15" ht="12.75" customHeight="1">
      <c r="D838" s="262"/>
      <c r="L838" s="262"/>
      <c r="M838" s="262"/>
      <c r="N838" s="262"/>
      <c r="O838" s="262"/>
    </row>
    <row r="839" spans="4:15" ht="12.75" customHeight="1">
      <c r="D839" s="262"/>
      <c r="L839" s="262"/>
      <c r="M839" s="262"/>
      <c r="N839" s="262"/>
      <c r="O839" s="262"/>
    </row>
    <row r="840" spans="4:15" ht="12.75" customHeight="1">
      <c r="D840" s="262"/>
      <c r="L840" s="262"/>
      <c r="M840" s="262"/>
      <c r="N840" s="262"/>
      <c r="O840" s="262"/>
    </row>
    <row r="841" spans="4:15" ht="12.75" customHeight="1">
      <c r="D841" s="262"/>
      <c r="L841" s="262"/>
      <c r="M841" s="262"/>
      <c r="N841" s="262"/>
      <c r="O841" s="262"/>
    </row>
    <row r="842" spans="4:15" ht="12.75" customHeight="1">
      <c r="D842" s="262"/>
      <c r="L842" s="262"/>
      <c r="M842" s="262"/>
      <c r="N842" s="262"/>
      <c r="O842" s="262"/>
    </row>
    <row r="843" spans="4:15" ht="12.75" customHeight="1">
      <c r="D843" s="262"/>
      <c r="L843" s="262"/>
      <c r="M843" s="262"/>
      <c r="N843" s="262"/>
      <c r="O843" s="262"/>
    </row>
    <row r="844" spans="4:15" ht="12.75" customHeight="1">
      <c r="D844" s="262"/>
      <c r="L844" s="262"/>
      <c r="M844" s="262"/>
      <c r="N844" s="262"/>
      <c r="O844" s="262"/>
    </row>
    <row r="845" spans="4:15" ht="12.75" customHeight="1">
      <c r="D845" s="262"/>
      <c r="L845" s="262"/>
      <c r="M845" s="262"/>
      <c r="N845" s="262"/>
      <c r="O845" s="262"/>
    </row>
    <row r="846" spans="4:15" ht="12.75" customHeight="1">
      <c r="D846" s="262"/>
      <c r="L846" s="262"/>
      <c r="M846" s="262"/>
      <c r="N846" s="262"/>
      <c r="O846" s="262"/>
    </row>
    <row r="847" spans="4:15" ht="12.75" customHeight="1">
      <c r="D847" s="262"/>
      <c r="L847" s="262"/>
      <c r="M847" s="262"/>
      <c r="N847" s="262"/>
      <c r="O847" s="262"/>
    </row>
    <row r="848" spans="4:15" ht="12.75" customHeight="1">
      <c r="D848" s="262"/>
      <c r="L848" s="262"/>
      <c r="M848" s="262"/>
      <c r="N848" s="262"/>
      <c r="O848" s="262"/>
    </row>
    <row r="849" spans="4:15" ht="12.75" customHeight="1">
      <c r="D849" s="262"/>
      <c r="L849" s="262"/>
      <c r="M849" s="262"/>
      <c r="N849" s="262"/>
      <c r="O849" s="262"/>
    </row>
    <row r="850" spans="4:15" ht="12.75" customHeight="1">
      <c r="D850" s="262"/>
      <c r="L850" s="262"/>
      <c r="M850" s="262"/>
      <c r="N850" s="262"/>
      <c r="O850" s="262"/>
    </row>
    <row r="851" spans="4:15" ht="12.75" customHeight="1">
      <c r="D851" s="262"/>
      <c r="L851" s="262"/>
      <c r="M851" s="262"/>
      <c r="N851" s="262"/>
      <c r="O851" s="262"/>
    </row>
    <row r="852" spans="4:15" ht="12.75" customHeight="1">
      <c r="D852" s="262"/>
      <c r="L852" s="262"/>
      <c r="M852" s="262"/>
      <c r="N852" s="262"/>
      <c r="O852" s="262"/>
    </row>
    <row r="853" spans="4:15" ht="12.75" customHeight="1">
      <c r="D853" s="262"/>
      <c r="L853" s="262"/>
      <c r="M853" s="262"/>
      <c r="N853" s="262"/>
      <c r="O853" s="262"/>
    </row>
    <row r="854" spans="4:15" ht="12.75" customHeight="1">
      <c r="D854" s="262"/>
      <c r="L854" s="262"/>
      <c r="M854" s="262"/>
      <c r="N854" s="262"/>
      <c r="O854" s="262"/>
    </row>
    <row r="855" spans="4:15" ht="12.75" customHeight="1">
      <c r="D855" s="262"/>
      <c r="L855" s="262"/>
      <c r="M855" s="262"/>
      <c r="N855" s="262"/>
      <c r="O855" s="262"/>
    </row>
    <row r="856" spans="4:15" ht="12.75" customHeight="1">
      <c r="D856" s="262"/>
      <c r="L856" s="262"/>
      <c r="M856" s="262"/>
      <c r="N856" s="262"/>
      <c r="O856" s="262"/>
    </row>
    <row r="857" spans="4:15" ht="12.75" customHeight="1">
      <c r="D857" s="262"/>
      <c r="L857" s="262"/>
      <c r="M857" s="262"/>
      <c r="N857" s="262"/>
      <c r="O857" s="262"/>
    </row>
    <row r="858" spans="4:15" ht="12.75" customHeight="1">
      <c r="D858" s="262"/>
      <c r="L858" s="262"/>
      <c r="M858" s="262"/>
      <c r="N858" s="262"/>
      <c r="O858" s="262"/>
    </row>
    <row r="859" spans="4:15" ht="12.75" customHeight="1">
      <c r="D859" s="262"/>
      <c r="L859" s="262"/>
      <c r="M859" s="262"/>
      <c r="N859" s="262"/>
      <c r="O859" s="262"/>
    </row>
    <row r="860" spans="4:15" ht="12.75" customHeight="1">
      <c r="D860" s="262"/>
      <c r="L860" s="262"/>
      <c r="M860" s="262"/>
      <c r="N860" s="262"/>
      <c r="O860" s="262"/>
    </row>
    <row r="861" spans="4:15" ht="12.75" customHeight="1">
      <c r="D861" s="262"/>
      <c r="L861" s="262"/>
      <c r="M861" s="262"/>
      <c r="N861" s="262"/>
      <c r="O861" s="262"/>
    </row>
    <row r="862" spans="4:15" ht="12.75" customHeight="1">
      <c r="D862" s="262"/>
      <c r="L862" s="262"/>
      <c r="M862" s="262"/>
      <c r="N862" s="262"/>
      <c r="O862" s="262"/>
    </row>
    <row r="863" spans="4:15" ht="12.75" customHeight="1">
      <c r="D863" s="262"/>
      <c r="L863" s="262"/>
      <c r="M863" s="262"/>
      <c r="N863" s="262"/>
      <c r="O863" s="262"/>
    </row>
    <row r="864" spans="4:15" ht="12.75" customHeight="1">
      <c r="D864" s="262"/>
      <c r="L864" s="262"/>
      <c r="M864" s="262"/>
      <c r="N864" s="262"/>
      <c r="O864" s="262"/>
    </row>
    <row r="865" spans="4:15" ht="12.75" customHeight="1">
      <c r="D865" s="262"/>
      <c r="L865" s="262"/>
      <c r="M865" s="262"/>
      <c r="N865" s="262"/>
      <c r="O865" s="262"/>
    </row>
    <row r="866" spans="4:15" ht="12.75" customHeight="1">
      <c r="D866" s="262"/>
      <c r="L866" s="262"/>
      <c r="M866" s="262"/>
      <c r="N866" s="262"/>
      <c r="O866" s="262"/>
    </row>
    <row r="867" spans="4:15" ht="12.75" customHeight="1">
      <c r="D867" s="262"/>
      <c r="L867" s="262"/>
      <c r="M867" s="262"/>
      <c r="N867" s="262"/>
      <c r="O867" s="262"/>
    </row>
    <row r="868" spans="4:15" ht="12.75" customHeight="1">
      <c r="D868" s="262"/>
      <c r="L868" s="262"/>
      <c r="M868" s="262"/>
      <c r="N868" s="262"/>
      <c r="O868" s="262"/>
    </row>
    <row r="869" spans="4:15" ht="12.75" customHeight="1">
      <c r="D869" s="262"/>
      <c r="L869" s="262"/>
      <c r="M869" s="262"/>
      <c r="N869" s="262"/>
      <c r="O869" s="262"/>
    </row>
    <row r="870" spans="4:15" ht="12.75" customHeight="1">
      <c r="D870" s="262"/>
      <c r="L870" s="262"/>
      <c r="M870" s="262"/>
      <c r="N870" s="262"/>
      <c r="O870" s="262"/>
    </row>
    <row r="871" spans="4:15" ht="12.75" customHeight="1">
      <c r="D871" s="262"/>
      <c r="L871" s="262"/>
      <c r="M871" s="262"/>
      <c r="N871" s="262"/>
      <c r="O871" s="262"/>
    </row>
    <row r="872" spans="4:15" ht="12.75" customHeight="1">
      <c r="D872" s="262"/>
      <c r="L872" s="262"/>
      <c r="M872" s="262"/>
      <c r="N872" s="262"/>
      <c r="O872" s="262"/>
    </row>
    <row r="873" spans="4:15" ht="12.75" customHeight="1">
      <c r="D873" s="262"/>
      <c r="L873" s="262"/>
      <c r="M873" s="262"/>
      <c r="N873" s="262"/>
      <c r="O873" s="262"/>
    </row>
    <row r="874" spans="4:15" ht="12.75" customHeight="1">
      <c r="D874" s="262"/>
      <c r="L874" s="262"/>
      <c r="M874" s="262"/>
      <c r="N874" s="262"/>
      <c r="O874" s="262"/>
    </row>
    <row r="875" spans="4:15" ht="12.75" customHeight="1">
      <c r="D875" s="262"/>
      <c r="L875" s="262"/>
      <c r="M875" s="262"/>
      <c r="N875" s="262"/>
      <c r="O875" s="262"/>
    </row>
    <row r="876" spans="4:15" ht="12.75" customHeight="1">
      <c r="D876" s="262"/>
      <c r="L876" s="262"/>
      <c r="M876" s="262"/>
      <c r="N876" s="262"/>
      <c r="O876" s="262"/>
    </row>
    <row r="877" spans="4:15" ht="12.75" customHeight="1">
      <c r="D877" s="262"/>
      <c r="L877" s="262"/>
      <c r="M877" s="262"/>
      <c r="N877" s="262"/>
      <c r="O877" s="262"/>
    </row>
    <row r="878" spans="4:15" ht="12.75" customHeight="1">
      <c r="D878" s="262"/>
      <c r="L878" s="262"/>
      <c r="M878" s="262"/>
      <c r="N878" s="262"/>
      <c r="O878" s="262"/>
    </row>
    <row r="879" spans="4:15" ht="12.75" customHeight="1">
      <c r="D879" s="262"/>
      <c r="L879" s="262"/>
      <c r="M879" s="262"/>
      <c r="N879" s="262"/>
      <c r="O879" s="262"/>
    </row>
    <row r="880" spans="4:15" ht="12.75" customHeight="1">
      <c r="D880" s="262"/>
      <c r="L880" s="262"/>
      <c r="M880" s="262"/>
      <c r="N880" s="262"/>
      <c r="O880" s="262"/>
    </row>
    <row r="881" spans="4:15" ht="12.75" customHeight="1">
      <c r="D881" s="262"/>
      <c r="L881" s="262"/>
      <c r="M881" s="262"/>
      <c r="N881" s="262"/>
      <c r="O881" s="262"/>
    </row>
    <row r="882" spans="4:15" ht="12.75" customHeight="1">
      <c r="D882" s="262"/>
      <c r="L882" s="262"/>
      <c r="M882" s="262"/>
      <c r="N882" s="262"/>
      <c r="O882" s="262"/>
    </row>
    <row r="883" spans="4:15" ht="12.75" customHeight="1">
      <c r="D883" s="262"/>
      <c r="L883" s="262"/>
      <c r="M883" s="262"/>
      <c r="N883" s="262"/>
      <c r="O883" s="262"/>
    </row>
    <row r="884" spans="4:15" ht="12.75" customHeight="1">
      <c r="D884" s="262"/>
      <c r="L884" s="262"/>
      <c r="M884" s="262"/>
      <c r="N884" s="262"/>
      <c r="O884" s="262"/>
    </row>
    <row r="885" spans="4:15" ht="12.75" customHeight="1">
      <c r="D885" s="262"/>
      <c r="L885" s="262"/>
      <c r="M885" s="262"/>
      <c r="N885" s="262"/>
      <c r="O885" s="262"/>
    </row>
    <row r="886" spans="4:15" ht="12.75" customHeight="1">
      <c r="D886" s="262"/>
      <c r="L886" s="262"/>
      <c r="M886" s="262"/>
      <c r="N886" s="262"/>
      <c r="O886" s="262"/>
    </row>
    <row r="887" spans="4:15" ht="12.75" customHeight="1">
      <c r="D887" s="262"/>
      <c r="L887" s="262"/>
      <c r="M887" s="262"/>
      <c r="N887" s="262"/>
      <c r="O887" s="262"/>
    </row>
    <row r="888" spans="4:15" ht="12.75" customHeight="1">
      <c r="D888" s="262"/>
      <c r="L888" s="262"/>
      <c r="M888" s="262"/>
      <c r="N888" s="262"/>
      <c r="O888" s="262"/>
    </row>
    <row r="889" spans="4:15" ht="12.75" customHeight="1">
      <c r="D889" s="262"/>
      <c r="L889" s="262"/>
      <c r="M889" s="262"/>
      <c r="N889" s="262"/>
      <c r="O889" s="262"/>
    </row>
    <row r="890" spans="4:15" ht="12.75" customHeight="1">
      <c r="D890" s="262"/>
      <c r="L890" s="262"/>
      <c r="M890" s="262"/>
      <c r="N890" s="262"/>
      <c r="O890" s="262"/>
    </row>
    <row r="891" spans="4:15" ht="12.75" customHeight="1">
      <c r="D891" s="262"/>
      <c r="L891" s="262"/>
      <c r="M891" s="262"/>
      <c r="N891" s="262"/>
      <c r="O891" s="262"/>
    </row>
    <row r="892" spans="4:15" ht="12.75" customHeight="1">
      <c r="D892" s="262"/>
      <c r="L892" s="262"/>
      <c r="M892" s="262"/>
      <c r="N892" s="262"/>
      <c r="O892" s="262"/>
    </row>
    <row r="893" spans="4:15" ht="12.75" customHeight="1">
      <c r="D893" s="262"/>
      <c r="L893" s="262"/>
      <c r="M893" s="262"/>
      <c r="N893" s="262"/>
      <c r="O893" s="262"/>
    </row>
    <row r="894" spans="4:15" ht="12.75" customHeight="1">
      <c r="D894" s="262"/>
      <c r="L894" s="262"/>
      <c r="M894" s="262"/>
      <c r="N894" s="262"/>
      <c r="O894" s="262"/>
    </row>
    <row r="895" spans="4:15" ht="12.75" customHeight="1">
      <c r="D895" s="262"/>
      <c r="L895" s="262"/>
      <c r="M895" s="262"/>
      <c r="N895" s="262"/>
      <c r="O895" s="262"/>
    </row>
    <row r="896" spans="4:15" ht="12.75" customHeight="1">
      <c r="D896" s="262"/>
      <c r="L896" s="262"/>
      <c r="M896" s="262"/>
      <c r="N896" s="262"/>
      <c r="O896" s="262"/>
    </row>
    <row r="897" spans="4:15" ht="12.75" customHeight="1">
      <c r="D897" s="262"/>
      <c r="L897" s="262"/>
      <c r="M897" s="262"/>
      <c r="N897" s="262"/>
      <c r="O897" s="262"/>
    </row>
    <row r="898" spans="4:15" ht="12.75" customHeight="1">
      <c r="D898" s="262"/>
      <c r="L898" s="262"/>
      <c r="M898" s="262"/>
      <c r="N898" s="262"/>
      <c r="O898" s="262"/>
    </row>
    <row r="899" spans="4:15" ht="12.75" customHeight="1">
      <c r="D899" s="262"/>
      <c r="L899" s="262"/>
      <c r="M899" s="262"/>
      <c r="N899" s="262"/>
      <c r="O899" s="262"/>
    </row>
    <row r="900" spans="4:15" ht="12.75" customHeight="1">
      <c r="D900" s="262"/>
      <c r="L900" s="262"/>
      <c r="M900" s="262"/>
      <c r="N900" s="262"/>
      <c r="O900" s="262"/>
    </row>
    <row r="901" spans="4:15" ht="12.75" customHeight="1">
      <c r="D901" s="262"/>
      <c r="L901" s="262"/>
      <c r="M901" s="262"/>
      <c r="N901" s="262"/>
      <c r="O901" s="262"/>
    </row>
    <row r="902" spans="4:15" ht="12.75" customHeight="1">
      <c r="D902" s="262"/>
      <c r="L902" s="262"/>
      <c r="M902" s="262"/>
      <c r="N902" s="262"/>
      <c r="O902" s="262"/>
    </row>
    <row r="903" spans="4:15" ht="12.75" customHeight="1">
      <c r="D903" s="262"/>
      <c r="L903" s="262"/>
      <c r="M903" s="262"/>
      <c r="N903" s="262"/>
      <c r="O903" s="262"/>
    </row>
    <row r="904" spans="4:15" ht="12.75" customHeight="1">
      <c r="D904" s="262"/>
      <c r="L904" s="262"/>
      <c r="M904" s="262"/>
      <c r="N904" s="262"/>
      <c r="O904" s="262"/>
    </row>
    <row r="905" spans="4:15" ht="12.75" customHeight="1">
      <c r="D905" s="262"/>
      <c r="L905" s="262"/>
      <c r="M905" s="262"/>
      <c r="N905" s="262"/>
      <c r="O905" s="262"/>
    </row>
    <row r="906" spans="4:15" ht="12.75" customHeight="1">
      <c r="D906" s="262"/>
      <c r="L906" s="262"/>
      <c r="M906" s="262"/>
      <c r="N906" s="262"/>
      <c r="O906" s="262"/>
    </row>
    <row r="907" spans="4:15" ht="12.75" customHeight="1">
      <c r="D907" s="262"/>
      <c r="L907" s="262"/>
      <c r="M907" s="262"/>
      <c r="N907" s="262"/>
      <c r="O907" s="262"/>
    </row>
    <row r="908" spans="4:15" ht="12.75" customHeight="1">
      <c r="D908" s="262"/>
      <c r="L908" s="262"/>
      <c r="M908" s="262"/>
      <c r="N908" s="262"/>
      <c r="O908" s="262"/>
    </row>
    <row r="909" spans="4:15" ht="12.75" customHeight="1">
      <c r="D909" s="262"/>
      <c r="L909" s="262"/>
      <c r="M909" s="262"/>
      <c r="N909" s="262"/>
      <c r="O909" s="262"/>
    </row>
    <row r="910" spans="4:15" ht="12.75" customHeight="1">
      <c r="D910" s="262"/>
      <c r="L910" s="262"/>
      <c r="M910" s="262"/>
      <c r="N910" s="262"/>
      <c r="O910" s="262"/>
    </row>
    <row r="911" spans="4:15" ht="12.75" customHeight="1">
      <c r="D911" s="262"/>
      <c r="L911" s="262"/>
      <c r="M911" s="262"/>
      <c r="N911" s="262"/>
      <c r="O911" s="262"/>
    </row>
    <row r="912" spans="4:15" ht="12.75" customHeight="1">
      <c r="D912" s="262"/>
      <c r="L912" s="262"/>
      <c r="M912" s="262"/>
      <c r="N912" s="262"/>
      <c r="O912" s="262"/>
    </row>
    <row r="913" spans="4:15" ht="12.75" customHeight="1">
      <c r="D913" s="262"/>
      <c r="L913" s="262"/>
      <c r="M913" s="262"/>
      <c r="N913" s="262"/>
      <c r="O913" s="262"/>
    </row>
    <row r="914" spans="4:15" ht="12.75" customHeight="1">
      <c r="D914" s="262"/>
      <c r="L914" s="262"/>
      <c r="M914" s="262"/>
      <c r="N914" s="262"/>
      <c r="O914" s="262"/>
    </row>
    <row r="915" spans="4:15" ht="12.75" customHeight="1">
      <c r="D915" s="262"/>
      <c r="L915" s="262"/>
      <c r="M915" s="262"/>
      <c r="N915" s="262"/>
      <c r="O915" s="262"/>
    </row>
    <row r="916" spans="4:15" ht="12.75" customHeight="1">
      <c r="D916" s="262"/>
      <c r="L916" s="262"/>
      <c r="M916" s="262"/>
      <c r="N916" s="262"/>
      <c r="O916" s="262"/>
    </row>
    <row r="917" spans="4:15" ht="12.75" customHeight="1">
      <c r="D917" s="262"/>
      <c r="L917" s="262"/>
      <c r="M917" s="262"/>
      <c r="N917" s="262"/>
      <c r="O917" s="262"/>
    </row>
    <row r="918" spans="4:15" ht="12.75" customHeight="1">
      <c r="D918" s="262"/>
      <c r="L918" s="262"/>
      <c r="M918" s="262"/>
      <c r="N918" s="262"/>
      <c r="O918" s="262"/>
    </row>
    <row r="919" spans="4:15" ht="12.75" customHeight="1">
      <c r="D919" s="262"/>
      <c r="L919" s="262"/>
      <c r="M919" s="262"/>
      <c r="N919" s="262"/>
      <c r="O919" s="262"/>
    </row>
    <row r="920" spans="4:15" ht="12.75" customHeight="1">
      <c r="D920" s="262"/>
      <c r="L920" s="262"/>
      <c r="M920" s="262"/>
      <c r="N920" s="262"/>
      <c r="O920" s="262"/>
    </row>
    <row r="921" spans="4:15" ht="12.75" customHeight="1">
      <c r="D921" s="262"/>
      <c r="L921" s="262"/>
      <c r="M921" s="262"/>
      <c r="N921" s="262"/>
      <c r="O921" s="262"/>
    </row>
    <row r="922" spans="4:15" ht="12.75" customHeight="1">
      <c r="D922" s="262"/>
      <c r="L922" s="262"/>
      <c r="M922" s="262"/>
      <c r="N922" s="262"/>
      <c r="O922" s="262"/>
    </row>
    <row r="923" spans="4:15" ht="12.75" customHeight="1">
      <c r="D923" s="262"/>
      <c r="L923" s="262"/>
      <c r="M923" s="262"/>
      <c r="N923" s="262"/>
      <c r="O923" s="262"/>
    </row>
    <row r="924" spans="4:15" ht="12.75" customHeight="1">
      <c r="D924" s="262"/>
      <c r="L924" s="262"/>
      <c r="M924" s="262"/>
      <c r="N924" s="262"/>
      <c r="O924" s="262"/>
    </row>
    <row r="925" spans="4:15" ht="12.75" customHeight="1">
      <c r="D925" s="262"/>
      <c r="L925" s="262"/>
      <c r="M925" s="262"/>
      <c r="N925" s="262"/>
      <c r="O925" s="262"/>
    </row>
    <row r="926" spans="4:15" ht="12.75" customHeight="1">
      <c r="D926" s="262"/>
      <c r="L926" s="262"/>
      <c r="M926" s="262"/>
      <c r="N926" s="262"/>
      <c r="O926" s="262"/>
    </row>
    <row r="927" spans="4:15" ht="12.75" customHeight="1">
      <c r="D927" s="262"/>
      <c r="L927" s="262"/>
      <c r="M927" s="262"/>
      <c r="N927" s="262"/>
      <c r="O927" s="262"/>
    </row>
    <row r="928" spans="4:15" ht="12.75" customHeight="1">
      <c r="D928" s="262"/>
      <c r="L928" s="262"/>
      <c r="M928" s="262"/>
      <c r="N928" s="262"/>
      <c r="O928" s="262"/>
    </row>
    <row r="929" spans="4:15" ht="12.75" customHeight="1">
      <c r="D929" s="262"/>
      <c r="L929" s="262"/>
      <c r="M929" s="262"/>
      <c r="N929" s="262"/>
      <c r="O929" s="262"/>
    </row>
    <row r="930" spans="4:15" ht="12.75" customHeight="1">
      <c r="D930" s="262"/>
      <c r="L930" s="262"/>
      <c r="M930" s="262"/>
      <c r="N930" s="262"/>
      <c r="O930" s="262"/>
    </row>
    <row r="931" spans="4:15" ht="12.75" customHeight="1">
      <c r="D931" s="262"/>
      <c r="L931" s="262"/>
      <c r="M931" s="262"/>
      <c r="N931" s="262"/>
      <c r="O931" s="262"/>
    </row>
    <row r="932" spans="4:15" ht="12.75" customHeight="1">
      <c r="D932" s="262"/>
      <c r="L932" s="262"/>
      <c r="M932" s="262"/>
      <c r="N932" s="262"/>
      <c r="O932" s="262"/>
    </row>
    <row r="933" spans="4:15" ht="12.75" customHeight="1">
      <c r="D933" s="262"/>
      <c r="L933" s="262"/>
      <c r="M933" s="262"/>
      <c r="N933" s="262"/>
      <c r="O933" s="262"/>
    </row>
    <row r="934" spans="4:15" ht="12.75" customHeight="1">
      <c r="D934" s="262"/>
      <c r="L934" s="262"/>
      <c r="M934" s="262"/>
      <c r="N934" s="262"/>
      <c r="O934" s="262"/>
    </row>
    <row r="935" spans="4:15" ht="12.75" customHeight="1">
      <c r="D935" s="262"/>
      <c r="L935" s="262"/>
      <c r="M935" s="262"/>
      <c r="N935" s="262"/>
      <c r="O935" s="262"/>
    </row>
    <row r="936" spans="4:15" ht="12.75" customHeight="1">
      <c r="D936" s="262"/>
      <c r="L936" s="262"/>
      <c r="M936" s="262"/>
      <c r="N936" s="262"/>
      <c r="O936" s="262"/>
    </row>
    <row r="937" spans="4:15" ht="12.75" customHeight="1">
      <c r="D937" s="262"/>
      <c r="L937" s="262"/>
      <c r="M937" s="262"/>
      <c r="N937" s="262"/>
      <c r="O937" s="262"/>
    </row>
    <row r="938" spans="4:15" ht="12.75" customHeight="1">
      <c r="D938" s="262"/>
      <c r="L938" s="262"/>
      <c r="M938" s="262"/>
      <c r="N938" s="262"/>
      <c r="O938" s="262"/>
    </row>
  </sheetData>
  <mergeCells count="3">
    <mergeCell ref="Q2:U2"/>
    <mergeCell ref="V5:AD6"/>
    <mergeCell ref="B21:C21"/>
  </mergeCells>
  <printOptions horizontalCentered="1"/>
  <pageMargins left="0.25" right="0" top="0.36388888899999999" bottom="0.25" header="0" footer="0"/>
  <pageSetup paperSize="9" scale="43" fitToHeight="0" orientation="landscape" r:id="rId1"/>
  <headerFooter>
    <oddFooter>&amp;L&amp;"Euclid Circular A,Bold"&amp;18[UA]&amp;"-,Regular"&amp;11
&amp;G&amp;R&amp;G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CE25-3B58-4FD5-B893-889FBFA7E36A}">
  <sheetPr codeName="Sheet4"/>
  <dimension ref="A1:C1"/>
  <sheetViews>
    <sheetView zoomScaleNormal="100" zoomScaleSheetLayoutView="120" workbookViewId="0">
      <selection activeCell="A2" sqref="A2:XFD57"/>
    </sheetView>
  </sheetViews>
  <sheetFormatPr defaultRowHeight="14.5"/>
  <sheetData>
    <row r="1" spans="1:3" ht="20.149999999999999" customHeight="1">
      <c r="A1" s="319" t="str">
        <f>+'1. CUTTING DOCKET'!$D$7</f>
        <v>HU-CW02</v>
      </c>
      <c r="C1" s="318" t="s">
        <v>164</v>
      </c>
    </row>
  </sheetData>
  <pageMargins left="0.7" right="0.7" top="0.75" bottom="0.75" header="0.3" footer="0.3"/>
  <pageSetup paperSize="9" scale="1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EF5D-276B-4634-B2E2-D94F3BC99010}">
  <sheetPr codeName="Sheet5">
    <pageSetUpPr fitToPage="1"/>
  </sheetPr>
  <dimension ref="A1:H62"/>
  <sheetViews>
    <sheetView topLeftCell="A14" zoomScale="85" zoomScaleNormal="85" zoomScaleSheetLayoutView="85" zoomScalePageLayoutView="70" workbookViewId="0">
      <selection activeCell="C11" sqref="C11:F11"/>
    </sheetView>
  </sheetViews>
  <sheetFormatPr defaultColWidth="9.90625" defaultRowHeight="18"/>
  <cols>
    <col min="1" max="1" width="5.453125" style="182" bestFit="1" customWidth="1"/>
    <col min="2" max="2" width="19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2.75" customHeight="1">
      <c r="B1"/>
      <c r="C1"/>
      <c r="D1"/>
      <c r="E1"/>
      <c r="F1" s="309" t="s">
        <v>0</v>
      </c>
      <c r="G1" s="310" t="s">
        <v>165</v>
      </c>
      <c r="H1"/>
    </row>
    <row r="2" spans="1:8" s="151" customFormat="1" ht="12.75" customHeight="1">
      <c r="B2"/>
      <c r="C2"/>
      <c r="D2"/>
      <c r="E2"/>
      <c r="F2" s="309" t="s">
        <v>2</v>
      </c>
      <c r="G2" s="311" t="s">
        <v>166</v>
      </c>
      <c r="H2"/>
    </row>
    <row r="3" spans="1:8" s="151" customFormat="1" ht="12.75" customHeight="1" thickBot="1">
      <c r="B3"/>
      <c r="C3"/>
      <c r="D3"/>
      <c r="E3"/>
      <c r="F3" s="309" t="s">
        <v>4</v>
      </c>
      <c r="G3" s="312" t="s">
        <v>167</v>
      </c>
      <c r="H3"/>
    </row>
    <row r="4" spans="1:8" s="151" customFormat="1" ht="17.25" customHeight="1" thickBot="1">
      <c r="A4" s="149"/>
      <c r="B4" s="442" t="s">
        <v>168</v>
      </c>
      <c r="C4" s="442"/>
      <c r="D4" s="270">
        <v>45427</v>
      </c>
      <c r="E4"/>
      <c r="F4"/>
      <c r="G4"/>
      <c r="H4"/>
    </row>
    <row r="5" spans="1:8" s="151" customFormat="1" ht="3.9" customHeight="1" thickBot="1">
      <c r="A5" s="149"/>
      <c r="B5" s="443"/>
      <c r="C5" s="443"/>
      <c r="D5" s="264"/>
      <c r="E5"/>
      <c r="F5" s="149"/>
      <c r="G5" s="149"/>
      <c r="H5"/>
    </row>
    <row r="6" spans="1:8" s="151" customFormat="1" ht="17.25" customHeight="1" thickBot="1">
      <c r="A6" s="149"/>
      <c r="B6" s="442" t="s">
        <v>169</v>
      </c>
      <c r="C6" s="442"/>
      <c r="D6" s="271" t="s">
        <v>24</v>
      </c>
      <c r="E6"/>
      <c r="F6" s="152" t="s">
        <v>170</v>
      </c>
      <c r="G6" s="271" t="s">
        <v>14</v>
      </c>
      <c r="H6"/>
    </row>
    <row r="7" spans="1:8" s="151" customFormat="1" ht="3.9" customHeight="1" thickBot="1">
      <c r="A7" s="149"/>
      <c r="B7" s="444"/>
      <c r="C7" s="444"/>
      <c r="D7" s="264"/>
      <c r="E7"/>
      <c r="F7" s="154"/>
      <c r="G7" s="163"/>
      <c r="H7"/>
    </row>
    <row r="8" spans="1:8" s="151" customFormat="1" ht="17.25" customHeight="1" thickBot="1">
      <c r="A8" s="149"/>
      <c r="B8" s="442" t="s">
        <v>171</v>
      </c>
      <c r="C8" s="442"/>
      <c r="D8" s="271" t="s">
        <v>172</v>
      </c>
      <c r="E8" s="273"/>
      <c r="F8" s="152" t="s">
        <v>173</v>
      </c>
      <c r="G8" s="271" t="s">
        <v>12</v>
      </c>
      <c r="H8"/>
    </row>
    <row r="9" spans="1:8" s="151" customFormat="1" ht="9" customHeight="1" thickBot="1"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5" t="s">
        <v>175</v>
      </c>
      <c r="C10" s="441" t="s">
        <v>176</v>
      </c>
      <c r="D10" s="441"/>
      <c r="E10" s="441"/>
      <c r="F10" s="441"/>
      <c r="G10" s="277" t="s">
        <v>177</v>
      </c>
      <c r="H10" s="277" t="s">
        <v>178</v>
      </c>
    </row>
    <row r="11" spans="1:8" s="151" customFormat="1" ht="106.65" customHeight="1" thickBot="1">
      <c r="A11" s="447">
        <v>1</v>
      </c>
      <c r="B11" s="313" t="s">
        <v>179</v>
      </c>
      <c r="C11" s="445" t="s">
        <v>180</v>
      </c>
      <c r="D11" s="445"/>
      <c r="E11" s="445"/>
      <c r="F11" s="445"/>
      <c r="G11" s="447"/>
      <c r="H11" s="159"/>
    </row>
    <row r="12" spans="1:8" s="151" customFormat="1" ht="106.65" customHeight="1" thickBot="1">
      <c r="A12" s="447"/>
      <c r="B12" s="313" t="s">
        <v>181</v>
      </c>
      <c r="C12" s="448" t="s">
        <v>182</v>
      </c>
      <c r="D12" s="445"/>
      <c r="E12" s="445"/>
      <c r="F12" s="445"/>
      <c r="G12" s="447"/>
      <c r="H12" s="159"/>
    </row>
    <row r="13" spans="1:8" s="151" customFormat="1" ht="106.65" customHeight="1" thickBot="1">
      <c r="A13" s="159">
        <v>2</v>
      </c>
      <c r="B13" s="313" t="s">
        <v>183</v>
      </c>
      <c r="C13" s="445" t="s">
        <v>184</v>
      </c>
      <c r="D13" s="445"/>
      <c r="E13" s="445"/>
      <c r="F13" s="445"/>
      <c r="G13" s="159"/>
      <c r="H13" s="159"/>
    </row>
    <row r="14" spans="1:8" s="151" customFormat="1" ht="106.65" customHeight="1" thickBot="1">
      <c r="A14" s="159">
        <v>3</v>
      </c>
      <c r="B14" s="313" t="s">
        <v>185</v>
      </c>
      <c r="C14" s="445"/>
      <c r="D14" s="445"/>
      <c r="E14" s="445"/>
      <c r="F14" s="445"/>
      <c r="G14" s="159"/>
      <c r="H14" s="159"/>
    </row>
    <row r="15" spans="1:8" s="151" customFormat="1" ht="106.65" customHeight="1" thickBot="1">
      <c r="A15" s="159">
        <v>4</v>
      </c>
      <c r="B15" s="313" t="s">
        <v>186</v>
      </c>
      <c r="C15" s="445" t="s">
        <v>119</v>
      </c>
      <c r="D15" s="445"/>
      <c r="E15" s="445"/>
      <c r="F15" s="445"/>
      <c r="G15" s="159"/>
      <c r="H15" s="159"/>
    </row>
    <row r="16" spans="1:8" s="151" customFormat="1" ht="106.65" customHeight="1" thickBot="1">
      <c r="A16" s="159">
        <v>5</v>
      </c>
      <c r="B16" s="313" t="s">
        <v>187</v>
      </c>
      <c r="C16" s="445"/>
      <c r="D16" s="445"/>
      <c r="E16" s="445"/>
      <c r="F16" s="445"/>
      <c r="G16" s="159"/>
      <c r="H16" s="159"/>
    </row>
    <row r="17" spans="1:8" ht="12" customHeight="1">
      <c r="A17" s="163"/>
      <c r="B17" s="163"/>
      <c r="C17" s="155"/>
      <c r="D17" s="155"/>
      <c r="E17" s="155"/>
      <c r="F17" s="155"/>
      <c r="G17" s="163"/>
      <c r="H17" s="163"/>
    </row>
    <row r="18" spans="1:8" ht="34.5" customHeight="1">
      <c r="A18" s="163"/>
      <c r="B18" s="446" t="s">
        <v>188</v>
      </c>
      <c r="C18" s="446"/>
      <c r="D18" s="446"/>
      <c r="E18" s="155"/>
      <c r="F18" s="155"/>
      <c r="G18" s="446" t="s">
        <v>189</v>
      </c>
      <c r="H18" s="446"/>
    </row>
    <row r="19" spans="1:8" ht="39.9" customHeight="1">
      <c r="A19" s="163"/>
      <c r="B19" s="281"/>
      <c r="C19" s="281"/>
      <c r="D19" s="281"/>
      <c r="E19" s="281"/>
      <c r="F19" s="151"/>
      <c r="G19" s="281"/>
      <c r="H19" s="281"/>
    </row>
    <row r="20" spans="1:8" ht="39.9" customHeight="1">
      <c r="A20" s="149"/>
      <c r="B20" s="140"/>
      <c r="C20" s="140"/>
      <c r="D20" s="140"/>
      <c r="E20" s="140"/>
      <c r="F20" s="140"/>
      <c r="G20" s="140"/>
      <c r="H20" s="140"/>
    </row>
    <row r="21" spans="1:8" ht="39.9" customHeight="1">
      <c r="A21" s="149"/>
      <c r="B21" s="140"/>
      <c r="C21" s="140"/>
      <c r="D21" s="140"/>
      <c r="E21" s="140"/>
      <c r="F21" s="140"/>
      <c r="G21" s="140"/>
      <c r="H21" s="140"/>
    </row>
    <row r="22" spans="1:8" ht="39.9" customHeight="1">
      <c r="A22" s="149"/>
      <c r="B22" s="140"/>
      <c r="C22" s="140"/>
      <c r="D22" s="140"/>
      <c r="E22" s="140"/>
      <c r="F22" s="140"/>
      <c r="G22" s="140"/>
      <c r="H22" s="140"/>
    </row>
    <row r="23" spans="1:8" ht="39.9" customHeight="1">
      <c r="A23" s="149"/>
      <c r="B23" s="140"/>
      <c r="C23" s="140"/>
      <c r="D23" s="140"/>
      <c r="E23" s="140"/>
      <c r="F23" s="140"/>
      <c r="G23" s="140"/>
      <c r="H23" s="140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6">
    <pageSetUpPr fitToPage="1"/>
  </sheetPr>
  <dimension ref="A1:H66"/>
  <sheetViews>
    <sheetView view="pageBreakPreview" topLeftCell="A17" zoomScale="85" zoomScaleNormal="100" zoomScaleSheetLayoutView="85" zoomScalePageLayoutView="70" workbookViewId="0">
      <selection activeCell="I18" sqref="I18"/>
    </sheetView>
  </sheetViews>
  <sheetFormatPr defaultColWidth="9.90625" defaultRowHeight="18"/>
  <cols>
    <col min="1" max="1" width="5.453125" style="182" bestFit="1" customWidth="1"/>
    <col min="2" max="2" width="17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8" customHeight="1">
      <c r="B1"/>
      <c r="C1"/>
      <c r="D1"/>
      <c r="E1"/>
      <c r="F1" s="266" t="s">
        <v>0</v>
      </c>
      <c r="G1" s="267" t="s">
        <v>165</v>
      </c>
      <c r="H1"/>
    </row>
    <row r="2" spans="1:8" s="151" customFormat="1" ht="14.4" customHeight="1">
      <c r="B2"/>
      <c r="C2"/>
      <c r="D2"/>
      <c r="E2"/>
      <c r="F2" s="266" t="s">
        <v>2</v>
      </c>
      <c r="G2" s="268" t="s">
        <v>166</v>
      </c>
      <c r="H2"/>
    </row>
    <row r="3" spans="1:8" s="151" customFormat="1" ht="14.4" customHeight="1" thickBot="1">
      <c r="B3"/>
      <c r="C3"/>
      <c r="D3"/>
      <c r="E3"/>
      <c r="F3" s="266" t="s">
        <v>4</v>
      </c>
      <c r="G3" s="269" t="s">
        <v>167</v>
      </c>
      <c r="H3"/>
    </row>
    <row r="4" spans="1:8" s="151" customFormat="1" ht="17.25" customHeight="1" thickBot="1">
      <c r="A4" s="149"/>
      <c r="B4" s="442" t="s">
        <v>168</v>
      </c>
      <c r="C4" s="442"/>
      <c r="D4" s="270">
        <f>'1. CUTTING DOCKET'!D11</f>
        <v>45544</v>
      </c>
      <c r="E4"/>
      <c r="F4"/>
      <c r="G4"/>
      <c r="H4"/>
    </row>
    <row r="5" spans="1:8" s="151" customFormat="1" ht="3.9" customHeight="1" thickBot="1">
      <c r="A5" s="149"/>
      <c r="B5" s="443"/>
      <c r="C5" s="443"/>
      <c r="D5" s="264"/>
      <c r="E5"/>
      <c r="F5" s="149"/>
      <c r="G5" s="149"/>
      <c r="H5"/>
    </row>
    <row r="6" spans="1:8" s="151" customFormat="1" ht="17.25" customHeight="1" thickBot="1">
      <c r="A6" s="149"/>
      <c r="B6" s="442" t="s">
        <v>190</v>
      </c>
      <c r="C6" s="442"/>
      <c r="D6" s="271" t="str">
        <f>'1. CUTTING DOCKET'!L14</f>
        <v>HUNZA G</v>
      </c>
      <c r="E6"/>
      <c r="F6" s="152" t="s">
        <v>170</v>
      </c>
      <c r="G6" s="272" t="str">
        <f>'1. CUTTING DOCKET'!D9</f>
        <v>FW24</v>
      </c>
      <c r="H6"/>
    </row>
    <row r="7" spans="1:8" s="151" customFormat="1" ht="3.9" customHeight="1" thickBot="1">
      <c r="A7" s="149"/>
      <c r="B7" s="444"/>
      <c r="C7" s="444"/>
      <c r="D7" s="264"/>
      <c r="E7"/>
      <c r="F7" s="154"/>
      <c r="G7" s="163"/>
      <c r="H7"/>
    </row>
    <row r="8" spans="1:8" s="151" customFormat="1" ht="17.25" customHeight="1" thickBot="1">
      <c r="A8" s="149"/>
      <c r="B8" s="442" t="s">
        <v>191</v>
      </c>
      <c r="C8" s="442"/>
      <c r="D8" s="271" t="str">
        <f>'1. CUTTING DOCKET'!D7</f>
        <v>HU-CW02</v>
      </c>
      <c r="E8" s="273"/>
      <c r="F8" s="152" t="s">
        <v>173</v>
      </c>
      <c r="G8" s="271" t="str">
        <f>'1. CUTTING DOCKET'!D10</f>
        <v>CREWNECK</v>
      </c>
      <c r="H8"/>
    </row>
    <row r="9" spans="1:8" s="151" customFormat="1" ht="9" customHeight="1" thickBot="1">
      <c r="A9" s="274"/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6" t="s">
        <v>175</v>
      </c>
      <c r="C10" s="466" t="s">
        <v>176</v>
      </c>
      <c r="D10" s="467"/>
      <c r="E10" s="467"/>
      <c r="F10" s="467"/>
      <c r="G10" s="277" t="s">
        <v>177</v>
      </c>
      <c r="H10" s="278" t="s">
        <v>178</v>
      </c>
    </row>
    <row r="11" spans="1:8" s="151" customFormat="1" ht="76.5" customHeight="1">
      <c r="A11" s="164">
        <v>1</v>
      </c>
      <c r="B11" s="157"/>
      <c r="C11" s="449"/>
      <c r="D11" s="450"/>
      <c r="E11" s="450"/>
      <c r="F11" s="451"/>
      <c r="G11" s="164"/>
      <c r="H11" s="164"/>
    </row>
    <row r="12" spans="1:8" s="151" customFormat="1" ht="76.5" customHeight="1">
      <c r="A12" s="168">
        <v>2</v>
      </c>
      <c r="B12" s="169" t="s">
        <v>192</v>
      </c>
      <c r="C12" s="452"/>
      <c r="D12" s="453"/>
      <c r="E12" s="453"/>
      <c r="F12" s="454"/>
      <c r="G12" s="279"/>
      <c r="H12" s="279"/>
    </row>
    <row r="13" spans="1:8" s="151" customFormat="1" ht="76.5" customHeight="1">
      <c r="A13" s="168">
        <v>3</v>
      </c>
      <c r="B13" s="169" t="s">
        <v>193</v>
      </c>
      <c r="C13" s="455" t="s">
        <v>194</v>
      </c>
      <c r="D13" s="453"/>
      <c r="E13" s="453"/>
      <c r="F13" s="454"/>
      <c r="G13" s="279"/>
      <c r="H13" s="279"/>
    </row>
    <row r="14" spans="1:8" s="151" customFormat="1" ht="76.5" customHeight="1">
      <c r="A14" s="168">
        <v>4</v>
      </c>
      <c r="B14" s="169" t="s">
        <v>195</v>
      </c>
      <c r="C14" s="456" t="s">
        <v>196</v>
      </c>
      <c r="D14" s="457"/>
      <c r="E14" s="457"/>
      <c r="F14" s="458"/>
      <c r="G14" s="279"/>
      <c r="H14" s="279"/>
    </row>
    <row r="15" spans="1:8" s="151" customFormat="1" ht="102" customHeight="1">
      <c r="A15" s="168">
        <v>5</v>
      </c>
      <c r="B15" s="169" t="s">
        <v>181</v>
      </c>
      <c r="C15" s="456" t="s">
        <v>197</v>
      </c>
      <c r="D15" s="457"/>
      <c r="E15" s="457"/>
      <c r="F15" s="458"/>
      <c r="G15" s="279"/>
      <c r="H15" s="279"/>
    </row>
    <row r="16" spans="1:8" s="151" customFormat="1" ht="56.25" customHeight="1">
      <c r="A16" s="168">
        <v>6</v>
      </c>
      <c r="B16" s="169" t="s">
        <v>198</v>
      </c>
      <c r="C16" s="452"/>
      <c r="D16" s="453"/>
      <c r="E16" s="453"/>
      <c r="F16" s="454"/>
      <c r="G16" s="279"/>
      <c r="H16" s="279"/>
    </row>
    <row r="17" spans="1:8" s="151" customFormat="1" ht="76.5" customHeight="1">
      <c r="A17" s="168">
        <v>7</v>
      </c>
      <c r="B17" s="169" t="s">
        <v>183</v>
      </c>
      <c r="C17" s="459" t="str">
        <f>'1. CUTTING DOCKET'!C76</f>
        <v>IN BÁN THÀNH PHẨM THÂN SAU</v>
      </c>
      <c r="D17" s="457"/>
      <c r="E17" s="457"/>
      <c r="F17" s="458"/>
      <c r="G17" s="279"/>
      <c r="H17" s="279"/>
    </row>
    <row r="18" spans="1:8" s="151" customFormat="1" ht="76.5" customHeight="1">
      <c r="A18" s="168">
        <v>8</v>
      </c>
      <c r="B18" s="169" t="s">
        <v>199</v>
      </c>
      <c r="C18" s="460"/>
      <c r="D18" s="461"/>
      <c r="E18" s="461"/>
      <c r="F18" s="462"/>
      <c r="G18" s="279"/>
      <c r="H18" s="279"/>
    </row>
    <row r="19" spans="1:8" s="151" customFormat="1" ht="76.5" customHeight="1">
      <c r="A19" s="168">
        <v>9</v>
      </c>
      <c r="B19" s="169" t="s">
        <v>186</v>
      </c>
      <c r="C19" s="459"/>
      <c r="D19" s="457"/>
      <c r="E19" s="457"/>
      <c r="F19" s="458"/>
      <c r="G19" s="279"/>
      <c r="H19" s="279"/>
    </row>
    <row r="20" spans="1:8" s="151" customFormat="1" ht="76.5" customHeight="1" thickBot="1">
      <c r="A20" s="177">
        <v>10</v>
      </c>
      <c r="B20" s="280" t="s">
        <v>200</v>
      </c>
      <c r="C20" s="463"/>
      <c r="D20" s="464"/>
      <c r="E20" s="464"/>
      <c r="F20" s="465"/>
      <c r="G20" s="178"/>
      <c r="H20" s="178"/>
    </row>
    <row r="21" spans="1:8" ht="12" customHeight="1">
      <c r="A21" s="163"/>
      <c r="B21" s="163"/>
      <c r="C21" s="155"/>
      <c r="D21" s="155"/>
      <c r="E21" s="155"/>
      <c r="F21" s="155"/>
      <c r="G21" s="163"/>
      <c r="H21" s="163"/>
    </row>
    <row r="22" spans="1:8" ht="34.5" customHeight="1">
      <c r="A22" s="163"/>
      <c r="B22" s="446" t="s">
        <v>188</v>
      </c>
      <c r="C22" s="446"/>
      <c r="D22" s="446"/>
      <c r="E22" s="155"/>
      <c r="F22" s="155"/>
      <c r="G22" s="446" t="s">
        <v>189</v>
      </c>
      <c r="H22" s="446"/>
    </row>
    <row r="23" spans="1:8" ht="39.9" customHeight="1">
      <c r="A23" s="163"/>
      <c r="B23" s="281"/>
      <c r="C23" s="281"/>
      <c r="D23" s="281"/>
      <c r="E23" s="281"/>
      <c r="F23" s="151"/>
      <c r="G23" s="281"/>
      <c r="H23" s="281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  <row r="63" spans="1:8" ht="39.9" customHeight="1">
      <c r="A63" s="149"/>
      <c r="B63" s="140"/>
      <c r="C63" s="140"/>
      <c r="D63" s="140"/>
      <c r="E63" s="140"/>
      <c r="F63" s="140"/>
      <c r="G63" s="140"/>
      <c r="H63" s="140"/>
    </row>
    <row r="64" spans="1:8" ht="39.9" customHeight="1">
      <c r="A64" s="149"/>
      <c r="B64" s="140"/>
      <c r="C64" s="140"/>
      <c r="D64" s="140"/>
      <c r="E64" s="140"/>
      <c r="F64" s="140"/>
      <c r="G64" s="140"/>
      <c r="H64" s="140"/>
    </row>
    <row r="65" spans="1:8" ht="39.9" customHeight="1">
      <c r="A65" s="149"/>
      <c r="B65" s="140"/>
      <c r="C65" s="140"/>
      <c r="D65" s="140"/>
      <c r="E65" s="140"/>
      <c r="F65" s="140"/>
      <c r="G65" s="140"/>
      <c r="H65" s="140"/>
    </row>
    <row r="66" spans="1:8" ht="39.9" customHeight="1">
      <c r="A66" s="149"/>
      <c r="B66" s="140"/>
      <c r="C66" s="140"/>
      <c r="D66" s="140"/>
      <c r="E66" s="140"/>
      <c r="F66" s="140"/>
      <c r="G66" s="140"/>
      <c r="H66" s="140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zoomScale="70" zoomScaleNormal="70" workbookViewId="0">
      <selection activeCell="A53" sqref="A53"/>
    </sheetView>
  </sheetViews>
  <sheetFormatPr defaultColWidth="9.08984375" defaultRowHeight="14.5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53125" defaultRowHeight="21"/>
  <cols>
    <col min="1" max="1" width="6.54296875" style="38" customWidth="1"/>
    <col min="2" max="2" width="58" style="38" customWidth="1"/>
    <col min="3" max="3" width="68.90625" style="38" customWidth="1"/>
    <col min="4" max="4" width="18.453125" style="38" customWidth="1"/>
    <col min="5" max="6" width="16.54296875" style="38" customWidth="1"/>
    <col min="7" max="7" width="15.453125" style="38" hidden="1" customWidth="1"/>
    <col min="8" max="13" width="15.453125" style="38" customWidth="1"/>
    <col min="14" max="26" width="8" style="38" customWidth="1"/>
    <col min="27" max="16384" width="14.453125" style="38"/>
  </cols>
  <sheetData>
    <row r="1" spans="1:26" s="35" customFormat="1" ht="30.75" customHeight="1">
      <c r="A1" s="32"/>
      <c r="B1" s="32" t="s">
        <v>201</v>
      </c>
      <c r="C1" s="32" t="s">
        <v>202</v>
      </c>
      <c r="D1" s="32"/>
      <c r="E1" s="468"/>
      <c r="F1" s="468"/>
      <c r="G1" s="468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203</v>
      </c>
      <c r="C2" s="36" t="str">
        <f>'1. CUTTING DOCKET'!$D$7</f>
        <v>HU-CW02</v>
      </c>
      <c r="D2" s="36"/>
      <c r="E2" s="469" t="s">
        <v>204</v>
      </c>
      <c r="F2" s="469"/>
      <c r="G2" s="469"/>
      <c r="H2" s="469"/>
      <c r="I2" s="469"/>
      <c r="J2" s="470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471" t="s">
        <v>205</v>
      </c>
      <c r="I3" s="471"/>
      <c r="J3" s="471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143</v>
      </c>
      <c r="B4" s="50" t="s">
        <v>144</v>
      </c>
      <c r="C4" s="50" t="s">
        <v>145</v>
      </c>
      <c r="D4" s="50" t="s">
        <v>206</v>
      </c>
      <c r="E4" s="50" t="s">
        <v>207</v>
      </c>
      <c r="F4" s="50" t="s">
        <v>146</v>
      </c>
      <c r="G4" s="50" t="s">
        <v>208</v>
      </c>
      <c r="H4" s="50" t="s">
        <v>29</v>
      </c>
      <c r="I4" s="50" t="s">
        <v>30</v>
      </c>
      <c r="J4" s="50" t="s">
        <v>31</v>
      </c>
      <c r="K4" s="50" t="s">
        <v>32</v>
      </c>
      <c r="L4" s="50" t="s">
        <v>33</v>
      </c>
      <c r="M4" s="50" t="s">
        <v>34</v>
      </c>
    </row>
    <row r="5" spans="1:26" s="41" customFormat="1" ht="39.75" customHeight="1">
      <c r="A5" s="40">
        <v>1</v>
      </c>
      <c r="B5" s="45" t="s">
        <v>149</v>
      </c>
      <c r="C5" s="46" t="s">
        <v>150</v>
      </c>
      <c r="D5" s="44" t="b">
        <v>1</v>
      </c>
      <c r="E5" s="44" t="s">
        <v>209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5">
        <v>30</v>
      </c>
    </row>
    <row r="6" spans="1:26" s="41" customFormat="1" ht="39.75" customHeight="1">
      <c r="A6" s="40">
        <v>2</v>
      </c>
      <c r="B6" s="45" t="s">
        <v>210</v>
      </c>
      <c r="C6" s="46" t="s">
        <v>151</v>
      </c>
      <c r="D6" s="44" t="b">
        <v>1</v>
      </c>
      <c r="E6" s="44" t="s">
        <v>209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152</v>
      </c>
      <c r="C7" s="46" t="s">
        <v>153</v>
      </c>
      <c r="D7" s="44" t="b">
        <v>1</v>
      </c>
      <c r="E7" s="44" t="s">
        <v>209</v>
      </c>
      <c r="F7" s="42">
        <v>43832</v>
      </c>
      <c r="G7" s="43">
        <v>7.5</v>
      </c>
      <c r="H7" s="96" t="s">
        <v>211</v>
      </c>
      <c r="I7" s="44" t="s">
        <v>211</v>
      </c>
      <c r="J7" s="44" t="s">
        <v>211</v>
      </c>
      <c r="K7" s="44" t="s">
        <v>211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212</v>
      </c>
      <c r="C8" s="46" t="s">
        <v>213</v>
      </c>
      <c r="D8" s="44" t="b">
        <v>1</v>
      </c>
      <c r="E8" s="44" t="s">
        <v>209</v>
      </c>
      <c r="F8" s="42">
        <v>43834</v>
      </c>
      <c r="G8" s="43">
        <v>3.5</v>
      </c>
      <c r="H8" s="96" t="s">
        <v>214</v>
      </c>
      <c r="I8" s="44" t="s">
        <v>214</v>
      </c>
      <c r="J8" s="44" t="s">
        <v>214</v>
      </c>
      <c r="K8" s="44" t="s">
        <v>214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215</v>
      </c>
      <c r="C9" s="46" t="s">
        <v>216</v>
      </c>
      <c r="D9" s="44" t="b">
        <v>1</v>
      </c>
      <c r="E9" s="44" t="s">
        <v>209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154</v>
      </c>
      <c r="C10" s="46" t="s">
        <v>217</v>
      </c>
      <c r="D10" s="44" t="b">
        <v>1</v>
      </c>
      <c r="E10" s="44" t="s">
        <v>209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218</v>
      </c>
      <c r="M10" s="44" t="s">
        <v>219</v>
      </c>
    </row>
    <row r="11" spans="1:26" s="41" customFormat="1" ht="39.75" customHeight="1">
      <c r="A11" s="40">
        <v>7</v>
      </c>
      <c r="B11" s="45" t="s">
        <v>155</v>
      </c>
      <c r="C11" s="46" t="s">
        <v>156</v>
      </c>
      <c r="D11" s="44" t="b">
        <v>1</v>
      </c>
      <c r="E11" s="44" t="s">
        <v>209</v>
      </c>
      <c r="F11" s="42">
        <v>43832</v>
      </c>
      <c r="G11" s="43">
        <v>16.5</v>
      </c>
      <c r="H11" s="43">
        <v>18.5</v>
      </c>
      <c r="I11" s="44" t="s">
        <v>220</v>
      </c>
      <c r="J11" s="44" t="s">
        <v>221</v>
      </c>
      <c r="K11" s="44" t="s">
        <v>222</v>
      </c>
      <c r="L11" s="44" t="s">
        <v>223</v>
      </c>
      <c r="M11" s="44" t="s">
        <v>224</v>
      </c>
    </row>
    <row r="12" spans="1:26" s="41" customFormat="1" ht="39.75" customHeight="1">
      <c r="A12" s="40">
        <v>8</v>
      </c>
      <c r="B12" s="45" t="s">
        <v>157</v>
      </c>
      <c r="C12" s="46" t="s">
        <v>225</v>
      </c>
      <c r="D12" s="44" t="b">
        <v>1</v>
      </c>
      <c r="E12" s="44" t="s">
        <v>226</v>
      </c>
      <c r="F12" s="42">
        <v>43832</v>
      </c>
      <c r="G12" s="43">
        <v>16.5</v>
      </c>
      <c r="H12" s="43">
        <v>18.5</v>
      </c>
      <c r="I12" s="44" t="s">
        <v>220</v>
      </c>
      <c r="J12" s="44" t="s">
        <v>221</v>
      </c>
      <c r="K12" s="44" t="s">
        <v>222</v>
      </c>
      <c r="L12" s="44" t="s">
        <v>223</v>
      </c>
      <c r="M12" s="44" t="s">
        <v>224</v>
      </c>
    </row>
    <row r="13" spans="1:26" s="41" customFormat="1" ht="39.75" customHeight="1">
      <c r="A13" s="40">
        <v>9</v>
      </c>
      <c r="B13" s="45" t="s">
        <v>158</v>
      </c>
      <c r="C13" s="46" t="s">
        <v>159</v>
      </c>
      <c r="D13" s="44" t="b">
        <v>1</v>
      </c>
      <c r="E13" s="44" t="s">
        <v>226</v>
      </c>
      <c r="F13" s="42">
        <v>43834</v>
      </c>
      <c r="G13" s="43">
        <v>8.5</v>
      </c>
      <c r="H13" s="43">
        <v>9</v>
      </c>
      <c r="I13" s="44" t="s">
        <v>227</v>
      </c>
      <c r="J13" s="44">
        <v>10</v>
      </c>
      <c r="K13" s="44" t="s">
        <v>228</v>
      </c>
      <c r="L13" s="44">
        <v>11</v>
      </c>
      <c r="M13" s="44" t="s">
        <v>229</v>
      </c>
    </row>
    <row r="14" spans="1:26" s="41" customFormat="1" ht="39.75" customHeight="1">
      <c r="A14" s="40">
        <v>10</v>
      </c>
      <c r="B14" s="45" t="s">
        <v>160</v>
      </c>
      <c r="C14" s="46" t="s">
        <v>161</v>
      </c>
      <c r="D14" s="44" t="b">
        <v>1</v>
      </c>
      <c r="E14" s="44" t="s">
        <v>209</v>
      </c>
      <c r="F14" s="42">
        <v>43834</v>
      </c>
      <c r="G14" s="43">
        <v>6.875</v>
      </c>
      <c r="H14" s="43">
        <v>7.25</v>
      </c>
      <c r="I14" s="44" t="s">
        <v>230</v>
      </c>
      <c r="J14" s="44">
        <v>8</v>
      </c>
      <c r="K14" s="44" t="s">
        <v>231</v>
      </c>
      <c r="L14" s="44" t="s">
        <v>232</v>
      </c>
      <c r="M14" s="44" t="s">
        <v>232</v>
      </c>
    </row>
    <row r="15" spans="1:26" s="41" customFormat="1" ht="39.75" customHeight="1">
      <c r="A15" s="40">
        <v>11</v>
      </c>
      <c r="B15" s="45" t="s">
        <v>162</v>
      </c>
      <c r="C15" s="46" t="s">
        <v>163</v>
      </c>
      <c r="D15" s="44" t="b">
        <v>1</v>
      </c>
      <c r="E15" s="44" t="s">
        <v>226</v>
      </c>
      <c r="F15" s="42">
        <v>43834</v>
      </c>
      <c r="G15" s="43">
        <v>7.75</v>
      </c>
      <c r="H15" s="43">
        <v>8.25</v>
      </c>
      <c r="I15" s="44" t="s">
        <v>232</v>
      </c>
      <c r="J15" s="44" t="s">
        <v>233</v>
      </c>
      <c r="K15" s="44" t="s">
        <v>234</v>
      </c>
      <c r="L15" s="44" t="s">
        <v>235</v>
      </c>
      <c r="M15" s="44" t="s">
        <v>236</v>
      </c>
    </row>
    <row r="16" spans="1:26" s="41" customFormat="1" ht="39.75" customHeight="1">
      <c r="A16" s="40">
        <v>12</v>
      </c>
      <c r="B16" s="45" t="s">
        <v>237</v>
      </c>
      <c r="C16" s="46" t="s">
        <v>238</v>
      </c>
      <c r="D16" s="44" t="b">
        <v>1</v>
      </c>
      <c r="E16" s="44" t="s">
        <v>209</v>
      </c>
      <c r="F16" s="42">
        <v>43834</v>
      </c>
      <c r="G16" s="43">
        <v>7</v>
      </c>
      <c r="H16" s="43">
        <v>7.5</v>
      </c>
      <c r="I16" s="44">
        <v>8</v>
      </c>
      <c r="J16" s="44" t="s">
        <v>239</v>
      </c>
      <c r="K16" s="44">
        <v>9</v>
      </c>
      <c r="L16" s="44" t="s">
        <v>227</v>
      </c>
      <c r="M16" s="44">
        <v>10</v>
      </c>
    </row>
    <row r="17" spans="1:13" s="41" customFormat="1" ht="39.75" customHeight="1">
      <c r="A17" s="40">
        <v>13</v>
      </c>
      <c r="B17" s="45" t="s">
        <v>240</v>
      </c>
      <c r="C17" s="46" t="s">
        <v>241</v>
      </c>
      <c r="D17" s="44" t="b">
        <v>1</v>
      </c>
      <c r="E17" s="44" t="s">
        <v>209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5"/>
  <cols>
    <col min="1" max="1" width="4.08984375" style="4" customWidth="1"/>
    <col min="2" max="2" width="21.90625" style="4" customWidth="1"/>
    <col min="3" max="3" width="17" style="4" customWidth="1"/>
    <col min="4" max="4" width="11.54296875" style="4" customWidth="1"/>
    <col min="5" max="5" width="24.54296875" style="4" customWidth="1"/>
    <col min="6" max="6" width="10.54296875" style="4" customWidth="1"/>
    <col min="7" max="7" width="16.08984375" style="4" customWidth="1"/>
    <col min="8" max="8" width="14.453125" style="4" customWidth="1"/>
    <col min="9" max="251" width="10" style="4"/>
    <col min="252" max="252" width="4.08984375" style="4" customWidth="1"/>
    <col min="253" max="253" width="21.90625" style="4" customWidth="1"/>
    <col min="254" max="254" width="17" style="4" customWidth="1"/>
    <col min="255" max="255" width="11.54296875" style="4" customWidth="1"/>
    <col min="256" max="256" width="24.54296875" style="4" customWidth="1"/>
    <col min="257" max="257" width="10.54296875" style="4" customWidth="1"/>
    <col min="258" max="258" width="16.08984375" style="4" customWidth="1"/>
    <col min="259" max="259" width="14.453125" style="4" customWidth="1"/>
    <col min="260" max="507" width="10" style="4"/>
    <col min="508" max="508" width="4.08984375" style="4" customWidth="1"/>
    <col min="509" max="509" width="21.90625" style="4" customWidth="1"/>
    <col min="510" max="510" width="17" style="4" customWidth="1"/>
    <col min="511" max="511" width="11.54296875" style="4" customWidth="1"/>
    <col min="512" max="512" width="24.54296875" style="4" customWidth="1"/>
    <col min="513" max="513" width="10.54296875" style="4" customWidth="1"/>
    <col min="514" max="514" width="16.08984375" style="4" customWidth="1"/>
    <col min="515" max="515" width="14.453125" style="4" customWidth="1"/>
    <col min="516" max="763" width="10" style="4"/>
    <col min="764" max="764" width="4.08984375" style="4" customWidth="1"/>
    <col min="765" max="765" width="21.90625" style="4" customWidth="1"/>
    <col min="766" max="766" width="17" style="4" customWidth="1"/>
    <col min="767" max="767" width="11.54296875" style="4" customWidth="1"/>
    <col min="768" max="768" width="24.54296875" style="4" customWidth="1"/>
    <col min="769" max="769" width="10.54296875" style="4" customWidth="1"/>
    <col min="770" max="770" width="16.08984375" style="4" customWidth="1"/>
    <col min="771" max="771" width="14.453125" style="4" customWidth="1"/>
    <col min="772" max="1019" width="10" style="4"/>
    <col min="1020" max="1020" width="4.08984375" style="4" customWidth="1"/>
    <col min="1021" max="1021" width="21.90625" style="4" customWidth="1"/>
    <col min="1022" max="1022" width="17" style="4" customWidth="1"/>
    <col min="1023" max="1023" width="11.54296875" style="4" customWidth="1"/>
    <col min="1024" max="1024" width="24.54296875" style="4" customWidth="1"/>
    <col min="1025" max="1025" width="10.54296875" style="4" customWidth="1"/>
    <col min="1026" max="1026" width="16.08984375" style="4" customWidth="1"/>
    <col min="1027" max="1027" width="14.453125" style="4" customWidth="1"/>
    <col min="1028" max="1275" width="10" style="4"/>
    <col min="1276" max="1276" width="4.08984375" style="4" customWidth="1"/>
    <col min="1277" max="1277" width="21.90625" style="4" customWidth="1"/>
    <col min="1278" max="1278" width="17" style="4" customWidth="1"/>
    <col min="1279" max="1279" width="11.54296875" style="4" customWidth="1"/>
    <col min="1280" max="1280" width="24.54296875" style="4" customWidth="1"/>
    <col min="1281" max="1281" width="10.54296875" style="4" customWidth="1"/>
    <col min="1282" max="1282" width="16.08984375" style="4" customWidth="1"/>
    <col min="1283" max="1283" width="14.453125" style="4" customWidth="1"/>
    <col min="1284" max="1531" width="10" style="4"/>
    <col min="1532" max="1532" width="4.08984375" style="4" customWidth="1"/>
    <col min="1533" max="1533" width="21.90625" style="4" customWidth="1"/>
    <col min="1534" max="1534" width="17" style="4" customWidth="1"/>
    <col min="1535" max="1535" width="11.54296875" style="4" customWidth="1"/>
    <col min="1536" max="1536" width="24.54296875" style="4" customWidth="1"/>
    <col min="1537" max="1537" width="10.54296875" style="4" customWidth="1"/>
    <col min="1538" max="1538" width="16.08984375" style="4" customWidth="1"/>
    <col min="1539" max="1539" width="14.453125" style="4" customWidth="1"/>
    <col min="1540" max="1787" width="10" style="4"/>
    <col min="1788" max="1788" width="4.08984375" style="4" customWidth="1"/>
    <col min="1789" max="1789" width="21.90625" style="4" customWidth="1"/>
    <col min="1790" max="1790" width="17" style="4" customWidth="1"/>
    <col min="1791" max="1791" width="11.54296875" style="4" customWidth="1"/>
    <col min="1792" max="1792" width="24.54296875" style="4" customWidth="1"/>
    <col min="1793" max="1793" width="10.54296875" style="4" customWidth="1"/>
    <col min="1794" max="1794" width="16.08984375" style="4" customWidth="1"/>
    <col min="1795" max="1795" width="14.453125" style="4" customWidth="1"/>
    <col min="1796" max="2043" width="10" style="4"/>
    <col min="2044" max="2044" width="4.08984375" style="4" customWidth="1"/>
    <col min="2045" max="2045" width="21.90625" style="4" customWidth="1"/>
    <col min="2046" max="2046" width="17" style="4" customWidth="1"/>
    <col min="2047" max="2047" width="11.54296875" style="4" customWidth="1"/>
    <col min="2048" max="2048" width="24.54296875" style="4" customWidth="1"/>
    <col min="2049" max="2049" width="10.54296875" style="4" customWidth="1"/>
    <col min="2050" max="2050" width="16.08984375" style="4" customWidth="1"/>
    <col min="2051" max="2051" width="14.453125" style="4" customWidth="1"/>
    <col min="2052" max="2299" width="10" style="4"/>
    <col min="2300" max="2300" width="4.08984375" style="4" customWidth="1"/>
    <col min="2301" max="2301" width="21.90625" style="4" customWidth="1"/>
    <col min="2302" max="2302" width="17" style="4" customWidth="1"/>
    <col min="2303" max="2303" width="11.54296875" style="4" customWidth="1"/>
    <col min="2304" max="2304" width="24.54296875" style="4" customWidth="1"/>
    <col min="2305" max="2305" width="10.54296875" style="4" customWidth="1"/>
    <col min="2306" max="2306" width="16.08984375" style="4" customWidth="1"/>
    <col min="2307" max="2307" width="14.453125" style="4" customWidth="1"/>
    <col min="2308" max="2555" width="10" style="4"/>
    <col min="2556" max="2556" width="4.08984375" style="4" customWidth="1"/>
    <col min="2557" max="2557" width="21.90625" style="4" customWidth="1"/>
    <col min="2558" max="2558" width="17" style="4" customWidth="1"/>
    <col min="2559" max="2559" width="11.54296875" style="4" customWidth="1"/>
    <col min="2560" max="2560" width="24.54296875" style="4" customWidth="1"/>
    <col min="2561" max="2561" width="10.54296875" style="4" customWidth="1"/>
    <col min="2562" max="2562" width="16.08984375" style="4" customWidth="1"/>
    <col min="2563" max="2563" width="14.453125" style="4" customWidth="1"/>
    <col min="2564" max="2811" width="10" style="4"/>
    <col min="2812" max="2812" width="4.08984375" style="4" customWidth="1"/>
    <col min="2813" max="2813" width="21.90625" style="4" customWidth="1"/>
    <col min="2814" max="2814" width="17" style="4" customWidth="1"/>
    <col min="2815" max="2815" width="11.54296875" style="4" customWidth="1"/>
    <col min="2816" max="2816" width="24.54296875" style="4" customWidth="1"/>
    <col min="2817" max="2817" width="10.54296875" style="4" customWidth="1"/>
    <col min="2818" max="2818" width="16.08984375" style="4" customWidth="1"/>
    <col min="2819" max="2819" width="14.453125" style="4" customWidth="1"/>
    <col min="2820" max="3067" width="10" style="4"/>
    <col min="3068" max="3068" width="4.08984375" style="4" customWidth="1"/>
    <col min="3069" max="3069" width="21.90625" style="4" customWidth="1"/>
    <col min="3070" max="3070" width="17" style="4" customWidth="1"/>
    <col min="3071" max="3071" width="11.54296875" style="4" customWidth="1"/>
    <col min="3072" max="3072" width="24.54296875" style="4" customWidth="1"/>
    <col min="3073" max="3073" width="10.54296875" style="4" customWidth="1"/>
    <col min="3074" max="3074" width="16.08984375" style="4" customWidth="1"/>
    <col min="3075" max="3075" width="14.453125" style="4" customWidth="1"/>
    <col min="3076" max="3323" width="10" style="4"/>
    <col min="3324" max="3324" width="4.08984375" style="4" customWidth="1"/>
    <col min="3325" max="3325" width="21.90625" style="4" customWidth="1"/>
    <col min="3326" max="3326" width="17" style="4" customWidth="1"/>
    <col min="3327" max="3327" width="11.54296875" style="4" customWidth="1"/>
    <col min="3328" max="3328" width="24.54296875" style="4" customWidth="1"/>
    <col min="3329" max="3329" width="10.54296875" style="4" customWidth="1"/>
    <col min="3330" max="3330" width="16.08984375" style="4" customWidth="1"/>
    <col min="3331" max="3331" width="14.453125" style="4" customWidth="1"/>
    <col min="3332" max="3579" width="10" style="4"/>
    <col min="3580" max="3580" width="4.08984375" style="4" customWidth="1"/>
    <col min="3581" max="3581" width="21.90625" style="4" customWidth="1"/>
    <col min="3582" max="3582" width="17" style="4" customWidth="1"/>
    <col min="3583" max="3583" width="11.54296875" style="4" customWidth="1"/>
    <col min="3584" max="3584" width="24.54296875" style="4" customWidth="1"/>
    <col min="3585" max="3585" width="10.54296875" style="4" customWidth="1"/>
    <col min="3586" max="3586" width="16.08984375" style="4" customWidth="1"/>
    <col min="3587" max="3587" width="14.453125" style="4" customWidth="1"/>
    <col min="3588" max="3835" width="10" style="4"/>
    <col min="3836" max="3836" width="4.08984375" style="4" customWidth="1"/>
    <col min="3837" max="3837" width="21.90625" style="4" customWidth="1"/>
    <col min="3838" max="3838" width="17" style="4" customWidth="1"/>
    <col min="3839" max="3839" width="11.54296875" style="4" customWidth="1"/>
    <col min="3840" max="3840" width="24.54296875" style="4" customWidth="1"/>
    <col min="3841" max="3841" width="10.54296875" style="4" customWidth="1"/>
    <col min="3842" max="3842" width="16.08984375" style="4" customWidth="1"/>
    <col min="3843" max="3843" width="14.453125" style="4" customWidth="1"/>
    <col min="3844" max="4091" width="10" style="4"/>
    <col min="4092" max="4092" width="4.08984375" style="4" customWidth="1"/>
    <col min="4093" max="4093" width="21.90625" style="4" customWidth="1"/>
    <col min="4094" max="4094" width="17" style="4" customWidth="1"/>
    <col min="4095" max="4095" width="11.54296875" style="4" customWidth="1"/>
    <col min="4096" max="4096" width="24.54296875" style="4" customWidth="1"/>
    <col min="4097" max="4097" width="10.54296875" style="4" customWidth="1"/>
    <col min="4098" max="4098" width="16.08984375" style="4" customWidth="1"/>
    <col min="4099" max="4099" width="14.453125" style="4" customWidth="1"/>
    <col min="4100" max="4347" width="10" style="4"/>
    <col min="4348" max="4348" width="4.08984375" style="4" customWidth="1"/>
    <col min="4349" max="4349" width="21.90625" style="4" customWidth="1"/>
    <col min="4350" max="4350" width="17" style="4" customWidth="1"/>
    <col min="4351" max="4351" width="11.54296875" style="4" customWidth="1"/>
    <col min="4352" max="4352" width="24.54296875" style="4" customWidth="1"/>
    <col min="4353" max="4353" width="10.54296875" style="4" customWidth="1"/>
    <col min="4354" max="4354" width="16.08984375" style="4" customWidth="1"/>
    <col min="4355" max="4355" width="14.453125" style="4" customWidth="1"/>
    <col min="4356" max="4603" width="10" style="4"/>
    <col min="4604" max="4604" width="4.08984375" style="4" customWidth="1"/>
    <col min="4605" max="4605" width="21.90625" style="4" customWidth="1"/>
    <col min="4606" max="4606" width="17" style="4" customWidth="1"/>
    <col min="4607" max="4607" width="11.54296875" style="4" customWidth="1"/>
    <col min="4608" max="4608" width="24.54296875" style="4" customWidth="1"/>
    <col min="4609" max="4609" width="10.54296875" style="4" customWidth="1"/>
    <col min="4610" max="4610" width="16.08984375" style="4" customWidth="1"/>
    <col min="4611" max="4611" width="14.453125" style="4" customWidth="1"/>
    <col min="4612" max="4859" width="10" style="4"/>
    <col min="4860" max="4860" width="4.08984375" style="4" customWidth="1"/>
    <col min="4861" max="4861" width="21.90625" style="4" customWidth="1"/>
    <col min="4862" max="4862" width="17" style="4" customWidth="1"/>
    <col min="4863" max="4863" width="11.54296875" style="4" customWidth="1"/>
    <col min="4864" max="4864" width="24.54296875" style="4" customWidth="1"/>
    <col min="4865" max="4865" width="10.54296875" style="4" customWidth="1"/>
    <col min="4866" max="4866" width="16.08984375" style="4" customWidth="1"/>
    <col min="4867" max="4867" width="14.453125" style="4" customWidth="1"/>
    <col min="4868" max="5115" width="10" style="4"/>
    <col min="5116" max="5116" width="4.08984375" style="4" customWidth="1"/>
    <col min="5117" max="5117" width="21.90625" style="4" customWidth="1"/>
    <col min="5118" max="5118" width="17" style="4" customWidth="1"/>
    <col min="5119" max="5119" width="11.54296875" style="4" customWidth="1"/>
    <col min="5120" max="5120" width="24.54296875" style="4" customWidth="1"/>
    <col min="5121" max="5121" width="10.54296875" style="4" customWidth="1"/>
    <col min="5122" max="5122" width="16.08984375" style="4" customWidth="1"/>
    <col min="5123" max="5123" width="14.453125" style="4" customWidth="1"/>
    <col min="5124" max="5371" width="10" style="4"/>
    <col min="5372" max="5372" width="4.08984375" style="4" customWidth="1"/>
    <col min="5373" max="5373" width="21.90625" style="4" customWidth="1"/>
    <col min="5374" max="5374" width="17" style="4" customWidth="1"/>
    <col min="5375" max="5375" width="11.54296875" style="4" customWidth="1"/>
    <col min="5376" max="5376" width="24.54296875" style="4" customWidth="1"/>
    <col min="5377" max="5377" width="10.54296875" style="4" customWidth="1"/>
    <col min="5378" max="5378" width="16.08984375" style="4" customWidth="1"/>
    <col min="5379" max="5379" width="14.453125" style="4" customWidth="1"/>
    <col min="5380" max="5627" width="10" style="4"/>
    <col min="5628" max="5628" width="4.08984375" style="4" customWidth="1"/>
    <col min="5629" max="5629" width="21.90625" style="4" customWidth="1"/>
    <col min="5630" max="5630" width="17" style="4" customWidth="1"/>
    <col min="5631" max="5631" width="11.54296875" style="4" customWidth="1"/>
    <col min="5632" max="5632" width="24.54296875" style="4" customWidth="1"/>
    <col min="5633" max="5633" width="10.54296875" style="4" customWidth="1"/>
    <col min="5634" max="5634" width="16.08984375" style="4" customWidth="1"/>
    <col min="5635" max="5635" width="14.453125" style="4" customWidth="1"/>
    <col min="5636" max="5883" width="10" style="4"/>
    <col min="5884" max="5884" width="4.08984375" style="4" customWidth="1"/>
    <col min="5885" max="5885" width="21.90625" style="4" customWidth="1"/>
    <col min="5886" max="5886" width="17" style="4" customWidth="1"/>
    <col min="5887" max="5887" width="11.54296875" style="4" customWidth="1"/>
    <col min="5888" max="5888" width="24.54296875" style="4" customWidth="1"/>
    <col min="5889" max="5889" width="10.54296875" style="4" customWidth="1"/>
    <col min="5890" max="5890" width="16.08984375" style="4" customWidth="1"/>
    <col min="5891" max="5891" width="14.453125" style="4" customWidth="1"/>
    <col min="5892" max="6139" width="10" style="4"/>
    <col min="6140" max="6140" width="4.08984375" style="4" customWidth="1"/>
    <col min="6141" max="6141" width="21.90625" style="4" customWidth="1"/>
    <col min="6142" max="6142" width="17" style="4" customWidth="1"/>
    <col min="6143" max="6143" width="11.54296875" style="4" customWidth="1"/>
    <col min="6144" max="6144" width="24.54296875" style="4" customWidth="1"/>
    <col min="6145" max="6145" width="10.54296875" style="4" customWidth="1"/>
    <col min="6146" max="6146" width="16.08984375" style="4" customWidth="1"/>
    <col min="6147" max="6147" width="14.453125" style="4" customWidth="1"/>
    <col min="6148" max="6395" width="10" style="4"/>
    <col min="6396" max="6396" width="4.08984375" style="4" customWidth="1"/>
    <col min="6397" max="6397" width="21.90625" style="4" customWidth="1"/>
    <col min="6398" max="6398" width="17" style="4" customWidth="1"/>
    <col min="6399" max="6399" width="11.54296875" style="4" customWidth="1"/>
    <col min="6400" max="6400" width="24.54296875" style="4" customWidth="1"/>
    <col min="6401" max="6401" width="10.54296875" style="4" customWidth="1"/>
    <col min="6402" max="6402" width="16.08984375" style="4" customWidth="1"/>
    <col min="6403" max="6403" width="14.453125" style="4" customWidth="1"/>
    <col min="6404" max="6651" width="10" style="4"/>
    <col min="6652" max="6652" width="4.08984375" style="4" customWidth="1"/>
    <col min="6653" max="6653" width="21.90625" style="4" customWidth="1"/>
    <col min="6654" max="6654" width="17" style="4" customWidth="1"/>
    <col min="6655" max="6655" width="11.54296875" style="4" customWidth="1"/>
    <col min="6656" max="6656" width="24.54296875" style="4" customWidth="1"/>
    <col min="6657" max="6657" width="10.54296875" style="4" customWidth="1"/>
    <col min="6658" max="6658" width="16.08984375" style="4" customWidth="1"/>
    <col min="6659" max="6659" width="14.453125" style="4" customWidth="1"/>
    <col min="6660" max="6907" width="10" style="4"/>
    <col min="6908" max="6908" width="4.08984375" style="4" customWidth="1"/>
    <col min="6909" max="6909" width="21.90625" style="4" customWidth="1"/>
    <col min="6910" max="6910" width="17" style="4" customWidth="1"/>
    <col min="6911" max="6911" width="11.54296875" style="4" customWidth="1"/>
    <col min="6912" max="6912" width="24.54296875" style="4" customWidth="1"/>
    <col min="6913" max="6913" width="10.54296875" style="4" customWidth="1"/>
    <col min="6914" max="6914" width="16.08984375" style="4" customWidth="1"/>
    <col min="6915" max="6915" width="14.453125" style="4" customWidth="1"/>
    <col min="6916" max="7163" width="10" style="4"/>
    <col min="7164" max="7164" width="4.08984375" style="4" customWidth="1"/>
    <col min="7165" max="7165" width="21.90625" style="4" customWidth="1"/>
    <col min="7166" max="7166" width="17" style="4" customWidth="1"/>
    <col min="7167" max="7167" width="11.54296875" style="4" customWidth="1"/>
    <col min="7168" max="7168" width="24.54296875" style="4" customWidth="1"/>
    <col min="7169" max="7169" width="10.54296875" style="4" customWidth="1"/>
    <col min="7170" max="7170" width="16.08984375" style="4" customWidth="1"/>
    <col min="7171" max="7171" width="14.453125" style="4" customWidth="1"/>
    <col min="7172" max="7419" width="10" style="4"/>
    <col min="7420" max="7420" width="4.08984375" style="4" customWidth="1"/>
    <col min="7421" max="7421" width="21.90625" style="4" customWidth="1"/>
    <col min="7422" max="7422" width="17" style="4" customWidth="1"/>
    <col min="7423" max="7423" width="11.54296875" style="4" customWidth="1"/>
    <col min="7424" max="7424" width="24.54296875" style="4" customWidth="1"/>
    <col min="7425" max="7425" width="10.54296875" style="4" customWidth="1"/>
    <col min="7426" max="7426" width="16.08984375" style="4" customWidth="1"/>
    <col min="7427" max="7427" width="14.453125" style="4" customWidth="1"/>
    <col min="7428" max="7675" width="10" style="4"/>
    <col min="7676" max="7676" width="4.08984375" style="4" customWidth="1"/>
    <col min="7677" max="7677" width="21.90625" style="4" customWidth="1"/>
    <col min="7678" max="7678" width="17" style="4" customWidth="1"/>
    <col min="7679" max="7679" width="11.54296875" style="4" customWidth="1"/>
    <col min="7680" max="7680" width="24.54296875" style="4" customWidth="1"/>
    <col min="7681" max="7681" width="10.54296875" style="4" customWidth="1"/>
    <col min="7682" max="7682" width="16.08984375" style="4" customWidth="1"/>
    <col min="7683" max="7683" width="14.453125" style="4" customWidth="1"/>
    <col min="7684" max="7931" width="10" style="4"/>
    <col min="7932" max="7932" width="4.08984375" style="4" customWidth="1"/>
    <col min="7933" max="7933" width="21.90625" style="4" customWidth="1"/>
    <col min="7934" max="7934" width="17" style="4" customWidth="1"/>
    <col min="7935" max="7935" width="11.54296875" style="4" customWidth="1"/>
    <col min="7936" max="7936" width="24.54296875" style="4" customWidth="1"/>
    <col min="7937" max="7937" width="10.54296875" style="4" customWidth="1"/>
    <col min="7938" max="7938" width="16.08984375" style="4" customWidth="1"/>
    <col min="7939" max="7939" width="14.453125" style="4" customWidth="1"/>
    <col min="7940" max="8187" width="10" style="4"/>
    <col min="8188" max="8188" width="4.08984375" style="4" customWidth="1"/>
    <col min="8189" max="8189" width="21.90625" style="4" customWidth="1"/>
    <col min="8190" max="8190" width="17" style="4" customWidth="1"/>
    <col min="8191" max="8191" width="11.54296875" style="4" customWidth="1"/>
    <col min="8192" max="8192" width="24.54296875" style="4" customWidth="1"/>
    <col min="8193" max="8193" width="10.54296875" style="4" customWidth="1"/>
    <col min="8194" max="8194" width="16.08984375" style="4" customWidth="1"/>
    <col min="8195" max="8195" width="14.453125" style="4" customWidth="1"/>
    <col min="8196" max="8443" width="10" style="4"/>
    <col min="8444" max="8444" width="4.08984375" style="4" customWidth="1"/>
    <col min="8445" max="8445" width="21.90625" style="4" customWidth="1"/>
    <col min="8446" max="8446" width="17" style="4" customWidth="1"/>
    <col min="8447" max="8447" width="11.54296875" style="4" customWidth="1"/>
    <col min="8448" max="8448" width="24.54296875" style="4" customWidth="1"/>
    <col min="8449" max="8449" width="10.54296875" style="4" customWidth="1"/>
    <col min="8450" max="8450" width="16.08984375" style="4" customWidth="1"/>
    <col min="8451" max="8451" width="14.453125" style="4" customWidth="1"/>
    <col min="8452" max="8699" width="10" style="4"/>
    <col min="8700" max="8700" width="4.08984375" style="4" customWidth="1"/>
    <col min="8701" max="8701" width="21.90625" style="4" customWidth="1"/>
    <col min="8702" max="8702" width="17" style="4" customWidth="1"/>
    <col min="8703" max="8703" width="11.54296875" style="4" customWidth="1"/>
    <col min="8704" max="8704" width="24.54296875" style="4" customWidth="1"/>
    <col min="8705" max="8705" width="10.54296875" style="4" customWidth="1"/>
    <col min="8706" max="8706" width="16.08984375" style="4" customWidth="1"/>
    <col min="8707" max="8707" width="14.453125" style="4" customWidth="1"/>
    <col min="8708" max="8955" width="10" style="4"/>
    <col min="8956" max="8956" width="4.08984375" style="4" customWidth="1"/>
    <col min="8957" max="8957" width="21.90625" style="4" customWidth="1"/>
    <col min="8958" max="8958" width="17" style="4" customWidth="1"/>
    <col min="8959" max="8959" width="11.54296875" style="4" customWidth="1"/>
    <col min="8960" max="8960" width="24.54296875" style="4" customWidth="1"/>
    <col min="8961" max="8961" width="10.54296875" style="4" customWidth="1"/>
    <col min="8962" max="8962" width="16.08984375" style="4" customWidth="1"/>
    <col min="8963" max="8963" width="14.453125" style="4" customWidth="1"/>
    <col min="8964" max="9211" width="10" style="4"/>
    <col min="9212" max="9212" width="4.08984375" style="4" customWidth="1"/>
    <col min="9213" max="9213" width="21.90625" style="4" customWidth="1"/>
    <col min="9214" max="9214" width="17" style="4" customWidth="1"/>
    <col min="9215" max="9215" width="11.54296875" style="4" customWidth="1"/>
    <col min="9216" max="9216" width="24.54296875" style="4" customWidth="1"/>
    <col min="9217" max="9217" width="10.54296875" style="4" customWidth="1"/>
    <col min="9218" max="9218" width="16.08984375" style="4" customWidth="1"/>
    <col min="9219" max="9219" width="14.453125" style="4" customWidth="1"/>
    <col min="9220" max="9467" width="10" style="4"/>
    <col min="9468" max="9468" width="4.08984375" style="4" customWidth="1"/>
    <col min="9469" max="9469" width="21.90625" style="4" customWidth="1"/>
    <col min="9470" max="9470" width="17" style="4" customWidth="1"/>
    <col min="9471" max="9471" width="11.54296875" style="4" customWidth="1"/>
    <col min="9472" max="9472" width="24.54296875" style="4" customWidth="1"/>
    <col min="9473" max="9473" width="10.54296875" style="4" customWidth="1"/>
    <col min="9474" max="9474" width="16.08984375" style="4" customWidth="1"/>
    <col min="9475" max="9475" width="14.453125" style="4" customWidth="1"/>
    <col min="9476" max="9723" width="10" style="4"/>
    <col min="9724" max="9724" width="4.08984375" style="4" customWidth="1"/>
    <col min="9725" max="9725" width="21.90625" style="4" customWidth="1"/>
    <col min="9726" max="9726" width="17" style="4" customWidth="1"/>
    <col min="9727" max="9727" width="11.54296875" style="4" customWidth="1"/>
    <col min="9728" max="9728" width="24.54296875" style="4" customWidth="1"/>
    <col min="9729" max="9729" width="10.54296875" style="4" customWidth="1"/>
    <col min="9730" max="9730" width="16.08984375" style="4" customWidth="1"/>
    <col min="9731" max="9731" width="14.453125" style="4" customWidth="1"/>
    <col min="9732" max="9979" width="10" style="4"/>
    <col min="9980" max="9980" width="4.08984375" style="4" customWidth="1"/>
    <col min="9981" max="9981" width="21.90625" style="4" customWidth="1"/>
    <col min="9982" max="9982" width="17" style="4" customWidth="1"/>
    <col min="9983" max="9983" width="11.54296875" style="4" customWidth="1"/>
    <col min="9984" max="9984" width="24.54296875" style="4" customWidth="1"/>
    <col min="9985" max="9985" width="10.54296875" style="4" customWidth="1"/>
    <col min="9986" max="9986" width="16.08984375" style="4" customWidth="1"/>
    <col min="9987" max="9987" width="14.453125" style="4" customWidth="1"/>
    <col min="9988" max="10235" width="10" style="4"/>
    <col min="10236" max="10236" width="4.08984375" style="4" customWidth="1"/>
    <col min="10237" max="10237" width="21.90625" style="4" customWidth="1"/>
    <col min="10238" max="10238" width="17" style="4" customWidth="1"/>
    <col min="10239" max="10239" width="11.54296875" style="4" customWidth="1"/>
    <col min="10240" max="10240" width="24.54296875" style="4" customWidth="1"/>
    <col min="10241" max="10241" width="10.54296875" style="4" customWidth="1"/>
    <col min="10242" max="10242" width="16.08984375" style="4" customWidth="1"/>
    <col min="10243" max="10243" width="14.453125" style="4" customWidth="1"/>
    <col min="10244" max="10491" width="10" style="4"/>
    <col min="10492" max="10492" width="4.08984375" style="4" customWidth="1"/>
    <col min="10493" max="10493" width="21.90625" style="4" customWidth="1"/>
    <col min="10494" max="10494" width="17" style="4" customWidth="1"/>
    <col min="10495" max="10495" width="11.54296875" style="4" customWidth="1"/>
    <col min="10496" max="10496" width="24.54296875" style="4" customWidth="1"/>
    <col min="10497" max="10497" width="10.54296875" style="4" customWidth="1"/>
    <col min="10498" max="10498" width="16.08984375" style="4" customWidth="1"/>
    <col min="10499" max="10499" width="14.453125" style="4" customWidth="1"/>
    <col min="10500" max="10747" width="10" style="4"/>
    <col min="10748" max="10748" width="4.08984375" style="4" customWidth="1"/>
    <col min="10749" max="10749" width="21.90625" style="4" customWidth="1"/>
    <col min="10750" max="10750" width="17" style="4" customWidth="1"/>
    <col min="10751" max="10751" width="11.54296875" style="4" customWidth="1"/>
    <col min="10752" max="10752" width="24.54296875" style="4" customWidth="1"/>
    <col min="10753" max="10753" width="10.54296875" style="4" customWidth="1"/>
    <col min="10754" max="10754" width="16.08984375" style="4" customWidth="1"/>
    <col min="10755" max="10755" width="14.453125" style="4" customWidth="1"/>
    <col min="10756" max="11003" width="10" style="4"/>
    <col min="11004" max="11004" width="4.08984375" style="4" customWidth="1"/>
    <col min="11005" max="11005" width="21.90625" style="4" customWidth="1"/>
    <col min="11006" max="11006" width="17" style="4" customWidth="1"/>
    <col min="11007" max="11007" width="11.54296875" style="4" customWidth="1"/>
    <col min="11008" max="11008" width="24.54296875" style="4" customWidth="1"/>
    <col min="11009" max="11009" width="10.54296875" style="4" customWidth="1"/>
    <col min="11010" max="11010" width="16.08984375" style="4" customWidth="1"/>
    <col min="11011" max="11011" width="14.453125" style="4" customWidth="1"/>
    <col min="11012" max="11259" width="10" style="4"/>
    <col min="11260" max="11260" width="4.08984375" style="4" customWidth="1"/>
    <col min="11261" max="11261" width="21.90625" style="4" customWidth="1"/>
    <col min="11262" max="11262" width="17" style="4" customWidth="1"/>
    <col min="11263" max="11263" width="11.54296875" style="4" customWidth="1"/>
    <col min="11264" max="11264" width="24.54296875" style="4" customWidth="1"/>
    <col min="11265" max="11265" width="10.54296875" style="4" customWidth="1"/>
    <col min="11266" max="11266" width="16.08984375" style="4" customWidth="1"/>
    <col min="11267" max="11267" width="14.453125" style="4" customWidth="1"/>
    <col min="11268" max="11515" width="10" style="4"/>
    <col min="11516" max="11516" width="4.08984375" style="4" customWidth="1"/>
    <col min="11517" max="11517" width="21.90625" style="4" customWidth="1"/>
    <col min="11518" max="11518" width="17" style="4" customWidth="1"/>
    <col min="11519" max="11519" width="11.54296875" style="4" customWidth="1"/>
    <col min="11520" max="11520" width="24.54296875" style="4" customWidth="1"/>
    <col min="11521" max="11521" width="10.54296875" style="4" customWidth="1"/>
    <col min="11522" max="11522" width="16.08984375" style="4" customWidth="1"/>
    <col min="11523" max="11523" width="14.453125" style="4" customWidth="1"/>
    <col min="11524" max="11771" width="10" style="4"/>
    <col min="11772" max="11772" width="4.08984375" style="4" customWidth="1"/>
    <col min="11773" max="11773" width="21.90625" style="4" customWidth="1"/>
    <col min="11774" max="11774" width="17" style="4" customWidth="1"/>
    <col min="11775" max="11775" width="11.54296875" style="4" customWidth="1"/>
    <col min="11776" max="11776" width="24.54296875" style="4" customWidth="1"/>
    <col min="11777" max="11777" width="10.54296875" style="4" customWidth="1"/>
    <col min="11778" max="11778" width="16.08984375" style="4" customWidth="1"/>
    <col min="11779" max="11779" width="14.453125" style="4" customWidth="1"/>
    <col min="11780" max="12027" width="10" style="4"/>
    <col min="12028" max="12028" width="4.08984375" style="4" customWidth="1"/>
    <col min="12029" max="12029" width="21.90625" style="4" customWidth="1"/>
    <col min="12030" max="12030" width="17" style="4" customWidth="1"/>
    <col min="12031" max="12031" width="11.54296875" style="4" customWidth="1"/>
    <col min="12032" max="12032" width="24.54296875" style="4" customWidth="1"/>
    <col min="12033" max="12033" width="10.54296875" style="4" customWidth="1"/>
    <col min="12034" max="12034" width="16.08984375" style="4" customWidth="1"/>
    <col min="12035" max="12035" width="14.453125" style="4" customWidth="1"/>
    <col min="12036" max="12283" width="10" style="4"/>
    <col min="12284" max="12284" width="4.08984375" style="4" customWidth="1"/>
    <col min="12285" max="12285" width="21.90625" style="4" customWidth="1"/>
    <col min="12286" max="12286" width="17" style="4" customWidth="1"/>
    <col min="12287" max="12287" width="11.54296875" style="4" customWidth="1"/>
    <col min="12288" max="12288" width="24.54296875" style="4" customWidth="1"/>
    <col min="12289" max="12289" width="10.54296875" style="4" customWidth="1"/>
    <col min="12290" max="12290" width="16.08984375" style="4" customWidth="1"/>
    <col min="12291" max="12291" width="14.453125" style="4" customWidth="1"/>
    <col min="12292" max="12539" width="10" style="4"/>
    <col min="12540" max="12540" width="4.08984375" style="4" customWidth="1"/>
    <col min="12541" max="12541" width="21.90625" style="4" customWidth="1"/>
    <col min="12542" max="12542" width="17" style="4" customWidth="1"/>
    <col min="12543" max="12543" width="11.54296875" style="4" customWidth="1"/>
    <col min="12544" max="12544" width="24.54296875" style="4" customWidth="1"/>
    <col min="12545" max="12545" width="10.54296875" style="4" customWidth="1"/>
    <col min="12546" max="12546" width="16.08984375" style="4" customWidth="1"/>
    <col min="12547" max="12547" width="14.453125" style="4" customWidth="1"/>
    <col min="12548" max="12795" width="10" style="4"/>
    <col min="12796" max="12796" width="4.08984375" style="4" customWidth="1"/>
    <col min="12797" max="12797" width="21.90625" style="4" customWidth="1"/>
    <col min="12798" max="12798" width="17" style="4" customWidth="1"/>
    <col min="12799" max="12799" width="11.54296875" style="4" customWidth="1"/>
    <col min="12800" max="12800" width="24.54296875" style="4" customWidth="1"/>
    <col min="12801" max="12801" width="10.54296875" style="4" customWidth="1"/>
    <col min="12802" max="12802" width="16.08984375" style="4" customWidth="1"/>
    <col min="12803" max="12803" width="14.453125" style="4" customWidth="1"/>
    <col min="12804" max="13051" width="10" style="4"/>
    <col min="13052" max="13052" width="4.08984375" style="4" customWidth="1"/>
    <col min="13053" max="13053" width="21.90625" style="4" customWidth="1"/>
    <col min="13054" max="13054" width="17" style="4" customWidth="1"/>
    <col min="13055" max="13055" width="11.54296875" style="4" customWidth="1"/>
    <col min="13056" max="13056" width="24.54296875" style="4" customWidth="1"/>
    <col min="13057" max="13057" width="10.54296875" style="4" customWidth="1"/>
    <col min="13058" max="13058" width="16.08984375" style="4" customWidth="1"/>
    <col min="13059" max="13059" width="14.453125" style="4" customWidth="1"/>
    <col min="13060" max="13307" width="10" style="4"/>
    <col min="13308" max="13308" width="4.08984375" style="4" customWidth="1"/>
    <col min="13309" max="13309" width="21.90625" style="4" customWidth="1"/>
    <col min="13310" max="13310" width="17" style="4" customWidth="1"/>
    <col min="13311" max="13311" width="11.54296875" style="4" customWidth="1"/>
    <col min="13312" max="13312" width="24.54296875" style="4" customWidth="1"/>
    <col min="13313" max="13313" width="10.54296875" style="4" customWidth="1"/>
    <col min="13314" max="13314" width="16.08984375" style="4" customWidth="1"/>
    <col min="13315" max="13315" width="14.453125" style="4" customWidth="1"/>
    <col min="13316" max="13563" width="10" style="4"/>
    <col min="13564" max="13564" width="4.08984375" style="4" customWidth="1"/>
    <col min="13565" max="13565" width="21.90625" style="4" customWidth="1"/>
    <col min="13566" max="13566" width="17" style="4" customWidth="1"/>
    <col min="13567" max="13567" width="11.54296875" style="4" customWidth="1"/>
    <col min="13568" max="13568" width="24.54296875" style="4" customWidth="1"/>
    <col min="13569" max="13569" width="10.54296875" style="4" customWidth="1"/>
    <col min="13570" max="13570" width="16.08984375" style="4" customWidth="1"/>
    <col min="13571" max="13571" width="14.453125" style="4" customWidth="1"/>
    <col min="13572" max="13819" width="10" style="4"/>
    <col min="13820" max="13820" width="4.08984375" style="4" customWidth="1"/>
    <col min="13821" max="13821" width="21.90625" style="4" customWidth="1"/>
    <col min="13822" max="13822" width="17" style="4" customWidth="1"/>
    <col min="13823" max="13823" width="11.54296875" style="4" customWidth="1"/>
    <col min="13824" max="13824" width="24.54296875" style="4" customWidth="1"/>
    <col min="13825" max="13825" width="10.54296875" style="4" customWidth="1"/>
    <col min="13826" max="13826" width="16.08984375" style="4" customWidth="1"/>
    <col min="13827" max="13827" width="14.453125" style="4" customWidth="1"/>
    <col min="13828" max="14075" width="10" style="4"/>
    <col min="14076" max="14076" width="4.08984375" style="4" customWidth="1"/>
    <col min="14077" max="14077" width="21.90625" style="4" customWidth="1"/>
    <col min="14078" max="14078" width="17" style="4" customWidth="1"/>
    <col min="14079" max="14079" width="11.54296875" style="4" customWidth="1"/>
    <col min="14080" max="14080" width="24.54296875" style="4" customWidth="1"/>
    <col min="14081" max="14081" width="10.54296875" style="4" customWidth="1"/>
    <col min="14082" max="14082" width="16.08984375" style="4" customWidth="1"/>
    <col min="14083" max="14083" width="14.453125" style="4" customWidth="1"/>
    <col min="14084" max="14331" width="10" style="4"/>
    <col min="14332" max="14332" width="4.08984375" style="4" customWidth="1"/>
    <col min="14333" max="14333" width="21.90625" style="4" customWidth="1"/>
    <col min="14334" max="14334" width="17" style="4" customWidth="1"/>
    <col min="14335" max="14335" width="11.54296875" style="4" customWidth="1"/>
    <col min="14336" max="14336" width="24.54296875" style="4" customWidth="1"/>
    <col min="14337" max="14337" width="10.54296875" style="4" customWidth="1"/>
    <col min="14338" max="14338" width="16.08984375" style="4" customWidth="1"/>
    <col min="14339" max="14339" width="14.453125" style="4" customWidth="1"/>
    <col min="14340" max="14587" width="10" style="4"/>
    <col min="14588" max="14588" width="4.08984375" style="4" customWidth="1"/>
    <col min="14589" max="14589" width="21.90625" style="4" customWidth="1"/>
    <col min="14590" max="14590" width="17" style="4" customWidth="1"/>
    <col min="14591" max="14591" width="11.54296875" style="4" customWidth="1"/>
    <col min="14592" max="14592" width="24.54296875" style="4" customWidth="1"/>
    <col min="14593" max="14593" width="10.54296875" style="4" customWidth="1"/>
    <col min="14594" max="14594" width="16.08984375" style="4" customWidth="1"/>
    <col min="14595" max="14595" width="14.453125" style="4" customWidth="1"/>
    <col min="14596" max="14843" width="10" style="4"/>
    <col min="14844" max="14844" width="4.08984375" style="4" customWidth="1"/>
    <col min="14845" max="14845" width="21.90625" style="4" customWidth="1"/>
    <col min="14846" max="14846" width="17" style="4" customWidth="1"/>
    <col min="14847" max="14847" width="11.54296875" style="4" customWidth="1"/>
    <col min="14848" max="14848" width="24.54296875" style="4" customWidth="1"/>
    <col min="14849" max="14849" width="10.54296875" style="4" customWidth="1"/>
    <col min="14850" max="14850" width="16.08984375" style="4" customWidth="1"/>
    <col min="14851" max="14851" width="14.453125" style="4" customWidth="1"/>
    <col min="14852" max="15099" width="10" style="4"/>
    <col min="15100" max="15100" width="4.08984375" style="4" customWidth="1"/>
    <col min="15101" max="15101" width="21.90625" style="4" customWidth="1"/>
    <col min="15102" max="15102" width="17" style="4" customWidth="1"/>
    <col min="15103" max="15103" width="11.54296875" style="4" customWidth="1"/>
    <col min="15104" max="15104" width="24.54296875" style="4" customWidth="1"/>
    <col min="15105" max="15105" width="10.54296875" style="4" customWidth="1"/>
    <col min="15106" max="15106" width="16.08984375" style="4" customWidth="1"/>
    <col min="15107" max="15107" width="14.453125" style="4" customWidth="1"/>
    <col min="15108" max="15355" width="10" style="4"/>
    <col min="15356" max="15356" width="4.08984375" style="4" customWidth="1"/>
    <col min="15357" max="15357" width="21.90625" style="4" customWidth="1"/>
    <col min="15358" max="15358" width="17" style="4" customWidth="1"/>
    <col min="15359" max="15359" width="11.54296875" style="4" customWidth="1"/>
    <col min="15360" max="15360" width="24.54296875" style="4" customWidth="1"/>
    <col min="15361" max="15361" width="10.54296875" style="4" customWidth="1"/>
    <col min="15362" max="15362" width="16.08984375" style="4" customWidth="1"/>
    <col min="15363" max="15363" width="14.453125" style="4" customWidth="1"/>
    <col min="15364" max="15611" width="10" style="4"/>
    <col min="15612" max="15612" width="4.08984375" style="4" customWidth="1"/>
    <col min="15613" max="15613" width="21.90625" style="4" customWidth="1"/>
    <col min="15614" max="15614" width="17" style="4" customWidth="1"/>
    <col min="15615" max="15615" width="11.54296875" style="4" customWidth="1"/>
    <col min="15616" max="15616" width="24.54296875" style="4" customWidth="1"/>
    <col min="15617" max="15617" width="10.54296875" style="4" customWidth="1"/>
    <col min="15618" max="15618" width="16.08984375" style="4" customWidth="1"/>
    <col min="15619" max="15619" width="14.453125" style="4" customWidth="1"/>
    <col min="15620" max="15867" width="10" style="4"/>
    <col min="15868" max="15868" width="4.08984375" style="4" customWidth="1"/>
    <col min="15869" max="15869" width="21.90625" style="4" customWidth="1"/>
    <col min="15870" max="15870" width="17" style="4" customWidth="1"/>
    <col min="15871" max="15871" width="11.54296875" style="4" customWidth="1"/>
    <col min="15872" max="15872" width="24.54296875" style="4" customWidth="1"/>
    <col min="15873" max="15873" width="10.54296875" style="4" customWidth="1"/>
    <col min="15874" max="15874" width="16.08984375" style="4" customWidth="1"/>
    <col min="15875" max="15875" width="14.453125" style="4" customWidth="1"/>
    <col min="15876" max="16123" width="10" style="4"/>
    <col min="16124" max="16124" width="4.08984375" style="4" customWidth="1"/>
    <col min="16125" max="16125" width="21.90625" style="4" customWidth="1"/>
    <col min="16126" max="16126" width="17" style="4" customWidth="1"/>
    <col min="16127" max="16127" width="11.54296875" style="4" customWidth="1"/>
    <col min="16128" max="16128" width="24.54296875" style="4" customWidth="1"/>
    <col min="16129" max="16129" width="10.54296875" style="4" customWidth="1"/>
    <col min="16130" max="16130" width="16.08984375" style="4" customWidth="1"/>
    <col min="16131" max="16131" width="14.453125" style="4" customWidth="1"/>
    <col min="16132" max="16384" width="10" style="4"/>
  </cols>
  <sheetData>
    <row r="1" spans="1:8" ht="19" thickBot="1">
      <c r="A1" s="3"/>
      <c r="B1" s="1" t="s">
        <v>242</v>
      </c>
      <c r="H1" s="2"/>
    </row>
    <row r="2" spans="1:8" ht="17.25" customHeight="1" thickBot="1">
      <c r="A2" s="3"/>
      <c r="E2" s="5" t="s">
        <v>168</v>
      </c>
      <c r="F2" s="485">
        <f ca="1">TODAY()</f>
        <v>45552</v>
      </c>
      <c r="G2" s="486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190</v>
      </c>
      <c r="C5" s="487" t="str">
        <f>'1. CUTTING DOCKET'!$L$14</f>
        <v>HUNZA G</v>
      </c>
      <c r="D5" s="486"/>
      <c r="E5" s="5" t="s">
        <v>170</v>
      </c>
      <c r="F5" s="488" t="str">
        <f>'1. CUTTING DOCKET'!$D$9</f>
        <v>FW24</v>
      </c>
      <c r="G5" s="486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243</v>
      </c>
      <c r="C7" s="489" t="str">
        <f>'1. CUTTING DOCKET'!$D$7</f>
        <v>HU-CW02</v>
      </c>
      <c r="D7" s="486"/>
      <c r="E7" s="5" t="s">
        <v>173</v>
      </c>
      <c r="F7" s="487" t="s">
        <v>244</v>
      </c>
      <c r="G7" s="486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245</v>
      </c>
      <c r="C9" s="475"/>
      <c r="D9" s="476"/>
      <c r="E9" s="476"/>
      <c r="F9" s="477"/>
      <c r="G9" s="31" t="s">
        <v>246</v>
      </c>
      <c r="H9" s="14" t="s">
        <v>247</v>
      </c>
    </row>
    <row r="10" spans="1:8" ht="75" customHeight="1">
      <c r="A10" s="15">
        <v>1</v>
      </c>
      <c r="B10" s="15" t="s">
        <v>248</v>
      </c>
      <c r="C10" s="478" t="s">
        <v>249</v>
      </c>
      <c r="D10" s="479"/>
      <c r="E10" s="479"/>
      <c r="F10" s="480"/>
      <c r="G10" s="16"/>
      <c r="H10" s="17"/>
    </row>
    <row r="11" spans="1:8" ht="75" customHeight="1">
      <c r="A11" s="18">
        <v>2</v>
      </c>
      <c r="B11" s="19" t="s">
        <v>192</v>
      </c>
      <c r="C11" s="481" t="s">
        <v>249</v>
      </c>
      <c r="D11" s="482"/>
      <c r="E11" s="482"/>
      <c r="F11" s="483"/>
      <c r="G11" s="20"/>
      <c r="H11" s="21"/>
    </row>
    <row r="12" spans="1:8" ht="75" customHeight="1">
      <c r="A12" s="18">
        <v>3</v>
      </c>
      <c r="B12" s="22" t="s">
        <v>193</v>
      </c>
      <c r="C12" s="481" t="s">
        <v>180</v>
      </c>
      <c r="D12" s="482"/>
      <c r="E12" s="482"/>
      <c r="F12" s="483"/>
      <c r="G12" s="20"/>
      <c r="H12" s="21"/>
    </row>
    <row r="13" spans="1:8" ht="75" customHeight="1">
      <c r="A13" s="18">
        <v>4</v>
      </c>
      <c r="B13" s="22" t="s">
        <v>195</v>
      </c>
      <c r="C13" s="481" t="s">
        <v>196</v>
      </c>
      <c r="D13" s="482"/>
      <c r="E13" s="482"/>
      <c r="F13" s="483"/>
      <c r="G13" s="20"/>
      <c r="H13" s="21"/>
    </row>
    <row r="14" spans="1:8" ht="80.25" customHeight="1">
      <c r="A14" s="23">
        <v>5</v>
      </c>
      <c r="B14" s="19" t="s">
        <v>181</v>
      </c>
      <c r="C14" s="481" t="s">
        <v>250</v>
      </c>
      <c r="D14" s="482"/>
      <c r="E14" s="482"/>
      <c r="F14" s="483"/>
      <c r="G14" s="20"/>
      <c r="H14" s="21"/>
    </row>
    <row r="15" spans="1:8" ht="112.5" customHeight="1">
      <c r="A15" s="23">
        <v>6</v>
      </c>
      <c r="B15" s="19" t="s">
        <v>198</v>
      </c>
      <c r="C15" s="481" t="s">
        <v>251</v>
      </c>
      <c r="D15" s="482"/>
      <c r="E15" s="482"/>
      <c r="F15" s="483"/>
      <c r="G15" s="20"/>
      <c r="H15" s="21"/>
    </row>
    <row r="16" spans="1:8" ht="75" customHeight="1">
      <c r="A16" s="18">
        <v>7</v>
      </c>
      <c r="B16" s="22" t="s">
        <v>252</v>
      </c>
      <c r="C16" s="484" t="str">
        <f>'1. CUTTING DOCKET'!$C$76</f>
        <v>IN BÁN THÀNH PHẨM THÂN SAU</v>
      </c>
      <c r="D16" s="482"/>
      <c r="E16" s="482"/>
      <c r="F16" s="483"/>
      <c r="G16" s="20"/>
      <c r="H16" s="21"/>
    </row>
    <row r="17" spans="1:8" ht="75" customHeight="1">
      <c r="A17" s="18">
        <v>8</v>
      </c>
      <c r="B17" s="22" t="s">
        <v>199</v>
      </c>
      <c r="C17" s="484" t="str">
        <f>'1. CUTTING DOCKET'!$C$85</f>
        <v>THÊU BÁN THÀNH PHẨM THÂN TRƯỚC TRÁI</v>
      </c>
      <c r="D17" s="482"/>
      <c r="E17" s="482"/>
      <c r="F17" s="483"/>
      <c r="G17" s="24"/>
      <c r="H17" s="25"/>
    </row>
    <row r="18" spans="1:8" ht="75" customHeight="1">
      <c r="A18" s="18">
        <v>9</v>
      </c>
      <c r="B18" s="22" t="s">
        <v>186</v>
      </c>
      <c r="C18" s="484" t="str">
        <f>'1. CUTTING DOCKET'!$C$102</f>
        <v xml:space="preserve">GARMENT DYE </v>
      </c>
      <c r="D18" s="482"/>
      <c r="E18" s="482"/>
      <c r="F18" s="483"/>
      <c r="G18" s="20"/>
      <c r="H18" s="21"/>
    </row>
    <row r="19" spans="1:8" ht="75" customHeight="1" thickBot="1">
      <c r="A19" s="26">
        <v>10</v>
      </c>
      <c r="B19" s="27" t="s">
        <v>200</v>
      </c>
      <c r="C19" s="472"/>
      <c r="D19" s="473"/>
      <c r="E19" s="473"/>
      <c r="F19" s="474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9D9859-4660-4AC1-BECF-B90CA2E599AC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D361538F-56C3-489F-A956-411F3966CB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1D40DF-7788-40A7-BF8D-A9BEAA670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1. CUTTING DOCKET</vt:lpstr>
      <vt:lpstr>2. TRIM CARD</vt:lpstr>
      <vt:lpstr>THÔNG SỐ</vt:lpstr>
      <vt:lpstr>HÌNH IN+QUY CÁCH MAY</vt:lpstr>
      <vt:lpstr>HOP PP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'HOP PP'!Print_Area</vt:lpstr>
      <vt:lpstr>'PP MEETING'!Print_Area</vt:lpstr>
      <vt:lpstr>'THÔNG SỐ'!Print_Area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2024-09-09T08:17:35Z</cp:lastPrinted>
  <dcterms:created xsi:type="dcterms:W3CDTF">2016-05-06T01:47:29Z</dcterms:created>
  <dcterms:modified xsi:type="dcterms:W3CDTF">2024-09-17T09:41:40Z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