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MSCHF/2-SS25/1-SAMPLE/2-STYLE-FILE/TECH PACK/TP RECEIVED/"/>
    </mc:Choice>
  </mc:AlternateContent>
  <xr:revisionPtr revIDLastSave="128" documentId="8_{8801BEA7-41F4-4A62-B7D1-2AEC36083768}" xr6:coauthVersionLast="47" xr6:coauthVersionMax="47" xr10:uidLastSave="{2EDB9149-8074-4B51-BCDC-667956710150}"/>
  <bookViews>
    <workbookView xWindow="-110" yWindow="-110" windowWidth="19420" windowHeight="10300" tabRatio="672" activeTab="8" xr2:uid="{00000000-000D-0000-FFFF-FFFF00000000}"/>
  </bookViews>
  <sheets>
    <sheet name="M-COVER PAGE" sheetId="23" r:id="rId1"/>
    <sheet name="(OPTION 1) M-BOM" sheetId="24" state="hidden" r:id="rId2"/>
    <sheet name="(OPTION 1) M-DESIGN" sheetId="7" state="hidden" r:id="rId3"/>
    <sheet name="(OPTION 1) M-SPEC" sheetId="20" state="hidden" r:id="rId4"/>
    <sheet name="M-BOM" sheetId="32" r:id="rId5"/>
    <sheet name="M-DESIGN" sheetId="33" r:id="rId6"/>
    <sheet name=" M-SPEC" sheetId="34" r:id="rId7"/>
    <sheet name="(OPTION 1) M-GRADING ALPHA(M)" sheetId="21" state="hidden" r:id="rId8"/>
    <sheet name="M-GRADING ALPHA" sheetId="35" r:id="rId9"/>
    <sheet name="M-Proto COMMENT-NYC" sheetId="4" state="hidden" r:id="rId10"/>
    <sheet name="M-SMS COMMENT-NYC" sheetId="5" state="hidden" r:id="rId11"/>
    <sheet name="M-PP COMMENT-NYC" sheetId="6" state="hidden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5" i="35" l="1"/>
  <c r="E35" i="35"/>
  <c r="C35" i="35"/>
  <c r="B35" i="35"/>
  <c r="A35" i="35"/>
  <c r="M34" i="35"/>
  <c r="O34" i="35" s="1"/>
  <c r="Q34" i="35" s="1"/>
  <c r="S34" i="35" s="1"/>
  <c r="F34" i="35"/>
  <c r="E34" i="35"/>
  <c r="C34" i="35"/>
  <c r="B34" i="35"/>
  <c r="A34" i="35"/>
  <c r="M31" i="35"/>
  <c r="O31" i="35" s="1"/>
  <c r="Q31" i="35" s="1"/>
  <c r="S31" i="35" s="1"/>
  <c r="F31" i="35"/>
  <c r="E31" i="35"/>
  <c r="C31" i="35"/>
  <c r="B31" i="35"/>
  <c r="A31" i="35"/>
  <c r="M33" i="35"/>
  <c r="O33" i="35" s="1"/>
  <c r="Q33" i="35" s="1"/>
  <c r="S33" i="35" s="1"/>
  <c r="F33" i="35"/>
  <c r="E33" i="35"/>
  <c r="C33" i="35"/>
  <c r="B33" i="35"/>
  <c r="A33" i="35"/>
  <c r="M32" i="35"/>
  <c r="O32" i="35" s="1"/>
  <c r="Q32" i="35" s="1"/>
  <c r="S32" i="35" s="1"/>
  <c r="F32" i="35"/>
  <c r="E32" i="35"/>
  <c r="C32" i="35"/>
  <c r="B32" i="35"/>
  <c r="A32" i="35"/>
  <c r="M30" i="35"/>
  <c r="O30" i="35" s="1"/>
  <c r="Q30" i="35" s="1"/>
  <c r="S30" i="35" s="1"/>
  <c r="F30" i="35"/>
  <c r="E30" i="35"/>
  <c r="C30" i="35"/>
  <c r="B30" i="35"/>
  <c r="A30" i="35"/>
  <c r="M29" i="35"/>
  <c r="O29" i="35" s="1"/>
  <c r="Q29" i="35" s="1"/>
  <c r="S29" i="35" s="1"/>
  <c r="F29" i="35"/>
  <c r="E29" i="35"/>
  <c r="C29" i="35"/>
  <c r="B29" i="35"/>
  <c r="A29" i="35"/>
  <c r="M27" i="35"/>
  <c r="O27" i="35" s="1"/>
  <c r="Q27" i="35" s="1"/>
  <c r="S27" i="35" s="1"/>
  <c r="F27" i="35"/>
  <c r="E27" i="35"/>
  <c r="C27" i="35"/>
  <c r="B27" i="35"/>
  <c r="A27" i="35"/>
  <c r="M26" i="35"/>
  <c r="O26" i="35" s="1"/>
  <c r="Q26" i="35" s="1"/>
  <c r="S26" i="35" s="1"/>
  <c r="F26" i="35"/>
  <c r="E26" i="35"/>
  <c r="C26" i="35"/>
  <c r="B26" i="35"/>
  <c r="A26" i="35"/>
  <c r="M25" i="35"/>
  <c r="O25" i="35" s="1"/>
  <c r="Q25" i="35" s="1"/>
  <c r="S25" i="35" s="1"/>
  <c r="F25" i="35"/>
  <c r="E25" i="35"/>
  <c r="C25" i="35"/>
  <c r="B25" i="35"/>
  <c r="A25" i="35"/>
  <c r="M24" i="35"/>
  <c r="O24" i="35" s="1"/>
  <c r="Q24" i="35" s="1"/>
  <c r="S24" i="35" s="1"/>
  <c r="F24" i="35"/>
  <c r="E24" i="35"/>
  <c r="C24" i="35"/>
  <c r="B24" i="35"/>
  <c r="A24" i="35"/>
  <c r="M23" i="35"/>
  <c r="O23" i="35" s="1"/>
  <c r="Q23" i="35" s="1"/>
  <c r="S23" i="35" s="1"/>
  <c r="K23" i="35"/>
  <c r="I23" i="35"/>
  <c r="G23" i="35" s="1"/>
  <c r="F23" i="35"/>
  <c r="E23" i="35"/>
  <c r="C23" i="35"/>
  <c r="B23" i="35"/>
  <c r="A23" i="35"/>
  <c r="M22" i="35"/>
  <c r="O22" i="35" s="1"/>
  <c r="Q22" i="35" s="1"/>
  <c r="S22" i="35" s="1"/>
  <c r="K22" i="35"/>
  <c r="I22" i="35" s="1"/>
  <c r="G22" i="35" s="1"/>
  <c r="F22" i="35"/>
  <c r="E22" i="35"/>
  <c r="C22" i="35"/>
  <c r="B22" i="35"/>
  <c r="A22" i="35"/>
  <c r="M21" i="35"/>
  <c r="O21" i="35" s="1"/>
  <c r="Q21" i="35" s="1"/>
  <c r="S21" i="35" s="1"/>
  <c r="F21" i="35"/>
  <c r="E21" i="35"/>
  <c r="C21" i="35"/>
  <c r="B21" i="35"/>
  <c r="A21" i="35"/>
  <c r="M20" i="35"/>
  <c r="K20" i="35" s="1"/>
  <c r="I20" i="35" s="1"/>
  <c r="G20" i="35" s="1"/>
  <c r="F20" i="35"/>
  <c r="E20" i="35"/>
  <c r="C20" i="35"/>
  <c r="B20" i="35"/>
  <c r="A20" i="35"/>
  <c r="M19" i="35"/>
  <c r="K19" i="35" s="1"/>
  <c r="I19" i="35" s="1"/>
  <c r="G19" i="35" s="1"/>
  <c r="F19" i="35"/>
  <c r="E19" i="35"/>
  <c r="C19" i="35"/>
  <c r="B19" i="35"/>
  <c r="A19" i="35"/>
  <c r="M18" i="35"/>
  <c r="K18" i="35" s="1"/>
  <c r="I18" i="35" s="1"/>
  <c r="G18" i="35" s="1"/>
  <c r="F18" i="35"/>
  <c r="E18" i="35"/>
  <c r="C18" i="35"/>
  <c r="B18" i="35"/>
  <c r="A18" i="35"/>
  <c r="M17" i="35"/>
  <c r="K17" i="35" s="1"/>
  <c r="G17" i="35" s="1"/>
  <c r="F17" i="35"/>
  <c r="E17" i="35"/>
  <c r="C17" i="35"/>
  <c r="B17" i="35"/>
  <c r="A17" i="35"/>
  <c r="M16" i="35"/>
  <c r="O16" i="35" s="1"/>
  <c r="Q16" i="35" s="1"/>
  <c r="S16" i="35" s="1"/>
  <c r="F16" i="35"/>
  <c r="E16" i="35"/>
  <c r="C16" i="35"/>
  <c r="B16" i="35"/>
  <c r="A16" i="35"/>
  <c r="M15" i="35"/>
  <c r="O15" i="35" s="1"/>
  <c r="Q15" i="35" s="1"/>
  <c r="S15" i="35" s="1"/>
  <c r="F15" i="35"/>
  <c r="E15" i="35"/>
  <c r="C15" i="35"/>
  <c r="B15" i="35"/>
  <c r="A15" i="35"/>
  <c r="M14" i="35"/>
  <c r="O14" i="35" s="1"/>
  <c r="Q14" i="35" s="1"/>
  <c r="S14" i="35" s="1"/>
  <c r="K14" i="35"/>
  <c r="I14" i="35" s="1"/>
  <c r="G14" i="35" s="1"/>
  <c r="F14" i="35"/>
  <c r="E14" i="35"/>
  <c r="C14" i="35"/>
  <c r="B14" i="35"/>
  <c r="A14" i="35"/>
  <c r="M13" i="35"/>
  <c r="O13" i="35" s="1"/>
  <c r="Q13" i="35" s="1"/>
  <c r="S13" i="35" s="1"/>
  <c r="F13" i="35"/>
  <c r="E13" i="35"/>
  <c r="C13" i="35"/>
  <c r="B13" i="35"/>
  <c r="A13" i="35"/>
  <c r="O7" i="35"/>
  <c r="M7" i="35"/>
  <c r="J7" i="35"/>
  <c r="H7" i="35"/>
  <c r="O6" i="35"/>
  <c r="M6" i="35"/>
  <c r="J6" i="35"/>
  <c r="H6" i="35"/>
  <c r="O5" i="35"/>
  <c r="M5" i="35"/>
  <c r="J5" i="35"/>
  <c r="H5" i="35"/>
  <c r="O4" i="35"/>
  <c r="M4" i="35"/>
  <c r="J4" i="35"/>
  <c r="H4" i="35"/>
  <c r="O3" i="35"/>
  <c r="M3" i="35"/>
  <c r="J3" i="35"/>
  <c r="H3" i="35"/>
  <c r="O2" i="35"/>
  <c r="M2" i="35"/>
  <c r="J2" i="35"/>
  <c r="H2" i="35"/>
  <c r="O7" i="34"/>
  <c r="M7" i="34"/>
  <c r="J7" i="34"/>
  <c r="H7" i="34"/>
  <c r="O6" i="34"/>
  <c r="M6" i="34"/>
  <c r="J6" i="34"/>
  <c r="H6" i="34"/>
  <c r="O5" i="34"/>
  <c r="M5" i="34"/>
  <c r="J5" i="34"/>
  <c r="H5" i="34"/>
  <c r="O4" i="34"/>
  <c r="M4" i="34"/>
  <c r="J4" i="34"/>
  <c r="H4" i="34"/>
  <c r="O3" i="34"/>
  <c r="M3" i="34"/>
  <c r="J3" i="34"/>
  <c r="H3" i="34"/>
  <c r="O2" i="34"/>
  <c r="M2" i="34"/>
  <c r="J2" i="34"/>
  <c r="H2" i="34"/>
  <c r="L16" i="21"/>
  <c r="N16" i="21" s="1"/>
  <c r="P16" i="21" s="1"/>
  <c r="R16" i="21" s="1"/>
  <c r="E16" i="21"/>
  <c r="D16" i="21"/>
  <c r="C16" i="21"/>
  <c r="B16" i="21"/>
  <c r="A16" i="21"/>
  <c r="L27" i="21"/>
  <c r="N27" i="21" s="1"/>
  <c r="P27" i="21" s="1"/>
  <c r="R27" i="21" s="1"/>
  <c r="E27" i="21"/>
  <c r="D27" i="21"/>
  <c r="C27" i="21"/>
  <c r="B27" i="21"/>
  <c r="A27" i="21"/>
  <c r="K7" i="33"/>
  <c r="I7" i="33"/>
  <c r="F7" i="33"/>
  <c r="D7" i="33"/>
  <c r="K6" i="33"/>
  <c r="I6" i="33"/>
  <c r="F6" i="33"/>
  <c r="D6" i="33"/>
  <c r="K5" i="33"/>
  <c r="I5" i="33"/>
  <c r="F5" i="33"/>
  <c r="D5" i="33"/>
  <c r="K4" i="33"/>
  <c r="I4" i="33"/>
  <c r="F4" i="33"/>
  <c r="D4" i="33"/>
  <c r="K3" i="33"/>
  <c r="I3" i="33"/>
  <c r="F3" i="33"/>
  <c r="D3" i="33"/>
  <c r="K2" i="33"/>
  <c r="I2" i="33"/>
  <c r="F2" i="33"/>
  <c r="D2" i="33"/>
  <c r="K7" i="32"/>
  <c r="I7" i="32"/>
  <c r="F7" i="32"/>
  <c r="D7" i="32"/>
  <c r="K6" i="32"/>
  <c r="I6" i="32"/>
  <c r="F6" i="32"/>
  <c r="D6" i="32"/>
  <c r="K5" i="32"/>
  <c r="I5" i="32"/>
  <c r="F5" i="32"/>
  <c r="D5" i="32"/>
  <c r="K4" i="32"/>
  <c r="I4" i="32"/>
  <c r="F4" i="32"/>
  <c r="D4" i="32"/>
  <c r="K3" i="32"/>
  <c r="I3" i="32"/>
  <c r="F3" i="32"/>
  <c r="D3" i="32"/>
  <c r="K2" i="32"/>
  <c r="I2" i="32"/>
  <c r="F2" i="32"/>
  <c r="D2" i="32"/>
  <c r="K27" i="35" l="1"/>
  <c r="I27" i="35" s="1"/>
  <c r="G27" i="35" s="1"/>
  <c r="O19" i="35"/>
  <c r="Q19" i="35" s="1"/>
  <c r="S19" i="35" s="1"/>
  <c r="K33" i="35"/>
  <c r="I33" i="35" s="1"/>
  <c r="G33" i="35" s="1"/>
  <c r="K13" i="35"/>
  <c r="I13" i="35" s="1"/>
  <c r="G13" i="35" s="1"/>
  <c r="K15" i="35"/>
  <c r="I15" i="35" s="1"/>
  <c r="G15" i="35" s="1"/>
  <c r="K25" i="35"/>
  <c r="I25" i="35" s="1"/>
  <c r="G25" i="35" s="1"/>
  <c r="O17" i="35"/>
  <c r="Q17" i="35" s="1"/>
  <c r="S17" i="35" s="1"/>
  <c r="K31" i="35"/>
  <c r="I31" i="35" s="1"/>
  <c r="G31" i="35" s="1"/>
  <c r="K24" i="35"/>
  <c r="I24" i="35" s="1"/>
  <c r="G24" i="35" s="1"/>
  <c r="O18" i="35"/>
  <c r="Q18" i="35" s="1"/>
  <c r="S18" i="35" s="1"/>
  <c r="K26" i="35"/>
  <c r="I26" i="35" s="1"/>
  <c r="G26" i="35" s="1"/>
  <c r="K34" i="35"/>
  <c r="I34" i="35" s="1"/>
  <c r="G34" i="35" s="1"/>
  <c r="K32" i="35"/>
  <c r="I32" i="35" s="1"/>
  <c r="G32" i="35" s="1"/>
  <c r="K21" i="35"/>
  <c r="I21" i="35" s="1"/>
  <c r="G21" i="35" s="1"/>
  <c r="K30" i="35"/>
  <c r="I30" i="35" s="1"/>
  <c r="G30" i="35" s="1"/>
  <c r="O20" i="35"/>
  <c r="Q20" i="35" s="1"/>
  <c r="S20" i="35" s="1"/>
  <c r="K29" i="35"/>
  <c r="I29" i="35" s="1"/>
  <c r="G29" i="35" s="1"/>
  <c r="K16" i="35"/>
  <c r="I16" i="35" s="1"/>
  <c r="G16" i="35" s="1"/>
  <c r="J16" i="21"/>
  <c r="H16" i="21" s="1"/>
  <c r="F16" i="21" s="1"/>
  <c r="J27" i="21"/>
  <c r="H27" i="21" s="1"/>
  <c r="F27" i="21" s="1"/>
  <c r="O7" i="6" l="1"/>
  <c r="M7" i="6"/>
  <c r="J7" i="6"/>
  <c r="H7" i="6"/>
  <c r="O6" i="6"/>
  <c r="M6" i="6"/>
  <c r="J6" i="6"/>
  <c r="H6" i="6"/>
  <c r="O5" i="6"/>
  <c r="M5" i="6"/>
  <c r="J5" i="6"/>
  <c r="H5" i="6"/>
  <c r="O4" i="6"/>
  <c r="M4" i="6"/>
  <c r="J4" i="6"/>
  <c r="H4" i="6"/>
  <c r="O3" i="6"/>
  <c r="M3" i="6"/>
  <c r="J3" i="6"/>
  <c r="H3" i="6"/>
  <c r="O2" i="6"/>
  <c r="M2" i="6"/>
  <c r="J2" i="6"/>
  <c r="H2" i="6"/>
  <c r="O7" i="5"/>
  <c r="M7" i="5"/>
  <c r="J7" i="5"/>
  <c r="H7" i="5"/>
  <c r="O6" i="5"/>
  <c r="M6" i="5"/>
  <c r="J6" i="5"/>
  <c r="H6" i="5"/>
  <c r="O5" i="5"/>
  <c r="M5" i="5"/>
  <c r="J5" i="5"/>
  <c r="H5" i="5"/>
  <c r="O4" i="5"/>
  <c r="M4" i="5"/>
  <c r="J4" i="5"/>
  <c r="H4" i="5"/>
  <c r="O3" i="5"/>
  <c r="M3" i="5"/>
  <c r="J3" i="5"/>
  <c r="H3" i="5"/>
  <c r="O2" i="5"/>
  <c r="M2" i="5"/>
  <c r="J2" i="5"/>
  <c r="H2" i="5"/>
  <c r="O7" i="4"/>
  <c r="M7" i="4"/>
  <c r="J7" i="4"/>
  <c r="H7" i="4"/>
  <c r="O6" i="4"/>
  <c r="M6" i="4"/>
  <c r="J6" i="4"/>
  <c r="H6" i="4"/>
  <c r="O5" i="4"/>
  <c r="M5" i="4"/>
  <c r="J5" i="4"/>
  <c r="H5" i="4"/>
  <c r="O4" i="4"/>
  <c r="M4" i="4"/>
  <c r="J4" i="4"/>
  <c r="H4" i="4"/>
  <c r="O3" i="4"/>
  <c r="M3" i="4"/>
  <c r="J3" i="4"/>
  <c r="H3" i="4"/>
  <c r="O2" i="4"/>
  <c r="M2" i="4"/>
  <c r="J2" i="4"/>
  <c r="H2" i="4"/>
  <c r="L14" i="21" l="1"/>
  <c r="N14" i="21" s="1"/>
  <c r="P14" i="21" s="1"/>
  <c r="R14" i="21" s="1"/>
  <c r="L15" i="21"/>
  <c r="N15" i="21" s="1"/>
  <c r="P15" i="21" s="1"/>
  <c r="R15" i="21" s="1"/>
  <c r="L17" i="21"/>
  <c r="J17" i="21" s="1"/>
  <c r="H17" i="21" s="1"/>
  <c r="F17" i="21" s="1"/>
  <c r="L18" i="21"/>
  <c r="J18" i="21" s="1"/>
  <c r="H18" i="21" s="1"/>
  <c r="F18" i="21" s="1"/>
  <c r="L19" i="21"/>
  <c r="N19" i="21" s="1"/>
  <c r="L20" i="21"/>
  <c r="N20" i="21" s="1"/>
  <c r="P20" i="21" s="1"/>
  <c r="R20" i="21" s="1"/>
  <c r="L21" i="21"/>
  <c r="N21" i="21" s="1"/>
  <c r="P21" i="21" s="1"/>
  <c r="R21" i="21" s="1"/>
  <c r="L23" i="21"/>
  <c r="N23" i="21" s="1"/>
  <c r="P23" i="21" s="1"/>
  <c r="R23" i="21" s="1"/>
  <c r="L24" i="21"/>
  <c r="N24" i="21" s="1"/>
  <c r="P24" i="21" s="1"/>
  <c r="R24" i="21" s="1"/>
  <c r="L25" i="21"/>
  <c r="L26" i="21"/>
  <c r="N26" i="21" s="1"/>
  <c r="P26" i="21" s="1"/>
  <c r="R26" i="21" s="1"/>
  <c r="L29" i="21"/>
  <c r="N29" i="21" s="1"/>
  <c r="P29" i="21" s="1"/>
  <c r="R29" i="21" s="1"/>
  <c r="L30" i="21"/>
  <c r="N30" i="21" s="1"/>
  <c r="P30" i="21" s="1"/>
  <c r="R30" i="21" s="1"/>
  <c r="L31" i="21"/>
  <c r="J31" i="21" s="1"/>
  <c r="H31" i="21" s="1"/>
  <c r="F31" i="21" s="1"/>
  <c r="L32" i="21"/>
  <c r="N32" i="21" s="1"/>
  <c r="P32" i="21" s="1"/>
  <c r="R32" i="21" s="1"/>
  <c r="L33" i="21"/>
  <c r="N33" i="21" s="1"/>
  <c r="P33" i="21" s="1"/>
  <c r="R33" i="21" s="1"/>
  <c r="L34" i="21"/>
  <c r="N34" i="21" s="1"/>
  <c r="P34" i="21" s="1"/>
  <c r="R34" i="21" s="1"/>
  <c r="L35" i="21"/>
  <c r="J35" i="21" s="1"/>
  <c r="H35" i="21" s="1"/>
  <c r="F35" i="21" s="1"/>
  <c r="L36" i="21"/>
  <c r="N36" i="21" s="1"/>
  <c r="P36" i="21" s="1"/>
  <c r="R36" i="21" s="1"/>
  <c r="L22" i="21"/>
  <c r="N22" i="21" s="1"/>
  <c r="P22" i="21" s="1"/>
  <c r="R22" i="21" s="1"/>
  <c r="L13" i="21"/>
  <c r="J13" i="21" s="1"/>
  <c r="H13" i="21" s="1"/>
  <c r="F13" i="21" s="1"/>
  <c r="N18" i="21"/>
  <c r="P18" i="21" s="1"/>
  <c r="R18" i="21" s="1"/>
  <c r="A25" i="21"/>
  <c r="B25" i="21"/>
  <c r="C25" i="21"/>
  <c r="D25" i="21"/>
  <c r="E25" i="21"/>
  <c r="A34" i="21"/>
  <c r="B34" i="21"/>
  <c r="C34" i="21"/>
  <c r="D34" i="21"/>
  <c r="E34" i="21"/>
  <c r="A35" i="21"/>
  <c r="B35" i="21"/>
  <c r="C35" i="21"/>
  <c r="D35" i="21"/>
  <c r="E35" i="21"/>
  <c r="A36" i="21"/>
  <c r="B36" i="21"/>
  <c r="C36" i="21"/>
  <c r="D36" i="21"/>
  <c r="E36" i="21"/>
  <c r="K7" i="7"/>
  <c r="I7" i="7"/>
  <c r="F7" i="7"/>
  <c r="D7" i="7"/>
  <c r="K6" i="7"/>
  <c r="I6" i="7"/>
  <c r="F6" i="7"/>
  <c r="D6" i="7"/>
  <c r="K5" i="7"/>
  <c r="I5" i="7"/>
  <c r="F5" i="7"/>
  <c r="D5" i="7"/>
  <c r="K4" i="7"/>
  <c r="I4" i="7"/>
  <c r="F4" i="7"/>
  <c r="D4" i="7"/>
  <c r="K3" i="7"/>
  <c r="I3" i="7"/>
  <c r="F3" i="7"/>
  <c r="D3" i="7"/>
  <c r="K2" i="7"/>
  <c r="I2" i="7"/>
  <c r="F2" i="7"/>
  <c r="D2" i="7"/>
  <c r="L7" i="21"/>
  <c r="I7" i="21"/>
  <c r="G7" i="21"/>
  <c r="L6" i="21"/>
  <c r="I6" i="21"/>
  <c r="G6" i="21"/>
  <c r="L5" i="21"/>
  <c r="I5" i="21"/>
  <c r="G5" i="21"/>
  <c r="L4" i="21"/>
  <c r="I4" i="21"/>
  <c r="G4" i="21"/>
  <c r="L3" i="21"/>
  <c r="I3" i="21"/>
  <c r="G3" i="21"/>
  <c r="L2" i="21"/>
  <c r="I2" i="21"/>
  <c r="G2" i="21"/>
  <c r="N2" i="20"/>
  <c r="L7" i="20"/>
  <c r="L6" i="20"/>
  <c r="L5" i="20"/>
  <c r="L4" i="20"/>
  <c r="L3" i="20"/>
  <c r="L2" i="20"/>
  <c r="I7" i="20"/>
  <c r="I6" i="20"/>
  <c r="I5" i="20"/>
  <c r="I4" i="20"/>
  <c r="I3" i="20"/>
  <c r="I2" i="20"/>
  <c r="G7" i="20"/>
  <c r="G6" i="20"/>
  <c r="G5" i="20"/>
  <c r="G4" i="20"/>
  <c r="G3" i="20"/>
  <c r="G2" i="20"/>
  <c r="I7" i="24"/>
  <c r="I6" i="24"/>
  <c r="I4" i="24"/>
  <c r="I5" i="24"/>
  <c r="I3" i="24"/>
  <c r="I2" i="24"/>
  <c r="D7" i="24"/>
  <c r="D6" i="24"/>
  <c r="D5" i="24"/>
  <c r="D4" i="24"/>
  <c r="D3" i="24"/>
  <c r="D2" i="24"/>
  <c r="K7" i="24"/>
  <c r="K6" i="24"/>
  <c r="K5" i="24"/>
  <c r="K4" i="24"/>
  <c r="K3" i="24"/>
  <c r="K2" i="24"/>
  <c r="F7" i="24"/>
  <c r="F6" i="24"/>
  <c r="F5" i="24"/>
  <c r="F4" i="24"/>
  <c r="F3" i="24"/>
  <c r="F2" i="24"/>
  <c r="N7" i="21"/>
  <c r="N6" i="21"/>
  <c r="N5" i="21"/>
  <c r="N4" i="21"/>
  <c r="N3" i="21"/>
  <c r="N2" i="21"/>
  <c r="N7" i="20"/>
  <c r="N6" i="20"/>
  <c r="N5" i="20"/>
  <c r="N4" i="20"/>
  <c r="N3" i="20"/>
  <c r="E13" i="21"/>
  <c r="E14" i="21"/>
  <c r="E15" i="21"/>
  <c r="E17" i="21"/>
  <c r="E18" i="21"/>
  <c r="E19" i="21"/>
  <c r="E20" i="21"/>
  <c r="E21" i="21"/>
  <c r="E23" i="21"/>
  <c r="E24" i="21"/>
  <c r="E26" i="21"/>
  <c r="E29" i="21"/>
  <c r="E30" i="21"/>
  <c r="E31" i="21"/>
  <c r="E32" i="21"/>
  <c r="E33" i="21"/>
  <c r="E22" i="21"/>
  <c r="J14" i="21" l="1"/>
  <c r="H14" i="21" s="1"/>
  <c r="F14" i="21" s="1"/>
  <c r="J22" i="21"/>
  <c r="H22" i="21" s="1"/>
  <c r="F22" i="21" s="1"/>
  <c r="N31" i="21"/>
  <c r="P31" i="21" s="1"/>
  <c r="R31" i="21" s="1"/>
  <c r="N17" i="21"/>
  <c r="P17" i="21" s="1"/>
  <c r="R17" i="21" s="1"/>
  <c r="J32" i="21"/>
  <c r="H32" i="21" s="1"/>
  <c r="F32" i="21" s="1"/>
  <c r="N25" i="21"/>
  <c r="P25" i="21" s="1"/>
  <c r="R25" i="21" s="1"/>
  <c r="J19" i="21"/>
  <c r="H19" i="21" s="1"/>
  <c r="F19" i="21" s="1"/>
  <c r="N35" i="21"/>
  <c r="P35" i="21" s="1"/>
  <c r="R35" i="21" s="1"/>
  <c r="J26" i="21"/>
  <c r="H26" i="21" s="1"/>
  <c r="F26" i="21" s="1"/>
  <c r="J20" i="21"/>
  <c r="H20" i="21" s="1"/>
  <c r="F20" i="21" s="1"/>
  <c r="J23" i="21"/>
  <c r="H23" i="21" s="1"/>
  <c r="F23" i="21" s="1"/>
  <c r="J33" i="21"/>
  <c r="H33" i="21" s="1"/>
  <c r="F33" i="21" s="1"/>
  <c r="J36" i="21"/>
  <c r="H36" i="21" s="1"/>
  <c r="F36" i="21" s="1"/>
  <c r="J34" i="21"/>
  <c r="H34" i="21" s="1"/>
  <c r="F34" i="21" s="1"/>
  <c r="J30" i="21"/>
  <c r="H30" i="21" s="1"/>
  <c r="F30" i="21" s="1"/>
  <c r="J29" i="21"/>
  <c r="H29" i="21" s="1"/>
  <c r="F29" i="21" s="1"/>
  <c r="J24" i="21"/>
  <c r="H24" i="21" s="1"/>
  <c r="F24" i="21" s="1"/>
  <c r="J25" i="21"/>
  <c r="H25" i="21" s="1"/>
  <c r="F25" i="21" s="1"/>
  <c r="J21" i="21"/>
  <c r="H21" i="21" s="1"/>
  <c r="F21" i="21" s="1"/>
  <c r="P19" i="21"/>
  <c r="R19" i="21" s="1"/>
  <c r="N13" i="21"/>
  <c r="P13" i="21" s="1"/>
  <c r="R13" i="21" s="1"/>
  <c r="J15" i="21"/>
  <c r="H15" i="21" s="1"/>
  <c r="F15" i="21" s="1"/>
  <c r="A13" i="21" l="1"/>
  <c r="B13" i="21"/>
  <c r="C13" i="21"/>
  <c r="D13" i="21"/>
  <c r="A14" i="21"/>
  <c r="B14" i="21"/>
  <c r="C14" i="21"/>
  <c r="D14" i="21"/>
  <c r="A15" i="21"/>
  <c r="B15" i="21"/>
  <c r="C15" i="21"/>
  <c r="D15" i="21"/>
  <c r="A17" i="21"/>
  <c r="B17" i="21"/>
  <c r="C17" i="21"/>
  <c r="D17" i="21"/>
  <c r="A18" i="21"/>
  <c r="B18" i="21"/>
  <c r="C18" i="21"/>
  <c r="D18" i="21"/>
  <c r="A19" i="21"/>
  <c r="B19" i="21"/>
  <c r="C19" i="21"/>
  <c r="D19" i="21"/>
  <c r="A20" i="21"/>
  <c r="B20" i="21"/>
  <c r="C20" i="21"/>
  <c r="D20" i="21"/>
  <c r="A21" i="21"/>
  <c r="B21" i="21"/>
  <c r="C21" i="21"/>
  <c r="D21" i="21"/>
  <c r="A23" i="21"/>
  <c r="B23" i="21"/>
  <c r="C23" i="21"/>
  <c r="D23" i="21"/>
  <c r="A24" i="21"/>
  <c r="B24" i="21"/>
  <c r="C24" i="21"/>
  <c r="D24" i="21"/>
  <c r="A26" i="21"/>
  <c r="B26" i="21"/>
  <c r="C26" i="21"/>
  <c r="D26" i="21"/>
  <c r="A29" i="21"/>
  <c r="B29" i="21"/>
  <c r="C29" i="21"/>
  <c r="D29" i="21"/>
  <c r="A30" i="21"/>
  <c r="B30" i="21"/>
  <c r="C30" i="21"/>
  <c r="D30" i="21"/>
  <c r="A31" i="21"/>
  <c r="B31" i="21"/>
  <c r="C31" i="21"/>
  <c r="D31" i="21"/>
  <c r="A32" i="21"/>
  <c r="B32" i="21"/>
  <c r="C32" i="21"/>
  <c r="D32" i="21"/>
  <c r="A33" i="21"/>
  <c r="B33" i="21"/>
  <c r="C33" i="21"/>
  <c r="D33" i="21"/>
  <c r="A22" i="21"/>
  <c r="B22" i="21"/>
  <c r="C22" i="21"/>
  <c r="D22" i="21"/>
  <c r="E37" i="21"/>
  <c r="D37" i="21"/>
  <c r="C37" i="21"/>
  <c r="B37" i="21"/>
  <c r="A37" i="21"/>
</calcChain>
</file>

<file path=xl/sharedStrings.xml><?xml version="1.0" encoding="utf-8"?>
<sst xmlns="http://schemas.openxmlformats.org/spreadsheetml/2006/main" count="388" uniqueCount="199">
  <si>
    <t>Sample size</t>
  </si>
  <si>
    <t>Season</t>
  </si>
  <si>
    <t>Date created</t>
  </si>
  <si>
    <t>Reference style</t>
  </si>
  <si>
    <t>STATUS</t>
  </si>
  <si>
    <t>BILL OF MATERIALS</t>
  </si>
  <si>
    <t>FABRIC</t>
  </si>
  <si>
    <t>CODE / DESCRIPTION / CONTENT / WEIGHT</t>
  </si>
  <si>
    <t>SUPPLIER</t>
  </si>
  <si>
    <t>PLACEMENT</t>
  </si>
  <si>
    <t>SELF 主料</t>
  </si>
  <si>
    <t>TRIM</t>
  </si>
  <si>
    <t>CODE / DESCRIPTION</t>
  </si>
  <si>
    <t>LABELING</t>
  </si>
  <si>
    <t>MAIN LABEL</t>
  </si>
  <si>
    <t>REVISION NOTES</t>
  </si>
  <si>
    <t>COLORWAY 1</t>
  </si>
  <si>
    <t>COLORWAY 2</t>
  </si>
  <si>
    <t>COLORWAY 3</t>
  </si>
  <si>
    <t>COLORWAY 4</t>
  </si>
  <si>
    <t>COLORWAY 5</t>
  </si>
  <si>
    <t>DESIGN DETAILS</t>
  </si>
  <si>
    <t>Sketch</t>
  </si>
  <si>
    <t>Factory</t>
  </si>
  <si>
    <t>POM</t>
  </si>
  <si>
    <t>Measurement description</t>
  </si>
  <si>
    <t>POM / CHINESE</t>
  </si>
  <si>
    <t>tol + / -</t>
  </si>
  <si>
    <t>XXS</t>
  </si>
  <si>
    <t>XS</t>
  </si>
  <si>
    <t>S</t>
  </si>
  <si>
    <t>M</t>
  </si>
  <si>
    <t>L</t>
  </si>
  <si>
    <t>XL</t>
  </si>
  <si>
    <t>SPEC</t>
  </si>
  <si>
    <t>Date &gt;</t>
  </si>
  <si>
    <t>Proto request</t>
  </si>
  <si>
    <t>Proto msmt factory</t>
  </si>
  <si>
    <t>Proto msmt difference</t>
  </si>
  <si>
    <t>1st sample request</t>
  </si>
  <si>
    <t>1st msmt factory</t>
  </si>
  <si>
    <t>1st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</si>
  <si>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</si>
  <si>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</si>
  <si>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</si>
  <si>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</si>
  <si>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</si>
  <si>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</si>
  <si>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WOVEN</t>
  </si>
  <si>
    <t>from CB</t>
  </si>
  <si>
    <t>at edge</t>
  </si>
  <si>
    <t>below WB</t>
  </si>
  <si>
    <t>FRONT RISE</t>
  </si>
  <si>
    <t>including WB</t>
  </si>
  <si>
    <t>BACK RISE</t>
  </si>
  <si>
    <t>THIGH CIRCUMFERENCE</t>
  </si>
  <si>
    <t>KNEE CIRCUMFERENCE</t>
  </si>
  <si>
    <t>膝围</t>
    <phoneticPr fontId="2" type="noConversion"/>
  </si>
  <si>
    <t>FRONT POCKET BAG WIDTH</t>
  </si>
  <si>
    <t>前袋宽</t>
    <phoneticPr fontId="2" type="noConversion"/>
  </si>
  <si>
    <t>FRONT POCKET BAG HEIGHT</t>
  </si>
  <si>
    <t>前袋高</t>
    <phoneticPr fontId="2" type="noConversion"/>
  </si>
  <si>
    <t>BACK POCKET PLACEMENT</t>
  </si>
  <si>
    <t>后袋高</t>
    <phoneticPr fontId="2" type="noConversion"/>
  </si>
  <si>
    <t>BACK POCKET WIDTH</t>
  </si>
  <si>
    <t>后袋宽</t>
    <phoneticPr fontId="2" type="noConversion"/>
  </si>
  <si>
    <t>ALPHA GRADING</t>
  </si>
  <si>
    <t>XXL</t>
  </si>
  <si>
    <t>PROTO COMMENTS</t>
  </si>
  <si>
    <r>
      <t xml:space="preserve">1. Please bring all out of tolerance spec back to spec, and update all updated specs in </t>
    </r>
    <r>
      <rPr>
        <b/>
        <sz val="12"/>
        <color rgb="FFFF0000"/>
        <rFont val="Calibri (Body)"/>
      </rPr>
      <t>RED</t>
    </r>
  </si>
  <si>
    <t>PP FIT COMMENTS</t>
  </si>
  <si>
    <t>SMS FIT COMMENTS</t>
  </si>
  <si>
    <t>COVER PAGE</t>
  </si>
  <si>
    <t>along edge</t>
  </si>
  <si>
    <t>腰围-沿边</t>
    <phoneticPr fontId="2" type="noConversion"/>
  </si>
  <si>
    <t>腰围-沿骨</t>
    <phoneticPr fontId="2" type="noConversion"/>
  </si>
  <si>
    <t>WAIST BAND HEIGHT</t>
  </si>
  <si>
    <t>腰高</t>
    <phoneticPr fontId="2" type="noConversion"/>
  </si>
  <si>
    <t>at 1" below crotch</t>
  </si>
  <si>
    <t>横裆－裆下1"</t>
    <phoneticPr fontId="2" type="noConversion"/>
  </si>
  <si>
    <t>脚口-小脚口-沿边</t>
    <phoneticPr fontId="2" type="noConversion"/>
  </si>
  <si>
    <t>LEG OPENING HEM / BAND HEIGHT</t>
  </si>
  <si>
    <t>下摆克夫高</t>
    <phoneticPr fontId="2" type="noConversion"/>
  </si>
  <si>
    <t>including WB</t>
    <phoneticPr fontId="2" type="noConversion"/>
  </si>
  <si>
    <t>前浪-包含腰头</t>
    <phoneticPr fontId="2" type="noConversion"/>
  </si>
  <si>
    <t>后浪-包含腰头</t>
    <phoneticPr fontId="2" type="noConversion"/>
  </si>
  <si>
    <t>内长</t>
    <phoneticPr fontId="2" type="noConversion"/>
  </si>
  <si>
    <t>侧缝到袋边</t>
    <phoneticPr fontId="2" type="noConversion"/>
  </si>
  <si>
    <t>后袋位置-腰下</t>
    <phoneticPr fontId="2" type="noConversion"/>
  </si>
  <si>
    <t>后袋位置-距后中</t>
    <phoneticPr fontId="2" type="noConversion"/>
  </si>
  <si>
    <t>IMAGE</t>
  </si>
  <si>
    <t>THREAD</t>
  </si>
  <si>
    <t>CODE / DESCRIPTION / SIZE / QUANTITY</t>
  </si>
  <si>
    <t>notes</t>
  </si>
  <si>
    <t>ALLOVER</t>
  </si>
  <si>
    <t>VENDOR SOURCE</t>
  </si>
  <si>
    <t>SIZE LABEL</t>
  </si>
  <si>
    <t>CARE LABEL</t>
  </si>
  <si>
    <t>GRAPHIC / ARTWORK</t>
  </si>
  <si>
    <t>Date revised</t>
  </si>
  <si>
    <t xml:space="preserve">Size range </t>
  </si>
  <si>
    <t>Sample due date</t>
  </si>
  <si>
    <t>at center</t>
  </si>
  <si>
    <t>at top</t>
  </si>
  <si>
    <t>ZIPPER</t>
  </si>
  <si>
    <t>INSEAM - LONG</t>
  </si>
  <si>
    <t>LOW HIP CIRCUMFERENCE</t>
  </si>
  <si>
    <r>
      <t xml:space="preserve">LEG OPENING CIRCUMFERENCE </t>
    </r>
    <r>
      <rPr>
        <sz val="12"/>
        <color rgb="FFFF0000"/>
        <rFont val="Calibri"/>
        <family val="2"/>
        <scheme val="minor"/>
      </rPr>
      <t>- LONG</t>
    </r>
    <r>
      <rPr>
        <sz val="12"/>
        <color theme="1"/>
        <rFont val="Calibri"/>
        <family val="2"/>
        <scheme val="minor"/>
      </rPr>
      <t xml:space="preserve"> NARROW</t>
    </r>
  </si>
  <si>
    <t xml:space="preserve">BACK POCKET HEIGHT </t>
  </si>
  <si>
    <t>***</t>
  </si>
  <si>
    <t>**</t>
  </si>
  <si>
    <t>at 7" below WB edge</t>
  </si>
  <si>
    <t>下臀围 3点量</t>
  </si>
  <si>
    <t xml:space="preserve">Style </t>
  </si>
  <si>
    <t>Description</t>
  </si>
  <si>
    <t>MSCHF</t>
  </si>
  <si>
    <t>BIG TECH RUNNER</t>
  </si>
  <si>
    <t>SUBMIT PROTO</t>
  </si>
  <si>
    <t>TRANSLUCENT VINYL / TPU (SOURCE AS PER IMAGE)</t>
  </si>
  <si>
    <t>SEE IMAGE / WATER DROP</t>
  </si>
  <si>
    <t>OPTION 1 BODY</t>
  </si>
  <si>
    <t>BUNGEE CORD</t>
  </si>
  <si>
    <t>MEDIUM WEIGHT BUNGEE CORD 6MM</t>
  </si>
  <si>
    <t>BUNGEE STOPPER</t>
  </si>
  <si>
    <t>BLACK</t>
  </si>
  <si>
    <t>METAL EYELET</t>
  </si>
  <si>
    <t>TBD / IN DEVELOPMENT</t>
  </si>
  <si>
    <t xml:space="preserve">#3 WATER PROOF ZIPPER </t>
  </si>
  <si>
    <t>ZIPPER PULL</t>
  </si>
  <si>
    <t>SHINY NICKLE W/BLACK TIP</t>
  </si>
  <si>
    <t>ORANGE</t>
  </si>
  <si>
    <r>
      <t>#3 METAL PULLER W/PLASTIC TIP</t>
    </r>
    <r>
      <rPr>
        <b/>
        <sz val="14"/>
        <color rgb="FFFF0000"/>
        <rFont val="Calibri"/>
        <family val="2"/>
        <scheme val="minor"/>
      </rPr>
      <t xml:space="preserve"> (BRANDED)</t>
    </r>
  </si>
  <si>
    <r>
      <t>FLAT WIDE METAL EYELET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>(BRANDED)</t>
    </r>
  </si>
  <si>
    <t>SOURCE FOR AVAILABLE / MATCH CLOSES AVAILABLE COLOR</t>
  </si>
  <si>
    <r>
      <t>ROUND BUNGEE STOPPER (SOURCE AS PER IMAGE) SIZE FOR 6MM BUNGEE</t>
    </r>
    <r>
      <rPr>
        <b/>
        <sz val="14"/>
        <color rgb="FFFF0000"/>
        <rFont val="Calibri"/>
        <family val="2"/>
        <scheme val="minor"/>
      </rPr>
      <t xml:space="preserve"> (BRANDED)</t>
    </r>
  </si>
  <si>
    <t>POCKETS / BOTTOM OPENING</t>
  </si>
  <si>
    <t>WAIST</t>
  </si>
  <si>
    <t>POCKETS</t>
  </si>
  <si>
    <t>WAIST CIRCUMFERENCE - RELAXED</t>
  </si>
  <si>
    <t>WAIST CIRCUMFERENCE - EXTENDED</t>
  </si>
  <si>
    <t>at 14" below crotch</t>
  </si>
  <si>
    <t>&lt;&lt;&lt; LEAVE UNCINCHED W/2" LENGTH BUNGEE AT SIDE OF WAIST</t>
  </si>
  <si>
    <t>FRONT POCKET PLACEMENT</t>
  </si>
  <si>
    <t>below waist to edge of zipper</t>
  </si>
  <si>
    <t>from side fold to edge of zipper</t>
  </si>
  <si>
    <t>FRONT POCKET PLACEMENT - TOP</t>
  </si>
  <si>
    <t>FRONT POCKET PLACEMENT - BTM</t>
  </si>
  <si>
    <t>FRONT POCKET ZIPPER LENGTH</t>
  </si>
  <si>
    <t>BACK POCKET ZIPPER WIDTH</t>
  </si>
  <si>
    <t>BUNGEE LENGTH</t>
  </si>
  <si>
    <t>exposed</t>
  </si>
  <si>
    <t>绳宽</t>
  </si>
  <si>
    <t>LEG ZIPPER LENGTH</t>
  </si>
  <si>
    <t>LEG BUNGEE LENGTH</t>
  </si>
  <si>
    <t>WAIST BUNGEE LENGTH</t>
  </si>
  <si>
    <t>袋宽</t>
  </si>
  <si>
    <t>LEFT SIDE FRONT POCKET WIDTH</t>
  </si>
  <si>
    <t>Mock request</t>
  </si>
  <si>
    <t>Mock msmt factory</t>
  </si>
  <si>
    <t>Mock msmt difference</t>
  </si>
  <si>
    <t>Proto sample request</t>
  </si>
  <si>
    <t>5/14/24 - SPEC UPDATED</t>
  </si>
  <si>
    <t>BUNGEE PANTS</t>
  </si>
  <si>
    <t>5/14/2024, 5/22/24</t>
  </si>
  <si>
    <t>S/M</t>
  </si>
  <si>
    <t>S/M, L/XL</t>
  </si>
  <si>
    <t>5/22/24 - UPDATED DESIGN BOM SPEC</t>
  </si>
  <si>
    <t>from SS to edge of zipper</t>
  </si>
  <si>
    <t xml:space="preserve">LIGHT WEIGHT NYLON RIP STOP </t>
  </si>
  <si>
    <t>WAIST / CUFF / LEGS</t>
  </si>
  <si>
    <r>
      <t>1/2" ROUND BUNGEE STOPPER</t>
    </r>
    <r>
      <rPr>
        <b/>
        <sz val="14"/>
        <color theme="1"/>
        <rFont val="Calibri"/>
        <family val="2"/>
        <scheme val="minor"/>
      </rPr>
      <t xml:space="preserve"> (BRANDED)</t>
    </r>
  </si>
  <si>
    <t>TOP &amp; BTM OPENING, CUFF</t>
  </si>
  <si>
    <t xml:space="preserve">MSCHF TRIM WILL SUPPLY THE BRAND TRIM </t>
  </si>
  <si>
    <r>
      <t>FLAT WIDE METAL EYELET</t>
    </r>
    <r>
      <rPr>
        <b/>
        <sz val="14"/>
        <color theme="1"/>
        <rFont val="Calibri"/>
        <family val="2"/>
        <scheme val="minor"/>
      </rPr>
      <t xml:space="preserve"> (BRANDED)</t>
    </r>
  </si>
  <si>
    <t>#3 WATER PROOF ZIPPER (SEE IMG)</t>
  </si>
  <si>
    <r>
      <t>#3 METAL PULLER W/PLASTIC TIP</t>
    </r>
    <r>
      <rPr>
        <b/>
        <sz val="14"/>
        <rFont val="Calibri"/>
        <family val="2"/>
        <scheme val="minor"/>
      </rPr>
      <t xml:space="preserve"> (BRANDED)</t>
    </r>
  </si>
  <si>
    <t>ALLOVER / INTERIOR POCKET BAG</t>
  </si>
  <si>
    <t>VÒNG EO ĐO ÊM</t>
  </si>
  <si>
    <t>VÒNG EO KÉO CĂNG</t>
  </si>
  <si>
    <t>TO BẢN LƯNG</t>
  </si>
  <si>
    <t>ĐẦU DƯ RA CỦA DÂY LUỒN TẠI EO</t>
  </si>
  <si>
    <t>VÒNG MÔNG DƯỚI EO 7"</t>
  </si>
  <si>
    <t>VÒNG ĐÙI DƯỚI ĐÁY 1"</t>
  </si>
  <si>
    <t>VÒNG GỐI DƯỚI ĐÁY 14"</t>
  </si>
  <si>
    <t>VÒNG LAI</t>
  </si>
  <si>
    <t xml:space="preserve">TO BẢN LAI </t>
  </si>
  <si>
    <t>ĐẦU DƯ RA CỦA DÂY LUỒN TẠI LAI</t>
  </si>
  <si>
    <t>ĐÁY TRƯỚC BAO GỒM LƯNG</t>
  </si>
  <si>
    <t>ĐÁY SAU BAO GỒM LƯNG</t>
  </si>
  <si>
    <t>DÀI DƯỜN TRONG</t>
  </si>
  <si>
    <t>VỊ TRÍ TÚI TRƯỚC TỪ ĐƯỜNG TRA LƯNG XUỐNG MÉP DÂY KÉO</t>
  </si>
  <si>
    <t>VỊ TRÍ TÚI TRƯỚC TỪ CẠNH TRÊN DÂY KÉO VÀO</t>
  </si>
  <si>
    <t>VỊ TRÍ TÚI TRƯỚC TỪ CẠNH DƯỚI DÂY KÉO VÀO</t>
  </si>
  <si>
    <t>THÔNG SỐ DÂY KÉO TÚI TRƯỚC</t>
  </si>
  <si>
    <t>CHIỀU CAO BAO TÚI TRƯỚC</t>
  </si>
  <si>
    <t xml:space="preserve">RỘNG BAO TÚI TRƯỚC </t>
  </si>
  <si>
    <t>VỊ TRÍ TÚI SAU ĐO TỪ ĐƯỜNG MAY LƯNG XUỐNG</t>
  </si>
  <si>
    <t>VỊ TRÍ TÚI SAU ĐO TỪ GIỮA THÂN SAU VÀO</t>
  </si>
  <si>
    <t>THÔNG SỐ DÂY KÉO TÚI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</si>
</sst>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#\ ??/16"/>
  </numFmts>
  <fonts count="2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 tint="-0.499984740745262"/>
      <name val="Calibri (Body)"/>
    </font>
    <font>
      <i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sz val="14"/>
      <color theme="0" tint="-0.499984740745262"/>
      <name val="Calibri (Body)"/>
    </font>
    <font>
      <b/>
      <sz val="12"/>
      <color rgb="FFFF0000"/>
      <name val="Calibri (Body)"/>
    </font>
    <font>
      <sz val="12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2"/>
      <name val="Calibri"/>
      <family val="3"/>
      <charset val="134"/>
      <scheme val="minor"/>
    </font>
    <font>
      <sz val="14"/>
      <color theme="1"/>
      <name val="Calibri"/>
      <family val="3"/>
      <charset val="134"/>
      <scheme val="minor"/>
    </font>
    <font>
      <b/>
      <i/>
      <sz val="14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trike/>
      <sz val="14"/>
      <color theme="1"/>
      <name val="Calibri"/>
      <family val="2"/>
      <scheme val="minor"/>
    </font>
    <font>
      <strike/>
      <sz val="12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D7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0" fillId="0" borderId="1" xfId="0" applyBorder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6" xfId="0" applyFont="1" applyBorder="1"/>
    <xf numFmtId="0" fontId="5" fillId="0" borderId="6" xfId="0" quotePrefix="1" applyFont="1" applyBorder="1"/>
    <xf numFmtId="164" fontId="1" fillId="0" borderId="0" xfId="0" applyNumberFormat="1" applyFont="1"/>
    <xf numFmtId="0" fontId="7" fillId="0" borderId="0" xfId="0" applyFont="1"/>
    <xf numFmtId="12" fontId="0" fillId="2" borderId="1" xfId="0" applyNumberFormat="1" applyFill="1" applyBorder="1" applyAlignment="1">
      <alignment horizontal="center"/>
    </xf>
    <xf numFmtId="0" fontId="0" fillId="0" borderId="2" xfId="0" applyBorder="1"/>
    <xf numFmtId="164" fontId="1" fillId="0" borderId="35" xfId="0" applyNumberFormat="1" applyFont="1" applyBorder="1"/>
    <xf numFmtId="164" fontId="1" fillId="0" borderId="33" xfId="0" applyNumberFormat="1" applyFont="1" applyBorder="1"/>
    <xf numFmtId="164" fontId="1" fillId="0" borderId="36" xfId="0" applyNumberFormat="1" applyFont="1" applyBorder="1"/>
    <xf numFmtId="164" fontId="1" fillId="0" borderId="37" xfId="0" applyNumberFormat="1" applyFont="1" applyBorder="1"/>
    <xf numFmtId="164" fontId="1" fillId="0" borderId="34" xfId="0" applyNumberFormat="1" applyFont="1" applyBorder="1"/>
    <xf numFmtId="164" fontId="1" fillId="0" borderId="38" xfId="0" applyNumberFormat="1" applyFont="1" applyBorder="1"/>
    <xf numFmtId="164" fontId="1" fillId="0" borderId="39" xfId="0" applyNumberFormat="1" applyFont="1" applyBorder="1"/>
    <xf numFmtId="164" fontId="1" fillId="0" borderId="40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0" fillId="0" borderId="30" xfId="0" applyBorder="1"/>
    <xf numFmtId="0" fontId="0" fillId="5" borderId="19" xfId="0" applyFill="1" applyBorder="1"/>
    <xf numFmtId="12" fontId="0" fillId="0" borderId="19" xfId="0" applyNumberFormat="1" applyBorder="1" applyAlignment="1">
      <alignment horizontal="center"/>
    </xf>
    <xf numFmtId="12" fontId="0" fillId="2" borderId="20" xfId="0" applyNumberFormat="1" applyFill="1" applyBorder="1" applyAlignment="1">
      <alignment horizontal="center"/>
    </xf>
    <xf numFmtId="12" fontId="0" fillId="2" borderId="19" xfId="0" applyNumberFormat="1" applyFill="1" applyBorder="1" applyAlignment="1">
      <alignment horizontal="center"/>
    </xf>
    <xf numFmtId="0" fontId="1" fillId="0" borderId="35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39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4" fillId="5" borderId="0" xfId="0" applyFont="1" applyFill="1" applyAlignment="1">
      <alignment horizontal="center" vertical="center"/>
    </xf>
    <xf numFmtId="0" fontId="1" fillId="7" borderId="10" xfId="0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12" fontId="0" fillId="7" borderId="1" xfId="0" applyNumberFormat="1" applyFill="1" applyBorder="1" applyAlignment="1">
      <alignment horizontal="center"/>
    </xf>
    <xf numFmtId="12" fontId="0" fillId="7" borderId="19" xfId="0" applyNumberFormat="1" applyFill="1" applyBorder="1" applyAlignment="1">
      <alignment horizontal="center"/>
    </xf>
    <xf numFmtId="0" fontId="0" fillId="0" borderId="41" xfId="0" applyBorder="1"/>
    <xf numFmtId="12" fontId="0" fillId="0" borderId="10" xfId="0" applyNumberFormat="1" applyBorder="1" applyAlignment="1">
      <alignment horizontal="center"/>
    </xf>
    <xf numFmtId="12" fontId="0" fillId="2" borderId="44" xfId="0" applyNumberFormat="1" applyFill="1" applyBorder="1" applyAlignment="1">
      <alignment horizont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0" fillId="2" borderId="2" xfId="0" applyFill="1" applyBorder="1"/>
    <xf numFmtId="0" fontId="16" fillId="0" borderId="2" xfId="0" applyFont="1" applyBorder="1"/>
    <xf numFmtId="0" fontId="16" fillId="0" borderId="1" xfId="0" applyFont="1" applyBorder="1"/>
    <xf numFmtId="0" fontId="17" fillId="0" borderId="2" xfId="0" applyFont="1" applyBorder="1"/>
    <xf numFmtId="0" fontId="0" fillId="0" borderId="37" xfId="0" applyBorder="1"/>
    <xf numFmtId="164" fontId="18" fillId="6" borderId="13" xfId="0" applyNumberFormat="1" applyFont="1" applyFill="1" applyBorder="1" applyAlignment="1">
      <alignment horizontal="left"/>
    </xf>
    <xf numFmtId="164" fontId="18" fillId="6" borderId="21" xfId="0" applyNumberFormat="1" applyFont="1" applyFill="1" applyBorder="1"/>
    <xf numFmtId="164" fontId="18" fillId="6" borderId="23" xfId="0" applyNumberFormat="1" applyFont="1" applyFill="1" applyBorder="1"/>
    <xf numFmtId="164" fontId="18" fillId="6" borderId="22" xfId="0" applyNumberFormat="1" applyFont="1" applyFill="1" applyBorder="1"/>
    <xf numFmtId="0" fontId="5" fillId="4" borderId="16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164" fontId="4" fillId="0" borderId="1" xfId="0" applyNumberFormat="1" applyFont="1" applyBorder="1" applyAlignment="1">
      <alignment vertical="top" wrapText="1"/>
    </xf>
    <xf numFmtId="164" fontId="18" fillId="6" borderId="47" xfId="0" applyNumberFormat="1" applyFont="1" applyFill="1" applyBorder="1" applyAlignment="1">
      <alignment horizontal="left"/>
    </xf>
    <xf numFmtId="164" fontId="18" fillId="6" borderId="7" xfId="0" applyNumberFormat="1" applyFont="1" applyFill="1" applyBorder="1"/>
    <xf numFmtId="164" fontId="18" fillId="6" borderId="8" xfId="0" applyNumberFormat="1" applyFont="1" applyFill="1" applyBorder="1"/>
    <xf numFmtId="0" fontId="18" fillId="6" borderId="8" xfId="0" applyFont="1" applyFill="1" applyBorder="1"/>
    <xf numFmtId="164" fontId="18" fillId="6" borderId="48" xfId="0" applyNumberFormat="1" applyFont="1" applyFill="1" applyBorder="1"/>
    <xf numFmtId="0" fontId="4" fillId="0" borderId="1" xfId="0" applyFont="1" applyBorder="1" applyAlignment="1">
      <alignment vertical="top" wrapText="1"/>
    </xf>
    <xf numFmtId="164" fontId="18" fillId="6" borderId="8" xfId="0" applyNumberFormat="1" applyFont="1" applyFill="1" applyBorder="1" applyAlignment="1">
      <alignment vertical="top"/>
    </xf>
    <xf numFmtId="164" fontId="18" fillId="6" borderId="48" xfId="0" applyNumberFormat="1" applyFont="1" applyFill="1" applyBorder="1" applyAlignment="1">
      <alignment vertical="top"/>
    </xf>
    <xf numFmtId="0" fontId="5" fillId="4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vertical="top" wrapText="1"/>
    </xf>
    <xf numFmtId="164" fontId="4" fillId="0" borderId="19" xfId="0" applyNumberFormat="1" applyFont="1" applyBorder="1" applyAlignment="1">
      <alignment vertical="top" wrapText="1"/>
    </xf>
    <xf numFmtId="0" fontId="3" fillId="3" borderId="37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5" fillId="5" borderId="6" xfId="0" applyFont="1" applyFill="1" applyBorder="1"/>
    <xf numFmtId="0" fontId="5" fillId="5" borderId="6" xfId="0" quotePrefix="1" applyFont="1" applyFill="1" applyBorder="1"/>
    <xf numFmtId="165" fontId="0" fillId="7" borderId="1" xfId="0" applyNumberFormat="1" applyFill="1" applyBorder="1" applyAlignment="1">
      <alignment horizontal="center"/>
    </xf>
    <xf numFmtId="12" fontId="0" fillId="8" borderId="1" xfId="0" applyNumberFormat="1" applyFill="1" applyBorder="1" applyAlignment="1">
      <alignment horizontal="center"/>
    </xf>
    <xf numFmtId="12" fontId="0" fillId="8" borderId="19" xfId="0" applyNumberFormat="1" applyFill="1" applyBorder="1" applyAlignment="1">
      <alignment horizontal="center"/>
    </xf>
    <xf numFmtId="12" fontId="0" fillId="8" borderId="20" xfId="0" applyNumberFormat="1" applyFill="1" applyBorder="1"/>
    <xf numFmtId="12" fontId="15" fillId="8" borderId="19" xfId="0" applyNumberFormat="1" applyFont="1" applyFill="1" applyBorder="1" applyAlignment="1">
      <alignment horizontal="center"/>
    </xf>
    <xf numFmtId="12" fontId="0" fillId="8" borderId="17" xfId="0" applyNumberFormat="1" applyFill="1" applyBorder="1" applyAlignment="1">
      <alignment horizontal="center"/>
    </xf>
    <xf numFmtId="12" fontId="0" fillId="9" borderId="1" xfId="0" applyNumberFormat="1" applyFill="1" applyBorder="1" applyAlignment="1">
      <alignment horizontal="center"/>
    </xf>
    <xf numFmtId="12" fontId="0" fillId="9" borderId="17" xfId="0" applyNumberForma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12" fontId="0" fillId="0" borderId="10" xfId="0" applyNumberFormat="1" applyBorder="1" applyAlignment="1">
      <alignment horizontal="left"/>
    </xf>
    <xf numFmtId="12" fontId="13" fillId="0" borderId="10" xfId="0" applyNumberFormat="1" applyFont="1" applyBorder="1" applyAlignment="1">
      <alignment horizontal="center"/>
    </xf>
    <xf numFmtId="0" fontId="20" fillId="0" borderId="41" xfId="0" applyFont="1" applyBorder="1"/>
    <xf numFmtId="0" fontId="20" fillId="0" borderId="1" xfId="0" applyFont="1" applyBorder="1"/>
    <xf numFmtId="0" fontId="21" fillId="0" borderId="2" xfId="0" applyFont="1" applyBorder="1"/>
    <xf numFmtId="0" fontId="22" fillId="0" borderId="2" xfId="0" applyFont="1" applyBorder="1"/>
    <xf numFmtId="12" fontId="20" fillId="7" borderId="1" xfId="0" applyNumberFormat="1" applyFont="1" applyFill="1" applyBorder="1" applyAlignment="1">
      <alignment horizontal="center"/>
    </xf>
    <xf numFmtId="12" fontId="20" fillId="0" borderId="10" xfId="0" applyNumberFormat="1" applyFont="1" applyBorder="1" applyAlignment="1">
      <alignment horizontal="center"/>
    </xf>
    <xf numFmtId="12" fontId="20" fillId="2" borderId="44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2" xfId="0" applyFont="1" applyBorder="1"/>
    <xf numFmtId="0" fontId="20" fillId="0" borderId="16" xfId="0" applyFont="1" applyBorder="1"/>
    <xf numFmtId="12" fontId="20" fillId="8" borderId="1" xfId="0" applyNumberFormat="1" applyFont="1" applyFill="1" applyBorder="1" applyAlignment="1">
      <alignment horizontal="center"/>
    </xf>
    <xf numFmtId="12" fontId="20" fillId="2" borderId="1" xfId="0" applyNumberFormat="1" applyFont="1" applyFill="1" applyBorder="1" applyAlignment="1">
      <alignment horizontal="center"/>
    </xf>
    <xf numFmtId="12" fontId="20" fillId="8" borderId="17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vertical="top" wrapText="1"/>
    </xf>
    <xf numFmtId="0" fontId="23" fillId="5" borderId="1" xfId="0" applyFont="1" applyFill="1" applyBorder="1" applyAlignment="1">
      <alignment vertical="top" wrapText="1"/>
    </xf>
    <xf numFmtId="0" fontId="1" fillId="3" borderId="43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8" borderId="26" xfId="0" applyFill="1" applyBorder="1" applyAlignment="1">
      <alignment horizontal="left" vertical="top"/>
    </xf>
    <xf numFmtId="0" fontId="0" fillId="8" borderId="23" xfId="0" applyFill="1" applyBorder="1" applyAlignment="1">
      <alignment horizontal="left" vertical="top"/>
    </xf>
    <xf numFmtId="0" fontId="0" fillId="8" borderId="27" xfId="0" applyFill="1" applyBorder="1" applyAlignment="1">
      <alignment horizontal="left" vertical="top"/>
    </xf>
    <xf numFmtId="0" fontId="0" fillId="8" borderId="3" xfId="0" applyFill="1" applyBorder="1" applyAlignment="1">
      <alignment horizontal="left" vertical="top"/>
    </xf>
    <xf numFmtId="0" fontId="5" fillId="0" borderId="21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3" fillId="3" borderId="0" xfId="0" applyFont="1" applyFill="1" applyAlignment="1">
      <alignment horizontal="center"/>
    </xf>
    <xf numFmtId="0" fontId="5" fillId="3" borderId="16" xfId="0" applyFont="1" applyFill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0" fillId="8" borderId="28" xfId="0" applyFill="1" applyBorder="1" applyAlignment="1">
      <alignment horizontal="left" vertical="top"/>
    </xf>
    <xf numFmtId="0" fontId="0" fillId="8" borderId="31" xfId="0" applyFill="1" applyBorder="1" applyAlignment="1">
      <alignment horizontal="left" vertical="top"/>
    </xf>
    <xf numFmtId="0" fontId="4" fillId="5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14" fontId="4" fillId="0" borderId="19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 vertical="top" wrapText="1"/>
    </xf>
    <xf numFmtId="164" fontId="4" fillId="0" borderId="25" xfId="0" applyNumberFormat="1" applyFont="1" applyBorder="1" applyAlignment="1">
      <alignment horizontal="center" vertical="top" wrapText="1"/>
    </xf>
    <xf numFmtId="0" fontId="3" fillId="3" borderId="39" xfId="0" applyFont="1" applyFill="1" applyBorder="1" applyAlignment="1">
      <alignment horizontal="center"/>
    </xf>
    <xf numFmtId="164" fontId="4" fillId="0" borderId="30" xfId="0" applyNumberFormat="1" applyFont="1" applyBorder="1" applyAlignment="1">
      <alignment horizontal="center" vertical="top" wrapText="1"/>
    </xf>
    <xf numFmtId="164" fontId="4" fillId="0" borderId="31" xfId="0" applyNumberFormat="1" applyFont="1" applyBorder="1" applyAlignment="1">
      <alignment horizontal="center" vertical="top" wrapText="1"/>
    </xf>
    <xf numFmtId="164" fontId="4" fillId="0" borderId="32" xfId="0" applyNumberFormat="1" applyFont="1" applyBorder="1" applyAlignment="1">
      <alignment horizontal="center" vertical="top" wrapText="1"/>
    </xf>
    <xf numFmtId="164" fontId="19" fillId="2" borderId="2" xfId="0" applyNumberFormat="1" applyFont="1" applyFill="1" applyBorder="1" applyAlignment="1">
      <alignment horizontal="center" vertical="center" wrapText="1"/>
    </xf>
    <xf numFmtId="164" fontId="19" fillId="2" borderId="3" xfId="0" applyNumberFormat="1" applyFont="1" applyFill="1" applyBorder="1" applyAlignment="1">
      <alignment horizontal="center" vertical="center" wrapText="1"/>
    </xf>
    <xf numFmtId="164" fontId="19" fillId="2" borderId="25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top" wrapText="1"/>
    </xf>
    <xf numFmtId="164" fontId="9" fillId="0" borderId="3" xfId="0" applyNumberFormat="1" applyFont="1" applyBorder="1" applyAlignment="1">
      <alignment horizontal="center" vertical="top" wrapText="1"/>
    </xf>
    <xf numFmtId="164" fontId="9" fillId="0" borderId="25" xfId="0" applyNumberFormat="1" applyFont="1" applyBorder="1" applyAlignment="1">
      <alignment horizontal="center" vertical="top" wrapText="1"/>
    </xf>
    <xf numFmtId="0" fontId="5" fillId="3" borderId="27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4" fontId="4" fillId="0" borderId="30" xfId="0" applyNumberFormat="1" applyFont="1" applyBorder="1" applyAlignment="1">
      <alignment horizontal="center"/>
    </xf>
    <xf numFmtId="14" fontId="4" fillId="0" borderId="31" xfId="0" applyNumberFormat="1" applyFont="1" applyBorder="1" applyAlignment="1">
      <alignment horizontal="center"/>
    </xf>
    <xf numFmtId="14" fontId="4" fillId="0" borderId="29" xfId="0" applyNumberFormat="1" applyFont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3" borderId="27" xfId="0" quotePrefix="1" applyFont="1" applyFill="1" applyBorder="1" applyAlignment="1">
      <alignment horizontal="center"/>
    </xf>
    <xf numFmtId="0" fontId="5" fillId="3" borderId="4" xfId="0" quotePrefix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44" xfId="0" applyFont="1" applyFill="1" applyBorder="1" applyAlignment="1">
      <alignment horizontal="center" vertical="center" wrapText="1"/>
    </xf>
    <xf numFmtId="0" fontId="1" fillId="3" borderId="46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4" fillId="2" borderId="19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1" fillId="3" borderId="35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45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43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top" wrapText="1"/>
    </xf>
    <xf numFmtId="164" fontId="4" fillId="2" borderId="3" xfId="0" applyNumberFormat="1" applyFont="1" applyFill="1" applyBorder="1" applyAlignment="1">
      <alignment horizontal="center" vertical="top" wrapText="1"/>
    </xf>
    <xf numFmtId="164" fontId="4" fillId="2" borderId="25" xfId="0" applyNumberFormat="1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FFFD78"/>
      <color rgb="FFFFCCFF"/>
      <color rgb="FFCCFF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241498</xdr:colOff>
      <xdr:row>1</xdr:row>
      <xdr:rowOff>130567</xdr:rowOff>
    </xdr:from>
    <xdr:to>
      <xdr:col>2</xdr:col>
      <xdr:colOff>1706882</xdr:colOff>
      <xdr:row>6</xdr:row>
      <xdr:rowOff>136244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7B064-9071-49E0-A989-0B47AA5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98" y="335721"/>
          <a:ext cx="5511751" cy="1174175"/>
        </a:xfrm>
        <a:prstGeom prst="rect">
          <a:avLst/>
        </a:prstGeom>
      </xdr:spPr>
    </xdr:pic>
    <xdr:clientData/>
  </xdr:twoCellAnchor>
  <xdr:twoCellAnchor editAs="oneCell">
    <xdr:from>
      <xdr:col>2</xdr:col>
      <xdr:colOff>780463</xdr:colOff>
      <xdr:row>10</xdr:row>
      <xdr:rowOff>45866</xdr:rowOff>
    </xdr:from>
    <xdr:to>
      <xdr:col>11</xdr:col>
      <xdr:colOff>604239</xdr:colOff>
      <xdr:row>49</xdr:row>
      <xdr:rowOff>14654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6850D-01AC-88A2-2711-BBFE5664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4925" y="2331866"/>
          <a:ext cx="12631237" cy="96842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172720</xdr:colOff>
      <xdr:row>11</xdr:row>
      <xdr:rowOff>0</xdr:rowOff>
    </xdr:from>
    <xdr:ext cx="2994382" cy="619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A2595D-617C-46DC-82EF-084E67C8E838}"/>
            </a:ext>
          </a:extLst>
        </xdr:cNvPr>
        <xdr:cNvSpPr txBox="1"/>
      </xdr:nvSpPr>
      <xdr:spPr>
        <a:xfrm>
          <a:off x="13462000" y="21844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335280</xdr:colOff>
      <xdr:row>12</xdr:row>
      <xdr:rowOff>106680</xdr:rowOff>
    </xdr:from>
    <xdr:to>
      <xdr:col>15</xdr:col>
      <xdr:colOff>172720</xdr:colOff>
      <xdr:row>14</xdr:row>
      <xdr:rowOff>121920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3CE187-C773-4CB5-B14D-796C4D60ACE9}"/>
            </a:ext>
          </a:extLst>
        </xdr:cNvPr>
        <xdr:cNvCxnSpPr>
          <a:stCxn id="2" idx="1"/>
        </xdr:cNvCxnSpPr>
      </xdr:nvCxnSpPr>
      <xdr:spPr>
        <a:xfrm flipH="1">
          <a:off x="11917680" y="24942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172720</xdr:colOff>
      <xdr:row>14</xdr:row>
      <xdr:rowOff>132080</xdr:rowOff>
    </xdr:from>
    <xdr:ext cx="2994382" cy="6197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6AB3C38-135F-4B77-AD26-4983410C165C}"/>
            </a:ext>
          </a:extLst>
        </xdr:cNvPr>
        <xdr:cNvSpPr txBox="1"/>
      </xdr:nvSpPr>
      <xdr:spPr>
        <a:xfrm>
          <a:off x="13462000" y="29260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335280</xdr:colOff>
      <xdr:row>16</xdr:row>
      <xdr:rowOff>35560</xdr:rowOff>
    </xdr:from>
    <xdr:to>
      <xdr:col>15</xdr:col>
      <xdr:colOff>172720</xdr:colOff>
      <xdr:row>18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29FEC56-A595-4F0B-8740-F889C6E69E04}"/>
            </a:ext>
          </a:extLst>
        </xdr:cNvPr>
        <xdr:cNvCxnSpPr>
          <a:stCxn id="4" idx="1"/>
        </xdr:cNvCxnSpPr>
      </xdr:nvCxnSpPr>
      <xdr:spPr>
        <a:xfrm flipH="1">
          <a:off x="11917680" y="32359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254000</xdr:colOff>
      <xdr:row>11</xdr:row>
      <xdr:rowOff>0</xdr:rowOff>
    </xdr:from>
    <xdr:ext cx="2994382" cy="619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F393CBB-7264-4CA7-AFAE-F69A0C26187C}"/>
            </a:ext>
          </a:extLst>
        </xdr:cNvPr>
        <xdr:cNvSpPr txBox="1"/>
      </xdr:nvSpPr>
      <xdr:spPr>
        <a:xfrm>
          <a:off x="13543280" y="21844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12</xdr:row>
      <xdr:rowOff>106680</xdr:rowOff>
    </xdr:from>
    <xdr:to>
      <xdr:col>15</xdr:col>
      <xdr:colOff>254000</xdr:colOff>
      <xdr:row>14</xdr:row>
      <xdr:rowOff>121920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476503E-D213-47A1-B6AC-049B06D636BF}"/>
            </a:ext>
          </a:extLst>
        </xdr:cNvPr>
        <xdr:cNvCxnSpPr>
          <a:stCxn id="2" idx="1"/>
        </xdr:cNvCxnSpPr>
      </xdr:nvCxnSpPr>
      <xdr:spPr>
        <a:xfrm flipH="1">
          <a:off x="11998960" y="24942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254000</xdr:colOff>
      <xdr:row>14</xdr:row>
      <xdr:rowOff>132080</xdr:rowOff>
    </xdr:from>
    <xdr:ext cx="2994382" cy="6197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96D631-56F1-4EDF-BEF8-D0CF6077583F}"/>
            </a:ext>
          </a:extLst>
        </xdr:cNvPr>
        <xdr:cNvSpPr txBox="1"/>
      </xdr:nvSpPr>
      <xdr:spPr>
        <a:xfrm>
          <a:off x="13543280" y="29260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16</xdr:row>
      <xdr:rowOff>35560</xdr:rowOff>
    </xdr:from>
    <xdr:to>
      <xdr:col>15</xdr:col>
      <xdr:colOff>254000</xdr:colOff>
      <xdr:row>18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3616EE2-1DA6-4B56-87AE-343D10D39825}"/>
            </a:ext>
          </a:extLst>
        </xdr:cNvPr>
        <xdr:cNvCxnSpPr>
          <a:stCxn id="4" idx="1"/>
        </xdr:cNvCxnSpPr>
      </xdr:nvCxnSpPr>
      <xdr:spPr>
        <a:xfrm flipH="1">
          <a:off x="11998960" y="32359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284480</xdr:colOff>
      <xdr:row>18</xdr:row>
      <xdr:rowOff>0</xdr:rowOff>
    </xdr:from>
    <xdr:ext cx="2994382" cy="6197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4B8E5E-F0A3-4046-8076-999ED29F79A9}"/>
            </a:ext>
          </a:extLst>
        </xdr:cNvPr>
        <xdr:cNvSpPr txBox="1"/>
      </xdr:nvSpPr>
      <xdr:spPr>
        <a:xfrm>
          <a:off x="13573760" y="36068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19</xdr:row>
      <xdr:rowOff>106680</xdr:rowOff>
    </xdr:from>
    <xdr:to>
      <xdr:col>15</xdr:col>
      <xdr:colOff>284480</xdr:colOff>
      <xdr:row>21</xdr:row>
      <xdr:rowOff>121920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CB4C6B-CA1D-4699-9815-4686F51FF14C}"/>
            </a:ext>
          </a:extLst>
        </xdr:cNvPr>
        <xdr:cNvCxnSpPr>
          <a:stCxn id="3" idx="1"/>
        </xdr:cNvCxnSpPr>
      </xdr:nvCxnSpPr>
      <xdr:spPr>
        <a:xfrm flipH="1">
          <a:off x="12029440" y="39166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284480</xdr:colOff>
      <xdr:row>21</xdr:row>
      <xdr:rowOff>132080</xdr:rowOff>
    </xdr:from>
    <xdr:ext cx="2994382" cy="6197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D78BCE-8010-4600-B9EF-EDC51F9D27C1}"/>
            </a:ext>
          </a:extLst>
        </xdr:cNvPr>
        <xdr:cNvSpPr txBox="1"/>
      </xdr:nvSpPr>
      <xdr:spPr>
        <a:xfrm>
          <a:off x="13573760" y="43484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23</xdr:row>
      <xdr:rowOff>35560</xdr:rowOff>
    </xdr:from>
    <xdr:to>
      <xdr:col>15</xdr:col>
      <xdr:colOff>284480</xdr:colOff>
      <xdr:row>25</xdr:row>
      <xdr:rowOff>50800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B912ABB-21AF-4CF2-B0E8-1379023B47A9}"/>
            </a:ext>
          </a:extLst>
        </xdr:cNvPr>
        <xdr:cNvCxnSpPr>
          <a:stCxn id="5" idx="1"/>
        </xdr:cNvCxnSpPr>
      </xdr:nvCxnSpPr>
      <xdr:spPr>
        <a:xfrm flipH="1">
          <a:off x="12029440" y="46583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1007894</xdr:colOff>
      <xdr:row>6</xdr:row>
      <xdr:rowOff>129940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1D783-80C5-42D8-B131-320CA11A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3227"/>
          <a:ext cx="5509846" cy="1174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31213</xdr:rowOff>
    </xdr:from>
    <xdr:to>
      <xdr:col>6</xdr:col>
      <xdr:colOff>117231</xdr:colOff>
      <xdr:row>72</xdr:row>
      <xdr:rowOff>161849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5A329C-0461-1746-960F-4BE4F0854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900828"/>
          <a:ext cx="10418885" cy="8642616"/>
        </a:xfrm>
        <a:prstGeom prst="rect">
          <a:avLst/>
        </a:prstGeom>
      </xdr:spPr>
    </xdr:pic>
    <xdr:clientData/>
  </xdr:twoCellAnchor>
  <xdr:twoCellAnchor editAs="oneCell">
    <xdr:from>
      <xdr:col>6</xdr:col>
      <xdr:colOff>66235</xdr:colOff>
      <xdr:row>31</xdr:row>
      <xdr:rowOff>58615</xdr:rowOff>
    </xdr:from>
    <xdr:to>
      <xdr:col>12</xdr:col>
      <xdr:colOff>1287633</xdr:colOff>
      <xdr:row>65</xdr:row>
      <xdr:rowOff>136817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19FF7A-8200-0B70-D622-7A86C297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67889" y="11928230"/>
          <a:ext cx="9312226" cy="7159820"/>
        </a:xfrm>
        <a:prstGeom prst="rect">
          <a:avLst/>
        </a:prstGeom>
      </xdr:spPr>
    </xdr:pic>
    <xdr:clientData/>
  </xdr:twoCellAnchor>
  <xdr:twoCellAnchor editAs="oneCell">
    <xdr:from>
      <xdr:col>6</xdr:col>
      <xdr:colOff>618755</xdr:colOff>
      <xdr:row>10</xdr:row>
      <xdr:rowOff>93640</xdr:rowOff>
    </xdr:from>
    <xdr:to>
      <xdr:col>9</xdr:col>
      <xdr:colOff>1282370</xdr:colOff>
      <xdr:row>19</xdr:row>
      <xdr:rowOff>399463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5871CB-49F0-4CCB-A9DC-943045DD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0409" y="2364986"/>
          <a:ext cx="4708076" cy="46433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1727251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46EF8-ECA3-4B24-93AB-04BC5590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9531"/>
          <a:ext cx="5506036" cy="1172270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</xdr:colOff>
      <xdr:row>9</xdr:row>
      <xdr:rowOff>29306</xdr:rowOff>
    </xdr:from>
    <xdr:to>
      <xdr:col>9</xdr:col>
      <xdr:colOff>445353</xdr:colOff>
      <xdr:row>51</xdr:row>
      <xdr:rowOff>-1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2E4DEC-B519-AD02-CDBE-6F64ED40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73" y="2066191"/>
          <a:ext cx="14534734" cy="10433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20367</xdr:colOff>
      <xdr:row>6</xdr:row>
      <xdr:rowOff>93015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F9A82-ED93-4789-AEE8-1EE87D4C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37" y="300112"/>
          <a:ext cx="5507941" cy="1170365"/>
        </a:xfrm>
        <a:prstGeom prst="rect">
          <a:avLst/>
        </a:prstGeom>
      </xdr:spPr>
    </xdr:pic>
    <xdr:clientData/>
  </xdr:twoCellAnchor>
  <xdr:twoCellAnchor editAs="oneCell">
    <xdr:from>
      <xdr:col>12</xdr:col>
      <xdr:colOff>155087</xdr:colOff>
      <xdr:row>12</xdr:row>
      <xdr:rowOff>17781</xdr:rowOff>
    </xdr:from>
    <xdr:to>
      <xdr:col>16</xdr:col>
      <xdr:colOff>853835</xdr:colOff>
      <xdr:row>32</xdr:row>
      <xdr:rowOff>20321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EB17C3-F3D4-49DD-BA70-BF345D4A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20387" y="2633981"/>
          <a:ext cx="4147433" cy="40938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1007894</xdr:colOff>
      <xdr:row>6</xdr:row>
      <xdr:rowOff>129940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845F7-560E-42AA-B7AC-3856FA093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704" y="341433"/>
          <a:ext cx="5501640" cy="11410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F2FB1-8A04-4E6E-A315-AC7575C31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274" y="340117"/>
          <a:ext cx="5512337" cy="1142962"/>
        </a:xfrm>
        <a:prstGeom prst="rect">
          <a:avLst/>
        </a:prstGeom>
      </xdr:spPr>
    </xdr:pic>
    <xdr:clientData/>
  </xdr:twoCellAnchor>
  <xdr:twoCellAnchor editAs="oneCell">
    <xdr:from>
      <xdr:col>0</xdr:col>
      <xdr:colOff>1237225</xdr:colOff>
      <xdr:row>9</xdr:row>
      <xdr:rowOff>7619</xdr:rowOff>
    </xdr:from>
    <xdr:to>
      <xdr:col>10</xdr:col>
      <xdr:colOff>1251379</xdr:colOff>
      <xdr:row>56</xdr:row>
      <xdr:rowOff>102575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0BE585-2830-FF9C-94E5-FF2D2683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225" y="2059157"/>
          <a:ext cx="15473962" cy="12492110"/>
        </a:xfrm>
        <a:prstGeom prst="rect">
          <a:avLst/>
        </a:prstGeom>
      </xdr:spPr>
    </xdr:pic>
    <xdr:clientData/>
  </xdr:twoCellAnchor>
  <xdr:twoCellAnchor editAs="oneCell">
    <xdr:from>
      <xdr:col>0</xdr:col>
      <xdr:colOff>1362809</xdr:colOff>
      <xdr:row>57</xdr:row>
      <xdr:rowOff>186103</xdr:rowOff>
    </xdr:from>
    <xdr:to>
      <xdr:col>11</xdr:col>
      <xdr:colOff>733954</xdr:colOff>
      <xdr:row>103</xdr:row>
      <xdr:rowOff>128074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87A157-F8E5-D089-DF92-2EC985EF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809" y="14180526"/>
          <a:ext cx="16179107" cy="11401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2</xdr:col>
      <xdr:colOff>2090890</xdr:colOff>
      <xdr:row>6</xdr:row>
      <xdr:rowOff>96825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17627D-F302-470D-96DE-B5F5405F3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615" y="308318"/>
          <a:ext cx="5514242" cy="1141057"/>
        </a:xfrm>
        <a:prstGeom prst="rect">
          <a:avLst/>
        </a:prstGeom>
      </xdr:spPr>
    </xdr:pic>
    <xdr:clientData/>
  </xdr:twoCellAnchor>
  <xdr:twoCellAnchor editAs="oneCell">
    <xdr:from>
      <xdr:col>11</xdr:col>
      <xdr:colOff>159288</xdr:colOff>
      <xdr:row>12</xdr:row>
      <xdr:rowOff>57297</xdr:rowOff>
    </xdr:from>
    <xdr:to>
      <xdr:col>17</xdr:col>
      <xdr:colOff>796437</xdr:colOff>
      <xdr:row>46</xdr:row>
      <xdr:rowOff>97376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4D8D9-B2D7-96C4-5177-B2C48D21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78826" y="2694989"/>
          <a:ext cx="5824611" cy="7070115"/>
        </a:xfrm>
        <a:prstGeom prst="rect">
          <a:avLst/>
        </a:prstGeom>
      </xdr:spPr>
    </xdr:pic>
    <xdr:clientData/>
  </xdr:twoCellAnchor>
  <xdr:twoCellAnchor editAs="oneCell">
    <xdr:from>
      <xdr:col>11</xdr:col>
      <xdr:colOff>136916</xdr:colOff>
      <xdr:row>12</xdr:row>
      <xdr:rowOff>78789</xdr:rowOff>
    </xdr:from>
    <xdr:to>
      <xdr:col>18</xdr:col>
      <xdr:colOff>627380</xdr:colOff>
      <xdr:row>46</xdr:row>
      <xdr:rowOff>150671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E8A3C3-C1A0-BD7D-08ED-548A863E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75016" y="2694989"/>
          <a:ext cx="6543284" cy="7044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1C4B2-71BF-4ED4-AD48-0A496A48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3770"/>
          <a:ext cx="5500321" cy="11722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0FE7A-5F2D-4953-A33D-4E666A4E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02" y="264356"/>
          <a:ext cx="5503838" cy="1142962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35</xdr:row>
      <xdr:rowOff>0</xdr:rowOff>
    </xdr:from>
    <xdr:ext cx="2976457" cy="31149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9BB00BA-F7AB-4A71-9EC8-A1784BA5D709}"/>
            </a:ext>
          </a:extLst>
        </xdr:cNvPr>
        <xdr:cNvSpPr txBox="1"/>
      </xdr:nvSpPr>
      <xdr:spPr>
        <a:xfrm>
          <a:off x="10536115" y="7370885"/>
          <a:ext cx="2976457" cy="311496"/>
        </a:xfrm>
        <a:prstGeom prst="rect">
          <a:avLst/>
        </a:prstGeom>
        <a:solidFill>
          <a:srgbClr val="FFFD78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400"/>
            <a:t>BULK</a:t>
          </a:r>
          <a:r>
            <a:rPr lang="en-US" sz="1400" baseline="0"/>
            <a:t> WILL ONLY HAVE 2-SIZE BREAKS</a:t>
          </a:r>
          <a:endParaRPr lang="en-US" sz="14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68E9-7A7F-4003-BBBD-C65737BBBCBD}">
  <sheetPr>
    <tabColor theme="4" tint="0.59999389629810485"/>
    <pageSetUpPr fitToPage="1"/>
  </sheetPr>
  <dimension ref="A1:M51"/>
  <sheetViews>
    <sheetView topLeftCell="A25" zoomScale="65" zoomScaleNormal="65" zoomScalePageLayoutView="90" workbookViewId="0">
      <selection activeCell="A43" sqref="A43:B43"/>
    </sheetView>
  </sheetViews>
  <sheetFormatPr defaultColWidth="11.25" defaultRowHeight="15.5"/>
  <cols>
    <col min="1" max="3" width="26.5" customWidth="1"/>
    <col min="4" max="13" width="17.58203125" customWidth="1"/>
  </cols>
  <sheetData>
    <row r="1" spans="1:13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s="2" customFormat="1" ht="18.5">
      <c r="A2" s="130"/>
      <c r="B2" s="130"/>
      <c r="C2" s="130"/>
      <c r="D2" s="131" t="s">
        <v>23</v>
      </c>
      <c r="E2" s="132"/>
      <c r="F2" s="133"/>
      <c r="G2" s="133"/>
      <c r="H2" s="133"/>
      <c r="I2" s="132" t="s">
        <v>0</v>
      </c>
      <c r="J2" s="132"/>
      <c r="K2" s="109" t="s">
        <v>164</v>
      </c>
      <c r="L2" s="110"/>
      <c r="M2" s="111"/>
    </row>
    <row r="3" spans="1:13" s="2" customFormat="1" ht="18.5">
      <c r="A3" s="130"/>
      <c r="B3" s="130"/>
      <c r="C3" s="130"/>
      <c r="D3" s="126" t="s">
        <v>113</v>
      </c>
      <c r="E3" s="122"/>
      <c r="F3" s="121" t="s">
        <v>115</v>
      </c>
      <c r="G3" s="121"/>
      <c r="H3" s="121"/>
      <c r="I3" s="122" t="s">
        <v>100</v>
      </c>
      <c r="J3" s="122"/>
      <c r="K3" s="112" t="s">
        <v>165</v>
      </c>
      <c r="L3" s="113"/>
      <c r="M3" s="114"/>
    </row>
    <row r="4" spans="1:13" s="2" customFormat="1" ht="18.5">
      <c r="A4" s="130"/>
      <c r="B4" s="130"/>
      <c r="C4" s="130"/>
      <c r="D4" s="126" t="s">
        <v>114</v>
      </c>
      <c r="E4" s="122"/>
      <c r="F4" s="121" t="s">
        <v>162</v>
      </c>
      <c r="G4" s="121"/>
      <c r="H4" s="121"/>
      <c r="I4" s="122"/>
      <c r="J4" s="122"/>
      <c r="K4" s="112"/>
      <c r="L4" s="113"/>
      <c r="M4" s="114"/>
    </row>
    <row r="5" spans="1:13" s="2" customFormat="1" ht="18.5">
      <c r="A5" s="130"/>
      <c r="B5" s="130"/>
      <c r="C5" s="130"/>
      <c r="D5" s="126" t="s">
        <v>1</v>
      </c>
      <c r="E5" s="122"/>
      <c r="F5" s="121" t="s">
        <v>116</v>
      </c>
      <c r="G5" s="121"/>
      <c r="H5" s="121"/>
      <c r="I5" s="122" t="s">
        <v>101</v>
      </c>
      <c r="J5" s="122"/>
      <c r="K5" s="112"/>
      <c r="L5" s="113"/>
      <c r="M5" s="114"/>
    </row>
    <row r="6" spans="1:13" s="2" customFormat="1" ht="18.5">
      <c r="A6" s="130"/>
      <c r="B6" s="130"/>
      <c r="C6" s="130"/>
      <c r="D6" s="126" t="s">
        <v>2</v>
      </c>
      <c r="E6" s="122"/>
      <c r="F6" s="127">
        <v>45368</v>
      </c>
      <c r="G6" s="127"/>
      <c r="H6" s="127"/>
      <c r="I6" s="122" t="s">
        <v>3</v>
      </c>
      <c r="J6" s="122"/>
      <c r="K6" s="115"/>
      <c r="L6" s="116"/>
      <c r="M6" s="117"/>
    </row>
    <row r="7" spans="1:13" s="2" customFormat="1" ht="19" thickBot="1">
      <c r="A7" s="130"/>
      <c r="B7" s="130"/>
      <c r="C7" s="130"/>
      <c r="D7" s="134" t="s">
        <v>99</v>
      </c>
      <c r="E7" s="135"/>
      <c r="F7" s="136" t="s">
        <v>163</v>
      </c>
      <c r="G7" s="136"/>
      <c r="H7" s="136"/>
      <c r="I7" s="135" t="s">
        <v>4</v>
      </c>
      <c r="J7" s="135"/>
      <c r="K7" s="118" t="s">
        <v>117</v>
      </c>
      <c r="L7" s="119"/>
      <c r="M7" s="120"/>
    </row>
    <row r="8" spans="1:13" ht="9" customHeight="1">
      <c r="A8" s="123"/>
      <c r="B8" s="123"/>
      <c r="C8" s="123"/>
      <c r="D8" s="124"/>
      <c r="E8" s="124"/>
      <c r="F8" s="124"/>
      <c r="G8" s="124"/>
      <c r="H8" s="124"/>
      <c r="I8" s="124"/>
      <c r="J8" s="124"/>
      <c r="K8" s="123"/>
      <c r="L8" s="123"/>
      <c r="M8" s="123"/>
    </row>
    <row r="9" spans="1:13" ht="24" thickBot="1">
      <c r="A9" s="125" t="s">
        <v>72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</row>
    <row r="10" spans="1:13" s="3" customFormat="1" ht="20.25" customHeight="1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1"/>
    </row>
    <row r="11" spans="1:13" ht="20.25" customHeight="1">
      <c r="A11" s="32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33"/>
    </row>
    <row r="12" spans="1:13" ht="20.25" customHeight="1">
      <c r="A12" s="32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3"/>
    </row>
    <row r="13" spans="1:13" ht="20.25" customHeight="1">
      <c r="A13" s="32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33"/>
    </row>
    <row r="14" spans="1:13" ht="20.25" customHeight="1">
      <c r="A14" s="3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33"/>
    </row>
    <row r="15" spans="1:13" ht="20.25" customHeight="1">
      <c r="A15" s="3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33"/>
    </row>
    <row r="16" spans="1:13" ht="20.25" customHeight="1">
      <c r="A16" s="3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33"/>
    </row>
    <row r="17" spans="1:13" ht="20.25" customHeight="1">
      <c r="A17" s="3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33"/>
    </row>
    <row r="18" spans="1:13" ht="20.25" customHeight="1">
      <c r="A18" s="3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33"/>
    </row>
    <row r="19" spans="1:13" ht="20.25" customHeight="1">
      <c r="A19" s="3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33"/>
    </row>
    <row r="20" spans="1:13" ht="20.25" customHeight="1">
      <c r="A20" s="3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33"/>
    </row>
    <row r="21" spans="1:13" ht="20.25" customHeight="1">
      <c r="A21" s="3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33"/>
    </row>
    <row r="22" spans="1:13" ht="20.25" customHeight="1">
      <c r="A22" s="3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33"/>
    </row>
    <row r="23" spans="1:13" ht="20.25" customHeight="1">
      <c r="A23" s="3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33"/>
    </row>
    <row r="24" spans="1:13" ht="20.25" customHeight="1">
      <c r="A24" s="3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33"/>
    </row>
    <row r="25" spans="1:13" ht="20.25" customHeight="1">
      <c r="A25" s="3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33"/>
    </row>
    <row r="26" spans="1:13" ht="20.25" customHeight="1">
      <c r="A26" s="3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33"/>
    </row>
    <row r="27" spans="1:13" ht="20.25" customHeight="1">
      <c r="A27" s="3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33"/>
    </row>
    <row r="28" spans="1:13" ht="20.25" customHeight="1">
      <c r="A28" s="3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3"/>
    </row>
    <row r="29" spans="1:13" ht="20.25" customHeight="1">
      <c r="A29" s="32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33"/>
    </row>
    <row r="30" spans="1:13" ht="20.25" customHeight="1">
      <c r="A30" s="52"/>
      <c r="C30" s="4"/>
      <c r="D30" s="4"/>
      <c r="E30" s="4"/>
      <c r="F30" s="4"/>
      <c r="G30" s="4"/>
      <c r="H30" s="4"/>
      <c r="I30" s="4"/>
      <c r="J30" s="4"/>
      <c r="K30" s="4"/>
      <c r="L30" s="4"/>
      <c r="M30" s="33"/>
    </row>
    <row r="31" spans="1:13" ht="20.25" customHeight="1">
      <c r="A31" s="52"/>
      <c r="C31" s="4"/>
      <c r="D31" s="4"/>
      <c r="E31" s="4"/>
      <c r="F31" s="4"/>
      <c r="G31" s="4"/>
      <c r="H31" s="4"/>
      <c r="I31" s="4"/>
      <c r="J31" s="4"/>
      <c r="K31" s="4"/>
      <c r="L31" s="4"/>
      <c r="M31" s="33"/>
    </row>
    <row r="32" spans="1:13" ht="20.25" customHeight="1">
      <c r="A32" s="52"/>
      <c r="C32" s="4"/>
      <c r="D32" s="4"/>
      <c r="E32" s="4"/>
      <c r="F32" s="4"/>
      <c r="G32" s="4"/>
      <c r="H32" s="4"/>
      <c r="I32" s="4"/>
      <c r="J32" s="4"/>
      <c r="K32" s="4"/>
      <c r="L32" s="4"/>
      <c r="M32" s="33"/>
    </row>
    <row r="33" spans="1:13" ht="20.25" customHeight="1">
      <c r="A33" s="52"/>
      <c r="C33" s="4"/>
      <c r="D33" s="4"/>
      <c r="E33" s="4"/>
      <c r="F33" s="4"/>
      <c r="G33" s="4"/>
      <c r="H33" s="4"/>
      <c r="I33" s="4"/>
      <c r="J33" s="4"/>
      <c r="K33" s="4"/>
      <c r="L33" s="4"/>
      <c r="M33" s="33"/>
    </row>
    <row r="34" spans="1:13" ht="20.25" customHeight="1">
      <c r="A34" s="52"/>
      <c r="C34" s="4"/>
      <c r="D34" s="4"/>
      <c r="E34" s="4"/>
      <c r="F34" s="4"/>
      <c r="G34" s="4"/>
      <c r="H34" s="4"/>
      <c r="I34" s="4"/>
      <c r="J34" s="4"/>
      <c r="K34" s="4"/>
      <c r="L34" s="4"/>
      <c r="M34" s="33"/>
    </row>
    <row r="35" spans="1:13" ht="20.25" customHeight="1">
      <c r="A35" s="52"/>
      <c r="C35" s="4"/>
      <c r="D35" s="4"/>
      <c r="E35" s="4"/>
      <c r="F35" s="4"/>
      <c r="G35" s="4"/>
      <c r="H35" s="4"/>
      <c r="I35" s="4"/>
      <c r="J35" s="4"/>
      <c r="K35" s="4"/>
      <c r="L35" s="4"/>
      <c r="M35" s="33"/>
    </row>
    <row r="36" spans="1:13" ht="20.25" customHeight="1">
      <c r="A36" s="52"/>
      <c r="C36" s="4"/>
      <c r="D36" s="4"/>
      <c r="E36" s="4"/>
      <c r="F36" s="4"/>
      <c r="G36" s="4"/>
      <c r="H36" s="4"/>
      <c r="I36" s="4"/>
      <c r="J36" s="4"/>
      <c r="K36" s="4"/>
      <c r="L36" s="4"/>
      <c r="M36" s="33"/>
    </row>
    <row r="37" spans="1:13" ht="20.25" customHeight="1">
      <c r="A37" s="52"/>
      <c r="C37" s="4"/>
      <c r="D37" s="4"/>
      <c r="E37" s="4"/>
      <c r="F37" s="4"/>
      <c r="G37" s="4"/>
      <c r="H37" s="4"/>
      <c r="I37" s="4"/>
      <c r="J37" s="4"/>
      <c r="K37" s="4"/>
      <c r="L37" s="4"/>
      <c r="M37" s="33"/>
    </row>
    <row r="38" spans="1:13" ht="20.25" customHeight="1" thickBot="1">
      <c r="A38" s="71" t="s">
        <v>15</v>
      </c>
      <c r="B38" s="72"/>
      <c r="C38" s="4"/>
      <c r="D38" s="4"/>
      <c r="E38" s="4"/>
      <c r="F38" s="4"/>
      <c r="G38" s="4"/>
      <c r="H38" s="4"/>
      <c r="I38" s="4"/>
      <c r="J38" s="4"/>
      <c r="K38" s="4"/>
      <c r="L38" s="4"/>
      <c r="M38" s="33"/>
    </row>
    <row r="39" spans="1:13" ht="20.25" customHeight="1">
      <c r="A39" s="105" t="s">
        <v>161</v>
      </c>
      <c r="B39" s="106"/>
      <c r="C39" s="4"/>
      <c r="D39" s="4"/>
      <c r="E39" s="4"/>
      <c r="F39" s="4"/>
      <c r="G39" s="4"/>
      <c r="H39" s="4"/>
      <c r="I39" s="4"/>
      <c r="J39" s="4"/>
      <c r="K39" s="4"/>
      <c r="L39" s="4"/>
      <c r="M39" s="33"/>
    </row>
    <row r="40" spans="1:13" ht="20.25" customHeight="1">
      <c r="A40" s="107" t="s">
        <v>166</v>
      </c>
      <c r="B40" s="108"/>
      <c r="C40" s="4"/>
      <c r="D40" s="4"/>
      <c r="E40" s="4"/>
      <c r="F40" s="4"/>
      <c r="G40" s="4"/>
      <c r="H40" s="4"/>
      <c r="I40" s="4"/>
      <c r="J40" s="4"/>
      <c r="K40" s="4"/>
      <c r="L40" s="4"/>
      <c r="M40" s="33"/>
    </row>
    <row r="41" spans="1:13" ht="20.25" customHeight="1">
      <c r="A41" s="107"/>
      <c r="B41" s="108"/>
      <c r="C41" s="4"/>
      <c r="D41" s="4"/>
      <c r="E41" s="4"/>
      <c r="F41" s="4"/>
      <c r="G41" s="4"/>
      <c r="H41" s="4"/>
      <c r="I41" s="4"/>
      <c r="J41" s="4"/>
      <c r="K41" s="4"/>
      <c r="L41" s="4"/>
      <c r="M41" s="33"/>
    </row>
    <row r="42" spans="1:13" ht="20.25" customHeight="1">
      <c r="A42" s="107"/>
      <c r="B42" s="108"/>
      <c r="C42" s="4"/>
      <c r="D42" s="4"/>
      <c r="E42" s="4"/>
      <c r="F42" s="4"/>
      <c r="G42" s="4"/>
      <c r="H42" s="4"/>
      <c r="I42" s="4"/>
      <c r="J42" s="4"/>
      <c r="K42" s="4"/>
      <c r="L42" s="4"/>
      <c r="M42" s="33"/>
    </row>
    <row r="43" spans="1:13" ht="20.25" customHeight="1">
      <c r="A43" s="107"/>
      <c r="B43" s="108"/>
      <c r="C43" s="4"/>
      <c r="D43" s="4"/>
      <c r="E43" s="4"/>
      <c r="F43" s="4"/>
      <c r="G43" s="4"/>
      <c r="H43" s="4"/>
      <c r="I43" s="4"/>
      <c r="J43" s="4"/>
      <c r="K43" s="4"/>
      <c r="L43" s="4"/>
      <c r="M43" s="33"/>
    </row>
    <row r="44" spans="1:13" ht="20.25" customHeight="1">
      <c r="A44" s="107"/>
      <c r="B44" s="108"/>
      <c r="C44" s="4"/>
      <c r="D44" s="4"/>
      <c r="E44" s="4"/>
      <c r="F44" s="4"/>
      <c r="G44" s="4"/>
      <c r="H44" s="4"/>
      <c r="I44" s="4"/>
      <c r="J44" s="4"/>
      <c r="K44" s="4"/>
      <c r="L44" s="4"/>
      <c r="M44" s="33"/>
    </row>
    <row r="45" spans="1:13" ht="20.25" customHeight="1">
      <c r="A45" s="107"/>
      <c r="B45" s="108"/>
      <c r="C45" s="4"/>
      <c r="D45" s="4"/>
      <c r="E45" s="4"/>
      <c r="F45" s="4"/>
      <c r="G45" s="4"/>
      <c r="H45" s="4"/>
      <c r="I45" s="4"/>
      <c r="J45" s="4"/>
      <c r="K45" s="4"/>
      <c r="L45" s="4"/>
      <c r="M45" s="33"/>
    </row>
    <row r="46" spans="1:13" ht="20.25" customHeight="1">
      <c r="A46" s="107"/>
      <c r="B46" s="108"/>
      <c r="C46" s="4"/>
      <c r="D46" s="4"/>
      <c r="E46" s="4"/>
      <c r="F46" s="4"/>
      <c r="G46" s="4"/>
      <c r="H46" s="4"/>
      <c r="I46" s="4"/>
      <c r="J46" s="4"/>
      <c r="K46" s="4"/>
      <c r="L46" s="4"/>
      <c r="M46" s="33"/>
    </row>
    <row r="47" spans="1:13" ht="20.25" customHeight="1">
      <c r="A47" s="107"/>
      <c r="B47" s="108"/>
      <c r="C47" s="4"/>
      <c r="D47" s="4"/>
      <c r="E47" s="4"/>
      <c r="F47" s="4"/>
      <c r="G47" s="4"/>
      <c r="H47" s="4"/>
      <c r="I47" s="4"/>
      <c r="J47" s="4"/>
      <c r="K47" s="4"/>
      <c r="L47" s="4"/>
      <c r="M47" s="33"/>
    </row>
    <row r="48" spans="1:13" ht="20.25" customHeight="1">
      <c r="A48" s="107"/>
      <c r="B48" s="108"/>
      <c r="C48" s="4"/>
      <c r="D48" s="4"/>
      <c r="E48" s="4"/>
      <c r="F48" s="4"/>
      <c r="G48" s="4"/>
      <c r="H48" s="4"/>
      <c r="I48" s="4"/>
      <c r="J48" s="4"/>
      <c r="K48" s="4"/>
      <c r="L48" s="4"/>
      <c r="M48" s="33"/>
    </row>
    <row r="49" spans="1:13" ht="20.25" customHeight="1">
      <c r="A49" s="107"/>
      <c r="B49" s="108"/>
      <c r="C49" s="4"/>
      <c r="D49" s="4"/>
      <c r="E49" s="4"/>
      <c r="F49" s="4"/>
      <c r="G49" s="4"/>
      <c r="H49" s="4"/>
      <c r="I49" s="4"/>
      <c r="J49" s="4"/>
      <c r="K49" s="4"/>
      <c r="L49" s="4"/>
      <c r="M49" s="33"/>
    </row>
    <row r="50" spans="1:13" ht="20.25" customHeight="1">
      <c r="A50" s="107"/>
      <c r="B50" s="108"/>
      <c r="C50" s="4"/>
      <c r="D50" s="4"/>
      <c r="E50" s="4"/>
      <c r="F50" s="4"/>
      <c r="G50" s="4"/>
      <c r="H50" s="4"/>
      <c r="I50" s="4"/>
      <c r="J50" s="4"/>
      <c r="K50" s="4"/>
      <c r="L50" s="4"/>
      <c r="M50" s="33"/>
    </row>
    <row r="51" spans="1:13" ht="20.25" customHeight="1" thickBot="1">
      <c r="A51" s="128"/>
      <c r="B51" s="129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6"/>
    </row>
  </sheetData>
  <mergeCells count="41">
    <mergeCell ref="A1:M1"/>
    <mergeCell ref="A2:C7"/>
    <mergeCell ref="D2:E2"/>
    <mergeCell ref="F2:H2"/>
    <mergeCell ref="I2:J2"/>
    <mergeCell ref="D3:E3"/>
    <mergeCell ref="F3:H3"/>
    <mergeCell ref="I3:J3"/>
    <mergeCell ref="D4:E4"/>
    <mergeCell ref="D7:E7"/>
    <mergeCell ref="F7:H7"/>
    <mergeCell ref="I7:J7"/>
    <mergeCell ref="D5:E5"/>
    <mergeCell ref="F5:H5"/>
    <mergeCell ref="I5:J5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39:B39"/>
    <mergeCell ref="A40:B40"/>
    <mergeCell ref="A41:B41"/>
    <mergeCell ref="K2:M2"/>
    <mergeCell ref="K3:M3"/>
    <mergeCell ref="K4:M4"/>
    <mergeCell ref="K5:M5"/>
    <mergeCell ref="K6:M6"/>
    <mergeCell ref="K7:M7"/>
    <mergeCell ref="F4:H4"/>
    <mergeCell ref="I4:J4"/>
    <mergeCell ref="A8:M8"/>
    <mergeCell ref="A9:M9"/>
    <mergeCell ref="D6:E6"/>
    <mergeCell ref="F6:H6"/>
    <mergeCell ref="I6:J6"/>
  </mergeCells>
  <printOptions horizontalCentered="1"/>
  <pageMargins left="0.25" right="0.25" top="0.75" bottom="0.75" header="0.3" footer="0.3"/>
  <pageSetup scale="49" orientation="landscape" horizontalDpi="300" verticalDpi="300" r:id="rId1"/>
  <headerFooter>
    <oddFooter>&amp;L&amp;F&amp;C&amp;A&amp;R&amp;D&amp;T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D14" sqref="D14"/>
    </sheetView>
  </sheetViews>
  <sheetFormatPr defaultColWidth="11.25" defaultRowHeight="15.5"/>
  <cols>
    <col min="1" max="1" width="3.75" customWidth="1"/>
    <col min="2" max="2" width="27" customWidth="1"/>
    <col min="3" max="4" width="15.75" customWidth="1"/>
  </cols>
  <sheetData>
    <row r="1" spans="1:19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19" s="2" customFormat="1" ht="18.5">
      <c r="A2" s="130"/>
      <c r="B2" s="130"/>
      <c r="C2" s="130"/>
      <c r="D2" s="130"/>
      <c r="E2" s="130"/>
      <c r="F2" s="37"/>
      <c r="G2" s="5"/>
      <c r="H2" s="174" t="str">
        <f>'M-COVER PAGE'!D2</f>
        <v>Factory</v>
      </c>
      <c r="I2" s="175"/>
      <c r="J2" s="109">
        <f>'M-COVER PAGE'!F2</f>
        <v>0</v>
      </c>
      <c r="K2" s="110"/>
      <c r="L2" s="176"/>
      <c r="M2" s="177" t="str">
        <f>'M-COVER PAGE'!I2</f>
        <v>Sample size</v>
      </c>
      <c r="N2" s="175"/>
      <c r="O2" s="133" t="str">
        <f>'M-COVER PAGE'!K2</f>
        <v>S/M</v>
      </c>
      <c r="P2" s="133"/>
      <c r="Q2" s="199"/>
      <c r="R2" s="216" t="s">
        <v>22</v>
      </c>
      <c r="S2" s="217"/>
    </row>
    <row r="3" spans="1:19" s="2" customFormat="1" ht="18.5">
      <c r="A3" s="130"/>
      <c r="B3" s="130"/>
      <c r="C3" s="130"/>
      <c r="D3" s="130"/>
      <c r="E3" s="130"/>
      <c r="F3" s="37"/>
      <c r="G3" s="5"/>
      <c r="H3" s="150" t="str">
        <f>'M-COVER PAGE'!D3</f>
        <v xml:space="preserve">Style </v>
      </c>
      <c r="I3" s="151"/>
      <c r="J3" s="171" t="str">
        <f>'M-COVER PAGE'!F3</f>
        <v>MSCHF</v>
      </c>
      <c r="K3" s="172"/>
      <c r="L3" s="173"/>
      <c r="M3" s="155" t="str">
        <f>'M-COVER PAGE'!I3</f>
        <v xml:space="preserve">Size range </v>
      </c>
      <c r="N3" s="151"/>
      <c r="O3" s="121" t="str">
        <f>'M-COVER PAGE'!K3</f>
        <v>S/M, L/XL</v>
      </c>
      <c r="P3" s="121"/>
      <c r="Q3" s="198"/>
      <c r="R3" s="218"/>
      <c r="S3" s="219"/>
    </row>
    <row r="4" spans="1:19" s="2" customFormat="1" ht="18.5">
      <c r="A4" s="130"/>
      <c r="B4" s="130"/>
      <c r="C4" s="130"/>
      <c r="D4" s="130"/>
      <c r="E4" s="130"/>
      <c r="F4" s="37"/>
      <c r="G4" s="5"/>
      <c r="H4" s="150" t="str">
        <f>'M-COVER PAGE'!D4</f>
        <v>Description</v>
      </c>
      <c r="I4" s="151"/>
      <c r="J4" s="112" t="str">
        <f>'M-COVER PAGE'!F4</f>
        <v>BUNGEE PANTS</v>
      </c>
      <c r="K4" s="113"/>
      <c r="L4" s="168"/>
      <c r="M4" s="155">
        <f>'M-COVER PAGE'!I4</f>
        <v>0</v>
      </c>
      <c r="N4" s="151"/>
      <c r="O4" s="121">
        <f>'M-COVER PAGE'!K4</f>
        <v>0</v>
      </c>
      <c r="P4" s="121"/>
      <c r="Q4" s="198"/>
      <c r="R4" s="220"/>
      <c r="S4" s="221"/>
    </row>
    <row r="5" spans="1:19" s="2" customFormat="1" ht="18.5">
      <c r="A5" s="130"/>
      <c r="B5" s="130"/>
      <c r="C5" s="130"/>
      <c r="D5" s="130"/>
      <c r="E5" s="130"/>
      <c r="F5" s="37"/>
      <c r="G5" s="6"/>
      <c r="H5" s="169" t="str">
        <f>'M-COVER PAGE'!D5</f>
        <v>Season</v>
      </c>
      <c r="I5" s="170"/>
      <c r="J5" s="112" t="str">
        <f>'M-COVER PAGE'!F5</f>
        <v>BIG TECH RUNNER</v>
      </c>
      <c r="K5" s="113"/>
      <c r="L5" s="168"/>
      <c r="M5" s="155" t="str">
        <f>'M-COVER PAGE'!I5</f>
        <v>Sample due date</v>
      </c>
      <c r="N5" s="151"/>
      <c r="O5" s="121">
        <f>'M-COVER PAGE'!K5</f>
        <v>0</v>
      </c>
      <c r="P5" s="121"/>
      <c r="Q5" s="198"/>
      <c r="R5" s="220"/>
      <c r="S5" s="221"/>
    </row>
    <row r="6" spans="1:19" s="2" customFormat="1" ht="18.5">
      <c r="A6" s="130"/>
      <c r="B6" s="130"/>
      <c r="C6" s="130"/>
      <c r="D6" s="130"/>
      <c r="E6" s="130"/>
      <c r="F6" s="37"/>
      <c r="G6" s="5"/>
      <c r="H6" s="150" t="str">
        <f>'M-COVER PAGE'!D6</f>
        <v>Date created</v>
      </c>
      <c r="I6" s="151"/>
      <c r="J6" s="152">
        <f>'M-COVER PAGE'!F6</f>
        <v>45368</v>
      </c>
      <c r="K6" s="153"/>
      <c r="L6" s="154"/>
      <c r="M6" s="155" t="str">
        <f>'M-COVER PAGE'!I6</f>
        <v>Reference style</v>
      </c>
      <c r="N6" s="151"/>
      <c r="O6" s="196">
        <f>'M-COVER PAGE'!K6</f>
        <v>0</v>
      </c>
      <c r="P6" s="196"/>
      <c r="Q6" s="197"/>
      <c r="R6" s="222"/>
      <c r="S6" s="223"/>
    </row>
    <row r="7" spans="1:19" s="2" customFormat="1" ht="19" thickBot="1">
      <c r="A7" s="130"/>
      <c r="B7" s="130"/>
      <c r="C7" s="130"/>
      <c r="D7" s="130"/>
      <c r="E7" s="130"/>
      <c r="F7" s="37"/>
      <c r="G7" s="5"/>
      <c r="H7" s="159" t="str">
        <f>'M-COVER PAGE'!D7</f>
        <v>Date revised</v>
      </c>
      <c r="I7" s="160"/>
      <c r="J7" s="161" t="str">
        <f>'M-COVER PAGE'!F7</f>
        <v>5/14/2024, 5/22/24</v>
      </c>
      <c r="K7" s="162"/>
      <c r="L7" s="163"/>
      <c r="M7" s="164" t="str">
        <f>'M-COVER PAGE'!I7</f>
        <v>STATUS</v>
      </c>
      <c r="N7" s="160"/>
      <c r="O7" s="184" t="str">
        <f>'M-COVER PAGE'!K7</f>
        <v>SUBMIT PROTO</v>
      </c>
      <c r="P7" s="184"/>
      <c r="Q7" s="185"/>
      <c r="R7" s="224"/>
      <c r="S7" s="225"/>
    </row>
    <row r="8" spans="1:19" ht="9" customHeight="1">
      <c r="A8" s="123"/>
      <c r="B8" s="123"/>
      <c r="C8" s="123"/>
      <c r="D8" s="123"/>
      <c r="E8" s="123"/>
      <c r="F8" s="123"/>
      <c r="G8" s="123"/>
      <c r="H8" s="124"/>
      <c r="I8" s="124"/>
      <c r="J8" s="124"/>
      <c r="K8" s="124"/>
      <c r="L8" s="124"/>
      <c r="M8" s="124"/>
      <c r="N8" s="124"/>
      <c r="O8" s="123"/>
      <c r="P8" s="123"/>
      <c r="Q8" s="123"/>
      <c r="R8" s="123"/>
      <c r="S8" s="123"/>
    </row>
    <row r="9" spans="1:19" ht="24" thickBot="1">
      <c r="A9" s="125" t="s">
        <v>68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</row>
    <row r="10" spans="1:19" s="3" customFormat="1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1"/>
    </row>
    <row r="11" spans="1:19">
      <c r="A11" s="32"/>
      <c r="B11" s="4" t="s">
        <v>69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3"/>
    </row>
    <row r="12" spans="1:19">
      <c r="A12" s="32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3"/>
    </row>
    <row r="13" spans="1:19">
      <c r="A13" s="32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3"/>
    </row>
    <row r="14" spans="1:19">
      <c r="A14" s="3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3"/>
    </row>
    <row r="15" spans="1:19">
      <c r="A15" s="3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3"/>
    </row>
    <row r="16" spans="1:19">
      <c r="A16" s="3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3"/>
    </row>
    <row r="17" spans="1:19">
      <c r="A17" s="3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3"/>
    </row>
    <row r="18" spans="1:19">
      <c r="A18" s="3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3"/>
    </row>
    <row r="19" spans="1:19">
      <c r="A19" s="3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3"/>
    </row>
    <row r="20" spans="1:19">
      <c r="A20" s="3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3"/>
    </row>
    <row r="21" spans="1:19">
      <c r="A21" s="3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3"/>
    </row>
    <row r="22" spans="1:19">
      <c r="A22" s="3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3"/>
    </row>
    <row r="23" spans="1:19">
      <c r="A23" s="3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3"/>
    </row>
    <row r="24" spans="1:19">
      <c r="A24" s="3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</row>
    <row r="25" spans="1:19">
      <c r="A25" s="3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3"/>
    </row>
    <row r="26" spans="1:19">
      <c r="A26" s="3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3"/>
    </row>
    <row r="27" spans="1:19">
      <c r="A27" s="3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3"/>
    </row>
    <row r="28" spans="1:19">
      <c r="A28" s="3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3"/>
    </row>
    <row r="29" spans="1:19">
      <c r="A29" s="32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</row>
    <row r="30" spans="1:19">
      <c r="A30" s="32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</row>
    <row r="31" spans="1:19">
      <c r="A31" s="32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3"/>
    </row>
    <row r="32" spans="1:19">
      <c r="A32" s="32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3"/>
    </row>
    <row r="33" spans="1:19">
      <c r="A33" s="32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3"/>
    </row>
    <row r="34" spans="1:19">
      <c r="A34" s="32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3"/>
    </row>
    <row r="35" spans="1:19">
      <c r="A35" s="32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3"/>
    </row>
    <row r="36" spans="1:19">
      <c r="A36" s="32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</row>
    <row r="37" spans="1:19">
      <c r="A37" s="32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3"/>
    </row>
    <row r="38" spans="1:19">
      <c r="A38" s="32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3"/>
    </row>
    <row r="39" spans="1:19">
      <c r="A39" s="32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3"/>
    </row>
    <row r="40" spans="1:19">
      <c r="A40" s="32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3"/>
    </row>
    <row r="41" spans="1:19">
      <c r="A41" s="3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</row>
    <row r="42" spans="1:19">
      <c r="A42" s="3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</row>
    <row r="43" spans="1:19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</row>
    <row r="44" spans="1:19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</row>
    <row r="45" spans="1:19">
      <c r="A45" s="32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3"/>
    </row>
    <row r="46" spans="1:19">
      <c r="A46" s="32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3"/>
    </row>
    <row r="47" spans="1:19">
      <c r="A47" s="32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3"/>
    </row>
    <row r="48" spans="1:19">
      <c r="A48" s="32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3"/>
    </row>
    <row r="49" spans="1:19">
      <c r="A49" s="32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3"/>
    </row>
    <row r="50" spans="1:19">
      <c r="A50" s="32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3"/>
    </row>
    <row r="51" spans="1:19" ht="16" thickBot="1">
      <c r="A51" s="34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6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D14" sqref="D14"/>
    </sheetView>
  </sheetViews>
  <sheetFormatPr defaultColWidth="11.25" defaultRowHeight="15.5"/>
  <cols>
    <col min="1" max="1" width="3.75" customWidth="1"/>
    <col min="2" max="2" width="27" customWidth="1"/>
    <col min="3" max="4" width="15.75" customWidth="1"/>
  </cols>
  <sheetData>
    <row r="1" spans="1:19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19" s="2" customFormat="1" ht="18.5">
      <c r="A2" s="130"/>
      <c r="B2" s="130"/>
      <c r="C2" s="130"/>
      <c r="D2" s="130"/>
      <c r="E2" s="130"/>
      <c r="F2" s="37"/>
      <c r="G2" s="5"/>
      <c r="H2" s="174" t="str">
        <f>'M-COVER PAGE'!D2</f>
        <v>Factory</v>
      </c>
      <c r="I2" s="175"/>
      <c r="J2" s="109">
        <f>'M-COVER PAGE'!F2</f>
        <v>0</v>
      </c>
      <c r="K2" s="110"/>
      <c r="L2" s="176"/>
      <c r="M2" s="177" t="str">
        <f>'M-COVER PAGE'!I2</f>
        <v>Sample size</v>
      </c>
      <c r="N2" s="175"/>
      <c r="O2" s="133" t="str">
        <f>'M-COVER PAGE'!K2</f>
        <v>S/M</v>
      </c>
      <c r="P2" s="133"/>
      <c r="Q2" s="199"/>
      <c r="R2" s="216" t="s">
        <v>22</v>
      </c>
      <c r="S2" s="217"/>
    </row>
    <row r="3" spans="1:19" s="2" customFormat="1" ht="18.5">
      <c r="A3" s="130"/>
      <c r="B3" s="130"/>
      <c r="C3" s="130"/>
      <c r="D3" s="130"/>
      <c r="E3" s="130"/>
      <c r="F3" s="37"/>
      <c r="G3" s="5"/>
      <c r="H3" s="150" t="str">
        <f>'M-COVER PAGE'!D3</f>
        <v xml:space="preserve">Style </v>
      </c>
      <c r="I3" s="151"/>
      <c r="J3" s="171" t="str">
        <f>'M-COVER PAGE'!F3</f>
        <v>MSCHF</v>
      </c>
      <c r="K3" s="172"/>
      <c r="L3" s="173"/>
      <c r="M3" s="155" t="str">
        <f>'M-COVER PAGE'!I3</f>
        <v xml:space="preserve">Size range </v>
      </c>
      <c r="N3" s="151"/>
      <c r="O3" s="121" t="str">
        <f>'M-COVER PAGE'!K3</f>
        <v>S/M, L/XL</v>
      </c>
      <c r="P3" s="121"/>
      <c r="Q3" s="198"/>
      <c r="R3" s="218"/>
      <c r="S3" s="219"/>
    </row>
    <row r="4" spans="1:19" s="2" customFormat="1" ht="18.5">
      <c r="A4" s="130"/>
      <c r="B4" s="130"/>
      <c r="C4" s="130"/>
      <c r="D4" s="130"/>
      <c r="E4" s="130"/>
      <c r="F4" s="37"/>
      <c r="G4" s="5"/>
      <c r="H4" s="150" t="str">
        <f>'M-COVER PAGE'!D4</f>
        <v>Description</v>
      </c>
      <c r="I4" s="151"/>
      <c r="J4" s="112" t="str">
        <f>'M-COVER PAGE'!F4</f>
        <v>BUNGEE PANTS</v>
      </c>
      <c r="K4" s="113"/>
      <c r="L4" s="168"/>
      <c r="M4" s="155">
        <f>'M-COVER PAGE'!I4</f>
        <v>0</v>
      </c>
      <c r="N4" s="151"/>
      <c r="O4" s="121">
        <f>'M-COVER PAGE'!K4</f>
        <v>0</v>
      </c>
      <c r="P4" s="121"/>
      <c r="Q4" s="198"/>
      <c r="R4" s="220"/>
      <c r="S4" s="221"/>
    </row>
    <row r="5" spans="1:19" s="2" customFormat="1" ht="18.5">
      <c r="A5" s="130"/>
      <c r="B5" s="130"/>
      <c r="C5" s="130"/>
      <c r="D5" s="130"/>
      <c r="E5" s="130"/>
      <c r="F5" s="37"/>
      <c r="G5" s="6"/>
      <c r="H5" s="169" t="str">
        <f>'M-COVER PAGE'!D5</f>
        <v>Season</v>
      </c>
      <c r="I5" s="170"/>
      <c r="J5" s="112" t="str">
        <f>'M-COVER PAGE'!F5</f>
        <v>BIG TECH RUNNER</v>
      </c>
      <c r="K5" s="113"/>
      <c r="L5" s="168"/>
      <c r="M5" s="155" t="str">
        <f>'M-COVER PAGE'!I5</f>
        <v>Sample due date</v>
      </c>
      <c r="N5" s="151"/>
      <c r="O5" s="121">
        <f>'M-COVER PAGE'!K5</f>
        <v>0</v>
      </c>
      <c r="P5" s="121"/>
      <c r="Q5" s="198"/>
      <c r="R5" s="220"/>
      <c r="S5" s="221"/>
    </row>
    <row r="6" spans="1:19" s="2" customFormat="1" ht="18.5">
      <c r="A6" s="130"/>
      <c r="B6" s="130"/>
      <c r="C6" s="130"/>
      <c r="D6" s="130"/>
      <c r="E6" s="130"/>
      <c r="F6" s="37"/>
      <c r="G6" s="5"/>
      <c r="H6" s="150" t="str">
        <f>'M-COVER PAGE'!D6</f>
        <v>Date created</v>
      </c>
      <c r="I6" s="151"/>
      <c r="J6" s="152">
        <f>'M-COVER PAGE'!F6</f>
        <v>45368</v>
      </c>
      <c r="K6" s="153"/>
      <c r="L6" s="154"/>
      <c r="M6" s="155" t="str">
        <f>'M-COVER PAGE'!I6</f>
        <v>Reference style</v>
      </c>
      <c r="N6" s="151"/>
      <c r="O6" s="196">
        <f>'M-COVER PAGE'!K6</f>
        <v>0</v>
      </c>
      <c r="P6" s="196"/>
      <c r="Q6" s="197"/>
      <c r="R6" s="222"/>
      <c r="S6" s="223"/>
    </row>
    <row r="7" spans="1:19" s="2" customFormat="1" ht="19" thickBot="1">
      <c r="A7" s="130"/>
      <c r="B7" s="130"/>
      <c r="C7" s="130"/>
      <c r="D7" s="130"/>
      <c r="E7" s="130"/>
      <c r="F7" s="37"/>
      <c r="G7" s="5"/>
      <c r="H7" s="159" t="str">
        <f>'M-COVER PAGE'!D7</f>
        <v>Date revised</v>
      </c>
      <c r="I7" s="160"/>
      <c r="J7" s="161" t="str">
        <f>'M-COVER PAGE'!F7</f>
        <v>5/14/2024, 5/22/24</v>
      </c>
      <c r="K7" s="162"/>
      <c r="L7" s="163"/>
      <c r="M7" s="164" t="str">
        <f>'M-COVER PAGE'!I7</f>
        <v>STATUS</v>
      </c>
      <c r="N7" s="160"/>
      <c r="O7" s="184" t="str">
        <f>'M-COVER PAGE'!K7</f>
        <v>SUBMIT PROTO</v>
      </c>
      <c r="P7" s="184"/>
      <c r="Q7" s="185"/>
      <c r="R7" s="224"/>
      <c r="S7" s="225"/>
    </row>
    <row r="8" spans="1:19" ht="9" customHeight="1">
      <c r="A8" s="123"/>
      <c r="B8" s="123"/>
      <c r="C8" s="123"/>
      <c r="D8" s="123"/>
      <c r="E8" s="123"/>
      <c r="F8" s="123"/>
      <c r="G8" s="123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</row>
    <row r="9" spans="1:19" ht="24" thickBot="1">
      <c r="A9" s="125" t="s">
        <v>71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</row>
    <row r="10" spans="1:19" s="3" customFormat="1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1"/>
    </row>
    <row r="11" spans="1:19">
      <c r="A11" s="32"/>
      <c r="B11" s="4" t="s">
        <v>69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3"/>
    </row>
    <row r="12" spans="1:19">
      <c r="A12" s="32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3"/>
    </row>
    <row r="13" spans="1:19">
      <c r="A13" s="32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3"/>
    </row>
    <row r="14" spans="1:19">
      <c r="A14" s="3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3"/>
    </row>
    <row r="15" spans="1:19">
      <c r="A15" s="3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3"/>
    </row>
    <row r="16" spans="1:19">
      <c r="A16" s="3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3"/>
    </row>
    <row r="17" spans="1:19">
      <c r="A17" s="3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3"/>
    </row>
    <row r="18" spans="1:19">
      <c r="A18" s="3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3"/>
    </row>
    <row r="19" spans="1:19">
      <c r="A19" s="3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3"/>
    </row>
    <row r="20" spans="1:19">
      <c r="A20" s="3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3"/>
    </row>
    <row r="21" spans="1:19">
      <c r="A21" s="3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3"/>
    </row>
    <row r="22" spans="1:19">
      <c r="A22" s="3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3"/>
    </row>
    <row r="23" spans="1:19">
      <c r="A23" s="3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3"/>
    </row>
    <row r="24" spans="1:19">
      <c r="A24" s="3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</row>
    <row r="25" spans="1:19">
      <c r="A25" s="3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3"/>
    </row>
    <row r="26" spans="1:19">
      <c r="A26" s="3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3"/>
    </row>
    <row r="27" spans="1:19">
      <c r="A27" s="3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3"/>
    </row>
    <row r="28" spans="1:19">
      <c r="A28" s="3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3"/>
    </row>
    <row r="29" spans="1:19">
      <c r="A29" s="32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</row>
    <row r="30" spans="1:19">
      <c r="A30" s="32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</row>
    <row r="31" spans="1:19">
      <c r="A31" s="32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3"/>
    </row>
    <row r="32" spans="1:19">
      <c r="A32" s="32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3"/>
    </row>
    <row r="33" spans="1:19">
      <c r="A33" s="32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3"/>
    </row>
    <row r="34" spans="1:19">
      <c r="A34" s="32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3"/>
    </row>
    <row r="35" spans="1:19">
      <c r="A35" s="32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3"/>
    </row>
    <row r="36" spans="1:19">
      <c r="A36" s="32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</row>
    <row r="37" spans="1:19">
      <c r="A37" s="32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3"/>
    </row>
    <row r="38" spans="1:19">
      <c r="A38" s="32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3"/>
    </row>
    <row r="39" spans="1:19">
      <c r="A39" s="32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3"/>
    </row>
    <row r="40" spans="1:19">
      <c r="A40" s="32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3"/>
    </row>
    <row r="41" spans="1:19">
      <c r="A41" s="3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</row>
    <row r="42" spans="1:19">
      <c r="A42" s="3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</row>
    <row r="43" spans="1:19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</row>
    <row r="44" spans="1:19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</row>
    <row r="45" spans="1:19">
      <c r="A45" s="32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3"/>
    </row>
    <row r="46" spans="1:19">
      <c r="A46" s="32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3"/>
    </row>
    <row r="47" spans="1:19">
      <c r="A47" s="32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3"/>
    </row>
    <row r="48" spans="1:19">
      <c r="A48" s="32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3"/>
    </row>
    <row r="49" spans="1:19">
      <c r="A49" s="32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3"/>
    </row>
    <row r="50" spans="1:19">
      <c r="A50" s="32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3"/>
    </row>
    <row r="51" spans="1:19" ht="16" thickBot="1">
      <c r="A51" s="34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6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D14" sqref="D14"/>
    </sheetView>
  </sheetViews>
  <sheetFormatPr defaultColWidth="11.25" defaultRowHeight="15.5"/>
  <cols>
    <col min="1" max="1" width="3.75" customWidth="1"/>
    <col min="2" max="2" width="27" customWidth="1"/>
    <col min="3" max="4" width="15.75" customWidth="1"/>
  </cols>
  <sheetData>
    <row r="1" spans="1:19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19" s="2" customFormat="1" ht="18.5">
      <c r="A2" s="130"/>
      <c r="B2" s="130"/>
      <c r="C2" s="130"/>
      <c r="D2" s="130"/>
      <c r="E2" s="130"/>
      <c r="F2" s="37"/>
      <c r="G2" s="5"/>
      <c r="H2" s="174" t="str">
        <f>'M-COVER PAGE'!D2</f>
        <v>Factory</v>
      </c>
      <c r="I2" s="175"/>
      <c r="J2" s="109">
        <f>'M-COVER PAGE'!F2</f>
        <v>0</v>
      </c>
      <c r="K2" s="110"/>
      <c r="L2" s="176"/>
      <c r="M2" s="177" t="str">
        <f>'M-COVER PAGE'!I2</f>
        <v>Sample size</v>
      </c>
      <c r="N2" s="175"/>
      <c r="O2" s="133" t="str">
        <f>'M-COVER PAGE'!K2</f>
        <v>S/M</v>
      </c>
      <c r="P2" s="133"/>
      <c r="Q2" s="199"/>
      <c r="R2" s="216" t="s">
        <v>22</v>
      </c>
      <c r="S2" s="217"/>
    </row>
    <row r="3" spans="1:19" s="2" customFormat="1" ht="18.5">
      <c r="A3" s="130"/>
      <c r="B3" s="130"/>
      <c r="C3" s="130"/>
      <c r="D3" s="130"/>
      <c r="E3" s="130"/>
      <c r="F3" s="37"/>
      <c r="G3" s="5"/>
      <c r="H3" s="150" t="str">
        <f>'M-COVER PAGE'!D3</f>
        <v xml:space="preserve">Style </v>
      </c>
      <c r="I3" s="151"/>
      <c r="J3" s="171" t="str">
        <f>'M-COVER PAGE'!F3</f>
        <v>MSCHF</v>
      </c>
      <c r="K3" s="172"/>
      <c r="L3" s="173"/>
      <c r="M3" s="155" t="str">
        <f>'M-COVER PAGE'!I3</f>
        <v xml:space="preserve">Size range </v>
      </c>
      <c r="N3" s="151"/>
      <c r="O3" s="121" t="str">
        <f>'M-COVER PAGE'!K3</f>
        <v>S/M, L/XL</v>
      </c>
      <c r="P3" s="121"/>
      <c r="Q3" s="198"/>
      <c r="R3" s="218"/>
      <c r="S3" s="219"/>
    </row>
    <row r="4" spans="1:19" s="2" customFormat="1" ht="18.5">
      <c r="A4" s="130"/>
      <c r="B4" s="130"/>
      <c r="C4" s="130"/>
      <c r="D4" s="130"/>
      <c r="E4" s="130"/>
      <c r="F4" s="37"/>
      <c r="G4" s="5"/>
      <c r="H4" s="150" t="str">
        <f>'M-COVER PAGE'!D4</f>
        <v>Description</v>
      </c>
      <c r="I4" s="151"/>
      <c r="J4" s="112" t="str">
        <f>'M-COVER PAGE'!F4</f>
        <v>BUNGEE PANTS</v>
      </c>
      <c r="K4" s="113"/>
      <c r="L4" s="168"/>
      <c r="M4" s="155">
        <f>'M-COVER PAGE'!I4</f>
        <v>0</v>
      </c>
      <c r="N4" s="151"/>
      <c r="O4" s="121">
        <f>'M-COVER PAGE'!K4</f>
        <v>0</v>
      </c>
      <c r="P4" s="121"/>
      <c r="Q4" s="198"/>
      <c r="R4" s="220"/>
      <c r="S4" s="221"/>
    </row>
    <row r="5" spans="1:19" s="2" customFormat="1" ht="18.5">
      <c r="A5" s="130"/>
      <c r="B5" s="130"/>
      <c r="C5" s="130"/>
      <c r="D5" s="130"/>
      <c r="E5" s="130"/>
      <c r="F5" s="37"/>
      <c r="G5" s="6"/>
      <c r="H5" s="169" t="str">
        <f>'M-COVER PAGE'!D5</f>
        <v>Season</v>
      </c>
      <c r="I5" s="170"/>
      <c r="J5" s="112" t="str">
        <f>'M-COVER PAGE'!F5</f>
        <v>BIG TECH RUNNER</v>
      </c>
      <c r="K5" s="113"/>
      <c r="L5" s="168"/>
      <c r="M5" s="155" t="str">
        <f>'M-COVER PAGE'!I5</f>
        <v>Sample due date</v>
      </c>
      <c r="N5" s="151"/>
      <c r="O5" s="121">
        <f>'M-COVER PAGE'!K5</f>
        <v>0</v>
      </c>
      <c r="P5" s="121"/>
      <c r="Q5" s="198"/>
      <c r="R5" s="220"/>
      <c r="S5" s="221"/>
    </row>
    <row r="6" spans="1:19" s="2" customFormat="1" ht="18.5">
      <c r="A6" s="130"/>
      <c r="B6" s="130"/>
      <c r="C6" s="130"/>
      <c r="D6" s="130"/>
      <c r="E6" s="130"/>
      <c r="F6" s="37"/>
      <c r="G6" s="5"/>
      <c r="H6" s="150" t="str">
        <f>'M-COVER PAGE'!D6</f>
        <v>Date created</v>
      </c>
      <c r="I6" s="151"/>
      <c r="J6" s="152">
        <f>'M-COVER PAGE'!F6</f>
        <v>45368</v>
      </c>
      <c r="K6" s="153"/>
      <c r="L6" s="154"/>
      <c r="M6" s="155" t="str">
        <f>'M-COVER PAGE'!I6</f>
        <v>Reference style</v>
      </c>
      <c r="N6" s="151"/>
      <c r="O6" s="196">
        <f>'M-COVER PAGE'!K6</f>
        <v>0</v>
      </c>
      <c r="P6" s="196"/>
      <c r="Q6" s="197"/>
      <c r="R6" s="222"/>
      <c r="S6" s="223"/>
    </row>
    <row r="7" spans="1:19" s="2" customFormat="1" ht="19" thickBot="1">
      <c r="A7" s="130"/>
      <c r="B7" s="130"/>
      <c r="C7" s="130"/>
      <c r="D7" s="130"/>
      <c r="E7" s="130"/>
      <c r="F7" s="37"/>
      <c r="G7" s="5"/>
      <c r="H7" s="159" t="str">
        <f>'M-COVER PAGE'!D7</f>
        <v>Date revised</v>
      </c>
      <c r="I7" s="160"/>
      <c r="J7" s="161" t="str">
        <f>'M-COVER PAGE'!F7</f>
        <v>5/14/2024, 5/22/24</v>
      </c>
      <c r="K7" s="162"/>
      <c r="L7" s="163"/>
      <c r="M7" s="164" t="str">
        <f>'M-COVER PAGE'!I7</f>
        <v>STATUS</v>
      </c>
      <c r="N7" s="160"/>
      <c r="O7" s="184" t="str">
        <f>'M-COVER PAGE'!K7</f>
        <v>SUBMIT PROTO</v>
      </c>
      <c r="P7" s="184"/>
      <c r="Q7" s="185"/>
      <c r="R7" s="224"/>
      <c r="S7" s="225"/>
    </row>
    <row r="8" spans="1:19" ht="9" customHeight="1">
      <c r="A8" s="123"/>
      <c r="B8" s="123"/>
      <c r="C8" s="123"/>
      <c r="D8" s="123"/>
      <c r="E8" s="123"/>
      <c r="F8" s="123"/>
      <c r="G8" s="123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</row>
    <row r="9" spans="1:19" ht="24" thickBot="1">
      <c r="A9" s="125" t="s">
        <v>70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</row>
    <row r="10" spans="1:19" s="3" customFormat="1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1"/>
    </row>
    <row r="11" spans="1:19">
      <c r="A11" s="32"/>
      <c r="B11" s="4" t="s">
        <v>69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3"/>
    </row>
    <row r="12" spans="1:19">
      <c r="A12" s="32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3"/>
    </row>
    <row r="13" spans="1:19">
      <c r="A13" s="32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3"/>
    </row>
    <row r="14" spans="1:19">
      <c r="A14" s="3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3"/>
    </row>
    <row r="15" spans="1:19">
      <c r="A15" s="3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3"/>
    </row>
    <row r="16" spans="1:19">
      <c r="A16" s="3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3"/>
    </row>
    <row r="17" spans="1:19">
      <c r="A17" s="3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3"/>
    </row>
    <row r="18" spans="1:19">
      <c r="A18" s="3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3"/>
    </row>
    <row r="19" spans="1:19">
      <c r="A19" s="3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3"/>
    </row>
    <row r="20" spans="1:19">
      <c r="A20" s="3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3"/>
    </row>
    <row r="21" spans="1:19">
      <c r="A21" s="3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3"/>
    </row>
    <row r="22" spans="1:19">
      <c r="A22" s="3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3"/>
    </row>
    <row r="23" spans="1:19">
      <c r="A23" s="32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3"/>
    </row>
    <row r="24" spans="1:19">
      <c r="A24" s="32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3"/>
    </row>
    <row r="25" spans="1:19">
      <c r="A25" s="32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3"/>
    </row>
    <row r="26" spans="1:19">
      <c r="A26" s="32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3"/>
    </row>
    <row r="27" spans="1:19">
      <c r="A27" s="3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3"/>
    </row>
    <row r="28" spans="1:19">
      <c r="A28" s="3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3"/>
    </row>
    <row r="29" spans="1:19">
      <c r="A29" s="32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3"/>
    </row>
    <row r="30" spans="1:19">
      <c r="A30" s="32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3"/>
    </row>
    <row r="31" spans="1:19">
      <c r="A31" s="32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3"/>
    </row>
    <row r="32" spans="1:19">
      <c r="A32" s="32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3"/>
    </row>
    <row r="33" spans="1:19">
      <c r="A33" s="32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3"/>
    </row>
    <row r="34" spans="1:19">
      <c r="A34" s="32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3"/>
    </row>
    <row r="35" spans="1:19">
      <c r="A35" s="32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3"/>
    </row>
    <row r="36" spans="1:19">
      <c r="A36" s="32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3"/>
    </row>
    <row r="37" spans="1:19">
      <c r="A37" s="32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3"/>
    </row>
    <row r="38" spans="1:19">
      <c r="A38" s="32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3"/>
    </row>
    <row r="39" spans="1:19">
      <c r="A39" s="32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3"/>
    </row>
    <row r="40" spans="1:19">
      <c r="A40" s="32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3"/>
    </row>
    <row r="41" spans="1:19">
      <c r="A41" s="3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3"/>
    </row>
    <row r="42" spans="1:19">
      <c r="A42" s="3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3"/>
    </row>
    <row r="43" spans="1:19">
      <c r="A43" s="32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3"/>
    </row>
    <row r="44" spans="1:19">
      <c r="A44" s="32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3"/>
    </row>
    <row r="45" spans="1:19">
      <c r="A45" s="32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3"/>
    </row>
    <row r="46" spans="1:19">
      <c r="A46" s="32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3"/>
    </row>
    <row r="47" spans="1:19">
      <c r="A47" s="32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3"/>
    </row>
    <row r="48" spans="1:19">
      <c r="A48" s="32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3"/>
    </row>
    <row r="49" spans="1:19">
      <c r="A49" s="32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3"/>
    </row>
    <row r="50" spans="1:19">
      <c r="A50" s="32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3"/>
    </row>
    <row r="51" spans="1:19" ht="16" thickBot="1">
      <c r="A51" s="34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6"/>
    </row>
  </sheetData>
  <mergeCells count="29"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5A02-D88A-45F6-ABE2-62738E42ECBD}">
  <sheetPr>
    <tabColor theme="4" tint="0.59999389629810485"/>
    <pageSetUpPr fitToPage="1"/>
  </sheetPr>
  <dimension ref="A1:R41"/>
  <sheetViews>
    <sheetView topLeftCell="A4" zoomScale="65" zoomScaleNormal="65" zoomScalePageLayoutView="90" workbookViewId="0">
      <selection activeCell="F26" sqref="F26"/>
    </sheetView>
  </sheetViews>
  <sheetFormatPr defaultColWidth="11.25" defaultRowHeight="15.5"/>
  <cols>
    <col min="1" max="1" width="14.25" customWidth="1"/>
    <col min="2" max="2" width="48" customWidth="1"/>
    <col min="3" max="3" width="19.75" customWidth="1"/>
    <col min="4" max="13" width="17.58203125" customWidth="1"/>
    <col min="14" max="14" width="1" customWidth="1"/>
  </cols>
  <sheetData>
    <row r="1" spans="1:13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s="2" customFormat="1" ht="18.5">
      <c r="A2" s="47"/>
      <c r="B2" s="47"/>
      <c r="C2" s="47"/>
      <c r="D2" s="174" t="str">
        <f>'M-COVER PAGE'!D2</f>
        <v>Factory</v>
      </c>
      <c r="E2" s="175"/>
      <c r="F2" s="109" t="str">
        <f>'M-COVER PAGE'!F5</f>
        <v>BIG TECH RUNNER</v>
      </c>
      <c r="G2" s="110"/>
      <c r="H2" s="176"/>
      <c r="I2" s="177" t="str">
        <f>'M-COVER PAGE'!I2</f>
        <v>Sample size</v>
      </c>
      <c r="J2" s="175"/>
      <c r="K2" s="109" t="str">
        <f>'M-COVER PAGE'!K2</f>
        <v>S/M</v>
      </c>
      <c r="L2" s="110"/>
      <c r="M2" s="111"/>
    </row>
    <row r="3" spans="1:13" s="2" customFormat="1" ht="18.5">
      <c r="A3" s="47"/>
      <c r="B3" s="47"/>
      <c r="C3" s="47"/>
      <c r="D3" s="150" t="str">
        <f>'M-COVER PAGE'!D3</f>
        <v xml:space="preserve">Style </v>
      </c>
      <c r="E3" s="151"/>
      <c r="F3" s="171" t="str">
        <f>'M-COVER PAGE'!F3</f>
        <v>MSCHF</v>
      </c>
      <c r="G3" s="172"/>
      <c r="H3" s="173"/>
      <c r="I3" s="155" t="str">
        <f>'M-COVER PAGE'!I3</f>
        <v xml:space="preserve">Size range </v>
      </c>
      <c r="J3" s="151"/>
      <c r="K3" s="112" t="str">
        <f>'M-COVER PAGE'!K3</f>
        <v>S/M, L/XL</v>
      </c>
      <c r="L3" s="113"/>
      <c r="M3" s="114"/>
    </row>
    <row r="4" spans="1:13" s="2" customFormat="1" ht="18.5">
      <c r="A4" s="47"/>
      <c r="B4" s="47"/>
      <c r="C4" s="47"/>
      <c r="D4" s="150" t="str">
        <f>'M-COVER PAGE'!D4</f>
        <v>Description</v>
      </c>
      <c r="E4" s="151"/>
      <c r="F4" s="112" t="str">
        <f>'M-COVER PAGE'!F4</f>
        <v>BUNGEE PANTS</v>
      </c>
      <c r="G4" s="113"/>
      <c r="H4" s="168"/>
      <c r="I4" s="155">
        <f>'M-COVER PAGE'!I4</f>
        <v>0</v>
      </c>
      <c r="J4" s="151"/>
      <c r="K4" s="112">
        <f>'M-COVER PAGE'!K4</f>
        <v>0</v>
      </c>
      <c r="L4" s="113"/>
      <c r="M4" s="114"/>
    </row>
    <row r="5" spans="1:13" s="2" customFormat="1" ht="18.5">
      <c r="A5" s="47"/>
      <c r="B5" s="47"/>
      <c r="C5" s="47"/>
      <c r="D5" s="169" t="str">
        <f>'M-COVER PAGE'!D5</f>
        <v>Season</v>
      </c>
      <c r="E5" s="170"/>
      <c r="F5" s="112" t="str">
        <f>'M-COVER PAGE'!F5</f>
        <v>BIG TECH RUNNER</v>
      </c>
      <c r="G5" s="113"/>
      <c r="H5" s="168"/>
      <c r="I5" s="155" t="str">
        <f>'M-COVER PAGE'!I5</f>
        <v>Sample due date</v>
      </c>
      <c r="J5" s="151"/>
      <c r="K5" s="112">
        <f>'M-COVER PAGE'!K5</f>
        <v>0</v>
      </c>
      <c r="L5" s="113"/>
      <c r="M5" s="114"/>
    </row>
    <row r="6" spans="1:13" s="2" customFormat="1" ht="18.5">
      <c r="A6" s="47"/>
      <c r="B6" s="47"/>
      <c r="C6" s="47"/>
      <c r="D6" s="150" t="str">
        <f>'M-COVER PAGE'!D6</f>
        <v>Date created</v>
      </c>
      <c r="E6" s="151"/>
      <c r="F6" s="152">
        <f>'M-COVER PAGE'!F6</f>
        <v>45368</v>
      </c>
      <c r="G6" s="153"/>
      <c r="H6" s="154"/>
      <c r="I6" s="155" t="str">
        <f>'M-COVER PAGE'!I6</f>
        <v>Reference style</v>
      </c>
      <c r="J6" s="151"/>
      <c r="K6" s="156">
        <f>'M-COVER PAGE'!K6</f>
        <v>0</v>
      </c>
      <c r="L6" s="157"/>
      <c r="M6" s="158"/>
    </row>
    <row r="7" spans="1:13" s="2" customFormat="1" ht="19" thickBot="1">
      <c r="A7" s="47"/>
      <c r="B7" s="47"/>
      <c r="C7" s="47"/>
      <c r="D7" s="159" t="str">
        <f>'M-COVER PAGE'!D7</f>
        <v>Date revised</v>
      </c>
      <c r="E7" s="160"/>
      <c r="F7" s="161" t="str">
        <f>'M-COVER PAGE'!F7</f>
        <v>5/14/2024, 5/22/24</v>
      </c>
      <c r="G7" s="162"/>
      <c r="H7" s="163"/>
      <c r="I7" s="164" t="str">
        <f>'M-COVER PAGE'!I7</f>
        <v>STATUS</v>
      </c>
      <c r="J7" s="160"/>
      <c r="K7" s="165" t="str">
        <f>'M-COVER PAGE'!K7</f>
        <v>SUBMIT PROTO</v>
      </c>
      <c r="L7" s="166"/>
      <c r="M7" s="167"/>
    </row>
    <row r="8" spans="1:13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</row>
    <row r="9" spans="1:13" ht="24" thickBot="1">
      <c r="A9" s="140" t="s">
        <v>5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</row>
    <row r="10" spans="1:13" s="3" customFormat="1" ht="18.5">
      <c r="A10" s="53" t="s">
        <v>6</v>
      </c>
      <c r="B10" s="54" t="s">
        <v>7</v>
      </c>
      <c r="C10" s="54" t="s">
        <v>9</v>
      </c>
      <c r="D10" s="55" t="s">
        <v>90</v>
      </c>
      <c r="E10" s="55" t="s">
        <v>8</v>
      </c>
      <c r="F10" s="55" t="s">
        <v>16</v>
      </c>
      <c r="G10" s="55" t="s">
        <v>17</v>
      </c>
      <c r="H10" s="55" t="s">
        <v>18</v>
      </c>
      <c r="I10" s="55" t="s">
        <v>19</v>
      </c>
      <c r="J10" s="55" t="s">
        <v>20</v>
      </c>
      <c r="K10" s="55" t="s">
        <v>93</v>
      </c>
      <c r="L10" s="55"/>
      <c r="M10" s="56"/>
    </row>
    <row r="11" spans="1:13" ht="40.5" customHeight="1">
      <c r="A11" s="57" t="s">
        <v>10</v>
      </c>
      <c r="B11" s="58" t="s">
        <v>118</v>
      </c>
      <c r="C11" s="58" t="s">
        <v>94</v>
      </c>
      <c r="D11" s="58"/>
      <c r="E11" s="65" t="s">
        <v>95</v>
      </c>
      <c r="F11" s="58" t="s">
        <v>119</v>
      </c>
      <c r="G11" s="58"/>
      <c r="H11" s="58"/>
      <c r="I11" s="58"/>
      <c r="J11" s="59"/>
      <c r="K11" s="144" t="s">
        <v>120</v>
      </c>
      <c r="L11" s="145"/>
      <c r="M11" s="146"/>
    </row>
    <row r="12" spans="1:13" ht="40.5" customHeight="1">
      <c r="A12" s="57"/>
      <c r="B12" s="58"/>
      <c r="C12" s="58"/>
      <c r="D12" s="58"/>
      <c r="E12" s="58"/>
      <c r="F12" s="58"/>
      <c r="G12" s="58"/>
      <c r="H12" s="58"/>
      <c r="I12" s="58"/>
      <c r="J12" s="59"/>
      <c r="K12" s="137"/>
      <c r="L12" s="138"/>
      <c r="M12" s="139"/>
    </row>
    <row r="13" spans="1:13" ht="40.5" customHeight="1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137"/>
      <c r="L13" s="138"/>
      <c r="M13" s="139"/>
    </row>
    <row r="14" spans="1:13" ht="40.5" customHeight="1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137"/>
      <c r="L14" s="138"/>
      <c r="M14" s="139"/>
    </row>
    <row r="15" spans="1:13" ht="18.5">
      <c r="A15" s="60" t="s">
        <v>11</v>
      </c>
      <c r="B15" s="61" t="s">
        <v>92</v>
      </c>
      <c r="C15" s="62"/>
      <c r="D15" s="62"/>
      <c r="E15" s="62"/>
      <c r="F15" s="63"/>
      <c r="G15" s="63"/>
      <c r="H15" s="62"/>
      <c r="I15" s="62"/>
      <c r="J15" s="62"/>
      <c r="K15" s="62"/>
      <c r="L15" s="62"/>
      <c r="M15" s="64"/>
    </row>
    <row r="16" spans="1:13" ht="40.5" customHeight="1">
      <c r="A16" s="57" t="s">
        <v>121</v>
      </c>
      <c r="B16" s="58" t="s">
        <v>122</v>
      </c>
      <c r="C16" s="58" t="s">
        <v>136</v>
      </c>
      <c r="D16" s="58"/>
      <c r="E16" s="65" t="s">
        <v>95</v>
      </c>
      <c r="F16" s="65" t="s">
        <v>130</v>
      </c>
      <c r="G16" s="65"/>
      <c r="H16" s="65"/>
      <c r="I16" s="65"/>
      <c r="J16" s="59"/>
      <c r="K16" s="147" t="s">
        <v>133</v>
      </c>
      <c r="L16" s="148"/>
      <c r="M16" s="149"/>
    </row>
    <row r="17" spans="1:18" ht="40.5" customHeight="1">
      <c r="A17" s="57" t="s">
        <v>123</v>
      </c>
      <c r="B17" s="58" t="s">
        <v>134</v>
      </c>
      <c r="C17" s="58" t="s">
        <v>136</v>
      </c>
      <c r="D17" s="58"/>
      <c r="E17" s="65" t="s">
        <v>95</v>
      </c>
      <c r="F17" s="65" t="s">
        <v>124</v>
      </c>
      <c r="G17" s="65"/>
      <c r="H17" s="65"/>
      <c r="I17" s="65"/>
      <c r="J17" s="59"/>
      <c r="K17" s="137"/>
      <c r="L17" s="138"/>
      <c r="M17" s="139"/>
    </row>
    <row r="18" spans="1:18" ht="40.5" customHeight="1">
      <c r="A18" s="57" t="s">
        <v>125</v>
      </c>
      <c r="B18" s="58" t="s">
        <v>132</v>
      </c>
      <c r="C18" s="58" t="s">
        <v>136</v>
      </c>
      <c r="D18" s="58"/>
      <c r="E18" s="58" t="s">
        <v>95</v>
      </c>
      <c r="F18" s="65" t="s">
        <v>124</v>
      </c>
      <c r="G18" s="65"/>
      <c r="H18" s="65"/>
      <c r="I18" s="65"/>
      <c r="J18" s="59"/>
      <c r="K18" s="137"/>
      <c r="L18" s="138"/>
      <c r="M18" s="139"/>
    </row>
    <row r="19" spans="1:18" ht="40.5" customHeight="1">
      <c r="A19" s="57" t="s">
        <v>104</v>
      </c>
      <c r="B19" s="58" t="s">
        <v>127</v>
      </c>
      <c r="C19" s="58" t="s">
        <v>135</v>
      </c>
      <c r="D19" s="58"/>
      <c r="E19" s="58" t="s">
        <v>95</v>
      </c>
      <c r="F19" s="65" t="s">
        <v>129</v>
      </c>
      <c r="G19" s="65"/>
      <c r="H19" s="65"/>
      <c r="I19" s="65"/>
      <c r="J19" s="59"/>
      <c r="K19" s="137"/>
      <c r="L19" s="138"/>
      <c r="M19" s="139"/>
    </row>
    <row r="20" spans="1:18" ht="40.5" customHeight="1">
      <c r="A20" s="57" t="s">
        <v>128</v>
      </c>
      <c r="B20" s="58" t="s">
        <v>131</v>
      </c>
      <c r="C20" s="58" t="s">
        <v>135</v>
      </c>
      <c r="D20" s="58"/>
      <c r="E20" s="58" t="s">
        <v>95</v>
      </c>
      <c r="F20" s="65" t="s">
        <v>129</v>
      </c>
      <c r="G20" s="65"/>
      <c r="H20" s="65"/>
      <c r="I20" s="65"/>
      <c r="J20" s="59"/>
      <c r="K20" s="137"/>
      <c r="L20" s="138"/>
      <c r="M20" s="139"/>
      <c r="P20" s="3"/>
      <c r="Q20" s="3"/>
      <c r="R20" s="3"/>
    </row>
    <row r="21" spans="1:18" ht="18.5">
      <c r="A21" s="60" t="s">
        <v>91</v>
      </c>
      <c r="B21" s="61" t="s">
        <v>12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4"/>
    </row>
    <row r="22" spans="1:18" ht="40.5" customHeight="1">
      <c r="A22" s="57"/>
      <c r="B22" s="65"/>
      <c r="C22" s="65"/>
      <c r="D22" s="65"/>
      <c r="E22" s="65"/>
      <c r="F22" s="65"/>
      <c r="G22" s="65"/>
      <c r="H22" s="65"/>
      <c r="I22" s="65"/>
      <c r="J22" s="59"/>
      <c r="K22" s="137"/>
      <c r="L22" s="138"/>
      <c r="M22" s="139"/>
    </row>
    <row r="23" spans="1:18" ht="40.5" customHeight="1">
      <c r="A23" s="57"/>
      <c r="B23" s="58"/>
      <c r="C23" s="58"/>
      <c r="D23" s="58"/>
      <c r="E23" s="58"/>
      <c r="F23" s="58"/>
      <c r="G23" s="58"/>
      <c r="H23" s="58"/>
      <c r="I23" s="58"/>
      <c r="J23" s="59"/>
      <c r="K23" s="137"/>
      <c r="L23" s="138"/>
      <c r="M23" s="139"/>
    </row>
    <row r="24" spans="1:18" ht="15.65" customHeight="1">
      <c r="A24" s="60" t="s">
        <v>13</v>
      </c>
      <c r="B24" s="61" t="s">
        <v>12</v>
      </c>
      <c r="C24" s="62"/>
      <c r="D24" s="62"/>
      <c r="E24" s="62"/>
      <c r="F24" s="62"/>
      <c r="G24" s="62"/>
      <c r="H24" s="62"/>
      <c r="I24" s="62"/>
      <c r="J24" s="66"/>
      <c r="K24" s="66"/>
      <c r="L24" s="66"/>
      <c r="M24" s="67"/>
    </row>
    <row r="25" spans="1:18" ht="40.5" customHeight="1">
      <c r="A25" s="57" t="s">
        <v>14</v>
      </c>
      <c r="B25" s="58" t="s">
        <v>126</v>
      </c>
      <c r="C25" s="58"/>
      <c r="D25" s="58"/>
      <c r="E25" s="58"/>
      <c r="F25" s="58"/>
      <c r="G25" s="58"/>
      <c r="H25" s="58"/>
      <c r="I25" s="58"/>
      <c r="J25" s="59"/>
      <c r="K25" s="137"/>
      <c r="L25" s="138"/>
      <c r="M25" s="139"/>
    </row>
    <row r="26" spans="1:18" ht="40.5" customHeight="1">
      <c r="A26" s="57" t="s">
        <v>96</v>
      </c>
      <c r="B26" s="58" t="s">
        <v>126</v>
      </c>
      <c r="C26" s="58"/>
      <c r="D26" s="58"/>
      <c r="E26" s="58"/>
      <c r="F26" s="58"/>
      <c r="G26" s="58"/>
      <c r="H26" s="58"/>
      <c r="I26" s="58"/>
      <c r="J26" s="59"/>
      <c r="K26" s="137"/>
      <c r="L26" s="138"/>
      <c r="M26" s="139"/>
    </row>
    <row r="27" spans="1:18" ht="40.5" customHeight="1">
      <c r="A27" s="57" t="s">
        <v>97</v>
      </c>
      <c r="B27" s="58" t="s">
        <v>126</v>
      </c>
      <c r="C27" s="58"/>
      <c r="D27" s="58"/>
      <c r="E27" s="58"/>
      <c r="F27" s="58"/>
      <c r="G27" s="58"/>
      <c r="H27" s="58"/>
      <c r="I27" s="58"/>
      <c r="J27" s="59"/>
      <c r="K27" s="137"/>
      <c r="L27" s="138"/>
      <c r="M27" s="139"/>
    </row>
    <row r="28" spans="1:18" ht="40.5" customHeight="1">
      <c r="A28" s="57"/>
      <c r="B28" s="58"/>
      <c r="C28" s="58"/>
      <c r="D28" s="58"/>
      <c r="E28" s="58"/>
      <c r="F28" s="58"/>
      <c r="G28" s="58"/>
      <c r="H28" s="58"/>
      <c r="I28" s="58"/>
      <c r="J28" s="59"/>
      <c r="K28" s="137"/>
      <c r="L28" s="138"/>
      <c r="M28" s="139"/>
    </row>
    <row r="29" spans="1:18" ht="15.65" customHeight="1">
      <c r="A29" s="60" t="s">
        <v>98</v>
      </c>
      <c r="B29" s="61"/>
      <c r="C29" s="62"/>
      <c r="D29" s="62"/>
      <c r="E29" s="62"/>
      <c r="F29" s="62"/>
      <c r="G29" s="62"/>
      <c r="H29" s="62"/>
      <c r="I29" s="62"/>
      <c r="J29" s="66"/>
      <c r="K29" s="66"/>
      <c r="L29" s="66"/>
      <c r="M29" s="67"/>
    </row>
    <row r="30" spans="1:18" ht="40.5" customHeight="1">
      <c r="A30" s="57"/>
      <c r="B30" s="58"/>
      <c r="C30" s="58"/>
      <c r="D30" s="58"/>
      <c r="E30" s="58"/>
      <c r="F30" s="58"/>
      <c r="G30" s="58"/>
      <c r="H30" s="58"/>
      <c r="I30" s="58"/>
      <c r="J30" s="59"/>
      <c r="K30" s="137"/>
      <c r="L30" s="138"/>
      <c r="M30" s="139"/>
    </row>
    <row r="31" spans="1:18" ht="40.5" customHeight="1" thickBot="1">
      <c r="A31" s="68"/>
      <c r="B31" s="69"/>
      <c r="C31" s="69"/>
      <c r="D31" s="69"/>
      <c r="E31" s="69"/>
      <c r="F31" s="69"/>
      <c r="G31" s="69"/>
      <c r="H31" s="69"/>
      <c r="I31" s="69"/>
      <c r="J31" s="70"/>
      <c r="K31" s="141"/>
      <c r="L31" s="142"/>
      <c r="M31" s="143"/>
    </row>
    <row r="32" spans="1:18" ht="24.65" customHeight="1"/>
    <row r="33" spans="1:13" ht="15.65" customHeight="1"/>
    <row r="41" spans="1:13" s="8" customFormat="1" ht="16.149999999999999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K19:M19"/>
    <mergeCell ref="K20:M20"/>
    <mergeCell ref="A8:M8"/>
    <mergeCell ref="D6:E6"/>
    <mergeCell ref="F6:H6"/>
    <mergeCell ref="I6:J6"/>
    <mergeCell ref="K6:M6"/>
    <mergeCell ref="D7:E7"/>
    <mergeCell ref="F7:H7"/>
    <mergeCell ref="I7:J7"/>
    <mergeCell ref="K7:M7"/>
    <mergeCell ref="K22:M22"/>
    <mergeCell ref="K28:M28"/>
    <mergeCell ref="A9:M9"/>
    <mergeCell ref="K27:M27"/>
    <mergeCell ref="K31:M31"/>
    <mergeCell ref="K25:M25"/>
    <mergeCell ref="K26:M26"/>
    <mergeCell ref="K23:M23"/>
    <mergeCell ref="K30:M30"/>
    <mergeCell ref="K11:M11"/>
    <mergeCell ref="K12:M12"/>
    <mergeCell ref="K13:M13"/>
    <mergeCell ref="K14:M14"/>
    <mergeCell ref="K16:M16"/>
    <mergeCell ref="K17:M17"/>
    <mergeCell ref="K18:M18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M52"/>
  <sheetViews>
    <sheetView topLeftCell="A14" zoomScale="65" zoomScaleNormal="65" zoomScalePageLayoutView="90" workbookViewId="0">
      <selection activeCell="F26" sqref="F26"/>
    </sheetView>
  </sheetViews>
  <sheetFormatPr defaultColWidth="11.25" defaultRowHeight="15.5"/>
  <cols>
    <col min="1" max="3" width="26.33203125" customWidth="1"/>
    <col min="4" max="13" width="17.58203125" customWidth="1"/>
  </cols>
  <sheetData>
    <row r="1" spans="1:13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s="2" customFormat="1" ht="18.5">
      <c r="A2" s="47"/>
      <c r="B2" s="47"/>
      <c r="C2" s="73"/>
      <c r="D2" s="174" t="str">
        <f>'M-COVER PAGE'!D2</f>
        <v>Factory</v>
      </c>
      <c r="E2" s="175"/>
      <c r="F2" s="109" t="str">
        <f>'M-COVER PAGE'!F5</f>
        <v>BIG TECH RUNNER</v>
      </c>
      <c r="G2" s="110"/>
      <c r="H2" s="176"/>
      <c r="I2" s="177" t="str">
        <f>'M-COVER PAGE'!I2</f>
        <v>Sample size</v>
      </c>
      <c r="J2" s="175"/>
      <c r="K2" s="109" t="str">
        <f>'M-COVER PAGE'!K2</f>
        <v>S/M</v>
      </c>
      <c r="L2" s="110"/>
      <c r="M2" s="111"/>
    </row>
    <row r="3" spans="1:13" s="2" customFormat="1" ht="18.5">
      <c r="A3" s="47"/>
      <c r="B3" s="47"/>
      <c r="C3" s="73"/>
      <c r="D3" s="150" t="str">
        <f>'M-COVER PAGE'!D3</f>
        <v xml:space="preserve">Style </v>
      </c>
      <c r="E3" s="151"/>
      <c r="F3" s="171" t="str">
        <f>'M-COVER PAGE'!F3</f>
        <v>MSCHF</v>
      </c>
      <c r="G3" s="172"/>
      <c r="H3" s="173"/>
      <c r="I3" s="155" t="str">
        <f>'M-COVER PAGE'!I3</f>
        <v xml:space="preserve">Size range </v>
      </c>
      <c r="J3" s="151"/>
      <c r="K3" s="112" t="str">
        <f>'M-COVER PAGE'!K3</f>
        <v>S/M, L/XL</v>
      </c>
      <c r="L3" s="113"/>
      <c r="M3" s="114"/>
    </row>
    <row r="4" spans="1:13" s="2" customFormat="1" ht="18.5">
      <c r="A4" s="47"/>
      <c r="B4" s="47"/>
      <c r="C4" s="73"/>
      <c r="D4" s="150" t="str">
        <f>'M-COVER PAGE'!D4</f>
        <v>Description</v>
      </c>
      <c r="E4" s="151"/>
      <c r="F4" s="112" t="str">
        <f>'M-COVER PAGE'!F4</f>
        <v>BUNGEE PANTS</v>
      </c>
      <c r="G4" s="113"/>
      <c r="H4" s="168"/>
      <c r="I4" s="155">
        <f>'M-COVER PAGE'!I4</f>
        <v>0</v>
      </c>
      <c r="J4" s="151"/>
      <c r="K4" s="112">
        <f>'M-COVER PAGE'!K4</f>
        <v>0</v>
      </c>
      <c r="L4" s="113"/>
      <c r="M4" s="114"/>
    </row>
    <row r="5" spans="1:13" s="2" customFormat="1" ht="18.5">
      <c r="A5" s="47"/>
      <c r="B5" s="47"/>
      <c r="C5" s="74"/>
      <c r="D5" s="169" t="str">
        <f>'M-COVER PAGE'!D5</f>
        <v>Season</v>
      </c>
      <c r="E5" s="170"/>
      <c r="F5" s="112" t="str">
        <f>'M-COVER PAGE'!F5</f>
        <v>BIG TECH RUNNER</v>
      </c>
      <c r="G5" s="113"/>
      <c r="H5" s="168"/>
      <c r="I5" s="155" t="str">
        <f>'M-COVER PAGE'!I5</f>
        <v>Sample due date</v>
      </c>
      <c r="J5" s="151"/>
      <c r="K5" s="112">
        <f>'M-COVER PAGE'!K5</f>
        <v>0</v>
      </c>
      <c r="L5" s="113"/>
      <c r="M5" s="114"/>
    </row>
    <row r="6" spans="1:13" s="2" customFormat="1" ht="18.5">
      <c r="A6" s="47"/>
      <c r="B6" s="47"/>
      <c r="C6" s="73"/>
      <c r="D6" s="150" t="str">
        <f>'M-COVER PAGE'!D6</f>
        <v>Date created</v>
      </c>
      <c r="E6" s="151"/>
      <c r="F6" s="152">
        <f>'M-COVER PAGE'!F6</f>
        <v>45368</v>
      </c>
      <c r="G6" s="153"/>
      <c r="H6" s="154"/>
      <c r="I6" s="155" t="str">
        <f>'M-COVER PAGE'!I6</f>
        <v>Reference style</v>
      </c>
      <c r="J6" s="151"/>
      <c r="K6" s="156">
        <f>'M-COVER PAGE'!K6</f>
        <v>0</v>
      </c>
      <c r="L6" s="157"/>
      <c r="M6" s="158"/>
    </row>
    <row r="7" spans="1:13" s="2" customFormat="1" ht="19" thickBot="1">
      <c r="A7" s="47"/>
      <c r="B7" s="47"/>
      <c r="C7" s="73"/>
      <c r="D7" s="159" t="str">
        <f>'M-COVER PAGE'!D7</f>
        <v>Date revised</v>
      </c>
      <c r="E7" s="160"/>
      <c r="F7" s="161" t="str">
        <f>'M-COVER PAGE'!F7</f>
        <v>5/14/2024, 5/22/24</v>
      </c>
      <c r="G7" s="162"/>
      <c r="H7" s="163"/>
      <c r="I7" s="164" t="str">
        <f>'M-COVER PAGE'!I7</f>
        <v>STATUS</v>
      </c>
      <c r="J7" s="160"/>
      <c r="K7" s="165" t="str">
        <f>'M-COVER PAGE'!K7</f>
        <v>SUBMIT PROTO</v>
      </c>
      <c r="L7" s="166"/>
      <c r="M7" s="167"/>
    </row>
    <row r="8" spans="1:13" ht="9" customHeight="1">
      <c r="A8" s="123"/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4"/>
      <c r="M8" s="124"/>
    </row>
    <row r="9" spans="1:13" ht="24" thickBot="1">
      <c r="A9" s="125" t="s">
        <v>21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</row>
    <row r="10" spans="1:13" s="3" customFormat="1" ht="20.25" customHeight="1">
      <c r="A10" s="11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13" ht="20.25" customHeight="1">
      <c r="A11" s="14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5"/>
    </row>
    <row r="12" spans="1:13" ht="20.25" customHeight="1">
      <c r="A12" s="14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5"/>
    </row>
    <row r="13" spans="1:13" ht="20.25" customHeight="1">
      <c r="A13" s="14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5"/>
    </row>
    <row r="14" spans="1:13" ht="20.25" customHeight="1">
      <c r="A14" s="1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5"/>
    </row>
    <row r="15" spans="1:13" ht="20.25" customHeight="1">
      <c r="A15" s="14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5"/>
    </row>
    <row r="16" spans="1:13" ht="20.25" customHeight="1">
      <c r="A16" s="14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5"/>
    </row>
    <row r="17" spans="1:13" ht="20.25" customHeight="1">
      <c r="A17" s="14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5"/>
    </row>
    <row r="18" spans="1:13" ht="20.25" customHeight="1">
      <c r="A18" s="14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5"/>
    </row>
    <row r="19" spans="1:13" ht="20.25" customHeight="1">
      <c r="A19" s="14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5"/>
    </row>
    <row r="20" spans="1:13" ht="20.25" customHeight="1">
      <c r="A20" s="14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5"/>
    </row>
    <row r="21" spans="1:13" ht="20.25" customHeight="1">
      <c r="A21" s="14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5"/>
    </row>
    <row r="22" spans="1:13" ht="20.25" customHeight="1">
      <c r="A22" s="14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5"/>
    </row>
    <row r="23" spans="1:13" ht="20.25" customHeight="1">
      <c r="A23" s="14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5"/>
    </row>
    <row r="24" spans="1:13" ht="20.25" customHeight="1">
      <c r="A24" s="14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5"/>
    </row>
    <row r="25" spans="1:13" ht="20.25" customHeight="1">
      <c r="A25" s="14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5"/>
    </row>
    <row r="26" spans="1:13" ht="20.25" customHeight="1">
      <c r="A26" s="14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5"/>
    </row>
    <row r="27" spans="1:13" ht="20.25" customHeight="1">
      <c r="A27" s="14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5"/>
    </row>
    <row r="28" spans="1:13" ht="20.25" customHeight="1">
      <c r="A28" s="14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5"/>
    </row>
    <row r="29" spans="1:13" ht="20.25" customHeight="1">
      <c r="A29" s="14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5"/>
    </row>
    <row r="30" spans="1:13" ht="20.25" customHeight="1">
      <c r="A30" s="14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5"/>
    </row>
    <row r="31" spans="1:13" ht="20.25" customHeight="1">
      <c r="A31" s="14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5"/>
    </row>
    <row r="32" spans="1:13" ht="20.25" customHeight="1">
      <c r="A32" s="1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5"/>
    </row>
    <row r="33" spans="1:13" ht="20.25" customHeight="1">
      <c r="A33" s="14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5"/>
    </row>
    <row r="34" spans="1:13" ht="20.25" customHeight="1">
      <c r="A34" s="1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5"/>
    </row>
    <row r="35" spans="1:13" ht="20.25" customHeight="1">
      <c r="A35" s="14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5"/>
    </row>
    <row r="36" spans="1:13" ht="20.25" customHeight="1">
      <c r="A36" s="14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5"/>
    </row>
    <row r="37" spans="1:13" ht="20.25" customHeight="1">
      <c r="A37" s="14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5"/>
    </row>
    <row r="38" spans="1:13" ht="20.25" customHeight="1">
      <c r="A38" s="14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5"/>
    </row>
    <row r="39" spans="1:13" ht="20.25" customHeight="1">
      <c r="A39" s="1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5"/>
    </row>
    <row r="40" spans="1:13" ht="20.25" customHeight="1">
      <c r="A40" s="1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5"/>
    </row>
    <row r="41" spans="1:13" ht="20.25" customHeight="1">
      <c r="A41" s="14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5"/>
    </row>
    <row r="42" spans="1:13" ht="20.25" customHeight="1">
      <c r="A42" s="14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5"/>
    </row>
    <row r="43" spans="1:13" ht="20.25" customHeight="1">
      <c r="A43" s="14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5"/>
    </row>
    <row r="44" spans="1:13" ht="20.25" customHeight="1">
      <c r="A44" s="14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5"/>
    </row>
    <row r="45" spans="1:13" ht="20.25" customHeight="1">
      <c r="A45" s="14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5"/>
    </row>
    <row r="46" spans="1:13" ht="20.25" customHeight="1">
      <c r="A46" s="14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5"/>
    </row>
    <row r="47" spans="1:13" ht="20.25" customHeight="1">
      <c r="A47" s="14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5"/>
    </row>
    <row r="48" spans="1:13" ht="20.25" customHeight="1">
      <c r="A48" s="14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5"/>
    </row>
    <row r="49" spans="1:13" ht="20.25" customHeight="1">
      <c r="A49" s="14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5"/>
    </row>
    <row r="50" spans="1:13" ht="20.25" customHeight="1">
      <c r="A50" s="14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5"/>
    </row>
    <row r="51" spans="1:13" ht="20.25" customHeight="1">
      <c r="A51" s="14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5"/>
    </row>
    <row r="52" spans="1:13" ht="20.25" customHeight="1" thickBot="1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8"/>
    </row>
  </sheetData>
  <mergeCells count="27">
    <mergeCell ref="D6:E6"/>
    <mergeCell ref="F6:H6"/>
    <mergeCell ref="I6:J6"/>
    <mergeCell ref="K6:M6"/>
    <mergeCell ref="A9:M9"/>
    <mergeCell ref="D7:E7"/>
    <mergeCell ref="F7:H7"/>
    <mergeCell ref="I7:J7"/>
    <mergeCell ref="K7:M7"/>
    <mergeCell ref="A8:M8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honeticPr fontId="2" type="noConversion"/>
  <printOptions horizontalCentered="1"/>
  <pageMargins left="0.25" right="0.25" top="0.75" bottom="0.75" header="0.3" footer="0.3"/>
  <pageSetup scale="57" fitToHeight="2" orientation="landscape" horizontalDpi="300" verticalDpi="300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E8A3-9FF1-4DDF-A200-12E20FE4619C}">
  <sheetPr>
    <tabColor theme="4" tint="0.59999389629810485"/>
    <pageSetUpPr fitToPage="1"/>
  </sheetPr>
  <dimension ref="A1:R37"/>
  <sheetViews>
    <sheetView topLeftCell="A4" zoomScale="75" zoomScaleNormal="75" zoomScalePageLayoutView="90" workbookViewId="0">
      <selection activeCell="F26" sqref="F26"/>
    </sheetView>
  </sheetViews>
  <sheetFormatPr defaultColWidth="11.25" defaultRowHeight="15.5"/>
  <cols>
    <col min="1" max="1" width="3.75" customWidth="1"/>
    <col min="2" max="2" width="39.25" customWidth="1"/>
    <col min="3" max="3" width="33.5" customWidth="1"/>
    <col min="4" max="4" width="27" customWidth="1"/>
    <col min="5" max="5" width="6.75" customWidth="1"/>
    <col min="19" max="19" width="0.75" customWidth="1"/>
  </cols>
  <sheetData>
    <row r="1" spans="1:18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</row>
    <row r="2" spans="1:18" s="2" customFormat="1" ht="18.5">
      <c r="A2" s="130"/>
      <c r="B2" s="130"/>
      <c r="C2" s="130"/>
      <c r="D2" s="130"/>
      <c r="E2" s="130"/>
      <c r="F2" s="5"/>
      <c r="G2" s="174" t="str">
        <f>'M-COVER PAGE'!D2</f>
        <v>Factory</v>
      </c>
      <c r="H2" s="175"/>
      <c r="I2" s="109">
        <f>'M-COVER PAGE'!F2</f>
        <v>0</v>
      </c>
      <c r="J2" s="110"/>
      <c r="K2" s="176"/>
      <c r="L2" s="177" t="str">
        <f>'M-COVER PAGE'!I2</f>
        <v>Sample size</v>
      </c>
      <c r="M2" s="175"/>
      <c r="N2" s="133" t="str">
        <f>'M-COVER PAGE'!K2</f>
        <v>S/M</v>
      </c>
      <c r="O2" s="133"/>
      <c r="P2" s="199"/>
      <c r="Q2" s="200" t="s">
        <v>22</v>
      </c>
      <c r="R2" s="201"/>
    </row>
    <row r="3" spans="1:18" s="2" customFormat="1" ht="18.5">
      <c r="A3" s="130"/>
      <c r="B3" s="130"/>
      <c r="C3" s="130"/>
      <c r="D3" s="130"/>
      <c r="E3" s="130"/>
      <c r="F3" s="5"/>
      <c r="G3" s="150" t="str">
        <f>'M-COVER PAGE'!D3</f>
        <v xml:space="preserve">Style </v>
      </c>
      <c r="H3" s="151"/>
      <c r="I3" s="171" t="str">
        <f>'M-COVER PAGE'!F3</f>
        <v>MSCHF</v>
      </c>
      <c r="J3" s="172"/>
      <c r="K3" s="173"/>
      <c r="L3" s="155" t="str">
        <f>'M-COVER PAGE'!I3</f>
        <v xml:space="preserve">Size range </v>
      </c>
      <c r="M3" s="151"/>
      <c r="N3" s="121" t="str">
        <f>'M-COVER PAGE'!K3</f>
        <v>S/M, L/XL</v>
      </c>
      <c r="O3" s="121"/>
      <c r="P3" s="198"/>
      <c r="Q3" s="202"/>
      <c r="R3" s="203"/>
    </row>
    <row r="4" spans="1:18" s="2" customFormat="1" ht="18.5">
      <c r="A4" s="130"/>
      <c r="B4" s="130"/>
      <c r="C4" s="130"/>
      <c r="D4" s="130"/>
      <c r="E4" s="130"/>
      <c r="F4" s="5"/>
      <c r="G4" s="150" t="str">
        <f>'M-COVER PAGE'!D4</f>
        <v>Description</v>
      </c>
      <c r="H4" s="151"/>
      <c r="I4" s="112" t="str">
        <f>'M-COVER PAGE'!F4</f>
        <v>BUNGEE PANTS</v>
      </c>
      <c r="J4" s="113"/>
      <c r="K4" s="168"/>
      <c r="L4" s="155">
        <f>'M-COVER PAGE'!I4</f>
        <v>0</v>
      </c>
      <c r="M4" s="151"/>
      <c r="N4" s="121">
        <f>'M-COVER PAGE'!K4</f>
        <v>0</v>
      </c>
      <c r="O4" s="121"/>
      <c r="P4" s="198"/>
      <c r="Q4" s="204"/>
      <c r="R4" s="205"/>
    </row>
    <row r="5" spans="1:18" s="2" customFormat="1" ht="18.5">
      <c r="A5" s="130"/>
      <c r="B5" s="130"/>
      <c r="C5" s="130"/>
      <c r="D5" s="130"/>
      <c r="E5" s="130"/>
      <c r="F5" s="6"/>
      <c r="G5" s="169" t="str">
        <f>'M-COVER PAGE'!D5</f>
        <v>Season</v>
      </c>
      <c r="H5" s="170"/>
      <c r="I5" s="112" t="str">
        <f>'M-COVER PAGE'!F5</f>
        <v>BIG TECH RUNNER</v>
      </c>
      <c r="J5" s="113"/>
      <c r="K5" s="168"/>
      <c r="L5" s="155" t="str">
        <f>'M-COVER PAGE'!I5</f>
        <v>Sample due date</v>
      </c>
      <c r="M5" s="151"/>
      <c r="N5" s="121">
        <f>'M-COVER PAGE'!K5</f>
        <v>0</v>
      </c>
      <c r="O5" s="121"/>
      <c r="P5" s="198"/>
      <c r="Q5" s="204"/>
      <c r="R5" s="205"/>
    </row>
    <row r="6" spans="1:18" s="2" customFormat="1" ht="18.5">
      <c r="A6" s="130"/>
      <c r="B6" s="130"/>
      <c r="C6" s="130"/>
      <c r="D6" s="130"/>
      <c r="E6" s="130"/>
      <c r="F6" s="5"/>
      <c r="G6" s="150" t="str">
        <f>'M-COVER PAGE'!D6</f>
        <v>Date created</v>
      </c>
      <c r="H6" s="151"/>
      <c r="I6" s="152">
        <f>'M-COVER PAGE'!F6</f>
        <v>45368</v>
      </c>
      <c r="J6" s="153"/>
      <c r="K6" s="154"/>
      <c r="L6" s="155" t="str">
        <f>'M-COVER PAGE'!I6</f>
        <v>Reference style</v>
      </c>
      <c r="M6" s="151"/>
      <c r="N6" s="196">
        <f>'M-COVER PAGE'!K6</f>
        <v>0</v>
      </c>
      <c r="O6" s="196"/>
      <c r="P6" s="197"/>
      <c r="Q6" s="206"/>
      <c r="R6" s="207"/>
    </row>
    <row r="7" spans="1:18" s="2" customFormat="1" ht="19" thickBot="1">
      <c r="A7" s="130"/>
      <c r="B7" s="130"/>
      <c r="C7" s="130"/>
      <c r="D7" s="130"/>
      <c r="E7" s="130"/>
      <c r="F7" s="5"/>
      <c r="G7" s="159" t="str">
        <f>'M-COVER PAGE'!D7</f>
        <v>Date revised</v>
      </c>
      <c r="H7" s="160"/>
      <c r="I7" s="161" t="str">
        <f>'M-COVER PAGE'!F7</f>
        <v>5/14/2024, 5/22/24</v>
      </c>
      <c r="J7" s="162"/>
      <c r="K7" s="163"/>
      <c r="L7" s="164" t="str">
        <f>'M-COVER PAGE'!I7</f>
        <v>STATUS</v>
      </c>
      <c r="M7" s="160"/>
      <c r="N7" s="184" t="str">
        <f>'M-COVER PAGE'!K7</f>
        <v>SUBMIT PROTO</v>
      </c>
      <c r="O7" s="184"/>
      <c r="P7" s="185"/>
      <c r="Q7" s="208"/>
      <c r="R7" s="209"/>
    </row>
    <row r="8" spans="1:18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18" ht="24" thickBot="1">
      <c r="A9" s="186"/>
      <c r="B9" s="186"/>
      <c r="C9" s="186"/>
      <c r="D9" s="186"/>
      <c r="E9" s="186"/>
      <c r="F9" s="125" t="s">
        <v>34</v>
      </c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</row>
    <row r="10" spans="1:18" s="3" customFormat="1">
      <c r="A10" s="187" t="s">
        <v>24</v>
      </c>
      <c r="B10" s="188"/>
      <c r="C10" s="193" t="s">
        <v>25</v>
      </c>
      <c r="D10" s="193" t="s">
        <v>26</v>
      </c>
      <c r="E10" s="83" t="s">
        <v>35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</row>
    <row r="11" spans="1:18" ht="15.4" customHeight="1">
      <c r="A11" s="189"/>
      <c r="B11" s="190"/>
      <c r="C11" s="194"/>
      <c r="D11" s="194"/>
      <c r="E11" s="38" t="s">
        <v>27</v>
      </c>
      <c r="F11" s="182" t="s">
        <v>36</v>
      </c>
      <c r="G11" s="182" t="s">
        <v>37</v>
      </c>
      <c r="H11" s="182" t="s">
        <v>38</v>
      </c>
      <c r="I11" s="182" t="s">
        <v>39</v>
      </c>
      <c r="J11" s="182" t="s">
        <v>40</v>
      </c>
      <c r="K11" s="182" t="s">
        <v>41</v>
      </c>
      <c r="L11" s="182" t="s">
        <v>42</v>
      </c>
      <c r="M11" s="182" t="s">
        <v>43</v>
      </c>
      <c r="N11" s="182" t="s">
        <v>44</v>
      </c>
      <c r="O11" s="182" t="s">
        <v>45</v>
      </c>
      <c r="P11" s="178" t="s">
        <v>46</v>
      </c>
      <c r="Q11" s="178" t="s">
        <v>46</v>
      </c>
      <c r="R11" s="180" t="s">
        <v>47</v>
      </c>
    </row>
    <row r="12" spans="1:18">
      <c r="A12" s="191"/>
      <c r="B12" s="192"/>
      <c r="C12" s="195"/>
      <c r="D12" s="195"/>
      <c r="E12" s="39" t="s">
        <v>48</v>
      </c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79"/>
      <c r="Q12" s="179"/>
      <c r="R12" s="181"/>
    </row>
    <row r="13" spans="1:18">
      <c r="A13" s="42"/>
      <c r="B13" s="1" t="s">
        <v>138</v>
      </c>
      <c r="C13" s="48" t="s">
        <v>73</v>
      </c>
      <c r="D13" s="49" t="s">
        <v>74</v>
      </c>
      <c r="E13" s="40">
        <v>0.625</v>
      </c>
      <c r="F13" s="43"/>
      <c r="G13" s="85" t="s">
        <v>141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4"/>
    </row>
    <row r="14" spans="1:18">
      <c r="A14" s="42"/>
      <c r="B14" s="1" t="s">
        <v>139</v>
      </c>
      <c r="C14" s="48" t="s">
        <v>73</v>
      </c>
      <c r="D14" s="49" t="s">
        <v>75</v>
      </c>
      <c r="E14" s="40">
        <v>0.625</v>
      </c>
      <c r="F14" s="43">
        <v>42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4"/>
    </row>
    <row r="15" spans="1:18">
      <c r="A15" s="42"/>
      <c r="B15" s="1" t="s">
        <v>76</v>
      </c>
      <c r="C15" s="10"/>
      <c r="D15" s="49" t="s">
        <v>77</v>
      </c>
      <c r="E15" s="40">
        <v>0.125</v>
      </c>
      <c r="F15" s="43">
        <v>1.625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4"/>
    </row>
    <row r="16" spans="1:18">
      <c r="A16" s="42"/>
      <c r="B16" s="1" t="s">
        <v>149</v>
      </c>
      <c r="C16" s="10" t="s">
        <v>150</v>
      </c>
      <c r="D16" s="50" t="s">
        <v>151</v>
      </c>
      <c r="E16" s="75">
        <v>6.25E-2</v>
      </c>
      <c r="F16" s="43">
        <v>2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4"/>
    </row>
    <row r="17" spans="1:18">
      <c r="A17" s="42"/>
      <c r="B17" s="1" t="s">
        <v>106</v>
      </c>
      <c r="C17" s="10" t="s">
        <v>111</v>
      </c>
      <c r="D17" s="49" t="s">
        <v>112</v>
      </c>
      <c r="E17" s="40">
        <v>0.625</v>
      </c>
      <c r="F17" s="43">
        <v>46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4"/>
    </row>
    <row r="18" spans="1:18">
      <c r="A18" s="42"/>
      <c r="B18" s="1" t="s">
        <v>55</v>
      </c>
      <c r="C18" s="10" t="s">
        <v>78</v>
      </c>
      <c r="D18" s="49" t="s">
        <v>79</v>
      </c>
      <c r="E18" s="40">
        <v>0.375</v>
      </c>
      <c r="F18" s="43">
        <v>27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4"/>
    </row>
    <row r="19" spans="1:18">
      <c r="A19" s="42"/>
      <c r="B19" s="1" t="s">
        <v>56</v>
      </c>
      <c r="C19" s="10" t="s">
        <v>140</v>
      </c>
      <c r="D19" s="49" t="s">
        <v>57</v>
      </c>
      <c r="E19" s="40">
        <v>0.375</v>
      </c>
      <c r="F19" s="43">
        <v>22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4"/>
    </row>
    <row r="20" spans="1:18">
      <c r="A20" s="42"/>
      <c r="B20" s="1" t="s">
        <v>107</v>
      </c>
      <c r="C20" s="10" t="s">
        <v>50</v>
      </c>
      <c r="D20" s="49" t="s">
        <v>80</v>
      </c>
      <c r="E20" s="40">
        <v>0.25</v>
      </c>
      <c r="F20" s="43">
        <v>19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4"/>
    </row>
    <row r="21" spans="1:18">
      <c r="A21" s="42"/>
      <c r="B21" s="1" t="s">
        <v>81</v>
      </c>
      <c r="C21" s="10"/>
      <c r="D21" s="49" t="s">
        <v>82</v>
      </c>
      <c r="E21" s="40">
        <v>0.125</v>
      </c>
      <c r="F21" s="43">
        <v>1.25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4"/>
    </row>
    <row r="22" spans="1:18">
      <c r="A22" s="42"/>
      <c r="B22" s="1" t="s">
        <v>152</v>
      </c>
      <c r="C22" s="10"/>
      <c r="D22" s="50"/>
      <c r="E22" s="75">
        <v>6.25E-2</v>
      </c>
      <c r="F22" s="43">
        <v>8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4"/>
    </row>
    <row r="23" spans="1:18">
      <c r="A23" s="42"/>
      <c r="B23" s="1" t="s">
        <v>52</v>
      </c>
      <c r="C23" s="10" t="s">
        <v>83</v>
      </c>
      <c r="D23" s="49" t="s">
        <v>84</v>
      </c>
      <c r="E23" s="40">
        <v>0.25</v>
      </c>
      <c r="F23" s="43">
        <v>15.25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4"/>
    </row>
    <row r="24" spans="1:18">
      <c r="A24" s="42"/>
      <c r="B24" s="1" t="s">
        <v>54</v>
      </c>
      <c r="C24" s="10" t="s">
        <v>53</v>
      </c>
      <c r="D24" s="49" t="s">
        <v>85</v>
      </c>
      <c r="E24" s="40">
        <v>0.25</v>
      </c>
      <c r="F24" s="43">
        <v>19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4"/>
    </row>
    <row r="25" spans="1:18">
      <c r="A25" s="42"/>
      <c r="B25" s="1" t="s">
        <v>105</v>
      </c>
      <c r="C25" s="10"/>
      <c r="D25" s="49" t="s">
        <v>86</v>
      </c>
      <c r="E25" s="40">
        <v>0.5</v>
      </c>
      <c r="F25" s="43">
        <v>30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4"/>
    </row>
    <row r="26" spans="1:18">
      <c r="A26" s="42"/>
      <c r="B26" s="1" t="s">
        <v>142</v>
      </c>
      <c r="C26" s="10" t="s">
        <v>143</v>
      </c>
      <c r="D26" s="49" t="s">
        <v>87</v>
      </c>
      <c r="E26" s="40">
        <v>0.125</v>
      </c>
      <c r="F26" s="43">
        <v>1.25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4"/>
    </row>
    <row r="27" spans="1:18">
      <c r="A27" s="42"/>
      <c r="B27" s="1" t="s">
        <v>145</v>
      </c>
      <c r="C27" s="10" t="s">
        <v>144</v>
      </c>
      <c r="D27" s="49" t="s">
        <v>87</v>
      </c>
      <c r="E27" s="40">
        <v>0.125</v>
      </c>
      <c r="F27" s="43">
        <v>2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4"/>
    </row>
    <row r="28" spans="1:18">
      <c r="A28" s="42"/>
      <c r="B28" s="1" t="s">
        <v>146</v>
      </c>
      <c r="C28" s="10" t="s">
        <v>144</v>
      </c>
      <c r="D28" s="49" t="s">
        <v>87</v>
      </c>
      <c r="E28" s="40"/>
      <c r="F28" s="43">
        <v>1.25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4"/>
    </row>
    <row r="29" spans="1:18">
      <c r="A29" s="42"/>
      <c r="B29" s="1" t="s">
        <v>147</v>
      </c>
      <c r="C29" s="10"/>
      <c r="D29" s="49"/>
      <c r="E29" s="40">
        <v>0.25</v>
      </c>
      <c r="F29" s="43">
        <v>7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4"/>
    </row>
    <row r="30" spans="1:18">
      <c r="A30" s="42"/>
      <c r="B30" s="1" t="s">
        <v>60</v>
      </c>
      <c r="C30" s="10"/>
      <c r="D30" s="50" t="s">
        <v>61</v>
      </c>
      <c r="E30" s="40">
        <v>0.25</v>
      </c>
      <c r="F30" s="43">
        <v>11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4"/>
    </row>
    <row r="31" spans="1:18">
      <c r="A31" s="42"/>
      <c r="B31" s="1" t="s">
        <v>58</v>
      </c>
      <c r="C31" s="10"/>
      <c r="D31" s="49" t="s">
        <v>59</v>
      </c>
      <c r="E31" s="40">
        <v>0.25</v>
      </c>
      <c r="F31" s="43">
        <v>7.5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4"/>
    </row>
    <row r="32" spans="1:18" ht="18.5">
      <c r="A32" s="42"/>
      <c r="B32" s="1" t="s">
        <v>62</v>
      </c>
      <c r="C32" s="51" t="s">
        <v>51</v>
      </c>
      <c r="D32" s="49" t="s">
        <v>88</v>
      </c>
      <c r="E32" s="40">
        <v>0.125</v>
      </c>
      <c r="F32" s="43">
        <v>2.25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4"/>
    </row>
    <row r="33" spans="1:18" ht="18.5">
      <c r="A33" s="42"/>
      <c r="B33" s="1" t="s">
        <v>62</v>
      </c>
      <c r="C33" s="51" t="s">
        <v>49</v>
      </c>
      <c r="D33" s="49" t="s">
        <v>89</v>
      </c>
      <c r="E33" s="40">
        <v>0.125</v>
      </c>
      <c r="F33" s="43">
        <v>2.25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4"/>
    </row>
    <row r="34" spans="1:18">
      <c r="A34" s="42"/>
      <c r="B34" s="1" t="s">
        <v>108</v>
      </c>
      <c r="C34" s="10" t="s">
        <v>102</v>
      </c>
      <c r="D34" s="49" t="s">
        <v>63</v>
      </c>
      <c r="E34" s="40">
        <v>0.125</v>
      </c>
      <c r="F34" s="43">
        <v>7.5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4"/>
    </row>
    <row r="35" spans="1:18">
      <c r="A35" s="42"/>
      <c r="B35" s="1" t="s">
        <v>64</v>
      </c>
      <c r="C35" s="10" t="s">
        <v>103</v>
      </c>
      <c r="D35" s="49" t="s">
        <v>65</v>
      </c>
      <c r="E35" s="40">
        <v>0.125</v>
      </c>
      <c r="F35" s="43">
        <v>7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4"/>
    </row>
    <row r="36" spans="1:18">
      <c r="A36" s="42"/>
      <c r="B36" s="1" t="s">
        <v>148</v>
      </c>
      <c r="C36" s="10"/>
      <c r="D36" s="49" t="s">
        <v>65</v>
      </c>
      <c r="E36" s="40">
        <v>0.125</v>
      </c>
      <c r="F36" s="43">
        <v>6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4"/>
    </row>
    <row r="37" spans="1:18" ht="16" thickBot="1">
      <c r="A37" s="22"/>
      <c r="B37" s="23"/>
      <c r="C37" s="24"/>
      <c r="D37" s="25"/>
      <c r="E37" s="4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7"/>
    </row>
  </sheetData>
  <mergeCells count="46">
    <mergeCell ref="A1:R1"/>
    <mergeCell ref="A2:E7"/>
    <mergeCell ref="G2:H2"/>
    <mergeCell ref="I2:K2"/>
    <mergeCell ref="L2:M2"/>
    <mergeCell ref="N2:P2"/>
    <mergeCell ref="Q2:R7"/>
    <mergeCell ref="G3:H3"/>
    <mergeCell ref="I3:K3"/>
    <mergeCell ref="L3:M3"/>
    <mergeCell ref="N3:P3"/>
    <mergeCell ref="G4:H4"/>
    <mergeCell ref="I4:K4"/>
    <mergeCell ref="L4:M4"/>
    <mergeCell ref="N4:P4"/>
    <mergeCell ref="G6:H6"/>
    <mergeCell ref="I6:K6"/>
    <mergeCell ref="L6:M6"/>
    <mergeCell ref="N6:P6"/>
    <mergeCell ref="G5:H5"/>
    <mergeCell ref="I5:K5"/>
    <mergeCell ref="L5:M5"/>
    <mergeCell ref="N5:P5"/>
    <mergeCell ref="G7:H7"/>
    <mergeCell ref="I7:K7"/>
    <mergeCell ref="L7:M7"/>
    <mergeCell ref="N7:P7"/>
    <mergeCell ref="N11:N12"/>
    <mergeCell ref="A8:R8"/>
    <mergeCell ref="A9:E9"/>
    <mergeCell ref="F9:R9"/>
    <mergeCell ref="A10:B12"/>
    <mergeCell ref="C10:C12"/>
    <mergeCell ref="D10:D12"/>
    <mergeCell ref="F11:F12"/>
    <mergeCell ref="G11:G12"/>
    <mergeCell ref="H11:H12"/>
    <mergeCell ref="I11:I12"/>
    <mergeCell ref="P11:P12"/>
    <mergeCell ref="Q11:Q12"/>
    <mergeCell ref="R11:R12"/>
    <mergeCell ref="J11:J12"/>
    <mergeCell ref="K11:K12"/>
    <mergeCell ref="L11:L12"/>
    <mergeCell ref="M11:M12"/>
    <mergeCell ref="O11:O12"/>
  </mergeCells>
  <printOptions horizontalCentered="1" verticalCentered="1"/>
  <pageMargins left="0.25" right="0.25" top="0.75" bottom="0.75" header="0.3" footer="0.3"/>
  <pageSetup scale="47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9E13C-C130-41A8-A8F9-2ECA7B3DBA76}">
  <sheetPr>
    <tabColor theme="4" tint="0.59999389629810485"/>
    <pageSetUpPr fitToPage="1"/>
  </sheetPr>
  <dimension ref="A1:R42"/>
  <sheetViews>
    <sheetView tabSelected="1" zoomScale="65" zoomScaleNormal="65" zoomScalePageLayoutView="90" workbookViewId="0">
      <selection activeCell="D14" sqref="D14"/>
    </sheetView>
  </sheetViews>
  <sheetFormatPr defaultColWidth="11.25" defaultRowHeight="15.5"/>
  <cols>
    <col min="1" max="1" width="14.25" customWidth="1"/>
    <col min="2" max="2" width="48" customWidth="1"/>
    <col min="3" max="3" width="22.58203125" customWidth="1"/>
    <col min="4" max="13" width="17.58203125" customWidth="1"/>
    <col min="14" max="14" width="1" customWidth="1"/>
  </cols>
  <sheetData>
    <row r="1" spans="1:13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s="2" customFormat="1" ht="18.5">
      <c r="A2" s="47"/>
      <c r="B2" s="47"/>
      <c r="C2" s="47"/>
      <c r="D2" s="174" t="str">
        <f>'M-COVER PAGE'!D2</f>
        <v>Factory</v>
      </c>
      <c r="E2" s="175"/>
      <c r="F2" s="109" t="str">
        <f>'M-COVER PAGE'!F5</f>
        <v>BIG TECH RUNNER</v>
      </c>
      <c r="G2" s="110"/>
      <c r="H2" s="176"/>
      <c r="I2" s="177" t="str">
        <f>'M-COVER PAGE'!I2</f>
        <v>Sample size</v>
      </c>
      <c r="J2" s="175"/>
      <c r="K2" s="109" t="str">
        <f>'M-COVER PAGE'!K2</f>
        <v>S/M</v>
      </c>
      <c r="L2" s="110"/>
      <c r="M2" s="111"/>
    </row>
    <row r="3" spans="1:13" s="2" customFormat="1" ht="18.5">
      <c r="A3" s="47"/>
      <c r="B3" s="47"/>
      <c r="C3" s="47"/>
      <c r="D3" s="150" t="str">
        <f>'M-COVER PAGE'!D3</f>
        <v xml:space="preserve">Style </v>
      </c>
      <c r="E3" s="151"/>
      <c r="F3" s="171" t="str">
        <f>'M-COVER PAGE'!F3</f>
        <v>MSCHF</v>
      </c>
      <c r="G3" s="172"/>
      <c r="H3" s="173"/>
      <c r="I3" s="155" t="str">
        <f>'M-COVER PAGE'!I3</f>
        <v xml:space="preserve">Size range </v>
      </c>
      <c r="J3" s="151"/>
      <c r="K3" s="112" t="str">
        <f>'M-COVER PAGE'!K3</f>
        <v>S/M, L/XL</v>
      </c>
      <c r="L3" s="113"/>
      <c r="M3" s="114"/>
    </row>
    <row r="4" spans="1:13" s="2" customFormat="1" ht="18.5">
      <c r="A4" s="47"/>
      <c r="B4" s="47"/>
      <c r="C4" s="47"/>
      <c r="D4" s="150" t="str">
        <f>'M-COVER PAGE'!D4</f>
        <v>Description</v>
      </c>
      <c r="E4" s="151"/>
      <c r="F4" s="112" t="str">
        <f>'M-COVER PAGE'!F4</f>
        <v>BUNGEE PANTS</v>
      </c>
      <c r="G4" s="113"/>
      <c r="H4" s="168"/>
      <c r="I4" s="155">
        <f>'M-COVER PAGE'!I4</f>
        <v>0</v>
      </c>
      <c r="J4" s="151"/>
      <c r="K4" s="112">
        <f>'M-COVER PAGE'!K4</f>
        <v>0</v>
      </c>
      <c r="L4" s="113"/>
      <c r="M4" s="114"/>
    </row>
    <row r="5" spans="1:13" s="2" customFormat="1" ht="18.5">
      <c r="A5" s="47"/>
      <c r="B5" s="47"/>
      <c r="C5" s="47"/>
      <c r="D5" s="169" t="str">
        <f>'M-COVER PAGE'!D5</f>
        <v>Season</v>
      </c>
      <c r="E5" s="170"/>
      <c r="F5" s="112" t="str">
        <f>'M-COVER PAGE'!F5</f>
        <v>BIG TECH RUNNER</v>
      </c>
      <c r="G5" s="113"/>
      <c r="H5" s="168"/>
      <c r="I5" s="155" t="str">
        <f>'M-COVER PAGE'!I5</f>
        <v>Sample due date</v>
      </c>
      <c r="J5" s="151"/>
      <c r="K5" s="112">
        <f>'M-COVER PAGE'!K5</f>
        <v>0</v>
      </c>
      <c r="L5" s="113"/>
      <c r="M5" s="114"/>
    </row>
    <row r="6" spans="1:13" s="2" customFormat="1" ht="18.5">
      <c r="A6" s="47"/>
      <c r="B6" s="47"/>
      <c r="C6" s="47"/>
      <c r="D6" s="150" t="str">
        <f>'M-COVER PAGE'!D6</f>
        <v>Date created</v>
      </c>
      <c r="E6" s="151"/>
      <c r="F6" s="152">
        <f>'M-COVER PAGE'!F6</f>
        <v>45368</v>
      </c>
      <c r="G6" s="153"/>
      <c r="H6" s="154"/>
      <c r="I6" s="155" t="str">
        <f>'M-COVER PAGE'!I6</f>
        <v>Reference style</v>
      </c>
      <c r="J6" s="151"/>
      <c r="K6" s="156">
        <f>'M-COVER PAGE'!K6</f>
        <v>0</v>
      </c>
      <c r="L6" s="157"/>
      <c r="M6" s="158"/>
    </row>
    <row r="7" spans="1:13" s="2" customFormat="1" ht="19" thickBot="1">
      <c r="A7" s="47"/>
      <c r="B7" s="47"/>
      <c r="C7" s="47"/>
      <c r="D7" s="159" t="str">
        <f>'M-COVER PAGE'!D7</f>
        <v>Date revised</v>
      </c>
      <c r="E7" s="160"/>
      <c r="F7" s="161" t="str">
        <f>'M-COVER PAGE'!F7</f>
        <v>5/14/2024, 5/22/24</v>
      </c>
      <c r="G7" s="162"/>
      <c r="H7" s="163"/>
      <c r="I7" s="164" t="str">
        <f>'M-COVER PAGE'!I7</f>
        <v>STATUS</v>
      </c>
      <c r="J7" s="160"/>
      <c r="K7" s="165" t="str">
        <f>'M-COVER PAGE'!K7</f>
        <v>SUBMIT PROTO</v>
      </c>
      <c r="L7" s="166"/>
      <c r="M7" s="167"/>
    </row>
    <row r="8" spans="1:13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</row>
    <row r="9" spans="1:13" ht="24" thickBot="1">
      <c r="A9" s="140" t="s">
        <v>5</v>
      </c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</row>
    <row r="10" spans="1:13" s="3" customFormat="1" ht="18.5">
      <c r="A10" s="53" t="s">
        <v>6</v>
      </c>
      <c r="B10" s="54" t="s">
        <v>7</v>
      </c>
      <c r="C10" s="54" t="s">
        <v>9</v>
      </c>
      <c r="D10" s="55" t="s">
        <v>90</v>
      </c>
      <c r="E10" s="55" t="s">
        <v>8</v>
      </c>
      <c r="F10" s="55" t="s">
        <v>16</v>
      </c>
      <c r="G10" s="55" t="s">
        <v>17</v>
      </c>
      <c r="H10" s="55" t="s">
        <v>18</v>
      </c>
      <c r="I10" s="55" t="s">
        <v>19</v>
      </c>
      <c r="J10" s="55" t="s">
        <v>20</v>
      </c>
      <c r="K10" s="55" t="s">
        <v>93</v>
      </c>
      <c r="L10" s="55"/>
      <c r="M10" s="56"/>
    </row>
    <row r="11" spans="1:13" ht="40.5" customHeight="1">
      <c r="A11" s="57" t="s">
        <v>10</v>
      </c>
      <c r="B11" s="58" t="s">
        <v>168</v>
      </c>
      <c r="C11" s="58" t="s">
        <v>176</v>
      </c>
      <c r="D11" s="58"/>
      <c r="E11" s="65" t="s">
        <v>95</v>
      </c>
      <c r="F11" s="58"/>
      <c r="G11" s="58"/>
      <c r="H11" s="58"/>
      <c r="I11" s="58"/>
      <c r="J11" s="59"/>
      <c r="K11" s="137"/>
      <c r="L11" s="138"/>
      <c r="M11" s="139"/>
    </row>
    <row r="12" spans="1:13" ht="40.5" customHeight="1">
      <c r="A12" s="57"/>
      <c r="B12" s="58"/>
      <c r="C12" s="58"/>
      <c r="D12" s="58"/>
      <c r="E12" s="58"/>
      <c r="F12" s="58"/>
      <c r="G12" s="58"/>
      <c r="H12" s="58"/>
      <c r="I12" s="58"/>
      <c r="J12" s="59"/>
      <c r="K12" s="137"/>
      <c r="L12" s="138"/>
      <c r="M12" s="139"/>
    </row>
    <row r="13" spans="1:13" ht="40.5" customHeight="1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137"/>
      <c r="L13" s="138"/>
      <c r="M13" s="139"/>
    </row>
    <row r="14" spans="1:13" ht="40.5" customHeight="1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137"/>
      <c r="L14" s="138"/>
      <c r="M14" s="139"/>
    </row>
    <row r="15" spans="1:13" ht="18.5">
      <c r="A15" s="60" t="s">
        <v>11</v>
      </c>
      <c r="B15" s="61" t="s">
        <v>92</v>
      </c>
      <c r="C15" s="62"/>
      <c r="D15" s="62"/>
      <c r="E15" s="62"/>
      <c r="F15" s="63"/>
      <c r="G15" s="63"/>
      <c r="H15" s="62"/>
      <c r="I15" s="62"/>
      <c r="J15" s="62"/>
      <c r="K15" s="62"/>
      <c r="L15" s="62"/>
      <c r="M15" s="64"/>
    </row>
    <row r="16" spans="1:13" ht="40.5" customHeight="1">
      <c r="A16" s="57"/>
      <c r="B16" s="58"/>
      <c r="C16" s="58"/>
      <c r="D16" s="58"/>
      <c r="E16" s="65"/>
      <c r="F16" s="65"/>
      <c r="G16" s="65"/>
      <c r="H16" s="65"/>
      <c r="I16" s="65"/>
      <c r="J16" s="59"/>
      <c r="K16" s="137"/>
      <c r="L16" s="138"/>
      <c r="M16" s="139"/>
    </row>
    <row r="17" spans="1:18" ht="40.5" customHeight="1">
      <c r="A17" s="57" t="s">
        <v>121</v>
      </c>
      <c r="B17" s="58" t="s">
        <v>122</v>
      </c>
      <c r="C17" s="58" t="s">
        <v>169</v>
      </c>
      <c r="D17" s="58"/>
      <c r="E17" s="65" t="s">
        <v>95</v>
      </c>
      <c r="F17" s="65"/>
      <c r="G17" s="65"/>
      <c r="H17" s="65"/>
      <c r="I17" s="65"/>
      <c r="J17" s="59"/>
      <c r="K17" s="137"/>
      <c r="L17" s="138"/>
      <c r="M17" s="139"/>
    </row>
    <row r="18" spans="1:18" ht="40.5" customHeight="1">
      <c r="A18" s="57" t="s">
        <v>123</v>
      </c>
      <c r="B18" s="58" t="s">
        <v>170</v>
      </c>
      <c r="C18" s="58" t="s">
        <v>171</v>
      </c>
      <c r="D18" s="58"/>
      <c r="E18" s="100" t="s">
        <v>115</v>
      </c>
      <c r="F18" s="65" t="s">
        <v>124</v>
      </c>
      <c r="G18" s="65"/>
      <c r="H18" s="65"/>
      <c r="I18" s="65"/>
      <c r="J18" s="59"/>
      <c r="K18" s="210" t="s">
        <v>172</v>
      </c>
      <c r="L18" s="211"/>
      <c r="M18" s="212"/>
    </row>
    <row r="19" spans="1:18" ht="40.5" customHeight="1">
      <c r="A19" s="57" t="s">
        <v>125</v>
      </c>
      <c r="B19" s="58" t="s">
        <v>173</v>
      </c>
      <c r="C19" s="58" t="s">
        <v>171</v>
      </c>
      <c r="D19" s="58"/>
      <c r="E19" s="100" t="s">
        <v>115</v>
      </c>
      <c r="F19" s="65" t="s">
        <v>124</v>
      </c>
      <c r="G19" s="65"/>
      <c r="H19" s="65"/>
      <c r="I19" s="65"/>
      <c r="J19" s="59"/>
      <c r="K19" s="210" t="s">
        <v>172</v>
      </c>
      <c r="L19" s="211"/>
      <c r="M19" s="212"/>
    </row>
    <row r="20" spans="1:18" ht="40.5" customHeight="1">
      <c r="A20" s="57" t="s">
        <v>104</v>
      </c>
      <c r="B20" s="58" t="s">
        <v>174</v>
      </c>
      <c r="C20" s="58" t="s">
        <v>137</v>
      </c>
      <c r="D20" s="58"/>
      <c r="E20" s="58" t="s">
        <v>95</v>
      </c>
      <c r="F20" s="65" t="s">
        <v>129</v>
      </c>
      <c r="G20" s="65"/>
      <c r="H20" s="65"/>
      <c r="I20" s="65"/>
      <c r="J20" s="59"/>
      <c r="K20" s="137"/>
      <c r="L20" s="138"/>
      <c r="M20" s="139"/>
    </row>
    <row r="21" spans="1:18" ht="40.5" customHeight="1">
      <c r="A21" s="57" t="s">
        <v>128</v>
      </c>
      <c r="B21" s="101" t="s">
        <v>175</v>
      </c>
      <c r="C21" s="58" t="s">
        <v>137</v>
      </c>
      <c r="D21" s="58"/>
      <c r="E21" s="100" t="s">
        <v>115</v>
      </c>
      <c r="F21" s="65" t="s">
        <v>129</v>
      </c>
      <c r="G21" s="65"/>
      <c r="H21" s="65"/>
      <c r="I21" s="65"/>
      <c r="J21" s="59"/>
      <c r="K21" s="210" t="s">
        <v>172</v>
      </c>
      <c r="L21" s="211"/>
      <c r="M21" s="212"/>
      <c r="P21" s="3"/>
      <c r="Q21" s="3"/>
      <c r="R21" s="3"/>
    </row>
    <row r="22" spans="1:18" ht="18.5">
      <c r="A22" s="60" t="s">
        <v>91</v>
      </c>
      <c r="B22" s="61" t="s">
        <v>12</v>
      </c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4"/>
    </row>
    <row r="23" spans="1:18" ht="40.5" customHeight="1">
      <c r="A23" s="57"/>
      <c r="B23" s="65"/>
      <c r="C23" s="65"/>
      <c r="D23" s="65"/>
      <c r="E23" s="65"/>
      <c r="F23" s="65"/>
      <c r="G23" s="65"/>
      <c r="H23" s="65"/>
      <c r="I23" s="65"/>
      <c r="J23" s="59"/>
      <c r="K23" s="137"/>
      <c r="L23" s="138"/>
      <c r="M23" s="139"/>
    </row>
    <row r="24" spans="1:18" ht="40.5" customHeight="1">
      <c r="A24" s="57"/>
      <c r="B24" s="58"/>
      <c r="C24" s="58"/>
      <c r="D24" s="58"/>
      <c r="E24" s="58"/>
      <c r="F24" s="58"/>
      <c r="G24" s="58"/>
      <c r="H24" s="58"/>
      <c r="I24" s="58"/>
      <c r="J24" s="59"/>
      <c r="K24" s="137"/>
      <c r="L24" s="138"/>
      <c r="M24" s="139"/>
    </row>
    <row r="25" spans="1:18" ht="15.65" customHeight="1">
      <c r="A25" s="60" t="s">
        <v>13</v>
      </c>
      <c r="B25" s="61" t="s">
        <v>12</v>
      </c>
      <c r="C25" s="62"/>
      <c r="D25" s="62"/>
      <c r="E25" s="62"/>
      <c r="F25" s="62"/>
      <c r="G25" s="62"/>
      <c r="H25" s="62"/>
      <c r="I25" s="62"/>
      <c r="J25" s="66"/>
      <c r="K25" s="66"/>
      <c r="L25" s="66"/>
      <c r="M25" s="67"/>
    </row>
    <row r="26" spans="1:18" ht="40.5" customHeight="1">
      <c r="A26" s="57" t="s">
        <v>14</v>
      </c>
      <c r="B26" s="58" t="s">
        <v>126</v>
      </c>
      <c r="C26" s="58"/>
      <c r="D26" s="58"/>
      <c r="E26" s="58"/>
      <c r="F26" s="58"/>
      <c r="G26" s="58"/>
      <c r="H26" s="58"/>
      <c r="I26" s="58"/>
      <c r="J26" s="59"/>
      <c r="K26" s="137"/>
      <c r="L26" s="138"/>
      <c r="M26" s="139"/>
    </row>
    <row r="27" spans="1:18" ht="40.5" customHeight="1">
      <c r="A27" s="57" t="s">
        <v>96</v>
      </c>
      <c r="B27" s="58" t="s">
        <v>126</v>
      </c>
      <c r="C27" s="58"/>
      <c r="D27" s="58"/>
      <c r="E27" s="58"/>
      <c r="F27" s="58"/>
      <c r="G27" s="58"/>
      <c r="H27" s="58"/>
      <c r="I27" s="58"/>
      <c r="J27" s="59"/>
      <c r="K27" s="137"/>
      <c r="L27" s="138"/>
      <c r="M27" s="139"/>
    </row>
    <row r="28" spans="1:18" ht="40.5" customHeight="1">
      <c r="A28" s="57" t="s">
        <v>97</v>
      </c>
      <c r="B28" s="58" t="s">
        <v>126</v>
      </c>
      <c r="C28" s="58"/>
      <c r="D28" s="58"/>
      <c r="E28" s="58"/>
      <c r="F28" s="58"/>
      <c r="G28" s="58"/>
      <c r="H28" s="58"/>
      <c r="I28" s="58"/>
      <c r="J28" s="59"/>
      <c r="K28" s="137"/>
      <c r="L28" s="138"/>
      <c r="M28" s="139"/>
    </row>
    <row r="29" spans="1:18" ht="40.5" customHeight="1">
      <c r="A29" s="57"/>
      <c r="B29" s="58"/>
      <c r="C29" s="58"/>
      <c r="D29" s="58"/>
      <c r="E29" s="58"/>
      <c r="F29" s="58"/>
      <c r="G29" s="58"/>
      <c r="H29" s="58"/>
      <c r="I29" s="58"/>
      <c r="J29" s="59"/>
      <c r="K29" s="137"/>
      <c r="L29" s="138"/>
      <c r="M29" s="139"/>
    </row>
    <row r="30" spans="1:18" ht="15.65" customHeight="1">
      <c r="A30" s="60" t="s">
        <v>98</v>
      </c>
      <c r="B30" s="61"/>
      <c r="C30" s="62"/>
      <c r="D30" s="62"/>
      <c r="E30" s="62"/>
      <c r="F30" s="62"/>
      <c r="G30" s="62"/>
      <c r="H30" s="62"/>
      <c r="I30" s="62"/>
      <c r="J30" s="66"/>
      <c r="K30" s="66"/>
      <c r="L30" s="66"/>
      <c r="M30" s="67"/>
    </row>
    <row r="31" spans="1:18" ht="40.5" customHeight="1">
      <c r="A31" s="57"/>
      <c r="B31" s="58"/>
      <c r="C31" s="58"/>
      <c r="D31" s="58"/>
      <c r="E31" s="58"/>
      <c r="F31" s="58"/>
      <c r="G31" s="58"/>
      <c r="H31" s="58"/>
      <c r="I31" s="58"/>
      <c r="J31" s="59"/>
      <c r="K31" s="137"/>
      <c r="L31" s="138"/>
      <c r="M31" s="139"/>
    </row>
    <row r="32" spans="1:18" ht="40.5" customHeight="1" thickBot="1">
      <c r="A32" s="68"/>
      <c r="B32" s="69"/>
      <c r="C32" s="69"/>
      <c r="D32" s="69"/>
      <c r="E32" s="69"/>
      <c r="F32" s="69"/>
      <c r="G32" s="69"/>
      <c r="H32" s="69"/>
      <c r="I32" s="69"/>
      <c r="J32" s="70"/>
      <c r="K32" s="141"/>
      <c r="L32" s="142"/>
      <c r="M32" s="143"/>
    </row>
    <row r="33" spans="1:13" ht="24.65" customHeight="1"/>
    <row r="34" spans="1:13" ht="15.65" customHeight="1"/>
    <row r="42" spans="1:13" s="8" customFormat="1" ht="16.149999999999999" customHeight="1">
      <c r="A42"/>
      <c r="B42"/>
      <c r="C42"/>
      <c r="D42"/>
      <c r="E42"/>
      <c r="F42"/>
      <c r="G42"/>
      <c r="H42"/>
      <c r="I42"/>
      <c r="J42"/>
      <c r="K42"/>
      <c r="L42"/>
      <c r="M42"/>
    </row>
  </sheetData>
  <mergeCells count="45">
    <mergeCell ref="K32:M32"/>
    <mergeCell ref="K16:M16"/>
    <mergeCell ref="K24:M24"/>
    <mergeCell ref="K26:M26"/>
    <mergeCell ref="K27:M27"/>
    <mergeCell ref="K28:M28"/>
    <mergeCell ref="K29:M29"/>
    <mergeCell ref="K31:M31"/>
    <mergeCell ref="K17:M17"/>
    <mergeCell ref="K18:M18"/>
    <mergeCell ref="K19:M19"/>
    <mergeCell ref="K20:M20"/>
    <mergeCell ref="K21:M21"/>
    <mergeCell ref="K23:M23"/>
    <mergeCell ref="K14:M14"/>
    <mergeCell ref="D6:E6"/>
    <mergeCell ref="F6:H6"/>
    <mergeCell ref="I6:J6"/>
    <mergeCell ref="K6:M6"/>
    <mergeCell ref="D7:E7"/>
    <mergeCell ref="F7:H7"/>
    <mergeCell ref="I7:J7"/>
    <mergeCell ref="K7:M7"/>
    <mergeCell ref="A8:M8"/>
    <mergeCell ref="A9:M9"/>
    <mergeCell ref="K11:M11"/>
    <mergeCell ref="K12:M12"/>
    <mergeCell ref="K13:M13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640D4-8A87-47B6-8EBA-846EEC1CF8D6}">
  <sheetPr>
    <tabColor theme="4" tint="0.59999389629810485"/>
    <pageSetUpPr fitToPage="1"/>
  </sheetPr>
  <dimension ref="A1:M104"/>
  <sheetViews>
    <sheetView tabSelected="1" topLeftCell="A13" zoomScale="65" zoomScaleNormal="65" zoomScalePageLayoutView="90" workbookViewId="0">
      <selection activeCell="D14" sqref="D14"/>
    </sheetView>
  </sheetViews>
  <sheetFormatPr defaultColWidth="11.25" defaultRowHeight="15.5"/>
  <cols>
    <col min="1" max="3" width="26.33203125" customWidth="1"/>
    <col min="4" max="13" width="17.58203125" customWidth="1"/>
  </cols>
  <sheetData>
    <row r="1" spans="1:13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s="2" customFormat="1" ht="18.5">
      <c r="A2" s="47"/>
      <c r="B2" s="47"/>
      <c r="C2" s="73"/>
      <c r="D2" s="174" t="str">
        <f>'M-COVER PAGE'!D2</f>
        <v>Factory</v>
      </c>
      <c r="E2" s="175"/>
      <c r="F2" s="109" t="str">
        <f>'M-COVER PAGE'!F5</f>
        <v>BIG TECH RUNNER</v>
      </c>
      <c r="G2" s="110"/>
      <c r="H2" s="176"/>
      <c r="I2" s="177" t="str">
        <f>'M-COVER PAGE'!I2</f>
        <v>Sample size</v>
      </c>
      <c r="J2" s="175"/>
      <c r="K2" s="109" t="str">
        <f>'M-COVER PAGE'!K2</f>
        <v>S/M</v>
      </c>
      <c r="L2" s="110"/>
      <c r="M2" s="111"/>
    </row>
    <row r="3" spans="1:13" s="2" customFormat="1" ht="18.5">
      <c r="A3" s="47"/>
      <c r="B3" s="47"/>
      <c r="C3" s="73"/>
      <c r="D3" s="150" t="str">
        <f>'M-COVER PAGE'!D3</f>
        <v xml:space="preserve">Style </v>
      </c>
      <c r="E3" s="151"/>
      <c r="F3" s="171" t="str">
        <f>'M-COVER PAGE'!F3</f>
        <v>MSCHF</v>
      </c>
      <c r="G3" s="172"/>
      <c r="H3" s="173"/>
      <c r="I3" s="155" t="str">
        <f>'M-COVER PAGE'!I3</f>
        <v xml:space="preserve">Size range </v>
      </c>
      <c r="J3" s="151"/>
      <c r="K3" s="112" t="str">
        <f>'M-COVER PAGE'!K3</f>
        <v>S/M, L/XL</v>
      </c>
      <c r="L3" s="113"/>
      <c r="M3" s="114"/>
    </row>
    <row r="4" spans="1:13" s="2" customFormat="1" ht="18.5">
      <c r="A4" s="47"/>
      <c r="B4" s="47"/>
      <c r="C4" s="73"/>
      <c r="D4" s="150" t="str">
        <f>'M-COVER PAGE'!D4</f>
        <v>Description</v>
      </c>
      <c r="E4" s="151"/>
      <c r="F4" s="112" t="str">
        <f>'M-COVER PAGE'!F4</f>
        <v>BUNGEE PANTS</v>
      </c>
      <c r="G4" s="113"/>
      <c r="H4" s="168"/>
      <c r="I4" s="155">
        <f>'M-COVER PAGE'!I4</f>
        <v>0</v>
      </c>
      <c r="J4" s="151"/>
      <c r="K4" s="112">
        <f>'M-COVER PAGE'!K4</f>
        <v>0</v>
      </c>
      <c r="L4" s="113"/>
      <c r="M4" s="114"/>
    </row>
    <row r="5" spans="1:13" s="2" customFormat="1" ht="18.5">
      <c r="A5" s="47"/>
      <c r="B5" s="47"/>
      <c r="C5" s="74"/>
      <c r="D5" s="169" t="str">
        <f>'M-COVER PAGE'!D5</f>
        <v>Season</v>
      </c>
      <c r="E5" s="170"/>
      <c r="F5" s="112" t="str">
        <f>'M-COVER PAGE'!F5</f>
        <v>BIG TECH RUNNER</v>
      </c>
      <c r="G5" s="113"/>
      <c r="H5" s="168"/>
      <c r="I5" s="155" t="str">
        <f>'M-COVER PAGE'!I5</f>
        <v>Sample due date</v>
      </c>
      <c r="J5" s="151"/>
      <c r="K5" s="112">
        <f>'M-COVER PAGE'!K5</f>
        <v>0</v>
      </c>
      <c r="L5" s="113"/>
      <c r="M5" s="114"/>
    </row>
    <row r="6" spans="1:13" s="2" customFormat="1" ht="18.5">
      <c r="A6" s="47"/>
      <c r="B6" s="47"/>
      <c r="C6" s="73"/>
      <c r="D6" s="150" t="str">
        <f>'M-COVER PAGE'!D6</f>
        <v>Date created</v>
      </c>
      <c r="E6" s="151"/>
      <c r="F6" s="152">
        <f>'M-COVER PAGE'!F6</f>
        <v>45368</v>
      </c>
      <c r="G6" s="153"/>
      <c r="H6" s="154"/>
      <c r="I6" s="155" t="str">
        <f>'M-COVER PAGE'!I6</f>
        <v>Reference style</v>
      </c>
      <c r="J6" s="151"/>
      <c r="K6" s="156">
        <f>'M-COVER PAGE'!K6</f>
        <v>0</v>
      </c>
      <c r="L6" s="157"/>
      <c r="M6" s="158"/>
    </row>
    <row r="7" spans="1:13" s="2" customFormat="1" ht="19" thickBot="1">
      <c r="A7" s="47"/>
      <c r="B7" s="47"/>
      <c r="C7" s="73"/>
      <c r="D7" s="159" t="str">
        <f>'M-COVER PAGE'!D7</f>
        <v>Date revised</v>
      </c>
      <c r="E7" s="160"/>
      <c r="F7" s="161" t="str">
        <f>'M-COVER PAGE'!F7</f>
        <v>5/14/2024, 5/22/24</v>
      </c>
      <c r="G7" s="162"/>
      <c r="H7" s="163"/>
      <c r="I7" s="164" t="str">
        <f>'M-COVER PAGE'!I7</f>
        <v>STATUS</v>
      </c>
      <c r="J7" s="160"/>
      <c r="K7" s="165" t="str">
        <f>'M-COVER PAGE'!K7</f>
        <v>SUBMIT PROTO</v>
      </c>
      <c r="L7" s="166"/>
      <c r="M7" s="167"/>
    </row>
    <row r="8" spans="1:13" ht="9" customHeight="1">
      <c r="A8" s="123"/>
      <c r="B8" s="123"/>
      <c r="C8" s="123"/>
      <c r="D8" s="124"/>
      <c r="E8" s="124"/>
      <c r="F8" s="124"/>
      <c r="G8" s="124"/>
      <c r="H8" s="124"/>
      <c r="I8" s="124"/>
      <c r="J8" s="124"/>
      <c r="K8" s="124"/>
      <c r="L8" s="124"/>
      <c r="M8" s="124"/>
    </row>
    <row r="9" spans="1:13" ht="24" thickBot="1">
      <c r="A9" s="125" t="s">
        <v>21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</row>
    <row r="10" spans="1:13" s="3" customFormat="1" ht="20.25" customHeight="1">
      <c r="A10" s="11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13" ht="20.25" customHeight="1">
      <c r="A11" s="14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5"/>
    </row>
    <row r="12" spans="1:13" ht="20.25" customHeight="1">
      <c r="A12" s="14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5"/>
    </row>
    <row r="13" spans="1:13" ht="20.25" customHeight="1">
      <c r="A13" s="14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5"/>
    </row>
    <row r="14" spans="1:13" ht="20.25" customHeight="1">
      <c r="A14" s="1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5"/>
    </row>
    <row r="15" spans="1:13" ht="20.25" customHeight="1">
      <c r="A15" s="14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5"/>
    </row>
    <row r="16" spans="1:13" ht="20.25" customHeight="1">
      <c r="A16" s="14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5"/>
    </row>
    <row r="17" spans="1:13" ht="20.25" customHeight="1">
      <c r="A17" s="14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5"/>
    </row>
    <row r="18" spans="1:13" ht="20.25" customHeight="1">
      <c r="A18" s="14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5"/>
    </row>
    <row r="19" spans="1:13" ht="20.25" customHeight="1">
      <c r="A19" s="14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5"/>
    </row>
    <row r="20" spans="1:13" ht="20.25" customHeight="1">
      <c r="A20" s="14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5"/>
    </row>
    <row r="21" spans="1:13" ht="20.25" customHeight="1">
      <c r="A21" s="14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5"/>
    </row>
    <row r="22" spans="1:13" ht="20.25" customHeight="1">
      <c r="A22" s="14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5"/>
    </row>
    <row r="23" spans="1:13" ht="20.25" customHeight="1">
      <c r="A23" s="14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5"/>
    </row>
    <row r="24" spans="1:13" ht="20.25" customHeight="1">
      <c r="A24" s="14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5"/>
    </row>
    <row r="25" spans="1:13" ht="20.25" customHeight="1">
      <c r="A25" s="14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5"/>
    </row>
    <row r="26" spans="1:13" ht="20.25" customHeight="1">
      <c r="A26" s="14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5"/>
    </row>
    <row r="27" spans="1:13" ht="20.25" customHeight="1">
      <c r="A27" s="14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5"/>
    </row>
    <row r="28" spans="1:13" ht="20.25" customHeight="1">
      <c r="A28" s="14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5"/>
    </row>
    <row r="29" spans="1:13" ht="20.25" customHeight="1">
      <c r="A29" s="14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5"/>
    </row>
    <row r="30" spans="1:13" ht="20.25" customHeight="1">
      <c r="A30" s="14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5"/>
    </row>
    <row r="31" spans="1:13" ht="20.25" customHeight="1">
      <c r="A31" s="14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5"/>
    </row>
    <row r="32" spans="1:13" ht="20.25" customHeight="1">
      <c r="A32" s="1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5"/>
    </row>
    <row r="33" spans="1:13" ht="20.25" customHeight="1">
      <c r="A33" s="14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5"/>
    </row>
    <row r="34" spans="1:13" ht="20.25" customHeight="1">
      <c r="A34" s="1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5"/>
    </row>
    <row r="35" spans="1:13" ht="20.25" customHeight="1">
      <c r="A35" s="14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5"/>
    </row>
    <row r="36" spans="1:13" ht="20.25" customHeight="1">
      <c r="A36" s="14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5"/>
    </row>
    <row r="37" spans="1:13" ht="20.25" customHeight="1">
      <c r="A37" s="14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5"/>
    </row>
    <row r="38" spans="1:13" ht="20.25" customHeight="1">
      <c r="A38" s="14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5"/>
    </row>
    <row r="39" spans="1:13" ht="20.25" customHeight="1">
      <c r="A39" s="1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5"/>
    </row>
    <row r="40" spans="1:13" ht="20.25" customHeight="1">
      <c r="A40" s="1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5"/>
    </row>
    <row r="41" spans="1:13" ht="20.25" customHeight="1">
      <c r="A41" s="14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5"/>
    </row>
    <row r="42" spans="1:13" ht="20.25" customHeight="1">
      <c r="A42" s="14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5"/>
    </row>
    <row r="43" spans="1:13" ht="20.25" customHeight="1">
      <c r="A43" s="14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5"/>
    </row>
    <row r="44" spans="1:13" ht="20.25" customHeight="1">
      <c r="A44" s="14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5"/>
    </row>
    <row r="45" spans="1:13" ht="20.25" customHeight="1">
      <c r="A45" s="14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5"/>
    </row>
    <row r="46" spans="1:13" ht="20.25" customHeight="1">
      <c r="A46" s="14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5"/>
    </row>
    <row r="47" spans="1:13" ht="20.25" customHeight="1">
      <c r="A47" s="14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5"/>
    </row>
    <row r="48" spans="1:13" ht="20.25" customHeight="1">
      <c r="A48" s="14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5"/>
    </row>
    <row r="49" spans="1:13" ht="20.25" customHeight="1">
      <c r="A49" s="14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5"/>
    </row>
    <row r="50" spans="1:13" ht="20.25" customHeight="1">
      <c r="A50" s="14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5"/>
    </row>
    <row r="51" spans="1:13" ht="20.25" customHeight="1">
      <c r="A51" s="14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5"/>
    </row>
    <row r="52" spans="1:13" ht="20.25" customHeight="1">
      <c r="A52" s="14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5"/>
    </row>
    <row r="53" spans="1:13" ht="20.25" customHeight="1">
      <c r="A53" s="14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5"/>
    </row>
    <row r="54" spans="1:13" ht="20.25" customHeight="1">
      <c r="A54" s="14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5"/>
    </row>
    <row r="55" spans="1:13" ht="20.25" customHeight="1">
      <c r="A55" s="14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5"/>
    </row>
    <row r="56" spans="1:13" ht="20.25" customHeight="1">
      <c r="A56" s="14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5"/>
    </row>
    <row r="57" spans="1:13" ht="20.25" customHeight="1">
      <c r="A57" s="1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5"/>
    </row>
    <row r="58" spans="1:13" ht="20.25" customHeight="1">
      <c r="A58" s="14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5"/>
    </row>
    <row r="59" spans="1:13" ht="20.25" customHeight="1">
      <c r="A59" s="14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5"/>
    </row>
    <row r="60" spans="1:13" ht="20.25" customHeight="1">
      <c r="A60" s="14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5"/>
    </row>
    <row r="61" spans="1:13" ht="20.25" customHeight="1">
      <c r="A61" s="14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5"/>
    </row>
    <row r="62" spans="1:13" ht="20.25" customHeight="1">
      <c r="A62" s="14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5"/>
    </row>
    <row r="63" spans="1:13" ht="20.25" customHeight="1">
      <c r="A63" s="14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5"/>
    </row>
    <row r="64" spans="1:13" ht="20.25" customHeight="1">
      <c r="A64" s="14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5"/>
    </row>
    <row r="65" spans="1:13" ht="20.25" customHeight="1">
      <c r="A65" s="14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5"/>
    </row>
    <row r="66" spans="1:13" ht="20.25" customHeight="1">
      <c r="A66" s="14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5"/>
    </row>
    <row r="67" spans="1:13" ht="20.25" customHeight="1">
      <c r="A67" s="14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5"/>
    </row>
    <row r="68" spans="1:13" ht="20.25" customHeight="1">
      <c r="A68" s="1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5"/>
    </row>
    <row r="69" spans="1:13" ht="20.25" customHeight="1">
      <c r="A69" s="14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5"/>
    </row>
    <row r="70" spans="1:13" ht="20.25" customHeight="1">
      <c r="A70" s="14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5"/>
    </row>
    <row r="71" spans="1:13" ht="20.25" customHeight="1">
      <c r="A71" s="14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5"/>
    </row>
    <row r="72" spans="1:13" ht="20.25" customHeight="1">
      <c r="A72" s="14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5"/>
    </row>
    <row r="73" spans="1:13" ht="20.25" customHeight="1">
      <c r="A73" s="14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5"/>
    </row>
    <row r="74" spans="1:13" ht="20.25" customHeight="1">
      <c r="A74" s="14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5"/>
    </row>
    <row r="75" spans="1:13" ht="20.25" customHeight="1">
      <c r="A75" s="14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5"/>
    </row>
    <row r="76" spans="1:13" ht="20.25" customHeight="1">
      <c r="A76" s="14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5"/>
    </row>
    <row r="77" spans="1:13" ht="20.25" customHeight="1">
      <c r="A77" s="14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5"/>
    </row>
    <row r="78" spans="1:13" ht="20.25" customHeight="1">
      <c r="A78" s="14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5"/>
    </row>
    <row r="79" spans="1:13" ht="20.25" customHeight="1">
      <c r="A79" s="14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5"/>
    </row>
    <row r="80" spans="1:13" ht="20.25" customHeight="1">
      <c r="A80" s="14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5"/>
    </row>
    <row r="81" spans="1:13" ht="20.25" customHeight="1">
      <c r="A81" s="14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5"/>
    </row>
    <row r="82" spans="1:13" ht="20.25" customHeight="1">
      <c r="A82" s="1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5"/>
    </row>
    <row r="83" spans="1:13" ht="20.25" customHeight="1">
      <c r="A83" s="1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5"/>
    </row>
    <row r="84" spans="1:13" ht="20.25" customHeight="1">
      <c r="A84" s="14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5"/>
    </row>
    <row r="85" spans="1:13" ht="20.25" customHeight="1">
      <c r="A85" s="1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5"/>
    </row>
    <row r="86" spans="1:13" ht="20.25" customHeight="1">
      <c r="A86" s="14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5"/>
    </row>
    <row r="87" spans="1:13" ht="20.25" customHeight="1">
      <c r="A87" s="14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5"/>
    </row>
    <row r="88" spans="1:13" ht="20.25" customHeight="1">
      <c r="A88" s="14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5"/>
    </row>
    <row r="89" spans="1:13" ht="20.25" customHeight="1">
      <c r="A89" s="14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5"/>
    </row>
    <row r="90" spans="1:13" ht="20.25" customHeight="1">
      <c r="A90" s="1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5"/>
    </row>
    <row r="91" spans="1:13" ht="20.25" customHeight="1">
      <c r="A91" s="14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5"/>
    </row>
    <row r="92" spans="1:13" ht="20.25" customHeight="1">
      <c r="A92" s="1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5"/>
    </row>
    <row r="93" spans="1:13" ht="20.25" customHeight="1">
      <c r="A93" s="14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5"/>
    </row>
    <row r="94" spans="1:13" ht="20.25" customHeight="1">
      <c r="A94" s="14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5"/>
    </row>
    <row r="95" spans="1:13" ht="20.25" customHeight="1">
      <c r="A95" s="14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5"/>
    </row>
    <row r="96" spans="1:13" ht="20.25" customHeight="1">
      <c r="A96" s="14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5"/>
    </row>
    <row r="97" spans="1:13" ht="20.25" customHeight="1">
      <c r="A97" s="14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5"/>
    </row>
    <row r="98" spans="1:13" ht="20.25" customHeight="1">
      <c r="A98" s="14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5"/>
    </row>
    <row r="99" spans="1:13" ht="20.25" customHeight="1">
      <c r="A99" s="14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5"/>
    </row>
    <row r="100" spans="1:13" ht="20.25" customHeight="1">
      <c r="A100" s="14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5"/>
    </row>
    <row r="101" spans="1:13" ht="20.25" customHeight="1">
      <c r="A101" s="14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5"/>
    </row>
    <row r="102" spans="1:13" ht="20.25" customHeight="1">
      <c r="A102" s="14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5"/>
    </row>
    <row r="103" spans="1:13" ht="20.25" customHeight="1">
      <c r="A103" s="14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5"/>
    </row>
    <row r="104" spans="1:13" ht="20.25" customHeight="1" thickBot="1">
      <c r="A104" s="1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/>
    </row>
  </sheetData>
  <mergeCells count="27"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rintOptions horizontalCentered="1"/>
  <pageMargins left="0.25" right="0.25" top="0.75" bottom="0.75" header="0.3" footer="0.3"/>
  <pageSetup scale="57" fitToHeight="2" orientation="landscape" horizontalDpi="300" verticalDpi="300" r:id="rId1"/>
  <headerFoot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D114F-5880-4F4D-8446-1B1BC1B23E2A}">
  <sheetPr>
    <tabColor theme="4" tint="0.59999389629810485"/>
    <pageSetUpPr fitToPage="1"/>
  </sheetPr>
  <dimension ref="A1:S35"/>
  <sheetViews>
    <sheetView tabSelected="1" topLeftCell="A14" zoomScale="75" zoomScaleNormal="75" zoomScalePageLayoutView="90" workbookViewId="0">
      <selection activeCell="D14" sqref="D14"/>
    </sheetView>
  </sheetViews>
  <sheetFormatPr defaultColWidth="11.25" defaultRowHeight="15.5"/>
  <cols>
    <col min="1" max="1" width="3.75" customWidth="1"/>
    <col min="2" max="2" width="45.58203125" customWidth="1"/>
    <col min="3" max="3" width="33.5" customWidth="1"/>
    <col min="4" max="4" width="58" customWidth="1"/>
    <col min="5" max="5" width="27" customWidth="1"/>
    <col min="6" max="6" width="6.75" customWidth="1"/>
    <col min="20" max="20" width="0.75" customWidth="1"/>
  </cols>
  <sheetData>
    <row r="1" spans="1:19" ht="16" thickBo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19" s="2" customFormat="1" ht="18.5">
      <c r="A2" s="130"/>
      <c r="B2" s="130"/>
      <c r="C2" s="130"/>
      <c r="D2" s="130"/>
      <c r="E2" s="130"/>
      <c r="F2" s="130"/>
      <c r="G2" s="5"/>
      <c r="H2" s="174" t="str">
        <f>'M-COVER PAGE'!D2</f>
        <v>Factory</v>
      </c>
      <c r="I2" s="175"/>
      <c r="J2" s="109">
        <f>'M-COVER PAGE'!F2</f>
        <v>0</v>
      </c>
      <c r="K2" s="110"/>
      <c r="L2" s="176"/>
      <c r="M2" s="177" t="str">
        <f>'M-COVER PAGE'!I2</f>
        <v>Sample size</v>
      </c>
      <c r="N2" s="175"/>
      <c r="O2" s="133" t="str">
        <f>'M-COVER PAGE'!K2</f>
        <v>S/M</v>
      </c>
      <c r="P2" s="133"/>
      <c r="Q2" s="199"/>
      <c r="R2" s="200" t="s">
        <v>22</v>
      </c>
      <c r="S2" s="201"/>
    </row>
    <row r="3" spans="1:19" s="2" customFormat="1" ht="18.5">
      <c r="A3" s="130"/>
      <c r="B3" s="130"/>
      <c r="C3" s="130"/>
      <c r="D3" s="130"/>
      <c r="E3" s="130"/>
      <c r="F3" s="130"/>
      <c r="G3" s="5"/>
      <c r="H3" s="150" t="str">
        <f>'M-COVER PAGE'!D3</f>
        <v xml:space="preserve">Style </v>
      </c>
      <c r="I3" s="151"/>
      <c r="J3" s="171" t="str">
        <f>'M-COVER PAGE'!F3</f>
        <v>MSCHF</v>
      </c>
      <c r="K3" s="172"/>
      <c r="L3" s="173"/>
      <c r="M3" s="155" t="str">
        <f>'M-COVER PAGE'!I3</f>
        <v xml:space="preserve">Size range </v>
      </c>
      <c r="N3" s="151"/>
      <c r="O3" s="121" t="str">
        <f>'M-COVER PAGE'!K3</f>
        <v>S/M, L/XL</v>
      </c>
      <c r="P3" s="121"/>
      <c r="Q3" s="198"/>
      <c r="R3" s="202"/>
      <c r="S3" s="203"/>
    </row>
    <row r="4" spans="1:19" s="2" customFormat="1" ht="18.5">
      <c r="A4" s="130"/>
      <c r="B4" s="130"/>
      <c r="C4" s="130"/>
      <c r="D4" s="130"/>
      <c r="E4" s="130"/>
      <c r="F4" s="130"/>
      <c r="G4" s="5"/>
      <c r="H4" s="150" t="str">
        <f>'M-COVER PAGE'!D4</f>
        <v>Description</v>
      </c>
      <c r="I4" s="151"/>
      <c r="J4" s="112" t="str">
        <f>'M-COVER PAGE'!F4</f>
        <v>BUNGEE PANTS</v>
      </c>
      <c r="K4" s="113"/>
      <c r="L4" s="168"/>
      <c r="M4" s="155">
        <f>'M-COVER PAGE'!I4</f>
        <v>0</v>
      </c>
      <c r="N4" s="151"/>
      <c r="O4" s="121">
        <f>'M-COVER PAGE'!K4</f>
        <v>0</v>
      </c>
      <c r="P4" s="121"/>
      <c r="Q4" s="198"/>
      <c r="R4" s="204"/>
      <c r="S4" s="205"/>
    </row>
    <row r="5" spans="1:19" s="2" customFormat="1" ht="18.5">
      <c r="A5" s="130"/>
      <c r="B5" s="130"/>
      <c r="C5" s="130"/>
      <c r="D5" s="130"/>
      <c r="E5" s="130"/>
      <c r="F5" s="130"/>
      <c r="G5" s="6"/>
      <c r="H5" s="169" t="str">
        <f>'M-COVER PAGE'!D5</f>
        <v>Season</v>
      </c>
      <c r="I5" s="170"/>
      <c r="J5" s="112" t="str">
        <f>'M-COVER PAGE'!F5</f>
        <v>BIG TECH RUNNER</v>
      </c>
      <c r="K5" s="113"/>
      <c r="L5" s="168"/>
      <c r="M5" s="155" t="str">
        <f>'M-COVER PAGE'!I5</f>
        <v>Sample due date</v>
      </c>
      <c r="N5" s="151"/>
      <c r="O5" s="121">
        <f>'M-COVER PAGE'!K5</f>
        <v>0</v>
      </c>
      <c r="P5" s="121"/>
      <c r="Q5" s="198"/>
      <c r="R5" s="204"/>
      <c r="S5" s="205"/>
    </row>
    <row r="6" spans="1:19" s="2" customFormat="1" ht="18.5">
      <c r="A6" s="130"/>
      <c r="B6" s="130"/>
      <c r="C6" s="130"/>
      <c r="D6" s="130"/>
      <c r="E6" s="130"/>
      <c r="F6" s="130"/>
      <c r="G6" s="5"/>
      <c r="H6" s="150" t="str">
        <f>'M-COVER PAGE'!D6</f>
        <v>Date created</v>
      </c>
      <c r="I6" s="151"/>
      <c r="J6" s="152">
        <f>'M-COVER PAGE'!F6</f>
        <v>45368</v>
      </c>
      <c r="K6" s="153"/>
      <c r="L6" s="154"/>
      <c r="M6" s="155" t="str">
        <f>'M-COVER PAGE'!I6</f>
        <v>Reference style</v>
      </c>
      <c r="N6" s="151"/>
      <c r="O6" s="196">
        <f>'M-COVER PAGE'!K6</f>
        <v>0</v>
      </c>
      <c r="P6" s="196"/>
      <c r="Q6" s="197"/>
      <c r="R6" s="206"/>
      <c r="S6" s="207"/>
    </row>
    <row r="7" spans="1:19" s="2" customFormat="1" ht="19" thickBot="1">
      <c r="A7" s="130"/>
      <c r="B7" s="130"/>
      <c r="C7" s="130"/>
      <c r="D7" s="130"/>
      <c r="E7" s="130"/>
      <c r="F7" s="130"/>
      <c r="G7" s="5"/>
      <c r="H7" s="159" t="str">
        <f>'M-COVER PAGE'!D7</f>
        <v>Date revised</v>
      </c>
      <c r="I7" s="160"/>
      <c r="J7" s="161" t="str">
        <f>'M-COVER PAGE'!F7</f>
        <v>5/14/2024, 5/22/24</v>
      </c>
      <c r="K7" s="162"/>
      <c r="L7" s="163"/>
      <c r="M7" s="164" t="str">
        <f>'M-COVER PAGE'!I7</f>
        <v>STATUS</v>
      </c>
      <c r="N7" s="160"/>
      <c r="O7" s="184" t="str">
        <f>'M-COVER PAGE'!K7</f>
        <v>SUBMIT PROTO</v>
      </c>
      <c r="P7" s="184"/>
      <c r="Q7" s="185"/>
      <c r="R7" s="208"/>
      <c r="S7" s="209"/>
    </row>
    <row r="8" spans="1:19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</row>
    <row r="9" spans="1:19" ht="24" thickBot="1">
      <c r="A9" s="186"/>
      <c r="B9" s="186"/>
      <c r="C9" s="186"/>
      <c r="D9" s="186"/>
      <c r="E9" s="186"/>
      <c r="F9" s="186"/>
      <c r="G9" s="125" t="s">
        <v>34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</row>
    <row r="10" spans="1:19" s="3" customFormat="1">
      <c r="A10" s="187" t="s">
        <v>24</v>
      </c>
      <c r="B10" s="188"/>
      <c r="C10" s="193" t="s">
        <v>25</v>
      </c>
      <c r="D10" s="102"/>
      <c r="E10" s="193" t="s">
        <v>26</v>
      </c>
      <c r="F10" s="83" t="s">
        <v>35</v>
      </c>
      <c r="G10" s="19">
        <v>45426</v>
      </c>
      <c r="H10" s="19">
        <v>45434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20"/>
    </row>
    <row r="11" spans="1:19" ht="15.4" customHeight="1">
      <c r="A11" s="189"/>
      <c r="B11" s="190"/>
      <c r="C11" s="194"/>
      <c r="D11" s="103"/>
      <c r="E11" s="194"/>
      <c r="F11" s="38" t="s">
        <v>27</v>
      </c>
      <c r="G11" s="182" t="s">
        <v>157</v>
      </c>
      <c r="H11" s="182" t="s">
        <v>157</v>
      </c>
      <c r="I11" s="182" t="s">
        <v>158</v>
      </c>
      <c r="J11" s="182" t="s">
        <v>159</v>
      </c>
      <c r="K11" s="182" t="s">
        <v>160</v>
      </c>
      <c r="L11" s="182" t="s">
        <v>37</v>
      </c>
      <c r="M11" s="182" t="s">
        <v>38</v>
      </c>
      <c r="N11" s="182" t="s">
        <v>42</v>
      </c>
      <c r="O11" s="182" t="s">
        <v>43</v>
      </c>
      <c r="P11" s="182" t="s">
        <v>44</v>
      </c>
      <c r="Q11" s="182" t="s">
        <v>45</v>
      </c>
      <c r="R11" s="178" t="s">
        <v>46</v>
      </c>
      <c r="S11" s="180" t="s">
        <v>47</v>
      </c>
    </row>
    <row r="12" spans="1:19">
      <c r="A12" s="191"/>
      <c r="B12" s="192"/>
      <c r="C12" s="195"/>
      <c r="D12" s="104"/>
      <c r="E12" s="195"/>
      <c r="F12" s="39" t="s">
        <v>48</v>
      </c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79"/>
      <c r="S12" s="181"/>
    </row>
    <row r="13" spans="1:19">
      <c r="A13" s="42"/>
      <c r="B13" s="1" t="s">
        <v>138</v>
      </c>
      <c r="C13" s="48" t="s">
        <v>73</v>
      </c>
      <c r="D13" s="48" t="s">
        <v>177</v>
      </c>
      <c r="E13" s="49" t="s">
        <v>74</v>
      </c>
      <c r="F13" s="40">
        <v>0.625</v>
      </c>
      <c r="G13" s="86">
        <v>29</v>
      </c>
      <c r="H13" s="43"/>
      <c r="I13" s="86"/>
      <c r="J13" s="86"/>
      <c r="K13" s="43"/>
      <c r="L13" s="43"/>
      <c r="M13" s="43"/>
      <c r="N13" s="43"/>
      <c r="O13" s="43"/>
      <c r="P13" s="43"/>
      <c r="Q13" s="43"/>
      <c r="R13" s="43"/>
      <c r="S13" s="44"/>
    </row>
    <row r="14" spans="1:19">
      <c r="A14" s="42"/>
      <c r="B14" s="1" t="s">
        <v>139</v>
      </c>
      <c r="C14" s="48" t="s">
        <v>73</v>
      </c>
      <c r="D14" s="48" t="s">
        <v>178</v>
      </c>
      <c r="E14" s="49" t="s">
        <v>75</v>
      </c>
      <c r="F14" s="40">
        <v>0.625</v>
      </c>
      <c r="G14" s="86">
        <v>54</v>
      </c>
      <c r="H14" s="43">
        <v>52</v>
      </c>
      <c r="I14" s="86"/>
      <c r="J14" s="86"/>
      <c r="K14" s="43"/>
      <c r="L14" s="43"/>
      <c r="M14" s="43"/>
      <c r="N14" s="43"/>
      <c r="O14" s="43"/>
      <c r="P14" s="43"/>
      <c r="Q14" s="43"/>
      <c r="R14" s="43"/>
      <c r="S14" s="44"/>
    </row>
    <row r="15" spans="1:19">
      <c r="A15" s="42"/>
      <c r="B15" s="1" t="s">
        <v>76</v>
      </c>
      <c r="C15" s="10"/>
      <c r="D15" s="10" t="s">
        <v>179</v>
      </c>
      <c r="E15" s="49" t="s">
        <v>77</v>
      </c>
      <c r="F15" s="40">
        <v>0.125</v>
      </c>
      <c r="G15" s="86">
        <v>1.875</v>
      </c>
      <c r="H15" s="43">
        <v>1.75</v>
      </c>
      <c r="I15" s="86"/>
      <c r="J15" s="86"/>
      <c r="K15" s="43"/>
      <c r="L15" s="43"/>
      <c r="M15" s="43"/>
      <c r="N15" s="43"/>
      <c r="O15" s="43"/>
      <c r="P15" s="43"/>
      <c r="Q15" s="43"/>
      <c r="R15" s="43"/>
      <c r="S15" s="44"/>
    </row>
    <row r="16" spans="1:19">
      <c r="A16" s="42"/>
      <c r="B16" s="1" t="s">
        <v>154</v>
      </c>
      <c r="C16" s="10" t="s">
        <v>150</v>
      </c>
      <c r="D16" s="10" t="s">
        <v>180</v>
      </c>
      <c r="E16" s="50" t="s">
        <v>151</v>
      </c>
      <c r="F16" s="75">
        <v>6.25E-2</v>
      </c>
      <c r="G16" s="43">
        <v>5</v>
      </c>
      <c r="H16" s="43">
        <v>2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4"/>
    </row>
    <row r="17" spans="1:19">
      <c r="A17" s="42"/>
      <c r="B17" s="1" t="s">
        <v>106</v>
      </c>
      <c r="C17" s="10" t="s">
        <v>111</v>
      </c>
      <c r="D17" s="10" t="s">
        <v>181</v>
      </c>
      <c r="E17" s="49" t="s">
        <v>112</v>
      </c>
      <c r="F17" s="40">
        <v>0.625</v>
      </c>
      <c r="G17" s="86">
        <v>51.5</v>
      </c>
      <c r="H17" s="43">
        <v>54</v>
      </c>
      <c r="I17" s="86"/>
      <c r="J17" s="86"/>
      <c r="K17" s="43"/>
      <c r="L17" s="43"/>
      <c r="M17" s="43"/>
      <c r="N17" s="43"/>
      <c r="O17" s="43"/>
      <c r="P17" s="43"/>
      <c r="Q17" s="43"/>
      <c r="R17" s="43"/>
      <c r="S17" s="44"/>
    </row>
    <row r="18" spans="1:19">
      <c r="A18" s="42"/>
      <c r="B18" s="1" t="s">
        <v>55</v>
      </c>
      <c r="C18" s="10" t="s">
        <v>78</v>
      </c>
      <c r="D18" s="10" t="s">
        <v>182</v>
      </c>
      <c r="E18" s="49" t="s">
        <v>79</v>
      </c>
      <c r="F18" s="40">
        <v>0.375</v>
      </c>
      <c r="G18" s="86">
        <v>31.5</v>
      </c>
      <c r="H18" s="43">
        <v>33</v>
      </c>
      <c r="I18" s="86"/>
      <c r="J18" s="86"/>
      <c r="K18" s="43"/>
      <c r="L18" s="43"/>
      <c r="M18" s="43"/>
      <c r="N18" s="43"/>
      <c r="O18" s="43"/>
      <c r="P18" s="43"/>
      <c r="Q18" s="43"/>
      <c r="R18" s="43"/>
      <c r="S18" s="44"/>
    </row>
    <row r="19" spans="1:19">
      <c r="A19" s="42"/>
      <c r="B19" s="1" t="s">
        <v>56</v>
      </c>
      <c r="C19" s="10" t="s">
        <v>140</v>
      </c>
      <c r="D19" s="10" t="s">
        <v>183</v>
      </c>
      <c r="E19" s="49" t="s">
        <v>57</v>
      </c>
      <c r="F19" s="40">
        <v>0.375</v>
      </c>
      <c r="G19" s="86">
        <v>26.5</v>
      </c>
      <c r="H19" s="43">
        <v>28</v>
      </c>
      <c r="I19" s="86"/>
      <c r="J19" s="86"/>
      <c r="K19" s="43"/>
      <c r="L19" s="43"/>
      <c r="M19" s="43"/>
      <c r="N19" s="43"/>
      <c r="O19" s="43"/>
      <c r="P19" s="43"/>
      <c r="Q19" s="43"/>
      <c r="R19" s="43"/>
      <c r="S19" s="44"/>
    </row>
    <row r="20" spans="1:19">
      <c r="A20" s="42"/>
      <c r="B20" s="1" t="s">
        <v>107</v>
      </c>
      <c r="C20" s="10" t="s">
        <v>50</v>
      </c>
      <c r="D20" s="10" t="s">
        <v>184</v>
      </c>
      <c r="E20" s="49" t="s">
        <v>80</v>
      </c>
      <c r="F20" s="40">
        <v>0.25</v>
      </c>
      <c r="G20" s="86">
        <v>24</v>
      </c>
      <c r="H20" s="43">
        <v>26</v>
      </c>
      <c r="I20" s="86"/>
      <c r="J20" s="86"/>
      <c r="K20" s="43"/>
      <c r="L20" s="43"/>
      <c r="M20" s="43"/>
      <c r="N20" s="43"/>
      <c r="O20" s="43"/>
      <c r="P20" s="43"/>
      <c r="Q20" s="43"/>
      <c r="R20" s="43"/>
      <c r="S20" s="44"/>
    </row>
    <row r="21" spans="1:19">
      <c r="A21" s="42"/>
      <c r="B21" s="1" t="s">
        <v>81</v>
      </c>
      <c r="C21" s="10"/>
      <c r="D21" s="10" t="s">
        <v>185</v>
      </c>
      <c r="E21" s="49" t="s">
        <v>82</v>
      </c>
      <c r="F21" s="40">
        <v>0.125</v>
      </c>
      <c r="G21" s="43">
        <v>1.25</v>
      </c>
      <c r="H21" s="43">
        <v>1.5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4"/>
    </row>
    <row r="22" spans="1:19">
      <c r="A22" s="42"/>
      <c r="B22" s="1" t="s">
        <v>153</v>
      </c>
      <c r="C22" s="10" t="s">
        <v>150</v>
      </c>
      <c r="D22" s="10" t="s">
        <v>186</v>
      </c>
      <c r="E22" s="50"/>
      <c r="F22" s="75">
        <v>6.25E-2</v>
      </c>
      <c r="G22" s="43">
        <v>2</v>
      </c>
      <c r="H22" s="43">
        <v>2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</row>
    <row r="23" spans="1:19">
      <c r="A23" s="42"/>
      <c r="B23" s="1" t="s">
        <v>52</v>
      </c>
      <c r="C23" s="10" t="s">
        <v>83</v>
      </c>
      <c r="D23" s="10" t="s">
        <v>187</v>
      </c>
      <c r="E23" s="49" t="s">
        <v>84</v>
      </c>
      <c r="F23" s="40">
        <v>0.25</v>
      </c>
      <c r="G23" s="43">
        <v>15.25</v>
      </c>
      <c r="H23" s="43">
        <v>18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</row>
    <row r="24" spans="1:19">
      <c r="A24" s="42"/>
      <c r="B24" s="1" t="s">
        <v>54</v>
      </c>
      <c r="C24" s="10" t="s">
        <v>53</v>
      </c>
      <c r="D24" s="10" t="s">
        <v>188</v>
      </c>
      <c r="E24" s="49" t="s">
        <v>85</v>
      </c>
      <c r="F24" s="40">
        <v>0.25</v>
      </c>
      <c r="G24" s="43">
        <v>19</v>
      </c>
      <c r="H24" s="43">
        <v>22.5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</row>
    <row r="25" spans="1:19">
      <c r="A25" s="42"/>
      <c r="B25" s="1" t="s">
        <v>105</v>
      </c>
      <c r="C25" s="10"/>
      <c r="D25" s="10" t="s">
        <v>189</v>
      </c>
      <c r="E25" s="49" t="s">
        <v>86</v>
      </c>
      <c r="F25" s="40">
        <v>0.5</v>
      </c>
      <c r="G25" s="43">
        <v>30</v>
      </c>
      <c r="H25" s="43">
        <v>36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4"/>
    </row>
    <row r="26" spans="1:19">
      <c r="A26" s="42"/>
      <c r="B26" s="1" t="s">
        <v>142</v>
      </c>
      <c r="C26" s="10" t="s">
        <v>143</v>
      </c>
      <c r="D26" s="10" t="s">
        <v>190</v>
      </c>
      <c r="E26" s="49" t="s">
        <v>87</v>
      </c>
      <c r="F26" s="40">
        <v>0.125</v>
      </c>
      <c r="G26" s="43">
        <v>1.25</v>
      </c>
      <c r="H26" s="43">
        <v>1.25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4"/>
    </row>
    <row r="27" spans="1:19">
      <c r="A27" s="42"/>
      <c r="B27" s="1" t="s">
        <v>145</v>
      </c>
      <c r="C27" s="10" t="s">
        <v>167</v>
      </c>
      <c r="D27" s="10" t="s">
        <v>191</v>
      </c>
      <c r="E27" s="49" t="s">
        <v>87</v>
      </c>
      <c r="F27" s="40">
        <v>0.125</v>
      </c>
      <c r="G27" s="43">
        <v>2</v>
      </c>
      <c r="H27" s="43">
        <v>2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</row>
    <row r="28" spans="1:19">
      <c r="A28" s="42"/>
      <c r="B28" s="1" t="s">
        <v>146</v>
      </c>
      <c r="C28" s="10" t="s">
        <v>167</v>
      </c>
      <c r="D28" s="10" t="s">
        <v>192</v>
      </c>
      <c r="E28" s="49" t="s">
        <v>87</v>
      </c>
      <c r="F28" s="40"/>
      <c r="G28" s="43">
        <v>1.25</v>
      </c>
      <c r="H28" s="43">
        <v>1.25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</row>
    <row r="29" spans="1:19">
      <c r="A29" s="42"/>
      <c r="B29" s="1" t="s">
        <v>147</v>
      </c>
      <c r="C29" s="10"/>
      <c r="D29" s="10" t="s">
        <v>193</v>
      </c>
      <c r="E29" s="49"/>
      <c r="F29" s="40">
        <v>0.25</v>
      </c>
      <c r="G29" s="43">
        <v>7</v>
      </c>
      <c r="H29" s="43">
        <v>7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</row>
    <row r="30" spans="1:19">
      <c r="A30" s="42"/>
      <c r="B30" s="1" t="s">
        <v>60</v>
      </c>
      <c r="C30" s="10"/>
      <c r="D30" s="10" t="s">
        <v>194</v>
      </c>
      <c r="E30" s="50" t="s">
        <v>61</v>
      </c>
      <c r="F30" s="40">
        <v>0.25</v>
      </c>
      <c r="G30" s="86">
        <v>11</v>
      </c>
      <c r="H30" s="43">
        <v>11</v>
      </c>
      <c r="I30" s="86"/>
      <c r="J30" s="86"/>
      <c r="K30" s="43"/>
      <c r="L30" s="43"/>
      <c r="M30" s="43"/>
      <c r="N30" s="43"/>
      <c r="O30" s="43"/>
      <c r="P30" s="43"/>
      <c r="Q30" s="43"/>
      <c r="R30" s="43"/>
      <c r="S30" s="44"/>
    </row>
    <row r="31" spans="1:19">
      <c r="A31" s="42"/>
      <c r="B31" s="1" t="s">
        <v>156</v>
      </c>
      <c r="C31" s="10"/>
      <c r="D31" s="10" t="s">
        <v>195</v>
      </c>
      <c r="E31" s="49" t="s">
        <v>155</v>
      </c>
      <c r="F31" s="40">
        <v>0.125</v>
      </c>
      <c r="G31" s="86">
        <v>7.5</v>
      </c>
      <c r="H31" s="43">
        <v>8.5</v>
      </c>
      <c r="I31" s="86"/>
      <c r="J31" s="86"/>
      <c r="K31" s="43"/>
      <c r="L31" s="43"/>
      <c r="M31" s="43"/>
      <c r="N31" s="43"/>
      <c r="O31" s="43"/>
      <c r="P31" s="43"/>
      <c r="Q31" s="43"/>
      <c r="R31" s="43"/>
      <c r="S31" s="44"/>
    </row>
    <row r="32" spans="1:19" s="94" customFormat="1" ht="18.5">
      <c r="A32" s="87"/>
      <c r="B32" s="88" t="s">
        <v>62</v>
      </c>
      <c r="C32" s="89" t="s">
        <v>51</v>
      </c>
      <c r="D32" s="89" t="s">
        <v>196</v>
      </c>
      <c r="E32" s="90" t="s">
        <v>88</v>
      </c>
      <c r="F32" s="91">
        <v>0.125</v>
      </c>
      <c r="G32" s="92">
        <v>2.75</v>
      </c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3"/>
    </row>
    <row r="33" spans="1:19" s="94" customFormat="1" ht="18.5">
      <c r="A33" s="87"/>
      <c r="B33" s="88" t="s">
        <v>62</v>
      </c>
      <c r="C33" s="89" t="s">
        <v>49</v>
      </c>
      <c r="D33" s="89" t="s">
        <v>197</v>
      </c>
      <c r="E33" s="90" t="s">
        <v>89</v>
      </c>
      <c r="F33" s="91">
        <v>0.125</v>
      </c>
      <c r="G33" s="92">
        <v>3.5</v>
      </c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3"/>
    </row>
    <row r="34" spans="1:19" s="94" customFormat="1">
      <c r="A34" s="87"/>
      <c r="B34" s="88" t="s">
        <v>148</v>
      </c>
      <c r="C34" s="95"/>
      <c r="D34" s="95" t="s">
        <v>198</v>
      </c>
      <c r="E34" s="90" t="s">
        <v>65</v>
      </c>
      <c r="F34" s="91">
        <v>0.125</v>
      </c>
      <c r="G34" s="92">
        <v>6</v>
      </c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3"/>
    </row>
    <row r="35" spans="1:19" ht="16" thickBot="1">
      <c r="A35" s="22"/>
      <c r="B35" s="23"/>
      <c r="C35" s="24"/>
      <c r="D35" s="24"/>
      <c r="E35" s="25"/>
      <c r="F35" s="41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7"/>
    </row>
  </sheetData>
  <mergeCells count="46">
    <mergeCell ref="R11:R12"/>
    <mergeCell ref="S11:S12"/>
    <mergeCell ref="K11:K12"/>
    <mergeCell ref="L11:L12"/>
    <mergeCell ref="M11:M12"/>
    <mergeCell ref="N11:N12"/>
    <mergeCell ref="H7:I7"/>
    <mergeCell ref="J7:L7"/>
    <mergeCell ref="M7:N7"/>
    <mergeCell ref="A8:S8"/>
    <mergeCell ref="O11:O12"/>
    <mergeCell ref="P11:P12"/>
    <mergeCell ref="A9:F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H6:I6"/>
    <mergeCell ref="J6:L6"/>
    <mergeCell ref="M6:N6"/>
    <mergeCell ref="O6:Q6"/>
    <mergeCell ref="H5:I5"/>
    <mergeCell ref="J5:L5"/>
    <mergeCell ref="M5:N5"/>
    <mergeCell ref="O5:Q5"/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O7:Q7"/>
    <mergeCell ref="J4:L4"/>
    <mergeCell ref="M4:N4"/>
    <mergeCell ref="O4:Q4"/>
  </mergeCells>
  <printOptions horizontalCentered="1" verticalCentered="1"/>
  <pageMargins left="0.25" right="0.25" top="0.75" bottom="0.75" header="0.3" footer="0.3"/>
  <pageSetup scale="47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67A-6C95-41F6-9E20-F8EC002C1E21}">
  <sheetPr>
    <tabColor theme="4" tint="0.59999389629810485"/>
    <pageSetUpPr fitToPage="1"/>
  </sheetPr>
  <dimension ref="A1:R37"/>
  <sheetViews>
    <sheetView view="pageLayout" zoomScale="65" zoomScaleNormal="100" zoomScalePageLayoutView="65" workbookViewId="0">
      <selection activeCell="F26" sqref="F26"/>
    </sheetView>
  </sheetViews>
  <sheetFormatPr defaultColWidth="11.25" defaultRowHeight="15.5"/>
  <cols>
    <col min="1" max="1" width="3.75" customWidth="1"/>
    <col min="2" max="2" width="36.75" customWidth="1"/>
    <col min="3" max="3" width="27" customWidth="1"/>
    <col min="4" max="4" width="28.25" customWidth="1"/>
    <col min="5" max="5" width="6.75" customWidth="1"/>
  </cols>
  <sheetData>
    <row r="1" spans="1:18" ht="16" thickBot="1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</row>
    <row r="2" spans="1:18" s="2" customFormat="1" ht="18.5">
      <c r="A2" s="130"/>
      <c r="B2" s="130"/>
      <c r="C2" s="130"/>
      <c r="D2" s="130"/>
      <c r="E2" s="130"/>
      <c r="F2" s="5"/>
      <c r="G2" s="174" t="str">
        <f>'M-COVER PAGE'!D2</f>
        <v>Factory</v>
      </c>
      <c r="H2" s="175"/>
      <c r="I2" s="109">
        <f>'M-COVER PAGE'!F2</f>
        <v>0</v>
      </c>
      <c r="J2" s="110"/>
      <c r="K2" s="176"/>
      <c r="L2" s="177" t="str">
        <f>'M-COVER PAGE'!I2</f>
        <v>Sample size</v>
      </c>
      <c r="M2" s="175"/>
      <c r="N2" s="133" t="str">
        <f>'M-COVER PAGE'!K2</f>
        <v>S/M</v>
      </c>
      <c r="O2" s="133"/>
      <c r="P2" s="199"/>
      <c r="Q2" s="216" t="s">
        <v>22</v>
      </c>
      <c r="R2" s="217"/>
    </row>
    <row r="3" spans="1:18" s="2" customFormat="1" ht="18.5">
      <c r="A3" s="130"/>
      <c r="B3" s="130"/>
      <c r="C3" s="130"/>
      <c r="D3" s="130"/>
      <c r="E3" s="130"/>
      <c r="F3" s="5"/>
      <c r="G3" s="150" t="str">
        <f>'M-COVER PAGE'!D3</f>
        <v xml:space="preserve">Style </v>
      </c>
      <c r="H3" s="151"/>
      <c r="I3" s="171" t="str">
        <f>'M-COVER PAGE'!F3</f>
        <v>MSCHF</v>
      </c>
      <c r="J3" s="172"/>
      <c r="K3" s="173"/>
      <c r="L3" s="155" t="str">
        <f>'M-COVER PAGE'!I3</f>
        <v xml:space="preserve">Size range </v>
      </c>
      <c r="M3" s="151"/>
      <c r="N3" s="121" t="str">
        <f>'M-COVER PAGE'!K3</f>
        <v>S/M, L/XL</v>
      </c>
      <c r="O3" s="121"/>
      <c r="P3" s="198"/>
      <c r="Q3" s="218"/>
      <c r="R3" s="219"/>
    </row>
    <row r="4" spans="1:18" s="2" customFormat="1" ht="18.5">
      <c r="A4" s="130"/>
      <c r="B4" s="130"/>
      <c r="C4" s="130"/>
      <c r="D4" s="130"/>
      <c r="E4" s="130"/>
      <c r="F4" s="5"/>
      <c r="G4" s="150" t="str">
        <f>'M-COVER PAGE'!D4</f>
        <v>Description</v>
      </c>
      <c r="H4" s="151"/>
      <c r="I4" s="112" t="str">
        <f>'M-COVER PAGE'!F4</f>
        <v>BUNGEE PANTS</v>
      </c>
      <c r="J4" s="113"/>
      <c r="K4" s="168"/>
      <c r="L4" s="155">
        <f>'M-COVER PAGE'!I4</f>
        <v>0</v>
      </c>
      <c r="M4" s="151"/>
      <c r="N4" s="121">
        <f>'M-COVER PAGE'!K4</f>
        <v>0</v>
      </c>
      <c r="O4" s="121"/>
      <c r="P4" s="198"/>
      <c r="Q4" s="220"/>
      <c r="R4" s="221"/>
    </row>
    <row r="5" spans="1:18" s="2" customFormat="1" ht="18.5">
      <c r="A5" s="130"/>
      <c r="B5" s="130"/>
      <c r="C5" s="130"/>
      <c r="D5" s="130"/>
      <c r="E5" s="130"/>
      <c r="F5" s="6"/>
      <c r="G5" s="169" t="str">
        <f>'M-COVER PAGE'!D5</f>
        <v>Season</v>
      </c>
      <c r="H5" s="170"/>
      <c r="I5" s="112" t="str">
        <f>'M-COVER PAGE'!F5</f>
        <v>BIG TECH RUNNER</v>
      </c>
      <c r="J5" s="113"/>
      <c r="K5" s="168"/>
      <c r="L5" s="155" t="str">
        <f>'M-COVER PAGE'!I5</f>
        <v>Sample due date</v>
      </c>
      <c r="M5" s="151"/>
      <c r="N5" s="121">
        <f>'M-COVER PAGE'!K5</f>
        <v>0</v>
      </c>
      <c r="O5" s="121"/>
      <c r="P5" s="198"/>
      <c r="Q5" s="220"/>
      <c r="R5" s="221"/>
    </row>
    <row r="6" spans="1:18" s="2" customFormat="1" ht="18.5">
      <c r="A6" s="130"/>
      <c r="B6" s="130"/>
      <c r="C6" s="130"/>
      <c r="D6" s="130"/>
      <c r="E6" s="130"/>
      <c r="F6" s="5"/>
      <c r="G6" s="150" t="str">
        <f>'M-COVER PAGE'!D6</f>
        <v>Date created</v>
      </c>
      <c r="H6" s="151"/>
      <c r="I6" s="152">
        <f>'M-COVER PAGE'!F6</f>
        <v>45368</v>
      </c>
      <c r="J6" s="153"/>
      <c r="K6" s="154"/>
      <c r="L6" s="155" t="str">
        <f>'M-COVER PAGE'!I6</f>
        <v>Reference style</v>
      </c>
      <c r="M6" s="151"/>
      <c r="N6" s="196">
        <f>'M-COVER PAGE'!K6</f>
        <v>0</v>
      </c>
      <c r="O6" s="196"/>
      <c r="P6" s="197"/>
      <c r="Q6" s="222"/>
      <c r="R6" s="223"/>
    </row>
    <row r="7" spans="1:18" s="2" customFormat="1" ht="19" thickBot="1">
      <c r="A7" s="130"/>
      <c r="B7" s="130"/>
      <c r="C7" s="130"/>
      <c r="D7" s="130"/>
      <c r="E7" s="130"/>
      <c r="F7" s="5"/>
      <c r="G7" s="159" t="str">
        <f>'M-COVER PAGE'!D7</f>
        <v>Date revised</v>
      </c>
      <c r="H7" s="160"/>
      <c r="I7" s="161" t="str">
        <f>'M-COVER PAGE'!F7</f>
        <v>5/14/2024, 5/22/24</v>
      </c>
      <c r="J7" s="162"/>
      <c r="K7" s="163"/>
      <c r="L7" s="164" t="str">
        <f>'M-COVER PAGE'!I7</f>
        <v>STATUS</v>
      </c>
      <c r="M7" s="160"/>
      <c r="N7" s="184" t="str">
        <f>'M-COVER PAGE'!K7</f>
        <v>SUBMIT PROTO</v>
      </c>
      <c r="O7" s="184"/>
      <c r="P7" s="185"/>
      <c r="Q7" s="224"/>
      <c r="R7" s="225"/>
    </row>
    <row r="8" spans="1:18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</row>
    <row r="9" spans="1:18" ht="24" thickBot="1">
      <c r="A9" s="186"/>
      <c r="B9" s="186"/>
      <c r="C9" s="186"/>
      <c r="D9" s="186"/>
      <c r="E9" s="186"/>
      <c r="F9" s="125" t="s">
        <v>66</v>
      </c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</row>
    <row r="10" spans="1:18" s="3" customFormat="1">
      <c r="A10" s="187" t="s">
        <v>24</v>
      </c>
      <c r="B10" s="188"/>
      <c r="C10" s="193" t="s">
        <v>25</v>
      </c>
      <c r="D10" s="193" t="s">
        <v>26</v>
      </c>
      <c r="E10" s="84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</row>
    <row r="11" spans="1:18">
      <c r="A11" s="189"/>
      <c r="B11" s="190"/>
      <c r="C11" s="194"/>
      <c r="D11" s="194"/>
      <c r="E11" s="38" t="s">
        <v>27</v>
      </c>
      <c r="F11" s="213" t="s">
        <v>28</v>
      </c>
      <c r="G11" s="213"/>
      <c r="H11" s="213" t="s">
        <v>29</v>
      </c>
      <c r="I11" s="213"/>
      <c r="J11" s="213" t="s">
        <v>30</v>
      </c>
      <c r="K11" s="45"/>
      <c r="L11" s="213" t="s">
        <v>31</v>
      </c>
      <c r="M11" s="45"/>
      <c r="N11" s="213" t="s">
        <v>32</v>
      </c>
      <c r="O11" s="45"/>
      <c r="P11" s="213" t="s">
        <v>33</v>
      </c>
      <c r="Q11" s="45"/>
      <c r="R11" s="180" t="s">
        <v>67</v>
      </c>
    </row>
    <row r="12" spans="1:18">
      <c r="A12" s="191"/>
      <c r="B12" s="192"/>
      <c r="C12" s="195"/>
      <c r="D12" s="195"/>
      <c r="E12" s="39" t="s">
        <v>48</v>
      </c>
      <c r="F12" s="214"/>
      <c r="G12" s="214"/>
      <c r="H12" s="214"/>
      <c r="I12" s="214"/>
      <c r="J12" s="214"/>
      <c r="K12" s="46"/>
      <c r="L12" s="214"/>
      <c r="M12" s="46"/>
      <c r="N12" s="214"/>
      <c r="O12" s="46"/>
      <c r="P12" s="214"/>
      <c r="Q12" s="46"/>
      <c r="R12" s="181"/>
    </row>
    <row r="13" spans="1:18">
      <c r="A13" s="21">
        <f>'(OPTION 1) M-SPEC'!A13</f>
        <v>0</v>
      </c>
      <c r="B13" s="1" t="str">
        <f>'(OPTION 1) M-SPEC'!B13</f>
        <v>WAIST CIRCUMFERENCE - RELAXED</v>
      </c>
      <c r="C13" s="1" t="str">
        <f>'(OPTION 1) M-SPEC'!C13</f>
        <v>along edge</v>
      </c>
      <c r="D13" s="1" t="str">
        <f>'(OPTION 1) M-SPEC'!D13</f>
        <v>腰围-沿边</v>
      </c>
      <c r="E13" s="40">
        <f>'(OPTION 1) M-SPEC'!E13</f>
        <v>0.625</v>
      </c>
      <c r="F13" s="81">
        <f>H13-1.5</f>
        <v>-5.5</v>
      </c>
      <c r="G13" s="76"/>
      <c r="H13" s="76">
        <f>J13-2</f>
        <v>-4</v>
      </c>
      <c r="I13" s="76"/>
      <c r="J13" s="76">
        <f>L13-2</f>
        <v>-2</v>
      </c>
      <c r="K13" s="76"/>
      <c r="L13" s="9">
        <f>'(OPTION 1) M-SPEC'!R13</f>
        <v>0</v>
      </c>
      <c r="M13" s="76"/>
      <c r="N13" s="76">
        <f>L13+2.5</f>
        <v>2.5</v>
      </c>
      <c r="O13" s="76"/>
      <c r="P13" s="76">
        <f>N13+3</f>
        <v>5.5</v>
      </c>
      <c r="Q13" s="76"/>
      <c r="R13" s="80">
        <f>P13+3</f>
        <v>8.5</v>
      </c>
    </row>
    <row r="14" spans="1:18">
      <c r="A14" s="21">
        <f>'(OPTION 1) M-SPEC'!A14</f>
        <v>0</v>
      </c>
      <c r="B14" s="1" t="str">
        <f>'(OPTION 1) M-SPEC'!B14</f>
        <v>WAIST CIRCUMFERENCE - EXTENDED</v>
      </c>
      <c r="C14" s="1" t="str">
        <f>'(OPTION 1) M-SPEC'!C14</f>
        <v>along edge</v>
      </c>
      <c r="D14" s="1" t="str">
        <f>'(OPTION 1) M-SPEC'!D14</f>
        <v>腰围-沿骨</v>
      </c>
      <c r="E14" s="40">
        <f>'(OPTION 1) M-SPEC'!E14</f>
        <v>0.625</v>
      </c>
      <c r="F14" s="81">
        <f>H14-1.5</f>
        <v>-5.5</v>
      </c>
      <c r="G14" s="76"/>
      <c r="H14" s="76">
        <f>J14-2</f>
        <v>-4</v>
      </c>
      <c r="I14" s="76"/>
      <c r="J14" s="76">
        <f>L14-2</f>
        <v>-2</v>
      </c>
      <c r="K14" s="76"/>
      <c r="L14" s="9">
        <f>'(OPTION 1) M-SPEC'!R14</f>
        <v>0</v>
      </c>
      <c r="M14" s="76"/>
      <c r="N14" s="76">
        <f>L14+2.5</f>
        <v>2.5</v>
      </c>
      <c r="O14" s="76"/>
      <c r="P14" s="76">
        <f>N14+3</f>
        <v>5.5</v>
      </c>
      <c r="Q14" s="76"/>
      <c r="R14" s="80">
        <f>P14+3</f>
        <v>8.5</v>
      </c>
    </row>
    <row r="15" spans="1:18">
      <c r="A15" s="21">
        <f>'(OPTION 1) M-SPEC'!A15</f>
        <v>0</v>
      </c>
      <c r="B15" s="1" t="str">
        <f>'(OPTION 1) M-SPEC'!B15</f>
        <v>WAIST BAND HEIGHT</v>
      </c>
      <c r="C15" s="1">
        <f>'(OPTION 1) M-SPEC'!C15</f>
        <v>0</v>
      </c>
      <c r="D15" s="1" t="str">
        <f>'(OPTION 1) M-SPEC'!D15</f>
        <v>腰高</v>
      </c>
      <c r="E15" s="40">
        <f>'(OPTION 1) M-SPEC'!E15</f>
        <v>0.125</v>
      </c>
      <c r="F15" s="76">
        <f>H15-0</f>
        <v>0</v>
      </c>
      <c r="G15" s="76"/>
      <c r="H15" s="76">
        <f>J15-0</f>
        <v>0</v>
      </c>
      <c r="I15" s="76"/>
      <c r="J15" s="76">
        <f>L15-0</f>
        <v>0</v>
      </c>
      <c r="K15" s="76"/>
      <c r="L15" s="9">
        <f>'(OPTION 1) M-SPEC'!R15</f>
        <v>0</v>
      </c>
      <c r="M15" s="76"/>
      <c r="N15" s="76">
        <f>L15+0</f>
        <v>0</v>
      </c>
      <c r="O15" s="76"/>
      <c r="P15" s="76">
        <f>N15+0</f>
        <v>0</v>
      </c>
      <c r="Q15" s="76"/>
      <c r="R15" s="80">
        <f>P15+0</f>
        <v>0</v>
      </c>
    </row>
    <row r="16" spans="1:18">
      <c r="A16" s="21">
        <f>'(OPTION 1) M-SPEC'!A16</f>
        <v>0</v>
      </c>
      <c r="B16" s="1" t="str">
        <f>'(OPTION 1) M-SPEC'!B16</f>
        <v>BUNGEE LENGTH</v>
      </c>
      <c r="C16" s="1" t="str">
        <f>'(OPTION 1) M-SPEC'!C16</f>
        <v>exposed</v>
      </c>
      <c r="D16" s="1" t="str">
        <f>'(OPTION 1) M-SPEC'!D16</f>
        <v>绳宽</v>
      </c>
      <c r="E16" s="40">
        <f>'(OPTION 1) M-SPEC'!E16</f>
        <v>6.25E-2</v>
      </c>
      <c r="F16" s="76">
        <f>H16-0</f>
        <v>0</v>
      </c>
      <c r="G16" s="76"/>
      <c r="H16" s="76">
        <f>J16-0</f>
        <v>0</v>
      </c>
      <c r="I16" s="76"/>
      <c r="J16" s="76">
        <f>L16-0</f>
        <v>0</v>
      </c>
      <c r="K16" s="76"/>
      <c r="L16" s="9">
        <f>'(OPTION 1) M-SPEC'!R16</f>
        <v>0</v>
      </c>
      <c r="M16" s="76"/>
      <c r="N16" s="76">
        <f>L16+0</f>
        <v>0</v>
      </c>
      <c r="O16" s="76"/>
      <c r="P16" s="76">
        <f>N16+0</f>
        <v>0</v>
      </c>
      <c r="Q16" s="76"/>
      <c r="R16" s="80">
        <f>P16+0</f>
        <v>0</v>
      </c>
    </row>
    <row r="17" spans="1:18">
      <c r="A17" s="21">
        <f>'(OPTION 1) M-SPEC'!A17</f>
        <v>0</v>
      </c>
      <c r="B17" s="1" t="str">
        <f>'(OPTION 1) M-SPEC'!B17</f>
        <v>LOW HIP CIRCUMFERENCE</v>
      </c>
      <c r="C17" s="1" t="str">
        <f>'(OPTION 1) M-SPEC'!C17</f>
        <v>at 7" below WB edge</v>
      </c>
      <c r="D17" s="1" t="str">
        <f>'(OPTION 1) M-SPEC'!D17</f>
        <v>下臀围 3点量</v>
      </c>
      <c r="E17" s="40">
        <f>'(OPTION 1) M-SPEC'!E17</f>
        <v>0.625</v>
      </c>
      <c r="F17" s="81">
        <f>H17-1.5</f>
        <v>-5.5</v>
      </c>
      <c r="G17" s="76"/>
      <c r="H17" s="76">
        <f>J17-2</f>
        <v>-4</v>
      </c>
      <c r="I17" s="76"/>
      <c r="J17" s="76">
        <f>L17-2</f>
        <v>-2</v>
      </c>
      <c r="K17" s="76"/>
      <c r="L17" s="9">
        <f>'(OPTION 1) M-SPEC'!R17</f>
        <v>0</v>
      </c>
      <c r="M17" s="76"/>
      <c r="N17" s="76">
        <f>L17+2.5</f>
        <v>2.5</v>
      </c>
      <c r="O17" s="76"/>
      <c r="P17" s="76">
        <f>N17+3</f>
        <v>5.5</v>
      </c>
      <c r="Q17" s="76"/>
      <c r="R17" s="80">
        <f>P17+3</f>
        <v>8.5</v>
      </c>
    </row>
    <row r="18" spans="1:18">
      <c r="A18" s="21">
        <f>'(OPTION 1) M-SPEC'!A18</f>
        <v>0</v>
      </c>
      <c r="B18" s="1" t="str">
        <f>'(OPTION 1) M-SPEC'!B18</f>
        <v>THIGH CIRCUMFERENCE</v>
      </c>
      <c r="C18" s="1" t="str">
        <f>'(OPTION 1) M-SPEC'!C18</f>
        <v>at 1" below crotch</v>
      </c>
      <c r="D18" s="1" t="str">
        <f>'(OPTION 1) M-SPEC'!D18</f>
        <v>横裆－裆下1"</v>
      </c>
      <c r="E18" s="40">
        <f>'(OPTION 1) M-SPEC'!E18</f>
        <v>0.375</v>
      </c>
      <c r="F18" s="81">
        <f>H18-1.125</f>
        <v>-3.625</v>
      </c>
      <c r="G18" s="76"/>
      <c r="H18" s="76">
        <f>J18-1.25</f>
        <v>-2.5</v>
      </c>
      <c r="I18" s="76"/>
      <c r="J18" s="76">
        <f>L18-1.25</f>
        <v>-1.25</v>
      </c>
      <c r="K18" s="76"/>
      <c r="L18" s="9">
        <f>'(OPTION 1) M-SPEC'!R18</f>
        <v>0</v>
      </c>
      <c r="M18" s="76"/>
      <c r="N18" s="76">
        <f>L18+1.5</f>
        <v>1.5</v>
      </c>
      <c r="O18" s="76"/>
      <c r="P18" s="76">
        <f>N18+1.5</f>
        <v>3</v>
      </c>
      <c r="Q18" s="76"/>
      <c r="R18" s="80">
        <f>P18+1.5</f>
        <v>4.5</v>
      </c>
    </row>
    <row r="19" spans="1:18">
      <c r="A19" s="21">
        <f>'(OPTION 1) M-SPEC'!A19</f>
        <v>0</v>
      </c>
      <c r="B19" s="1" t="str">
        <f>'(OPTION 1) M-SPEC'!B19</f>
        <v>KNEE CIRCUMFERENCE</v>
      </c>
      <c r="C19" s="1" t="str">
        <f>'(OPTION 1) M-SPEC'!C19</f>
        <v>at 14" below crotch</v>
      </c>
      <c r="D19" s="1" t="str">
        <f>'(OPTION 1) M-SPEC'!D19</f>
        <v>膝围</v>
      </c>
      <c r="E19" s="40">
        <f>'(OPTION 1) M-SPEC'!E19</f>
        <v>0.375</v>
      </c>
      <c r="F19" s="81">
        <f>H19-0.625</f>
        <v>-2.125</v>
      </c>
      <c r="G19" s="76"/>
      <c r="H19" s="76">
        <f>J19-0.75</f>
        <v>-1.5</v>
      </c>
      <c r="I19" s="76"/>
      <c r="J19" s="76">
        <f>L19-0.75</f>
        <v>-0.75</v>
      </c>
      <c r="K19" s="76"/>
      <c r="L19" s="9">
        <f>'(OPTION 1) M-SPEC'!R19</f>
        <v>0</v>
      </c>
      <c r="M19" s="76"/>
      <c r="N19" s="76">
        <f>L19+1</f>
        <v>1</v>
      </c>
      <c r="O19" s="76"/>
      <c r="P19" s="76">
        <f>N19+0</f>
        <v>1</v>
      </c>
      <c r="Q19" s="76"/>
      <c r="R19" s="80">
        <f>P19+0</f>
        <v>1</v>
      </c>
    </row>
    <row r="20" spans="1:18">
      <c r="A20" s="21">
        <f>'(OPTION 1) M-SPEC'!A20</f>
        <v>0</v>
      </c>
      <c r="B20" s="1" t="str">
        <f>'(OPTION 1) M-SPEC'!B20</f>
        <v>LEG OPENING CIRCUMFERENCE - LONG NARROW</v>
      </c>
      <c r="C20" s="1" t="str">
        <f>'(OPTION 1) M-SPEC'!C20</f>
        <v>at edge</v>
      </c>
      <c r="D20" s="1" t="str">
        <f>'(OPTION 1) M-SPEC'!D20</f>
        <v>脚口-小脚口-沿边</v>
      </c>
      <c r="E20" s="40">
        <f>'(OPTION 1) M-SPEC'!E20</f>
        <v>0.25</v>
      </c>
      <c r="F20" s="81">
        <f>H20-0.375</f>
        <v>-1.375</v>
      </c>
      <c r="G20" s="76"/>
      <c r="H20" s="76">
        <f>J20-0.5</f>
        <v>-1</v>
      </c>
      <c r="I20" s="76"/>
      <c r="J20" s="76">
        <f>L20-0.5</f>
        <v>-0.5</v>
      </c>
      <c r="K20" s="76"/>
      <c r="L20" s="9">
        <f>'(OPTION 1) M-SPEC'!R20</f>
        <v>0</v>
      </c>
      <c r="M20" s="76"/>
      <c r="N20" s="76">
        <f>L20+0.75</f>
        <v>0.75</v>
      </c>
      <c r="O20" s="76"/>
      <c r="P20" s="76">
        <f>N20+0.75</f>
        <v>1.5</v>
      </c>
      <c r="Q20" s="76"/>
      <c r="R20" s="80">
        <f>P20+0.75</f>
        <v>2.25</v>
      </c>
    </row>
    <row r="21" spans="1:18">
      <c r="A21" s="21">
        <f>'(OPTION 1) M-SPEC'!A21</f>
        <v>0</v>
      </c>
      <c r="B21" s="1" t="str">
        <f>'(OPTION 1) M-SPEC'!B21</f>
        <v>LEG OPENING HEM / BAND HEIGHT</v>
      </c>
      <c r="C21" s="1">
        <f>'(OPTION 1) M-SPEC'!C21</f>
        <v>0</v>
      </c>
      <c r="D21" s="1" t="str">
        <f>'(OPTION 1) M-SPEC'!D21</f>
        <v>下摆克夫高</v>
      </c>
      <c r="E21" s="40">
        <f>'(OPTION 1) M-SPEC'!E21</f>
        <v>0.125</v>
      </c>
      <c r="F21" s="76">
        <f>H21-0</f>
        <v>0</v>
      </c>
      <c r="G21" s="76"/>
      <c r="H21" s="76">
        <f>J21-0</f>
        <v>0</v>
      </c>
      <c r="I21" s="76"/>
      <c r="J21" s="76">
        <f>L21-0</f>
        <v>0</v>
      </c>
      <c r="K21" s="76"/>
      <c r="L21" s="9">
        <f>'(OPTION 1) M-SPEC'!R21</f>
        <v>0</v>
      </c>
      <c r="M21" s="76"/>
      <c r="N21" s="76">
        <f>L21+0</f>
        <v>0</v>
      </c>
      <c r="O21" s="76"/>
      <c r="P21" s="76">
        <f>N21+0</f>
        <v>0</v>
      </c>
      <c r="Q21" s="76"/>
      <c r="R21" s="80">
        <f>P21+0</f>
        <v>0</v>
      </c>
    </row>
    <row r="22" spans="1:18">
      <c r="A22" s="21">
        <f>'(OPTION 1) M-SPEC'!A22</f>
        <v>0</v>
      </c>
      <c r="B22" s="1" t="str">
        <f>'(OPTION 1) M-SPEC'!B22</f>
        <v>LEG ZIPPER LENGTH</v>
      </c>
      <c r="C22" s="1">
        <f>'(OPTION 1) M-SPEC'!C22</f>
        <v>0</v>
      </c>
      <c r="D22" s="1">
        <f>'(OPTION 1) M-SPEC'!D22</f>
        <v>0</v>
      </c>
      <c r="E22" s="40">
        <f>'(OPTION 1) M-SPEC'!E22</f>
        <v>6.25E-2</v>
      </c>
      <c r="F22" s="76">
        <f>H22-0</f>
        <v>0</v>
      </c>
      <c r="G22" s="76"/>
      <c r="H22" s="76">
        <f>J22-0</f>
        <v>0</v>
      </c>
      <c r="I22" s="76"/>
      <c r="J22" s="76">
        <f>L22-0</f>
        <v>0</v>
      </c>
      <c r="K22" s="76"/>
      <c r="L22" s="9">
        <f>'(OPTION 1) M-SPEC'!R22</f>
        <v>0</v>
      </c>
      <c r="M22" s="76"/>
      <c r="N22" s="76">
        <f>L22+0</f>
        <v>0</v>
      </c>
      <c r="O22" s="76"/>
      <c r="P22" s="76">
        <f>N22+0</f>
        <v>0</v>
      </c>
      <c r="Q22" s="76"/>
      <c r="R22" s="80">
        <f>P22+0</f>
        <v>0</v>
      </c>
    </row>
    <row r="23" spans="1:18">
      <c r="A23" s="21">
        <f>'(OPTION 1) M-SPEC'!A23</f>
        <v>0</v>
      </c>
      <c r="B23" s="1" t="str">
        <f>'(OPTION 1) M-SPEC'!B23</f>
        <v>FRONT RISE</v>
      </c>
      <c r="C23" s="1" t="str">
        <f>'(OPTION 1) M-SPEC'!C23</f>
        <v>including WB</v>
      </c>
      <c r="D23" s="1" t="str">
        <f>'(OPTION 1) M-SPEC'!D23</f>
        <v>前浪-包含腰头</v>
      </c>
      <c r="E23" s="40">
        <f>'(OPTION 1) M-SPEC'!E23</f>
        <v>0.25</v>
      </c>
      <c r="F23" s="81">
        <f>H23-0.25</f>
        <v>-1</v>
      </c>
      <c r="G23" s="76"/>
      <c r="H23" s="76">
        <f>J23-0.375</f>
        <v>-0.75</v>
      </c>
      <c r="I23" s="76"/>
      <c r="J23" s="76">
        <f>L23-0.375</f>
        <v>-0.375</v>
      </c>
      <c r="K23" s="76"/>
      <c r="L23" s="9">
        <f>'(OPTION 1) M-SPEC'!R23</f>
        <v>0</v>
      </c>
      <c r="M23" s="76"/>
      <c r="N23" s="76">
        <f>L23+0.5</f>
        <v>0.5</v>
      </c>
      <c r="O23" s="76"/>
      <c r="P23" s="76">
        <f>N23+0.5</f>
        <v>1</v>
      </c>
      <c r="Q23" s="76"/>
      <c r="R23" s="80">
        <f>P23+0.5</f>
        <v>1.5</v>
      </c>
    </row>
    <row r="24" spans="1:18">
      <c r="A24" s="21">
        <f>'(OPTION 1) M-SPEC'!A24</f>
        <v>0</v>
      </c>
      <c r="B24" s="1" t="str">
        <f>'(OPTION 1) M-SPEC'!B24</f>
        <v>BACK RISE</v>
      </c>
      <c r="C24" s="1" t="str">
        <f>'(OPTION 1) M-SPEC'!C24</f>
        <v>including WB</v>
      </c>
      <c r="D24" s="1" t="str">
        <f>'(OPTION 1) M-SPEC'!D24</f>
        <v>后浪-包含腰头</v>
      </c>
      <c r="E24" s="40">
        <f>'(OPTION 1) M-SPEC'!E24</f>
        <v>0.25</v>
      </c>
      <c r="F24" s="81">
        <f>H24-0.25</f>
        <v>-1</v>
      </c>
      <c r="G24" s="76"/>
      <c r="H24" s="76">
        <f>J24-0.375</f>
        <v>-0.75</v>
      </c>
      <c r="I24" s="76"/>
      <c r="J24" s="76">
        <f>L24-0.375</f>
        <v>-0.375</v>
      </c>
      <c r="K24" s="76"/>
      <c r="L24" s="9">
        <f>'(OPTION 1) M-SPEC'!R24</f>
        <v>0</v>
      </c>
      <c r="M24" s="76"/>
      <c r="N24" s="76">
        <f>L24+0.5</f>
        <v>0.5</v>
      </c>
      <c r="O24" s="76"/>
      <c r="P24" s="76">
        <f>N24+0.5</f>
        <v>1</v>
      </c>
      <c r="Q24" s="76"/>
      <c r="R24" s="80">
        <f>P24+0.5</f>
        <v>1.5</v>
      </c>
    </row>
    <row r="25" spans="1:18">
      <c r="A25" s="21">
        <f>'(OPTION 1) M-SPEC'!A25</f>
        <v>0</v>
      </c>
      <c r="B25" s="1" t="str">
        <f>'(OPTION 1) M-SPEC'!B25</f>
        <v>INSEAM - LONG</v>
      </c>
      <c r="C25" s="1">
        <f>'(OPTION 1) M-SPEC'!C25</f>
        <v>0</v>
      </c>
      <c r="D25" s="1" t="str">
        <f>'(OPTION 1) M-SPEC'!D25</f>
        <v>内长</v>
      </c>
      <c r="E25" s="40">
        <f>'(OPTION 1) M-SPEC'!E25</f>
        <v>0.5</v>
      </c>
      <c r="F25" s="76">
        <f>H25-0</f>
        <v>0</v>
      </c>
      <c r="G25" s="76"/>
      <c r="H25" s="76">
        <f>J25-0</f>
        <v>0</v>
      </c>
      <c r="I25" s="76"/>
      <c r="J25" s="76">
        <f>L25-0</f>
        <v>0</v>
      </c>
      <c r="K25" s="76"/>
      <c r="L25" s="9">
        <f>'(OPTION 1) M-SPEC'!R25</f>
        <v>0</v>
      </c>
      <c r="M25" s="76"/>
      <c r="N25" s="81">
        <f>L25+1</f>
        <v>1</v>
      </c>
      <c r="O25" s="81"/>
      <c r="P25" s="81">
        <f>N25+0</f>
        <v>1</v>
      </c>
      <c r="Q25" s="81"/>
      <c r="R25" s="82">
        <f>P25+0</f>
        <v>1</v>
      </c>
    </row>
    <row r="26" spans="1:18">
      <c r="A26" s="21">
        <f>'(OPTION 1) M-SPEC'!A26</f>
        <v>0</v>
      </c>
      <c r="B26" s="1" t="str">
        <f>'(OPTION 1) M-SPEC'!B26</f>
        <v>FRONT POCKET PLACEMENT</v>
      </c>
      <c r="C26" s="1" t="str">
        <f>'(OPTION 1) M-SPEC'!C26</f>
        <v>below waist to edge of zipper</v>
      </c>
      <c r="D26" s="1" t="str">
        <f>'(OPTION 1) M-SPEC'!D26</f>
        <v>侧缝到袋边</v>
      </c>
      <c r="E26" s="40">
        <f>'(OPTION 1) M-SPEC'!E26</f>
        <v>0.125</v>
      </c>
      <c r="F26" s="76">
        <f>H26-0.125</f>
        <v>-0.375</v>
      </c>
      <c r="G26" s="76"/>
      <c r="H26" s="76">
        <f>J26-0.125</f>
        <v>-0.25</v>
      </c>
      <c r="I26" s="76"/>
      <c r="J26" s="76">
        <f>L26-0.125</f>
        <v>-0.125</v>
      </c>
      <c r="K26" s="76"/>
      <c r="L26" s="9">
        <f>'(OPTION 1) M-SPEC'!R26</f>
        <v>0</v>
      </c>
      <c r="M26" s="76"/>
      <c r="N26" s="76">
        <f>L26+0.125</f>
        <v>0.125</v>
      </c>
      <c r="O26" s="76"/>
      <c r="P26" s="76">
        <f>N26+0.125</f>
        <v>0.25</v>
      </c>
      <c r="Q26" s="76"/>
      <c r="R26" s="80">
        <f>P26+0.125</f>
        <v>0.375</v>
      </c>
    </row>
    <row r="27" spans="1:18">
      <c r="A27" s="21">
        <f>'(OPTION 1) M-SPEC'!A27</f>
        <v>0</v>
      </c>
      <c r="B27" s="1" t="str">
        <f>'(OPTION 1) M-SPEC'!B27</f>
        <v>FRONT POCKET PLACEMENT - TOP</v>
      </c>
      <c r="C27" s="1" t="str">
        <f>'(OPTION 1) M-SPEC'!C27</f>
        <v>from side fold to edge of zipper</v>
      </c>
      <c r="D27" s="1" t="str">
        <f>'(OPTION 1) M-SPEC'!D27</f>
        <v>侧缝到袋边</v>
      </c>
      <c r="E27" s="40">
        <f>'(OPTION 1) M-SPEC'!E27</f>
        <v>0.125</v>
      </c>
      <c r="F27" s="76">
        <f>H27-0.125</f>
        <v>-0.375</v>
      </c>
      <c r="G27" s="76"/>
      <c r="H27" s="76">
        <f>J27-0.125</f>
        <v>-0.25</v>
      </c>
      <c r="I27" s="76"/>
      <c r="J27" s="76">
        <f>L27-0.125</f>
        <v>-0.125</v>
      </c>
      <c r="K27" s="76"/>
      <c r="L27" s="9">
        <f>'(OPTION 1) M-SPEC'!R27</f>
        <v>0</v>
      </c>
      <c r="M27" s="76"/>
      <c r="N27" s="76">
        <f>L27+0.125</f>
        <v>0.125</v>
      </c>
      <c r="O27" s="76"/>
      <c r="P27" s="76">
        <f>N27+0.125</f>
        <v>0.25</v>
      </c>
      <c r="Q27" s="76"/>
      <c r="R27" s="80">
        <f>P27+0.125</f>
        <v>0.375</v>
      </c>
    </row>
    <row r="28" spans="1:18">
      <c r="A28" s="21"/>
      <c r="B28" s="1"/>
      <c r="C28" s="1"/>
      <c r="D28" s="1"/>
      <c r="E28" s="40"/>
      <c r="F28" s="76"/>
      <c r="G28" s="76"/>
      <c r="H28" s="76"/>
      <c r="I28" s="76"/>
      <c r="J28" s="76"/>
      <c r="K28" s="76"/>
      <c r="L28" s="9"/>
      <c r="M28" s="76"/>
      <c r="N28" s="76"/>
      <c r="O28" s="76"/>
      <c r="P28" s="76"/>
      <c r="Q28" s="76"/>
      <c r="R28" s="80"/>
    </row>
    <row r="29" spans="1:18">
      <c r="A29" s="21">
        <f>'(OPTION 1) M-SPEC'!A29</f>
        <v>0</v>
      </c>
      <c r="B29" s="1" t="str">
        <f>'(OPTION 1) M-SPEC'!B29</f>
        <v>FRONT POCKET ZIPPER LENGTH</v>
      </c>
      <c r="C29" s="1">
        <f>'(OPTION 1) M-SPEC'!C29</f>
        <v>0</v>
      </c>
      <c r="D29" s="1">
        <f>'(OPTION 1) M-SPEC'!D29</f>
        <v>0</v>
      </c>
      <c r="E29" s="40">
        <f>'(OPTION 1) M-SPEC'!E29</f>
        <v>0.25</v>
      </c>
      <c r="F29" s="76">
        <f>H29-0.25</f>
        <v>-0.75</v>
      </c>
      <c r="G29" s="76"/>
      <c r="H29" s="76">
        <f>J29-0.25</f>
        <v>-0.5</v>
      </c>
      <c r="I29" s="76"/>
      <c r="J29" s="76">
        <f>L29-0.25</f>
        <v>-0.25</v>
      </c>
      <c r="K29" s="76"/>
      <c r="L29" s="9">
        <f>'(OPTION 1) M-SPEC'!R29</f>
        <v>0</v>
      </c>
      <c r="M29" s="76"/>
      <c r="N29" s="76">
        <f>L29+0.25</f>
        <v>0.25</v>
      </c>
      <c r="O29" s="76"/>
      <c r="P29" s="76">
        <f>N29+0.25</f>
        <v>0.5</v>
      </c>
      <c r="Q29" s="76"/>
      <c r="R29" s="80">
        <f>P29+0.25</f>
        <v>0.75</v>
      </c>
    </row>
    <row r="30" spans="1:18">
      <c r="A30" s="21">
        <f>'(OPTION 1) M-SPEC'!A30</f>
        <v>0</v>
      </c>
      <c r="B30" s="1" t="str">
        <f>'(OPTION 1) M-SPEC'!B30</f>
        <v>FRONT POCKET BAG HEIGHT</v>
      </c>
      <c r="C30" s="1">
        <f>'(OPTION 1) M-SPEC'!C30</f>
        <v>0</v>
      </c>
      <c r="D30" s="1" t="str">
        <f>'(OPTION 1) M-SPEC'!D30</f>
        <v>前袋高</v>
      </c>
      <c r="E30" s="40">
        <f>'(OPTION 1) M-SPEC'!E30</f>
        <v>0.25</v>
      </c>
      <c r="F30" s="76">
        <f>H30-0</f>
        <v>-0.5</v>
      </c>
      <c r="G30" s="76" t="s">
        <v>110</v>
      </c>
      <c r="H30" s="76">
        <f>J30-0.5</f>
        <v>-0.5</v>
      </c>
      <c r="I30" s="76"/>
      <c r="J30" s="76">
        <f>L30-0</f>
        <v>0</v>
      </c>
      <c r="K30" s="76"/>
      <c r="L30" s="9">
        <f>'(OPTION 1) M-SPEC'!R30</f>
        <v>0</v>
      </c>
      <c r="M30" s="76"/>
      <c r="N30" s="76">
        <f>L30+0.5</f>
        <v>0.5</v>
      </c>
      <c r="O30" s="76"/>
      <c r="P30" s="76">
        <f>N30+0</f>
        <v>0.5</v>
      </c>
      <c r="Q30" s="76"/>
      <c r="R30" s="80">
        <f>P30+0</f>
        <v>0.5</v>
      </c>
    </row>
    <row r="31" spans="1:18">
      <c r="A31" s="21">
        <f>'(OPTION 1) M-SPEC'!A31</f>
        <v>0</v>
      </c>
      <c r="B31" s="1" t="str">
        <f>'(OPTION 1) M-SPEC'!B31</f>
        <v>FRONT POCKET BAG WIDTH</v>
      </c>
      <c r="C31" s="1">
        <f>'(OPTION 1) M-SPEC'!C31</f>
        <v>0</v>
      </c>
      <c r="D31" s="1" t="str">
        <f>'(OPTION 1) M-SPEC'!D31</f>
        <v>前袋宽</v>
      </c>
      <c r="E31" s="40">
        <f>'(OPTION 1) M-SPEC'!E31</f>
        <v>0.25</v>
      </c>
      <c r="F31" s="76">
        <f>H31-0</f>
        <v>-0.5</v>
      </c>
      <c r="G31" s="76" t="s">
        <v>110</v>
      </c>
      <c r="H31" s="76">
        <f>J31-0.5</f>
        <v>-0.5</v>
      </c>
      <c r="I31" s="76"/>
      <c r="J31" s="76">
        <f>L31-0</f>
        <v>0</v>
      </c>
      <c r="K31" s="76"/>
      <c r="L31" s="9">
        <f>'(OPTION 1) M-SPEC'!R31</f>
        <v>0</v>
      </c>
      <c r="M31" s="76"/>
      <c r="N31" s="76">
        <f>L31+0.5</f>
        <v>0.5</v>
      </c>
      <c r="O31" s="76"/>
      <c r="P31" s="76">
        <f>N31+0</f>
        <v>0.5</v>
      </c>
      <c r="Q31" s="76"/>
      <c r="R31" s="80">
        <f>P31+0</f>
        <v>0.5</v>
      </c>
    </row>
    <row r="32" spans="1:18">
      <c r="A32" s="21">
        <f>'(OPTION 1) M-SPEC'!A32</f>
        <v>0</v>
      </c>
      <c r="B32" s="1" t="str">
        <f>'(OPTION 1) M-SPEC'!B32</f>
        <v>BACK POCKET PLACEMENT</v>
      </c>
      <c r="C32" s="1" t="str">
        <f>'(OPTION 1) M-SPEC'!C32</f>
        <v>below WB</v>
      </c>
      <c r="D32" s="1" t="str">
        <f>'(OPTION 1) M-SPEC'!D32</f>
        <v>后袋位置-腰下</v>
      </c>
      <c r="E32" s="40">
        <f>'(OPTION 1) M-SPEC'!E32</f>
        <v>0.125</v>
      </c>
      <c r="F32" s="76">
        <f>H32-0.125</f>
        <v>-0.375</v>
      </c>
      <c r="G32" s="76"/>
      <c r="H32" s="76">
        <f>J32-0.125</f>
        <v>-0.25</v>
      </c>
      <c r="I32" s="76"/>
      <c r="J32" s="76">
        <f>L32-0.125</f>
        <v>-0.125</v>
      </c>
      <c r="K32" s="76"/>
      <c r="L32" s="9">
        <f>'(OPTION 1) M-SPEC'!R32</f>
        <v>0</v>
      </c>
      <c r="M32" s="76"/>
      <c r="N32" s="76">
        <f>L32+0.125</f>
        <v>0.125</v>
      </c>
      <c r="O32" s="76"/>
      <c r="P32" s="76">
        <f>N32+0.125</f>
        <v>0.25</v>
      </c>
      <c r="Q32" s="76"/>
      <c r="R32" s="80">
        <f>P32+0.125</f>
        <v>0.375</v>
      </c>
    </row>
    <row r="33" spans="1:18">
      <c r="A33" s="21">
        <f>'(OPTION 1) M-SPEC'!A33</f>
        <v>0</v>
      </c>
      <c r="B33" s="1" t="str">
        <f>'(OPTION 1) M-SPEC'!B33</f>
        <v>BACK POCKET PLACEMENT</v>
      </c>
      <c r="C33" s="1" t="str">
        <f>'(OPTION 1) M-SPEC'!C33</f>
        <v>from CB</v>
      </c>
      <c r="D33" s="1" t="str">
        <f>'(OPTION 1) M-SPEC'!D33</f>
        <v>后袋位置-距后中</v>
      </c>
      <c r="E33" s="40">
        <f>'(OPTION 1) M-SPEC'!E33</f>
        <v>0.125</v>
      </c>
      <c r="F33" s="76">
        <f>H33-0.125</f>
        <v>-0.375</v>
      </c>
      <c r="G33" s="76"/>
      <c r="H33" s="76">
        <f>J33-0.125</f>
        <v>-0.25</v>
      </c>
      <c r="I33" s="76"/>
      <c r="J33" s="76">
        <f>L33-0.125</f>
        <v>-0.125</v>
      </c>
      <c r="K33" s="76"/>
      <c r="L33" s="9">
        <f>'(OPTION 1) M-SPEC'!R33</f>
        <v>0</v>
      </c>
      <c r="M33" s="76"/>
      <c r="N33" s="76">
        <f>L33+0.125</f>
        <v>0.125</v>
      </c>
      <c r="O33" s="76"/>
      <c r="P33" s="76">
        <f>N33+0.125</f>
        <v>0.25</v>
      </c>
      <c r="Q33" s="76"/>
      <c r="R33" s="80">
        <f>P33+0.125</f>
        <v>0.375</v>
      </c>
    </row>
    <row r="34" spans="1:18">
      <c r="A34" s="21">
        <f>'(OPTION 1) M-SPEC'!A34</f>
        <v>0</v>
      </c>
      <c r="B34" s="1" t="str">
        <f>'(OPTION 1) M-SPEC'!B34</f>
        <v xml:space="preserve">BACK POCKET HEIGHT </v>
      </c>
      <c r="C34" s="1" t="str">
        <f>'(OPTION 1) M-SPEC'!C34</f>
        <v>at center</v>
      </c>
      <c r="D34" s="1" t="str">
        <f>'(OPTION 1) M-SPEC'!D34</f>
        <v>后袋高</v>
      </c>
      <c r="E34" s="40">
        <f>'(OPTION 1) M-SPEC'!E34</f>
        <v>0.125</v>
      </c>
      <c r="F34" s="76">
        <f t="shared" ref="F34:F36" si="0">H34-0</f>
        <v>-0.5</v>
      </c>
      <c r="G34" s="76" t="s">
        <v>109</v>
      </c>
      <c r="H34" s="76">
        <f>J34-0.5</f>
        <v>-0.5</v>
      </c>
      <c r="I34" s="76"/>
      <c r="J34" s="76">
        <f t="shared" ref="J34:J36" si="1">L34-0</f>
        <v>0</v>
      </c>
      <c r="K34" s="76"/>
      <c r="L34" s="9">
        <f>'(OPTION 1) M-SPEC'!R34</f>
        <v>0</v>
      </c>
      <c r="M34" s="76"/>
      <c r="N34" s="76">
        <f>L34+0.5</f>
        <v>0.5</v>
      </c>
      <c r="O34" s="76"/>
      <c r="P34" s="76">
        <f t="shared" ref="P34:P36" si="2">N34+0</f>
        <v>0.5</v>
      </c>
      <c r="Q34" s="76"/>
      <c r="R34" s="80">
        <f>P34+0.25</f>
        <v>0.75</v>
      </c>
    </row>
    <row r="35" spans="1:18">
      <c r="A35" s="21">
        <f>'(OPTION 1) M-SPEC'!A35</f>
        <v>0</v>
      </c>
      <c r="B35" s="1" t="str">
        <f>'(OPTION 1) M-SPEC'!B35</f>
        <v>BACK POCKET WIDTH</v>
      </c>
      <c r="C35" s="1" t="str">
        <f>'(OPTION 1) M-SPEC'!C35</f>
        <v>at top</v>
      </c>
      <c r="D35" s="1" t="str">
        <f>'(OPTION 1) M-SPEC'!D35</f>
        <v>后袋宽</v>
      </c>
      <c r="E35" s="40">
        <f>'(OPTION 1) M-SPEC'!E35</f>
        <v>0.125</v>
      </c>
      <c r="F35" s="76">
        <f t="shared" si="0"/>
        <v>-0.5</v>
      </c>
      <c r="G35" s="76" t="s">
        <v>109</v>
      </c>
      <c r="H35" s="76">
        <f>J35-0.5</f>
        <v>-0.5</v>
      </c>
      <c r="I35" s="76"/>
      <c r="J35" s="76">
        <f t="shared" si="1"/>
        <v>0</v>
      </c>
      <c r="K35" s="76"/>
      <c r="L35" s="9">
        <f>'(OPTION 1) M-SPEC'!R35</f>
        <v>0</v>
      </c>
      <c r="M35" s="76"/>
      <c r="N35" s="76">
        <f>L35+0.5</f>
        <v>0.5</v>
      </c>
      <c r="O35" s="76"/>
      <c r="P35" s="76">
        <f t="shared" si="2"/>
        <v>0.5</v>
      </c>
      <c r="Q35" s="76"/>
      <c r="R35" s="80">
        <f>P35+0.25</f>
        <v>0.75</v>
      </c>
    </row>
    <row r="36" spans="1:18">
      <c r="A36" s="21">
        <f>'(OPTION 1) M-SPEC'!A36</f>
        <v>0</v>
      </c>
      <c r="B36" s="1" t="str">
        <f>'(OPTION 1) M-SPEC'!B36</f>
        <v>BACK POCKET ZIPPER WIDTH</v>
      </c>
      <c r="C36" s="1">
        <f>'(OPTION 1) M-SPEC'!C36</f>
        <v>0</v>
      </c>
      <c r="D36" s="1" t="str">
        <f>'(OPTION 1) M-SPEC'!D36</f>
        <v>后袋宽</v>
      </c>
      <c r="E36" s="40">
        <f>'(OPTION 1) M-SPEC'!E36</f>
        <v>0.125</v>
      </c>
      <c r="F36" s="76">
        <f t="shared" si="0"/>
        <v>-0.5</v>
      </c>
      <c r="G36" s="76" t="s">
        <v>109</v>
      </c>
      <c r="H36" s="76">
        <f>J36-0.5</f>
        <v>-0.5</v>
      </c>
      <c r="I36" s="76"/>
      <c r="J36" s="76">
        <f t="shared" si="1"/>
        <v>0</v>
      </c>
      <c r="K36" s="76"/>
      <c r="L36" s="9">
        <f>'(OPTION 1) M-SPEC'!R36</f>
        <v>0</v>
      </c>
      <c r="M36" s="76"/>
      <c r="N36" s="76">
        <f>L36+0.5</f>
        <v>0.5</v>
      </c>
      <c r="O36" s="76"/>
      <c r="P36" s="76">
        <f t="shared" si="2"/>
        <v>0.5</v>
      </c>
      <c r="Q36" s="76"/>
      <c r="R36" s="80">
        <f>P36+0.25</f>
        <v>0.75</v>
      </c>
    </row>
    <row r="37" spans="1:18" ht="16" thickBot="1">
      <c r="A37" s="22">
        <f>'(OPTION 1) M-SPEC'!A37</f>
        <v>0</v>
      </c>
      <c r="B37" s="23">
        <f>'(OPTION 1) M-SPEC'!B37</f>
        <v>0</v>
      </c>
      <c r="C37" s="23">
        <f>'(OPTION 1) M-SPEC'!C37</f>
        <v>0</v>
      </c>
      <c r="D37" s="25">
        <f>'(OPTION 1) M-SPEC'!D37</f>
        <v>0</v>
      </c>
      <c r="E37" s="41">
        <f>'(OPTION 1) M-SPEC'!E37</f>
        <v>0</v>
      </c>
      <c r="F37" s="79"/>
      <c r="G37" s="77"/>
      <c r="H37" s="77"/>
      <c r="I37" s="77"/>
      <c r="J37" s="77"/>
      <c r="K37" s="77"/>
      <c r="L37" s="28"/>
      <c r="M37" s="77"/>
      <c r="N37" s="77"/>
      <c r="O37" s="77"/>
      <c r="P37" s="77"/>
      <c r="Q37" s="77"/>
      <c r="R37" s="78"/>
    </row>
  </sheetData>
  <mergeCells count="42">
    <mergeCell ref="A1:R1"/>
    <mergeCell ref="A2:E7"/>
    <mergeCell ref="G2:H2"/>
    <mergeCell ref="I2:K2"/>
    <mergeCell ref="L2:M2"/>
    <mergeCell ref="N2:P2"/>
    <mergeCell ref="Q2:R7"/>
    <mergeCell ref="G3:H3"/>
    <mergeCell ref="I3:K3"/>
    <mergeCell ref="L3:M3"/>
    <mergeCell ref="N3:P3"/>
    <mergeCell ref="G4:H4"/>
    <mergeCell ref="I4:K4"/>
    <mergeCell ref="L4:M4"/>
    <mergeCell ref="N4:P4"/>
    <mergeCell ref="G6:H6"/>
    <mergeCell ref="I6:K6"/>
    <mergeCell ref="L6:M6"/>
    <mergeCell ref="N6:P6"/>
    <mergeCell ref="G5:H5"/>
    <mergeCell ref="I5:K5"/>
    <mergeCell ref="L5:M5"/>
    <mergeCell ref="N5:P5"/>
    <mergeCell ref="G7:H7"/>
    <mergeCell ref="I7:K7"/>
    <mergeCell ref="L7:M7"/>
    <mergeCell ref="N7:P7"/>
    <mergeCell ref="P11:P12"/>
    <mergeCell ref="R11:R12"/>
    <mergeCell ref="I11:I12"/>
    <mergeCell ref="A8:R8"/>
    <mergeCell ref="A9:E9"/>
    <mergeCell ref="F9:R9"/>
    <mergeCell ref="A10:B12"/>
    <mergeCell ref="C10:C12"/>
    <mergeCell ref="D10:D12"/>
    <mergeCell ref="F11:F12"/>
    <mergeCell ref="G11:G12"/>
    <mergeCell ref="H11:H12"/>
    <mergeCell ref="J11:J12"/>
    <mergeCell ref="L11:L12"/>
    <mergeCell ref="N11:N12"/>
  </mergeCells>
  <printOptions horizontalCentered="1" verticalCentered="1"/>
  <pageMargins left="0.25" right="0.25" top="0.75" bottom="0.75" header="0.3" footer="0.3"/>
  <pageSetup scale="49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0B09-7B8B-45AE-A63F-B4C5F76E9F33}">
  <sheetPr>
    <tabColor theme="4" tint="0.59999389629810485"/>
    <pageSetUpPr fitToPage="1"/>
  </sheetPr>
  <dimension ref="A1:S35"/>
  <sheetViews>
    <sheetView tabSelected="1" view="pageBreakPreview" topLeftCell="A13" zoomScale="60" zoomScaleNormal="100" zoomScalePageLayoutView="65" workbookViewId="0">
      <selection activeCell="D14" sqref="D14"/>
    </sheetView>
  </sheetViews>
  <sheetFormatPr defaultColWidth="11.25" defaultRowHeight="15.5"/>
  <cols>
    <col min="1" max="1" width="3.75" customWidth="1"/>
    <col min="2" max="2" width="36.75" customWidth="1"/>
    <col min="3" max="3" width="27" customWidth="1"/>
    <col min="4" max="4" width="58" customWidth="1"/>
    <col min="5" max="5" width="28.25" customWidth="1"/>
    <col min="6" max="6" width="6.75" customWidth="1"/>
  </cols>
  <sheetData>
    <row r="1" spans="1:19" ht="16" thickBot="1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</row>
    <row r="2" spans="1:19" s="2" customFormat="1" ht="18.5">
      <c r="A2" s="130"/>
      <c r="B2" s="130"/>
      <c r="C2" s="130"/>
      <c r="D2" s="130"/>
      <c r="E2" s="130"/>
      <c r="F2" s="130"/>
      <c r="G2" s="5"/>
      <c r="H2" s="174" t="str">
        <f>'M-COVER PAGE'!D2</f>
        <v>Factory</v>
      </c>
      <c r="I2" s="175"/>
      <c r="J2" s="109">
        <f>'M-COVER PAGE'!F2</f>
        <v>0</v>
      </c>
      <c r="K2" s="110"/>
      <c r="L2" s="176"/>
      <c r="M2" s="177" t="str">
        <f>'M-COVER PAGE'!I2</f>
        <v>Sample size</v>
      </c>
      <c r="N2" s="175"/>
      <c r="O2" s="133" t="str">
        <f>'M-COVER PAGE'!K2</f>
        <v>S/M</v>
      </c>
      <c r="P2" s="133"/>
      <c r="Q2" s="199"/>
      <c r="R2" s="216" t="s">
        <v>22</v>
      </c>
      <c r="S2" s="217"/>
    </row>
    <row r="3" spans="1:19" s="2" customFormat="1" ht="18.5">
      <c r="A3" s="130"/>
      <c r="B3" s="130"/>
      <c r="C3" s="130"/>
      <c r="D3" s="130"/>
      <c r="E3" s="130"/>
      <c r="F3" s="130"/>
      <c r="G3" s="5"/>
      <c r="H3" s="150" t="str">
        <f>'M-COVER PAGE'!D3</f>
        <v xml:space="preserve">Style </v>
      </c>
      <c r="I3" s="151"/>
      <c r="J3" s="171" t="str">
        <f>'M-COVER PAGE'!F3</f>
        <v>MSCHF</v>
      </c>
      <c r="K3" s="172"/>
      <c r="L3" s="173"/>
      <c r="M3" s="155" t="str">
        <f>'M-COVER PAGE'!I3</f>
        <v xml:space="preserve">Size range </v>
      </c>
      <c r="N3" s="151"/>
      <c r="O3" s="121" t="str">
        <f>'M-COVER PAGE'!K3</f>
        <v>S/M, L/XL</v>
      </c>
      <c r="P3" s="121"/>
      <c r="Q3" s="198"/>
      <c r="R3" s="218"/>
      <c r="S3" s="219"/>
    </row>
    <row r="4" spans="1:19" s="2" customFormat="1" ht="18.5">
      <c r="A4" s="130"/>
      <c r="B4" s="130"/>
      <c r="C4" s="130"/>
      <c r="D4" s="130"/>
      <c r="E4" s="130"/>
      <c r="F4" s="130"/>
      <c r="G4" s="5"/>
      <c r="H4" s="150" t="str">
        <f>'M-COVER PAGE'!D4</f>
        <v>Description</v>
      </c>
      <c r="I4" s="151"/>
      <c r="J4" s="112" t="str">
        <f>'M-COVER PAGE'!F4</f>
        <v>BUNGEE PANTS</v>
      </c>
      <c r="K4" s="113"/>
      <c r="L4" s="168"/>
      <c r="M4" s="155">
        <f>'M-COVER PAGE'!I4</f>
        <v>0</v>
      </c>
      <c r="N4" s="151"/>
      <c r="O4" s="121">
        <f>'M-COVER PAGE'!K4</f>
        <v>0</v>
      </c>
      <c r="P4" s="121"/>
      <c r="Q4" s="198"/>
      <c r="R4" s="220"/>
      <c r="S4" s="221"/>
    </row>
    <row r="5" spans="1:19" s="2" customFormat="1" ht="18.5">
      <c r="A5" s="130"/>
      <c r="B5" s="130"/>
      <c r="C5" s="130"/>
      <c r="D5" s="130"/>
      <c r="E5" s="130"/>
      <c r="F5" s="130"/>
      <c r="G5" s="6"/>
      <c r="H5" s="169" t="str">
        <f>'M-COVER PAGE'!D5</f>
        <v>Season</v>
      </c>
      <c r="I5" s="170"/>
      <c r="J5" s="112" t="str">
        <f>'M-COVER PAGE'!F5</f>
        <v>BIG TECH RUNNER</v>
      </c>
      <c r="K5" s="113"/>
      <c r="L5" s="168"/>
      <c r="M5" s="155" t="str">
        <f>'M-COVER PAGE'!I5</f>
        <v>Sample due date</v>
      </c>
      <c r="N5" s="151"/>
      <c r="O5" s="121">
        <f>'M-COVER PAGE'!K5</f>
        <v>0</v>
      </c>
      <c r="P5" s="121"/>
      <c r="Q5" s="198"/>
      <c r="R5" s="220"/>
      <c r="S5" s="221"/>
    </row>
    <row r="6" spans="1:19" s="2" customFormat="1" ht="18.5">
      <c r="A6" s="130"/>
      <c r="B6" s="130"/>
      <c r="C6" s="130"/>
      <c r="D6" s="130"/>
      <c r="E6" s="130"/>
      <c r="F6" s="130"/>
      <c r="G6" s="5"/>
      <c r="H6" s="150" t="str">
        <f>'M-COVER PAGE'!D6</f>
        <v>Date created</v>
      </c>
      <c r="I6" s="151"/>
      <c r="J6" s="152">
        <f>'M-COVER PAGE'!F6</f>
        <v>45368</v>
      </c>
      <c r="K6" s="153"/>
      <c r="L6" s="154"/>
      <c r="M6" s="155" t="str">
        <f>'M-COVER PAGE'!I6</f>
        <v>Reference style</v>
      </c>
      <c r="N6" s="151"/>
      <c r="O6" s="196">
        <f>'M-COVER PAGE'!K6</f>
        <v>0</v>
      </c>
      <c r="P6" s="196"/>
      <c r="Q6" s="197"/>
      <c r="R6" s="222"/>
      <c r="S6" s="223"/>
    </row>
    <row r="7" spans="1:19" s="2" customFormat="1" ht="19" thickBot="1">
      <c r="A7" s="130"/>
      <c r="B7" s="130"/>
      <c r="C7" s="130"/>
      <c r="D7" s="130"/>
      <c r="E7" s="130"/>
      <c r="F7" s="130"/>
      <c r="G7" s="5"/>
      <c r="H7" s="159" t="str">
        <f>'M-COVER PAGE'!D7</f>
        <v>Date revised</v>
      </c>
      <c r="I7" s="160"/>
      <c r="J7" s="161" t="str">
        <f>'M-COVER PAGE'!F7</f>
        <v>5/14/2024, 5/22/24</v>
      </c>
      <c r="K7" s="162"/>
      <c r="L7" s="163"/>
      <c r="M7" s="164" t="str">
        <f>'M-COVER PAGE'!I7</f>
        <v>STATUS</v>
      </c>
      <c r="N7" s="160"/>
      <c r="O7" s="184" t="str">
        <f>'M-COVER PAGE'!K7</f>
        <v>SUBMIT PROTO</v>
      </c>
      <c r="P7" s="184"/>
      <c r="Q7" s="185"/>
      <c r="R7" s="224"/>
      <c r="S7" s="225"/>
    </row>
    <row r="8" spans="1:19" ht="9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</row>
    <row r="9" spans="1:19" ht="24" thickBot="1">
      <c r="A9" s="186"/>
      <c r="B9" s="186"/>
      <c r="C9" s="186"/>
      <c r="D9" s="186"/>
      <c r="E9" s="186"/>
      <c r="F9" s="186"/>
      <c r="G9" s="125" t="s">
        <v>66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</row>
    <row r="10" spans="1:19" s="3" customFormat="1">
      <c r="A10" s="187" t="s">
        <v>24</v>
      </c>
      <c r="B10" s="188"/>
      <c r="C10" s="193" t="s">
        <v>25</v>
      </c>
      <c r="D10" s="102"/>
      <c r="E10" s="193" t="s">
        <v>26</v>
      </c>
      <c r="F10" s="84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20"/>
    </row>
    <row r="11" spans="1:19">
      <c r="A11" s="189"/>
      <c r="B11" s="190"/>
      <c r="C11" s="194"/>
      <c r="D11" s="103"/>
      <c r="E11" s="194"/>
      <c r="F11" s="38" t="s">
        <v>27</v>
      </c>
      <c r="G11" s="213" t="s">
        <v>28</v>
      </c>
      <c r="H11" s="213"/>
      <c r="I11" s="213" t="s">
        <v>29</v>
      </c>
      <c r="J11" s="213"/>
      <c r="K11" s="213" t="s">
        <v>30</v>
      </c>
      <c r="L11" s="45"/>
      <c r="M11" s="213" t="s">
        <v>31</v>
      </c>
      <c r="N11" s="45"/>
      <c r="O11" s="213" t="s">
        <v>32</v>
      </c>
      <c r="P11" s="45"/>
      <c r="Q11" s="213" t="s">
        <v>33</v>
      </c>
      <c r="R11" s="45"/>
      <c r="S11" s="180" t="s">
        <v>67</v>
      </c>
    </row>
    <row r="12" spans="1:19">
      <c r="A12" s="191"/>
      <c r="B12" s="192"/>
      <c r="C12" s="195"/>
      <c r="D12" s="104"/>
      <c r="E12" s="195"/>
      <c r="F12" s="39" t="s">
        <v>48</v>
      </c>
      <c r="G12" s="214"/>
      <c r="H12" s="214"/>
      <c r="I12" s="214"/>
      <c r="J12" s="214"/>
      <c r="K12" s="214"/>
      <c r="L12" s="46"/>
      <c r="M12" s="214"/>
      <c r="N12" s="46"/>
      <c r="O12" s="214"/>
      <c r="P12" s="46"/>
      <c r="Q12" s="214"/>
      <c r="R12" s="46"/>
      <c r="S12" s="181"/>
    </row>
    <row r="13" spans="1:19">
      <c r="A13" s="21">
        <f>' M-SPEC'!A13</f>
        <v>0</v>
      </c>
      <c r="B13" s="1" t="str">
        <f>' M-SPEC'!B13</f>
        <v>WAIST CIRCUMFERENCE - RELAXED</v>
      </c>
      <c r="C13" s="1" t="str">
        <f>' M-SPEC'!C13</f>
        <v>along edge</v>
      </c>
      <c r="D13" s="48" t="s">
        <v>177</v>
      </c>
      <c r="E13" s="1" t="str">
        <f>' M-SPEC'!E13</f>
        <v>腰围-沿边</v>
      </c>
      <c r="F13" s="40">
        <f>' M-SPEC'!F13</f>
        <v>0.625</v>
      </c>
      <c r="G13" s="81">
        <f>I13-1.5</f>
        <v>-5.5</v>
      </c>
      <c r="H13" s="76"/>
      <c r="I13" s="76">
        <f>K13-2</f>
        <v>-4</v>
      </c>
      <c r="J13" s="76"/>
      <c r="K13" s="76">
        <f>M13-2</f>
        <v>-2</v>
      </c>
      <c r="L13" s="76"/>
      <c r="M13" s="9">
        <f>' M-SPEC'!S13</f>
        <v>0</v>
      </c>
      <c r="N13" s="76"/>
      <c r="O13" s="76">
        <f>M13+2.5</f>
        <v>2.5</v>
      </c>
      <c r="P13" s="76"/>
      <c r="Q13" s="76">
        <f>O13+3</f>
        <v>5.5</v>
      </c>
      <c r="R13" s="76"/>
      <c r="S13" s="80">
        <f>Q13+3</f>
        <v>8.5</v>
      </c>
    </row>
    <row r="14" spans="1:19">
      <c r="A14" s="21">
        <f>' M-SPEC'!A14</f>
        <v>0</v>
      </c>
      <c r="B14" s="1" t="str">
        <f>' M-SPEC'!B14</f>
        <v>WAIST CIRCUMFERENCE - EXTENDED</v>
      </c>
      <c r="C14" s="1" t="str">
        <f>' M-SPEC'!C14</f>
        <v>along edge</v>
      </c>
      <c r="D14" s="48" t="s">
        <v>178</v>
      </c>
      <c r="E14" s="1" t="str">
        <f>' M-SPEC'!E14</f>
        <v>腰围-沿骨</v>
      </c>
      <c r="F14" s="40">
        <f>' M-SPEC'!F14</f>
        <v>0.625</v>
      </c>
      <c r="G14" s="81">
        <f>I14-1.5</f>
        <v>-5.5</v>
      </c>
      <c r="H14" s="76"/>
      <c r="I14" s="76">
        <f>K14-2</f>
        <v>-4</v>
      </c>
      <c r="J14" s="76"/>
      <c r="K14" s="76">
        <f>M14-2</f>
        <v>-2</v>
      </c>
      <c r="L14" s="76"/>
      <c r="M14" s="9">
        <f>' M-SPEC'!S14</f>
        <v>0</v>
      </c>
      <c r="N14" s="76"/>
      <c r="O14" s="76">
        <f>M14+2.5</f>
        <v>2.5</v>
      </c>
      <c r="P14" s="76"/>
      <c r="Q14" s="76">
        <f>O14+3</f>
        <v>5.5</v>
      </c>
      <c r="R14" s="76"/>
      <c r="S14" s="80">
        <f>Q14+3</f>
        <v>8.5</v>
      </c>
    </row>
    <row r="15" spans="1:19">
      <c r="A15" s="21">
        <f>' M-SPEC'!A15</f>
        <v>0</v>
      </c>
      <c r="B15" s="1" t="str">
        <f>' M-SPEC'!B15</f>
        <v>WAIST BAND HEIGHT</v>
      </c>
      <c r="C15" s="1">
        <f>' M-SPEC'!C15</f>
        <v>0</v>
      </c>
      <c r="D15" s="10" t="s">
        <v>179</v>
      </c>
      <c r="E15" s="1" t="str">
        <f>' M-SPEC'!E15</f>
        <v>腰高</v>
      </c>
      <c r="F15" s="40">
        <f>' M-SPEC'!F15</f>
        <v>0.125</v>
      </c>
      <c r="G15" s="76">
        <f>I15-0</f>
        <v>0</v>
      </c>
      <c r="H15" s="76"/>
      <c r="I15" s="76">
        <f>K15-0</f>
        <v>0</v>
      </c>
      <c r="J15" s="76"/>
      <c r="K15" s="76">
        <f>M15-0</f>
        <v>0</v>
      </c>
      <c r="L15" s="76"/>
      <c r="M15" s="9">
        <f>' M-SPEC'!S15</f>
        <v>0</v>
      </c>
      <c r="N15" s="76"/>
      <c r="O15" s="76">
        <f>M15+0</f>
        <v>0</v>
      </c>
      <c r="P15" s="76"/>
      <c r="Q15" s="76">
        <f>O15+0</f>
        <v>0</v>
      </c>
      <c r="R15" s="76"/>
      <c r="S15" s="80">
        <f>Q15+0</f>
        <v>0</v>
      </c>
    </row>
    <row r="16" spans="1:19">
      <c r="A16" s="21">
        <f>' M-SPEC'!A16</f>
        <v>0</v>
      </c>
      <c r="B16" s="1" t="str">
        <f>' M-SPEC'!B16</f>
        <v>WAIST BUNGEE LENGTH</v>
      </c>
      <c r="C16" s="1" t="str">
        <f>' M-SPEC'!C16</f>
        <v>exposed</v>
      </c>
      <c r="D16" s="10" t="s">
        <v>180</v>
      </c>
      <c r="E16" s="1" t="str">
        <f>' M-SPEC'!E16</f>
        <v>绳宽</v>
      </c>
      <c r="F16" s="40">
        <f>' M-SPEC'!F16</f>
        <v>6.25E-2</v>
      </c>
      <c r="G16" s="76">
        <f>I16-0</f>
        <v>0</v>
      </c>
      <c r="H16" s="76"/>
      <c r="I16" s="76">
        <f>K16-0</f>
        <v>0</v>
      </c>
      <c r="J16" s="76"/>
      <c r="K16" s="76">
        <f>M16-0</f>
        <v>0</v>
      </c>
      <c r="L16" s="76"/>
      <c r="M16" s="9">
        <f>' M-SPEC'!S16</f>
        <v>0</v>
      </c>
      <c r="N16" s="76"/>
      <c r="O16" s="76">
        <f>M16+0</f>
        <v>0</v>
      </c>
      <c r="P16" s="76"/>
      <c r="Q16" s="76">
        <f>O16+0</f>
        <v>0</v>
      </c>
      <c r="R16" s="76"/>
      <c r="S16" s="80">
        <f>Q16+0</f>
        <v>0</v>
      </c>
    </row>
    <row r="17" spans="1:19">
      <c r="A17" s="21">
        <f>' M-SPEC'!A17</f>
        <v>0</v>
      </c>
      <c r="B17" s="1" t="str">
        <f>' M-SPEC'!B17</f>
        <v>LOW HIP CIRCUMFERENCE</v>
      </c>
      <c r="C17" s="1" t="str">
        <f>' M-SPEC'!C17</f>
        <v>at 7" below WB edge</v>
      </c>
      <c r="D17" s="10" t="s">
        <v>181</v>
      </c>
      <c r="E17" s="1" t="str">
        <f>' M-SPEC'!E17</f>
        <v>下臀围 3点量</v>
      </c>
      <c r="F17" s="40">
        <f>' M-SPEC'!F17</f>
        <v>0.625</v>
      </c>
      <c r="G17" s="81">
        <f>I17-1.5</f>
        <v>-1.5</v>
      </c>
      <c r="H17" s="76"/>
      <c r="I17" s="76"/>
      <c r="J17" s="76"/>
      <c r="K17" s="76">
        <f>M17-2</f>
        <v>-2</v>
      </c>
      <c r="L17" s="76"/>
      <c r="M17" s="9">
        <f>' M-SPEC'!S17</f>
        <v>0</v>
      </c>
      <c r="N17" s="76"/>
      <c r="O17" s="76">
        <f>M17+2.5</f>
        <v>2.5</v>
      </c>
      <c r="P17" s="76"/>
      <c r="Q17" s="76">
        <f>O17+3</f>
        <v>5.5</v>
      </c>
      <c r="R17" s="76"/>
      <c r="S17" s="80">
        <f>Q17+3</f>
        <v>8.5</v>
      </c>
    </row>
    <row r="18" spans="1:19">
      <c r="A18" s="21">
        <f>' M-SPEC'!A18</f>
        <v>0</v>
      </c>
      <c r="B18" s="1" t="str">
        <f>' M-SPEC'!B18</f>
        <v>THIGH CIRCUMFERENCE</v>
      </c>
      <c r="C18" s="1" t="str">
        <f>' M-SPEC'!C18</f>
        <v>at 1" below crotch</v>
      </c>
      <c r="D18" s="10" t="s">
        <v>182</v>
      </c>
      <c r="E18" s="1" t="str">
        <f>' M-SPEC'!E18</f>
        <v>横裆－裆下1"</v>
      </c>
      <c r="F18" s="40">
        <f>' M-SPEC'!F18</f>
        <v>0.375</v>
      </c>
      <c r="G18" s="81">
        <f>I18-1.125</f>
        <v>-3.625</v>
      </c>
      <c r="H18" s="76"/>
      <c r="I18" s="76">
        <f>K18-1.25</f>
        <v>-2.5</v>
      </c>
      <c r="J18" s="76"/>
      <c r="K18" s="76">
        <f>M18-1.25</f>
        <v>-1.25</v>
      </c>
      <c r="L18" s="76"/>
      <c r="M18" s="9">
        <f>' M-SPEC'!S18</f>
        <v>0</v>
      </c>
      <c r="N18" s="76"/>
      <c r="O18" s="76">
        <f>M18+1.5</f>
        <v>1.5</v>
      </c>
      <c r="P18" s="76"/>
      <c r="Q18" s="76">
        <f>O18+1.5</f>
        <v>3</v>
      </c>
      <c r="R18" s="76"/>
      <c r="S18" s="80">
        <f>Q18+1.5</f>
        <v>4.5</v>
      </c>
    </row>
    <row r="19" spans="1:19">
      <c r="A19" s="21">
        <f>' M-SPEC'!A19</f>
        <v>0</v>
      </c>
      <c r="B19" s="1" t="str">
        <f>' M-SPEC'!B19</f>
        <v>KNEE CIRCUMFERENCE</v>
      </c>
      <c r="C19" s="1" t="str">
        <f>' M-SPEC'!C19</f>
        <v>at 14" below crotch</v>
      </c>
      <c r="D19" s="10" t="s">
        <v>183</v>
      </c>
      <c r="E19" s="1" t="str">
        <f>' M-SPEC'!E19</f>
        <v>膝围</v>
      </c>
      <c r="F19" s="40">
        <f>' M-SPEC'!F19</f>
        <v>0.375</v>
      </c>
      <c r="G19" s="81">
        <f>I19-0.625</f>
        <v>-2.125</v>
      </c>
      <c r="H19" s="76"/>
      <c r="I19" s="76">
        <f>K19-0.75</f>
        <v>-1.5</v>
      </c>
      <c r="J19" s="76"/>
      <c r="K19" s="76">
        <f>M19-0.75</f>
        <v>-0.75</v>
      </c>
      <c r="L19" s="76"/>
      <c r="M19" s="9">
        <f>' M-SPEC'!S19</f>
        <v>0</v>
      </c>
      <c r="N19" s="76"/>
      <c r="O19" s="76">
        <f>M19+1</f>
        <v>1</v>
      </c>
      <c r="P19" s="76"/>
      <c r="Q19" s="76">
        <f>O19+0</f>
        <v>1</v>
      </c>
      <c r="R19" s="76"/>
      <c r="S19" s="80">
        <f>Q19+0</f>
        <v>1</v>
      </c>
    </row>
    <row r="20" spans="1:19">
      <c r="A20" s="21">
        <f>' M-SPEC'!A20</f>
        <v>0</v>
      </c>
      <c r="B20" s="1" t="str">
        <f>' M-SPEC'!B20</f>
        <v>LEG OPENING CIRCUMFERENCE - LONG NARROW</v>
      </c>
      <c r="C20" s="1" t="str">
        <f>' M-SPEC'!C20</f>
        <v>at edge</v>
      </c>
      <c r="D20" s="10" t="s">
        <v>184</v>
      </c>
      <c r="E20" s="1" t="str">
        <f>' M-SPEC'!E20</f>
        <v>脚口-小脚口-沿边</v>
      </c>
      <c r="F20" s="40">
        <f>' M-SPEC'!F20</f>
        <v>0.25</v>
      </c>
      <c r="G20" s="81">
        <f>I20-0.375</f>
        <v>-1.375</v>
      </c>
      <c r="H20" s="76"/>
      <c r="I20" s="76">
        <f>K20-0.5</f>
        <v>-1</v>
      </c>
      <c r="J20" s="76"/>
      <c r="K20" s="76">
        <f>M20-0.5</f>
        <v>-0.5</v>
      </c>
      <c r="L20" s="76"/>
      <c r="M20" s="9">
        <f>' M-SPEC'!S20</f>
        <v>0</v>
      </c>
      <c r="N20" s="76"/>
      <c r="O20" s="76">
        <f>M20+0.75</f>
        <v>0.75</v>
      </c>
      <c r="P20" s="76"/>
      <c r="Q20" s="76">
        <f>O20+0.75</f>
        <v>1.5</v>
      </c>
      <c r="R20" s="76"/>
      <c r="S20" s="80">
        <f>Q20+0.75</f>
        <v>2.25</v>
      </c>
    </row>
    <row r="21" spans="1:19">
      <c r="A21" s="21">
        <f>' M-SPEC'!A21</f>
        <v>0</v>
      </c>
      <c r="B21" s="1" t="str">
        <f>' M-SPEC'!B21</f>
        <v>LEG OPENING HEM / BAND HEIGHT</v>
      </c>
      <c r="C21" s="1">
        <f>' M-SPEC'!C21</f>
        <v>0</v>
      </c>
      <c r="D21" s="10" t="s">
        <v>185</v>
      </c>
      <c r="E21" s="1" t="str">
        <f>' M-SPEC'!E21</f>
        <v>下摆克夫高</v>
      </c>
      <c r="F21" s="40">
        <f>' M-SPEC'!F21</f>
        <v>0.125</v>
      </c>
      <c r="G21" s="76">
        <f>I21-0</f>
        <v>0</v>
      </c>
      <c r="H21" s="76"/>
      <c r="I21" s="76">
        <f>K21-0</f>
        <v>0</v>
      </c>
      <c r="J21" s="76"/>
      <c r="K21" s="76">
        <f>M21-0</f>
        <v>0</v>
      </c>
      <c r="L21" s="76"/>
      <c r="M21" s="9">
        <f>' M-SPEC'!S21</f>
        <v>0</v>
      </c>
      <c r="N21" s="76"/>
      <c r="O21" s="76">
        <f>M21+0</f>
        <v>0</v>
      </c>
      <c r="P21" s="76"/>
      <c r="Q21" s="76">
        <f>O21+0</f>
        <v>0</v>
      </c>
      <c r="R21" s="76"/>
      <c r="S21" s="80">
        <f>Q21+0</f>
        <v>0</v>
      </c>
    </row>
    <row r="22" spans="1:19">
      <c r="A22" s="21">
        <f>' M-SPEC'!A22</f>
        <v>0</v>
      </c>
      <c r="B22" s="1" t="str">
        <f>' M-SPEC'!B22</f>
        <v>LEG BUNGEE LENGTH</v>
      </c>
      <c r="C22" s="1" t="str">
        <f>' M-SPEC'!C22</f>
        <v>exposed</v>
      </c>
      <c r="D22" s="10" t="s">
        <v>186</v>
      </c>
      <c r="E22" s="1">
        <f>' M-SPEC'!E22</f>
        <v>0</v>
      </c>
      <c r="F22" s="40">
        <f>' M-SPEC'!F22</f>
        <v>6.25E-2</v>
      </c>
      <c r="G22" s="76">
        <f>I22-0</f>
        <v>0</v>
      </c>
      <c r="H22" s="76"/>
      <c r="I22" s="76">
        <f>K22-0</f>
        <v>0</v>
      </c>
      <c r="J22" s="76"/>
      <c r="K22" s="76">
        <f>M22-0</f>
        <v>0</v>
      </c>
      <c r="L22" s="76"/>
      <c r="M22" s="9">
        <f>' M-SPEC'!S22</f>
        <v>0</v>
      </c>
      <c r="N22" s="76"/>
      <c r="O22" s="76">
        <f>M22+0</f>
        <v>0</v>
      </c>
      <c r="P22" s="76"/>
      <c r="Q22" s="76">
        <f>O22+0</f>
        <v>0</v>
      </c>
      <c r="R22" s="76"/>
      <c r="S22" s="80">
        <f>Q22+0</f>
        <v>0</v>
      </c>
    </row>
    <row r="23" spans="1:19">
      <c r="A23" s="21">
        <f>' M-SPEC'!A23</f>
        <v>0</v>
      </c>
      <c r="B23" s="1" t="str">
        <f>' M-SPEC'!B23</f>
        <v>FRONT RISE</v>
      </c>
      <c r="C23" s="1" t="str">
        <f>' M-SPEC'!C23</f>
        <v>including WB</v>
      </c>
      <c r="D23" s="10" t="s">
        <v>187</v>
      </c>
      <c r="E23" s="1" t="str">
        <f>' M-SPEC'!E23</f>
        <v>前浪-包含腰头</v>
      </c>
      <c r="F23" s="40">
        <f>' M-SPEC'!F23</f>
        <v>0.25</v>
      </c>
      <c r="G23" s="81">
        <f>I23-0.25</f>
        <v>-1</v>
      </c>
      <c r="H23" s="76"/>
      <c r="I23" s="76">
        <f>K23-0.375</f>
        <v>-0.75</v>
      </c>
      <c r="J23" s="76"/>
      <c r="K23" s="76">
        <f>M23-0.375</f>
        <v>-0.375</v>
      </c>
      <c r="L23" s="76"/>
      <c r="M23" s="9">
        <f>' M-SPEC'!S23</f>
        <v>0</v>
      </c>
      <c r="N23" s="76"/>
      <c r="O23" s="76">
        <f>M23+0.5</f>
        <v>0.5</v>
      </c>
      <c r="P23" s="76"/>
      <c r="Q23" s="76">
        <f>O23+0.5</f>
        <v>1</v>
      </c>
      <c r="R23" s="76"/>
      <c r="S23" s="80">
        <f>Q23+0.5</f>
        <v>1.5</v>
      </c>
    </row>
    <row r="24" spans="1:19">
      <c r="A24" s="21">
        <f>' M-SPEC'!A24</f>
        <v>0</v>
      </c>
      <c r="B24" s="1" t="str">
        <f>' M-SPEC'!B24</f>
        <v>BACK RISE</v>
      </c>
      <c r="C24" s="1" t="str">
        <f>' M-SPEC'!C24</f>
        <v>including WB</v>
      </c>
      <c r="D24" s="10" t="s">
        <v>188</v>
      </c>
      <c r="E24" s="1" t="str">
        <f>' M-SPEC'!E24</f>
        <v>后浪-包含腰头</v>
      </c>
      <c r="F24" s="40">
        <f>' M-SPEC'!F24</f>
        <v>0.25</v>
      </c>
      <c r="G24" s="81">
        <f>I24-0.25</f>
        <v>-1</v>
      </c>
      <c r="H24" s="76"/>
      <c r="I24" s="76">
        <f>K24-0.375</f>
        <v>-0.75</v>
      </c>
      <c r="J24" s="76"/>
      <c r="K24" s="76">
        <f>M24-0.375</f>
        <v>-0.375</v>
      </c>
      <c r="L24" s="76"/>
      <c r="M24" s="9">
        <f>' M-SPEC'!S24</f>
        <v>0</v>
      </c>
      <c r="N24" s="76"/>
      <c r="O24" s="76">
        <f>M24+0.5</f>
        <v>0.5</v>
      </c>
      <c r="P24" s="76"/>
      <c r="Q24" s="76">
        <f>O24+0.5</f>
        <v>1</v>
      </c>
      <c r="R24" s="76"/>
      <c r="S24" s="80">
        <f>Q24+0.5</f>
        <v>1.5</v>
      </c>
    </row>
    <row r="25" spans="1:19">
      <c r="A25" s="21">
        <f>' M-SPEC'!A25</f>
        <v>0</v>
      </c>
      <c r="B25" s="1" t="str">
        <f>' M-SPEC'!B25</f>
        <v>INSEAM - LONG</v>
      </c>
      <c r="C25" s="1">
        <f>' M-SPEC'!C25</f>
        <v>0</v>
      </c>
      <c r="D25" s="10" t="s">
        <v>189</v>
      </c>
      <c r="E25" s="1" t="str">
        <f>' M-SPEC'!E25</f>
        <v>内长</v>
      </c>
      <c r="F25" s="40">
        <f>' M-SPEC'!F25</f>
        <v>0.5</v>
      </c>
      <c r="G25" s="76">
        <f>I25-0</f>
        <v>0</v>
      </c>
      <c r="H25" s="76"/>
      <c r="I25" s="76">
        <f>K25-0</f>
        <v>0</v>
      </c>
      <c r="J25" s="76"/>
      <c r="K25" s="76">
        <f>M25-0</f>
        <v>0</v>
      </c>
      <c r="L25" s="76"/>
      <c r="M25" s="9">
        <f>' M-SPEC'!S25</f>
        <v>0</v>
      </c>
      <c r="N25" s="76"/>
      <c r="O25" s="81">
        <f>M25+1</f>
        <v>1</v>
      </c>
      <c r="P25" s="81"/>
      <c r="Q25" s="81">
        <f>O25+0</f>
        <v>1</v>
      </c>
      <c r="R25" s="81"/>
      <c r="S25" s="82">
        <f>Q25+0</f>
        <v>1</v>
      </c>
    </row>
    <row r="26" spans="1:19">
      <c r="A26" s="21">
        <f>' M-SPEC'!A26</f>
        <v>0</v>
      </c>
      <c r="B26" s="1" t="str">
        <f>' M-SPEC'!B26</f>
        <v>FRONT POCKET PLACEMENT</v>
      </c>
      <c r="C26" s="1" t="str">
        <f>' M-SPEC'!C26</f>
        <v>below waist to edge of zipper</v>
      </c>
      <c r="D26" s="10" t="s">
        <v>190</v>
      </c>
      <c r="E26" s="1" t="str">
        <f>' M-SPEC'!E26</f>
        <v>侧缝到袋边</v>
      </c>
      <c r="F26" s="40">
        <f>' M-SPEC'!F26</f>
        <v>0.125</v>
      </c>
      <c r="G26" s="76">
        <f>I26-0.125</f>
        <v>-0.375</v>
      </c>
      <c r="H26" s="76"/>
      <c r="I26" s="76">
        <f>K26-0.125</f>
        <v>-0.25</v>
      </c>
      <c r="J26" s="76"/>
      <c r="K26" s="76">
        <f>M26-0.125</f>
        <v>-0.125</v>
      </c>
      <c r="L26" s="76"/>
      <c r="M26" s="9">
        <f>' M-SPEC'!S26</f>
        <v>0</v>
      </c>
      <c r="N26" s="76"/>
      <c r="O26" s="76">
        <f>M26+0.125</f>
        <v>0.125</v>
      </c>
      <c r="P26" s="76"/>
      <c r="Q26" s="76">
        <f>O26+0.125</f>
        <v>0.25</v>
      </c>
      <c r="R26" s="76"/>
      <c r="S26" s="80">
        <f>Q26+0.125</f>
        <v>0.375</v>
      </c>
    </row>
    <row r="27" spans="1:19">
      <c r="A27" s="21">
        <f>' M-SPEC'!A27</f>
        <v>0</v>
      </c>
      <c r="B27" s="1" t="str">
        <f>' M-SPEC'!B27</f>
        <v>FRONT POCKET PLACEMENT - TOP</v>
      </c>
      <c r="C27" s="1" t="str">
        <f>' M-SPEC'!C27</f>
        <v>from SS to edge of zipper</v>
      </c>
      <c r="D27" s="10" t="s">
        <v>191</v>
      </c>
      <c r="E27" s="1" t="str">
        <f>' M-SPEC'!E27</f>
        <v>侧缝到袋边</v>
      </c>
      <c r="F27" s="40">
        <f>' M-SPEC'!F27</f>
        <v>0.125</v>
      </c>
      <c r="G27" s="76">
        <f>I27-0.125</f>
        <v>-0.375</v>
      </c>
      <c r="H27" s="76"/>
      <c r="I27" s="76">
        <f>K27-0.125</f>
        <v>-0.25</v>
      </c>
      <c r="J27" s="76"/>
      <c r="K27" s="76">
        <f>M27-0.125</f>
        <v>-0.125</v>
      </c>
      <c r="L27" s="76"/>
      <c r="M27" s="9">
        <f>' M-SPEC'!S27</f>
        <v>0</v>
      </c>
      <c r="N27" s="76"/>
      <c r="O27" s="76">
        <f>M27+0.125</f>
        <v>0.125</v>
      </c>
      <c r="P27" s="76"/>
      <c r="Q27" s="76">
        <f>O27+0.125</f>
        <v>0.25</v>
      </c>
      <c r="R27" s="76"/>
      <c r="S27" s="80">
        <f>Q27+0.125</f>
        <v>0.375</v>
      </c>
    </row>
    <row r="28" spans="1:19">
      <c r="A28" s="21"/>
      <c r="B28" s="1"/>
      <c r="C28" s="1"/>
      <c r="D28" s="10" t="s">
        <v>192</v>
      </c>
      <c r="E28" s="1"/>
      <c r="F28" s="40"/>
      <c r="G28" s="76"/>
      <c r="H28" s="76"/>
      <c r="I28" s="76"/>
      <c r="J28" s="76"/>
      <c r="K28" s="76"/>
      <c r="L28" s="76"/>
      <c r="M28" s="9"/>
      <c r="N28" s="76"/>
      <c r="O28" s="76"/>
      <c r="P28" s="76"/>
      <c r="Q28" s="76"/>
      <c r="R28" s="76"/>
      <c r="S28" s="80"/>
    </row>
    <row r="29" spans="1:19">
      <c r="A29" s="21">
        <f>' M-SPEC'!A29</f>
        <v>0</v>
      </c>
      <c r="B29" s="1" t="str">
        <f>' M-SPEC'!B29</f>
        <v>FRONT POCKET ZIPPER LENGTH</v>
      </c>
      <c r="C29" s="1">
        <f>' M-SPEC'!C29</f>
        <v>0</v>
      </c>
      <c r="D29" s="10" t="s">
        <v>193</v>
      </c>
      <c r="E29" s="1">
        <f>' M-SPEC'!E29</f>
        <v>0</v>
      </c>
      <c r="F29" s="40">
        <f>' M-SPEC'!F29</f>
        <v>0.25</v>
      </c>
      <c r="G29" s="76">
        <f>I29-0.25</f>
        <v>-0.75</v>
      </c>
      <c r="H29" s="76"/>
      <c r="I29" s="76">
        <f>K29-0.25</f>
        <v>-0.5</v>
      </c>
      <c r="J29" s="76"/>
      <c r="K29" s="76">
        <f>M29-0.25</f>
        <v>-0.25</v>
      </c>
      <c r="L29" s="76"/>
      <c r="M29" s="9">
        <f>' M-SPEC'!S29</f>
        <v>0</v>
      </c>
      <c r="N29" s="76"/>
      <c r="O29" s="76">
        <f>M29+0.25</f>
        <v>0.25</v>
      </c>
      <c r="P29" s="76"/>
      <c r="Q29" s="76">
        <f>O29+0.25</f>
        <v>0.5</v>
      </c>
      <c r="R29" s="76"/>
      <c r="S29" s="80">
        <f>Q29+0.25</f>
        <v>0.75</v>
      </c>
    </row>
    <row r="30" spans="1:19">
      <c r="A30" s="21">
        <f>' M-SPEC'!A30</f>
        <v>0</v>
      </c>
      <c r="B30" s="1" t="str">
        <f>' M-SPEC'!B30</f>
        <v>FRONT POCKET BAG HEIGHT</v>
      </c>
      <c r="C30" s="1">
        <f>' M-SPEC'!C30</f>
        <v>0</v>
      </c>
      <c r="D30" s="10" t="s">
        <v>194</v>
      </c>
      <c r="E30" s="1" t="str">
        <f>' M-SPEC'!E30</f>
        <v>前袋高</v>
      </c>
      <c r="F30" s="40">
        <f>' M-SPEC'!F30</f>
        <v>0.25</v>
      </c>
      <c r="G30" s="76">
        <f>I30-0</f>
        <v>-0.5</v>
      </c>
      <c r="H30" s="76" t="s">
        <v>110</v>
      </c>
      <c r="I30" s="76">
        <f>K30-0.5</f>
        <v>-0.5</v>
      </c>
      <c r="J30" s="76"/>
      <c r="K30" s="76">
        <f>M30-0</f>
        <v>0</v>
      </c>
      <c r="L30" s="76"/>
      <c r="M30" s="9">
        <f>' M-SPEC'!S30</f>
        <v>0</v>
      </c>
      <c r="N30" s="76"/>
      <c r="O30" s="76">
        <f>M30+0.5</f>
        <v>0.5</v>
      </c>
      <c r="P30" s="76"/>
      <c r="Q30" s="76">
        <f>O30+0</f>
        <v>0.5</v>
      </c>
      <c r="R30" s="76"/>
      <c r="S30" s="80">
        <f>Q30+0</f>
        <v>0.5</v>
      </c>
    </row>
    <row r="31" spans="1:19">
      <c r="A31" s="21">
        <f>' M-SPEC'!A31</f>
        <v>0</v>
      </c>
      <c r="B31" s="1" t="str">
        <f>' M-SPEC'!B31</f>
        <v>LEFT SIDE FRONT POCKET WIDTH</v>
      </c>
      <c r="C31" s="1">
        <f>' M-SPEC'!C31</f>
        <v>0</v>
      </c>
      <c r="D31" s="10" t="s">
        <v>195</v>
      </c>
      <c r="E31" s="1" t="str">
        <f>' M-SPEC'!E31</f>
        <v>袋宽</v>
      </c>
      <c r="F31" s="40">
        <f>' M-SPEC'!F31</f>
        <v>0.125</v>
      </c>
      <c r="G31" s="76">
        <f>I31-0</f>
        <v>-0.5</v>
      </c>
      <c r="H31" s="76" t="s">
        <v>109</v>
      </c>
      <c r="I31" s="76">
        <f>K31-0.5</f>
        <v>-0.5</v>
      </c>
      <c r="J31" s="76"/>
      <c r="K31" s="76">
        <f>M31-0</f>
        <v>0</v>
      </c>
      <c r="L31" s="76"/>
      <c r="M31" s="9">
        <f>' M-SPEC'!S31</f>
        <v>0</v>
      </c>
      <c r="N31" s="76"/>
      <c r="O31" s="76">
        <f>M31+0.5</f>
        <v>0.5</v>
      </c>
      <c r="P31" s="76"/>
      <c r="Q31" s="76">
        <f>O31+0</f>
        <v>0.5</v>
      </c>
      <c r="R31" s="76"/>
      <c r="S31" s="80">
        <f>Q31+0.25</f>
        <v>0.75</v>
      </c>
    </row>
    <row r="32" spans="1:19" s="94" customFormat="1" ht="18.5">
      <c r="A32" s="96">
        <f>' M-SPEC'!A32</f>
        <v>0</v>
      </c>
      <c r="B32" s="88" t="str">
        <f>' M-SPEC'!B32</f>
        <v>BACK POCKET PLACEMENT</v>
      </c>
      <c r="C32" s="88" t="str">
        <f>' M-SPEC'!C32</f>
        <v>below WB</v>
      </c>
      <c r="D32" s="89" t="s">
        <v>196</v>
      </c>
      <c r="E32" s="88" t="str">
        <f>' M-SPEC'!E32</f>
        <v>后袋位置-腰下</v>
      </c>
      <c r="F32" s="91">
        <f>' M-SPEC'!F32</f>
        <v>0.125</v>
      </c>
      <c r="G32" s="97">
        <f>I32-0.125</f>
        <v>-0.375</v>
      </c>
      <c r="H32" s="97"/>
      <c r="I32" s="97">
        <f>K32-0.125</f>
        <v>-0.25</v>
      </c>
      <c r="J32" s="97"/>
      <c r="K32" s="97">
        <f>M32-0.125</f>
        <v>-0.125</v>
      </c>
      <c r="L32" s="97"/>
      <c r="M32" s="98">
        <f>' M-SPEC'!S32</f>
        <v>0</v>
      </c>
      <c r="N32" s="97"/>
      <c r="O32" s="97">
        <f>M32+0.125</f>
        <v>0.125</v>
      </c>
      <c r="P32" s="97"/>
      <c r="Q32" s="97">
        <f>O32+0.125</f>
        <v>0.25</v>
      </c>
      <c r="R32" s="97"/>
      <c r="S32" s="99">
        <f>Q32+0.125</f>
        <v>0.375</v>
      </c>
    </row>
    <row r="33" spans="1:19" s="94" customFormat="1" ht="18.5">
      <c r="A33" s="96">
        <f>' M-SPEC'!A33</f>
        <v>0</v>
      </c>
      <c r="B33" s="88" t="str">
        <f>' M-SPEC'!B33</f>
        <v>BACK POCKET PLACEMENT</v>
      </c>
      <c r="C33" s="88" t="str">
        <f>' M-SPEC'!C33</f>
        <v>from CB</v>
      </c>
      <c r="D33" s="89" t="s">
        <v>197</v>
      </c>
      <c r="E33" s="88" t="str">
        <f>' M-SPEC'!E33</f>
        <v>后袋位置-距后中</v>
      </c>
      <c r="F33" s="91">
        <f>' M-SPEC'!F33</f>
        <v>0.125</v>
      </c>
      <c r="G33" s="97">
        <f>I33-0.125</f>
        <v>-0.375</v>
      </c>
      <c r="H33" s="97"/>
      <c r="I33" s="97">
        <f>K33-0.125</f>
        <v>-0.25</v>
      </c>
      <c r="J33" s="97"/>
      <c r="K33" s="97">
        <f>M33-0.125</f>
        <v>-0.125</v>
      </c>
      <c r="L33" s="97"/>
      <c r="M33" s="98">
        <f>' M-SPEC'!S33</f>
        <v>0</v>
      </c>
      <c r="N33" s="97"/>
      <c r="O33" s="97">
        <f>M33+0.125</f>
        <v>0.125</v>
      </c>
      <c r="P33" s="97"/>
      <c r="Q33" s="97">
        <f>O33+0.125</f>
        <v>0.25</v>
      </c>
      <c r="R33" s="97"/>
      <c r="S33" s="99">
        <f>Q33+0.125</f>
        <v>0.375</v>
      </c>
    </row>
    <row r="34" spans="1:19" s="94" customFormat="1">
      <c r="A34" s="96">
        <f>' M-SPEC'!A34</f>
        <v>0</v>
      </c>
      <c r="B34" s="88" t="str">
        <f>' M-SPEC'!B34</f>
        <v>BACK POCKET ZIPPER WIDTH</v>
      </c>
      <c r="C34" s="88">
        <f>' M-SPEC'!C34</f>
        <v>0</v>
      </c>
      <c r="D34" s="95" t="s">
        <v>198</v>
      </c>
      <c r="E34" s="88" t="str">
        <f>' M-SPEC'!E34</f>
        <v>后袋宽</v>
      </c>
      <c r="F34" s="91">
        <f>' M-SPEC'!F34</f>
        <v>0.125</v>
      </c>
      <c r="G34" s="97">
        <f t="shared" ref="G34" si="0">I34-0</f>
        <v>-0.5</v>
      </c>
      <c r="H34" s="97" t="s">
        <v>109</v>
      </c>
      <c r="I34" s="97">
        <f>K34-0.5</f>
        <v>-0.5</v>
      </c>
      <c r="J34" s="97"/>
      <c r="K34" s="97">
        <f t="shared" ref="K34" si="1">M34-0</f>
        <v>0</v>
      </c>
      <c r="L34" s="97"/>
      <c r="M34" s="98">
        <f>' M-SPEC'!S34</f>
        <v>0</v>
      </c>
      <c r="N34" s="97"/>
      <c r="O34" s="97">
        <f>M34+0.5</f>
        <v>0.5</v>
      </c>
      <c r="P34" s="97"/>
      <c r="Q34" s="97">
        <f t="shared" ref="Q34" si="2">O34+0</f>
        <v>0.5</v>
      </c>
      <c r="R34" s="97"/>
      <c r="S34" s="99">
        <f>Q34+0.25</f>
        <v>0.75</v>
      </c>
    </row>
    <row r="35" spans="1:19" ht="16" thickBot="1">
      <c r="A35" s="22">
        <f>' M-SPEC'!A35</f>
        <v>0</v>
      </c>
      <c r="B35" s="23">
        <f>' M-SPEC'!B35</f>
        <v>0</v>
      </c>
      <c r="C35" s="23">
        <f>' M-SPEC'!C35</f>
        <v>0</v>
      </c>
      <c r="D35" s="24"/>
      <c r="E35" s="25">
        <f>' M-SPEC'!E35</f>
        <v>0</v>
      </c>
      <c r="F35" s="41">
        <f>' M-SPEC'!F35</f>
        <v>0</v>
      </c>
      <c r="G35" s="79"/>
      <c r="H35" s="77"/>
      <c r="I35" s="77"/>
      <c r="J35" s="77"/>
      <c r="K35" s="77"/>
      <c r="L35" s="77"/>
      <c r="M35" s="28"/>
      <c r="N35" s="77"/>
      <c r="O35" s="77"/>
      <c r="P35" s="77"/>
      <c r="Q35" s="77"/>
      <c r="R35" s="77"/>
      <c r="S35" s="78"/>
    </row>
  </sheetData>
  <mergeCells count="42">
    <mergeCell ref="A9:F9"/>
    <mergeCell ref="G9:S9"/>
    <mergeCell ref="A10:B12"/>
    <mergeCell ref="C10:C12"/>
    <mergeCell ref="E10:E12"/>
    <mergeCell ref="G11:G12"/>
    <mergeCell ref="H11:H12"/>
    <mergeCell ref="I11:I12"/>
    <mergeCell ref="J11:J12"/>
    <mergeCell ref="K11:K12"/>
    <mergeCell ref="M11:M12"/>
    <mergeCell ref="O11:O12"/>
    <mergeCell ref="Q11:Q12"/>
    <mergeCell ref="S11:S12"/>
    <mergeCell ref="H7:I7"/>
    <mergeCell ref="J7:L7"/>
    <mergeCell ref="M7:N7"/>
    <mergeCell ref="O7:Q7"/>
    <mergeCell ref="A8:S8"/>
    <mergeCell ref="J6:L6"/>
    <mergeCell ref="M6:N6"/>
    <mergeCell ref="O6:Q6"/>
    <mergeCell ref="H5:I5"/>
    <mergeCell ref="J5:L5"/>
    <mergeCell ref="M5:N5"/>
    <mergeCell ref="O5:Q5"/>
    <mergeCell ref="A1:S1"/>
    <mergeCell ref="A2:F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J4:L4"/>
    <mergeCell ref="M4:N4"/>
    <mergeCell ref="O4:Q4"/>
    <mergeCell ref="H6:I6"/>
  </mergeCells>
  <printOptions horizontalCentered="1" verticalCentered="1"/>
  <pageMargins left="0.25" right="0.25" top="0.75" bottom="0.75" header="0.3" footer="0.3"/>
  <pageSetup scale="40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126A4B-4A17-4141-BE54-5675A29F28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539BBA-12A8-44FB-A117-FF8EC1F191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E6CEEC-3088-4F88-B269-1E1594A8F4A1}">
  <ds:schemaRefs>
    <ds:schemaRef ds:uri="http://purl.org/dc/dcmitype/"/>
    <ds:schemaRef ds:uri="http://www.w3.org/XML/1998/namespace"/>
    <ds:schemaRef ds:uri="1972f4fa-a3a2-4010-a47e-cf3d6c5d1421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8acacb1a-d766-4a03-bc0c-a95b168db3c7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M-COVER PAGE</vt:lpstr>
      <vt:lpstr>(OPTION 1) M-BOM</vt:lpstr>
      <vt:lpstr>(OPTION 1) M-DESIGN</vt:lpstr>
      <vt:lpstr>(OPTION 1) M-SPEC</vt:lpstr>
      <vt:lpstr>M-BOM</vt:lpstr>
      <vt:lpstr>M-DESIGN</vt:lpstr>
      <vt:lpstr> M-SPEC</vt:lpstr>
      <vt:lpstr>(OPTION 1) M-GRADING ALPHA(M)</vt:lpstr>
      <vt:lpstr>M-GRADING ALPHA</vt:lpstr>
      <vt:lpstr>M-Proto COMMENT-NYC</vt:lpstr>
      <vt:lpstr>M-SMS COMMENT-NYC</vt:lpstr>
      <vt:lpstr>M-PP COMMENT-NYC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Ngan Vo Thi Anh</cp:lastModifiedBy>
  <cp:revision/>
  <cp:lastPrinted>2023-06-12T04:30:39Z</cp:lastPrinted>
  <dcterms:created xsi:type="dcterms:W3CDTF">2016-08-01T18:06:44Z</dcterms:created>
  <dcterms:modified xsi:type="dcterms:W3CDTF">2024-05-31T06:23:14Z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0x010100D4E19677D030C74790933EBB0E696BAD</vt:lpwstr>
  </property>
  <property fmtid="{D5CDD505-2E9C-101B-9397-08002B2CF9AE}" pid="4" name="_dlc_DocIdItemGuid">
    <vt:lpwstr>4f3d2ee2-56b9-4533-8bff-f6df57322820</vt:lpwstr>
  </property>
</Properties>
</file>