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MSCHF/2-SS25/1-SAMPLE/2-STYLE-FILE/CUTITNG DOCKET/1ST PROTO/"/>
    </mc:Choice>
  </mc:AlternateContent>
  <xr:revisionPtr revIDLastSave="11" documentId="13_ncr:1_{795E82DA-F255-457F-BCA3-51BA0D97C1B3}" xr6:coauthVersionLast="47" xr6:coauthVersionMax="47" xr10:uidLastSave="{48367CC8-823E-480C-BDAD-E1AAE3F39FDF}"/>
  <bookViews>
    <workbookView xWindow="-120" yWindow="-120" windowWidth="20730" windowHeight="11040" tabRatio="895" activeTab="1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CUTTING'!$A$1:$P$92</definedName>
    <definedName name="_xlnm.Print_Area" localSheetId="3">'1. CUTTING '!$A$1:$P$149</definedName>
    <definedName name="_xlnm.Print_Area" localSheetId="1">'2. TRIM'!$A$1:$D$18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70" i="21" l="1"/>
  <c r="A17" i="22"/>
  <c r="A15" i="22"/>
  <c r="B15" i="22"/>
  <c r="H46" i="21" l="1"/>
  <c r="H47" i="2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4" i="21" l="1"/>
  <c r="L53" i="21"/>
  <c r="L52" i="21"/>
  <c r="L51" i="21"/>
  <c r="L50" i="21"/>
  <c r="L49" i="21"/>
  <c r="P29" i="21"/>
  <c r="P28" i="21"/>
  <c r="P22" i="21"/>
  <c r="P21" i="21"/>
  <c r="B78" i="21" l="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91" i="21" s="1"/>
  <c r="I31" i="21"/>
  <c r="E91" i="21" s="1"/>
  <c r="J31" i="21"/>
  <c r="F91" i="21" s="1"/>
  <c r="K31" i="21"/>
  <c r="G91" i="21" s="1"/>
  <c r="L31" i="21"/>
  <c r="H91" i="21" s="1"/>
  <c r="G20" i="21"/>
  <c r="G31" i="21" s="1"/>
  <c r="E36" i="21"/>
  <c r="E37" i="21" s="1"/>
  <c r="B79" i="21" l="1"/>
  <c r="C11" i="22"/>
  <c r="G39" i="21"/>
  <c r="I39" i="21" s="1"/>
  <c r="J39" i="21" s="1"/>
  <c r="A13" i="22"/>
  <c r="B7" i="22"/>
  <c r="H50" i="21" l="1"/>
  <c r="H52" i="21" s="1"/>
  <c r="H54" i="21" s="1"/>
  <c r="H56" i="21" s="1"/>
  <c r="L39" i="21"/>
  <c r="G40" i="21"/>
  <c r="I40" i="21" s="1"/>
  <c r="J40" i="21" s="1"/>
  <c r="P31" i="21"/>
  <c r="C91" i="21"/>
  <c r="I91" i="21" s="1"/>
  <c r="H45" i="21"/>
  <c r="H49" i="21" s="1"/>
  <c r="H51" i="21" s="1"/>
  <c r="H53" i="21" s="1"/>
  <c r="H55" i="21" s="1"/>
  <c r="H57" i="21" s="1"/>
  <c r="H44" i="21"/>
  <c r="K47" i="21" l="1"/>
  <c r="M47" i="21" s="1"/>
  <c r="O47" i="21" s="1"/>
  <c r="K46" i="21"/>
  <c r="M46" i="21" s="1"/>
  <c r="O46" i="21" s="1"/>
  <c r="G37" i="21"/>
  <c r="G36" i="21"/>
  <c r="K50" i="21"/>
  <c r="K58" i="21"/>
  <c r="K44" i="21"/>
  <c r="K60" i="21"/>
  <c r="K49" i="21"/>
  <c r="K45" i="21"/>
  <c r="K51" i="21"/>
  <c r="K59" i="21"/>
  <c r="K54" i="21"/>
  <c r="K55" i="21"/>
  <c r="K56" i="21"/>
  <c r="K57" i="21"/>
  <c r="K52" i="21"/>
  <c r="K53" i="21"/>
  <c r="H58" i="21"/>
  <c r="H59" i="21"/>
  <c r="L40" i="21"/>
  <c r="B11" i="22"/>
  <c r="A8" i="22"/>
  <c r="A11" i="22"/>
  <c r="H61" i="21" l="1"/>
  <c r="H63" i="21" s="1"/>
  <c r="H60" i="21"/>
  <c r="H62" i="21" s="1"/>
  <c r="M50" i="21"/>
  <c r="O50" i="21" s="1"/>
  <c r="B36" i="21"/>
  <c r="M52" i="21" l="1"/>
  <c r="O52" i="21" s="1"/>
  <c r="M60" i="21"/>
  <c r="O60" i="21" s="1"/>
  <c r="B13" i="22"/>
  <c r="M54" i="21" l="1"/>
  <c r="O54" i="21" s="1"/>
  <c r="A10" i="22"/>
  <c r="A9" i="22"/>
  <c r="M56" i="21" l="1"/>
  <c r="O56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61" i="21" l="1"/>
  <c r="M58" i="21"/>
  <c r="O58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61" i="21" l="1"/>
  <c r="O61" i="21" s="1"/>
  <c r="K63" i="21"/>
  <c r="M63" i="21" s="1"/>
  <c r="O63" i="21" s="1"/>
  <c r="B85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M45" i="21" l="1"/>
  <c r="O45" i="21" s="1"/>
  <c r="G47" i="1"/>
  <c r="I46" i="1"/>
  <c r="G55" i="1"/>
  <c r="I54" i="1"/>
  <c r="G43" i="1"/>
  <c r="I42" i="1"/>
  <c r="G51" i="1"/>
  <c r="I50" i="1"/>
  <c r="I36" i="21"/>
  <c r="J36" i="21" s="1"/>
  <c r="L36" i="21" l="1"/>
  <c r="M49" i="21"/>
  <c r="O49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51" i="21"/>
  <c r="O51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3" i="21" l="1"/>
  <c r="O53" i="21" s="1"/>
  <c r="M59" i="21" l="1"/>
  <c r="O59" i="21" s="1"/>
  <c r="M55" i="21"/>
  <c r="O55" i="21" s="1"/>
  <c r="M57" i="21" l="1"/>
  <c r="O57" i="21" s="1"/>
  <c r="K62" i="21" l="1"/>
  <c r="M62" i="21" s="1"/>
  <c r="O62" i="21" s="1"/>
</calcChain>
</file>

<file path=xl/sharedStrings.xml><?xml version="1.0" encoding="utf-8"?>
<sst xmlns="http://schemas.openxmlformats.org/spreadsheetml/2006/main" count="778" uniqueCount="324">
  <si>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</si>
  <si>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</si>
  <si>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</si>
  <si>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</si>
  <si>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</si>
  <si>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</si>
  <si>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</si>
  <si>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</si>
  <si>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</si>
  <si>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</si>
  <si>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</si>
  <si>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</si>
  <si>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</si>
  <si>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</si>
  <si>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</si>
  <si>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</si>
  <si>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</si>
  <si>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</si>
  <si>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</si>
  <si>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</si>
  <si>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>168CM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</si>
  <si>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</si>
  <si>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</si>
  <si>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</si>
  <si>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</si>
  <si>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</si>
  <si>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</si>
  <si>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</si>
  <si>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</si>
  <si>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</si>
  <si>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</si>
  <si>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</si>
  <si>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</si>
  <si>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</si>
  <si>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</si>
  <si>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</si>
  <si>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</si>
  <si>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</si>
  <si>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</si>
  <si>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</si>
  <si>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</si>
  <si>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</si>
  <si>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</si>
  <si>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</si>
  <si>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</si>
  <si>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</si>
  <si>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</si>
  <si>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</si>
  <si>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</si>
  <si>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</si>
  <si>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</si>
  <si>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</si>
  <si>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</si>
  <si>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</si>
  <si>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</si>
  <si>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</si>
  <si>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</si>
  <si>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</si>
  <si>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</si>
  <si>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</si>
  <si>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</si>
  <si>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</si>
  <si>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</si>
  <si>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</si>
  <si>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</si>
  <si>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</si>
  <si>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</si>
  <si>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</si>
  <si>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</si>
  <si>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</si>
  <si>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</si>
  <si>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</si>
  <si>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</si>
  <si>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</si>
  <si>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</si>
  <si>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</si>
  <si>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</si>
  <si>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</si>
  <si>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</si>
  <si>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</si>
  <si>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</si>
  <si>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</si>
  <si>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</si>
  <si>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</si>
  <si>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</si>
  <si>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</si>
  <si>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</si>
  <si>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</si>
  <si>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</si>
  <si>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</si>
  <si>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r>
      <t>THÊU :</t>
    </r>
    <r>
      <rPr>
        <b/>
        <sz val="32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</si>
  <si>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</si>
  <si>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</si>
  <si>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</si>
  <si>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</si>
  <si>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</si>
  <si>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</si>
  <si>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2"/>
        <rFont val="Muli"/>
      </rPr>
      <t xml:space="preserve"> </t>
    </r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</si>
  <si>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</si>
  <si>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</si>
  <si>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</si>
  <si>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</si>
  <si>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</si>
  <si>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</si>
  <si>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</si>
  <si>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</si>
  <si>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</si>
  <si>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</si>
  <si>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</si>
  <si>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</si>
  <si>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</si>
  <si>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</si>
  <si>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</si>
  <si>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</si>
  <si>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</si>
  <si>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</si>
  <si>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</si>
  <si>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</si>
  <si>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</si>
  <si>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</si>
  <si>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</si>
  <si>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</si>
  <si>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</si>
  <si>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</si>
  <si>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</si>
  <si>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</si>
  <si>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</si>
  <si>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</si>
  <si>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</si>
  <si>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</si>
  <si>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</si>
  <si>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</si>
  <si>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</si>
  <si>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</si>
  <si>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</si>
  <si>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</si>
  <si>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</si>
  <si>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</si>
  <si>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</si>
  <si>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</si>
  <si>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</si>
  <si>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</si>
  <si>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</si>
  <si>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</si>
  <si>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</si>
  <si>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</si>
  <si>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</si>
  <si>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</si>
  <si>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</si>
  <si>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</si>
  <si>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</si>
  <si>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</si>
  <si>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</si>
  <si>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</si>
  <si>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</si>
  <si>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</si>
  <si>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</si>
  <si>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</si>
  <si>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</si>
  <si>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</si>
  <si>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</si>
  <si>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</si>
  <si>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</si>
  <si>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</si>
  <si>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</si>
  <si>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</si>
  <si>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</si>
  <si>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</si>
  <si>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</si>
  <si>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</si>
  <si>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</si>
  <si>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</si>
  <si>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</si>
  <si>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</si>
  <si>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</si>
  <si>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</si>
  <si>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</si>
  <si>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</si>
  <si>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</si>
  <si>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</si>
  <si>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</si>
  <si>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</si>
  <si>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</si>
  <si>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</si>
  <si>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</si>
  <si>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</si>
  <si>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</si>
  <si>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</si>
  <si>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</si>
  <si>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</si>
  <si>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</si>
  <si>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</si>
  <si>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</si>
  <si>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</si>
  <si>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</si>
  <si>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</si>
  <si>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</si>
  <si>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</si>
  <si>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</si>
  <si>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</si>
  <si>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</si>
  <si>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</si>
  <si>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</si>
  <si>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</si>
  <si>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</si>
  <si>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</si>
  <si>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</si>
  <si>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</si>
  <si>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</si>
  <si>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</si>
  <si>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</si>
  <si>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</si>
  <si>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</si>
  <si>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</si>
  <si>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</si>
  <si>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</si>
  <si>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</si>
  <si>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</si>
  <si>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</si>
  <si>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</si>
  <si>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</si>
  <si>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</si>
  <si>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 xml:space="preserve">NHÃN THÀNH PHẦN </t>
  </si>
  <si>
    <t>NHÃN SIZE</t>
  </si>
  <si>
    <t>TEE</t>
  </si>
  <si>
    <t>SS25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</si>
  <si>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</si>
  <si>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</si>
  <si>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</si>
  <si>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</si>
  <si>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</si>
  <si>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MAY XUNG QUANH 4 CẠNH 
2CM MÉP DƯỚI VIỀN CỔ  - TẠI GIỮA CỔ SAU</t>
  </si>
  <si>
    <t>NHÃN CHÍNH +SIZE</t>
  </si>
  <si>
    <t>MAY KẸP DƯỚI - GIỮA NHÃN CHÍNH</t>
  </si>
  <si>
    <t>MAY TẠI SƯỜN TRÁI NGƯỜI MẶC -
TỪ MÉPLAI LÊN 10CM</t>
  </si>
  <si>
    <t>SINGLE JERSEY 100% COTTON CM16/1_230GSM</t>
  </si>
  <si>
    <t>RIB 1X1 320GSM</t>
  </si>
  <si>
    <t>KHÔNG IN</t>
  </si>
  <si>
    <t>M29  SS25  S2751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</si>
  <si>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</si>
  <si>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</si>
  <si>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</si>
  <si>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</si>
  <si>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</si>
  <si>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</si>
  <si>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</si>
  <si>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</si>
  <si>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</si>
  <si>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</si>
  <si>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</si>
  <si>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</si>
  <si>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</si>
  <si>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</si>
  <si>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</si>
  <si>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</si>
  <si>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</si>
  <si>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</si>
  <si>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</si>
  <si>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</si>
  <si>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</si>
  <si>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</si>
  <si>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</si>
  <si>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</si>
  <si>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</si>
  <si>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</si>
  <si>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</si>
  <si>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</si>
  <si>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</si>
  <si>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</si>
  <si>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</si>
  <si>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</si>
  <si>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</si>
  <si>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</si>
  <si>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</si>
  <si>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</si>
  <si>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</si>
  <si>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</si>
  <si>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</si>
  <si>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</si>
  <si>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</si>
  <si>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</si>
  <si>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</si>
  <si>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</si>
  <si>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</si>
  <si>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</si>
  <si>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</si>
  <si>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</si>
  <si>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</si>
  <si>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</si>
  <si>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</si>
  <si>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</si>
  <si>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</si>
  <si>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</si>
  <si>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</si>
  <si>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</si>
  <si>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</si>
  <si>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</si>
  <si>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</si>
  <si>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</si>
  <si>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</si>
  <si>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</si>
  <si>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</si>
  <si>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</si>
  <si>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</si>
  <si>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</si>
  <si>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</si>
  <si>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</si>
  <si>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</si>
  <si>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</si>
  <si>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</si>
  <si>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</si>
  <si>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</si>
  <si>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</si>
  <si>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</si>
  <si>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</si>
  <si>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</si>
  <si>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</si>
  <si>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</si>
  <si>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</si>
  <si>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</si>
  <si>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</si>
  <si>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</si>
  <si>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M29-SS04</t>
  </si>
  <si>
    <t>RELAXED TEE - PENCIL PCKOET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</si>
</sst>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1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8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 wrapText="1"/>
    </xf>
    <xf numFmtId="0" fontId="87" fillId="2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9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90" fillId="2" borderId="4" xfId="0" applyNumberFormat="1" applyFont="1" applyFill="1" applyBorder="1" applyAlignment="1">
      <alignment vertical="center"/>
    </xf>
    <xf numFmtId="3" fontId="90" fillId="2" borderId="4" xfId="0" applyNumberFormat="1" applyFont="1" applyFill="1" applyBorder="1" applyAlignment="1">
      <alignment horizontal="center" vertical="center"/>
    </xf>
    <xf numFmtId="0" fontId="91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2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4" fillId="3" borderId="0" xfId="60" applyFont="1" applyFill="1" applyAlignment="1">
      <alignment horizontal="center" vertical="center"/>
    </xf>
    <xf numFmtId="0" fontId="95" fillId="0" borderId="51" xfId="60" applyFont="1" applyBorder="1"/>
    <xf numFmtId="0" fontId="94" fillId="0" borderId="0" xfId="60" applyFont="1"/>
    <xf numFmtId="0" fontId="95" fillId="0" borderId="51" xfId="60" quotePrefix="1" applyFont="1" applyBorder="1"/>
    <xf numFmtId="0" fontId="100" fillId="5" borderId="0" xfId="60" applyFont="1" applyFill="1" applyAlignment="1">
      <alignment horizontal="left"/>
    </xf>
    <xf numFmtId="0" fontId="102" fillId="5" borderId="62" xfId="60" applyFont="1" applyFill="1" applyBorder="1" applyAlignment="1">
      <alignment horizontal="center" vertical="center"/>
    </xf>
    <xf numFmtId="0" fontId="102" fillId="5" borderId="17" xfId="60" applyFont="1" applyFill="1" applyBorder="1" applyAlignment="1">
      <alignment horizontal="center"/>
    </xf>
    <xf numFmtId="175" fontId="102" fillId="0" borderId="20" xfId="60" applyNumberFormat="1" applyFont="1" applyBorder="1" applyAlignment="1">
      <alignment horizontal="center"/>
    </xf>
    <xf numFmtId="175" fontId="102" fillId="0" borderId="52" xfId="60" applyNumberFormat="1" applyFont="1" applyBorder="1" applyAlignment="1">
      <alignment horizontal="center"/>
    </xf>
    <xf numFmtId="0" fontId="102" fillId="0" borderId="0" xfId="60" applyFont="1" applyAlignment="1">
      <alignment horizontal="center"/>
    </xf>
    <xf numFmtId="0" fontId="102" fillId="5" borderId="48" xfId="60" applyFont="1" applyFill="1" applyBorder="1" applyAlignment="1">
      <alignment horizontal="center" vertical="center"/>
    </xf>
    <xf numFmtId="0" fontId="102" fillId="16" borderId="11" xfId="60" applyFont="1" applyFill="1" applyBorder="1" applyAlignment="1">
      <alignment vertical="center"/>
    </xf>
    <xf numFmtId="0" fontId="102" fillId="5" borderId="10" xfId="60" applyFont="1" applyFill="1" applyBorder="1" applyAlignment="1">
      <alignment horizontal="center" vertical="center"/>
    </xf>
    <xf numFmtId="0" fontId="102" fillId="16" borderId="10" xfId="60" applyFont="1" applyFill="1" applyBorder="1" applyAlignment="1">
      <alignment horizontal="center" vertical="center"/>
    </xf>
    <xf numFmtId="0" fontId="103" fillId="3" borderId="66" xfId="60" applyFont="1" applyFill="1" applyBorder="1"/>
    <xf numFmtId="0" fontId="103" fillId="0" borderId="14" xfId="60" applyFont="1" applyBorder="1"/>
    <xf numFmtId="0" fontId="103" fillId="0" borderId="15" xfId="60" applyFont="1" applyBorder="1"/>
    <xf numFmtId="12" fontId="103" fillId="16" borderId="14" xfId="60" applyNumberFormat="1" applyFont="1" applyFill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5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3" fillId="0" borderId="0" xfId="60" applyFont="1"/>
    <xf numFmtId="0" fontId="103" fillId="0" borderId="66" xfId="60" applyFont="1" applyBorder="1"/>
    <xf numFmtId="0" fontId="103" fillId="3" borderId="15" xfId="60" applyFont="1" applyFill="1" applyBorder="1"/>
    <xf numFmtId="0" fontId="105" fillId="0" borderId="14" xfId="60" applyFont="1" applyBorder="1"/>
    <xf numFmtId="176" fontId="103" fillId="16" borderId="14" xfId="60" applyNumberFormat="1" applyFont="1" applyFill="1" applyBorder="1" applyAlignment="1">
      <alignment horizontal="center"/>
    </xf>
    <xf numFmtId="0" fontId="103" fillId="3" borderId="14" xfId="60" applyFont="1" applyFill="1" applyBorder="1"/>
    <xf numFmtId="12" fontId="103" fillId="22" borderId="54" xfId="60" applyNumberFormat="1" applyFont="1" applyFill="1" applyBorder="1" applyAlignment="1">
      <alignment horizontal="center"/>
    </xf>
    <xf numFmtId="0" fontId="103" fillId="0" borderId="67" xfId="60" applyFont="1" applyBorder="1"/>
    <xf numFmtId="0" fontId="103" fillId="0" borderId="59" xfId="60" applyFont="1" applyBorder="1"/>
    <xf numFmtId="0" fontId="103" fillId="0" borderId="57" xfId="60" applyFont="1" applyBorder="1"/>
    <xf numFmtId="0" fontId="103" fillId="3" borderId="59" xfId="60" applyFont="1" applyFill="1" applyBorder="1"/>
    <xf numFmtId="12" fontId="103" fillId="16" borderId="59" xfId="60" applyNumberFormat="1" applyFont="1" applyFill="1" applyBorder="1" applyAlignment="1">
      <alignment horizontal="center"/>
    </xf>
    <xf numFmtId="12" fontId="103" fillId="0" borderId="59" xfId="60" applyNumberFormat="1" applyFont="1" applyBorder="1" applyAlignment="1">
      <alignment horizontal="center"/>
    </xf>
    <xf numFmtId="12" fontId="103" fillId="22" borderId="60" xfId="60" applyNumberFormat="1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93" fillId="3" borderId="23" xfId="0" applyFont="1" applyFill="1" applyBorder="1" applyAlignment="1">
      <alignment horizontal="center" vertical="center" wrapText="1"/>
    </xf>
    <xf numFmtId="0" fontId="93" fillId="3" borderId="24" xfId="0" applyFont="1" applyFill="1" applyBorder="1" applyAlignment="1">
      <alignment horizontal="center" vertical="center" wrapText="1"/>
    </xf>
    <xf numFmtId="0" fontId="93" fillId="3" borderId="25" xfId="0" applyFont="1" applyFill="1" applyBorder="1" applyAlignment="1">
      <alignment horizontal="center" vertical="center" wrapText="1"/>
    </xf>
    <xf numFmtId="0" fontId="93" fillId="3" borderId="26" xfId="0" applyFont="1" applyFill="1" applyBorder="1" applyAlignment="1">
      <alignment horizontal="center" vertical="center" wrapText="1"/>
    </xf>
    <xf numFmtId="0" fontId="93" fillId="3" borderId="0" xfId="0" applyFont="1" applyFill="1" applyAlignment="1">
      <alignment horizontal="center" vertical="center" wrapText="1"/>
    </xf>
    <xf numFmtId="0" fontId="93" fillId="3" borderId="27" xfId="0" applyFont="1" applyFill="1" applyBorder="1" applyAlignment="1">
      <alignment horizontal="center" vertical="center" wrapText="1"/>
    </xf>
    <xf numFmtId="0" fontId="93" fillId="3" borderId="31" xfId="0" applyFont="1" applyFill="1" applyBorder="1" applyAlignment="1">
      <alignment horizontal="center" vertical="center" wrapText="1"/>
    </xf>
    <xf numFmtId="0" fontId="93" fillId="3" borderId="28" xfId="0" applyFont="1" applyFill="1" applyBorder="1" applyAlignment="1">
      <alignment horizontal="center" vertical="center" wrapText="1"/>
    </xf>
    <xf numFmtId="0" fontId="93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quotePrefix="1" applyFont="1" applyBorder="1" applyAlignment="1">
      <alignment horizontal="center" vertical="center"/>
    </xf>
    <xf numFmtId="0" fontId="26" fillId="0" borderId="12" xfId="0" quotePrefix="1" applyFont="1" applyBorder="1" applyAlignment="1">
      <alignment horizontal="center" vertical="center"/>
    </xf>
    <xf numFmtId="0" fontId="26" fillId="0" borderId="13" xfId="0" quotePrefix="1" applyFont="1" applyBorder="1" applyAlignment="1">
      <alignment horizontal="center" vertical="center"/>
    </xf>
    <xf numFmtId="12" fontId="26" fillId="0" borderId="15" xfId="0" quotePrefix="1" applyNumberFormat="1" applyFont="1" applyBorder="1" applyAlignment="1">
      <alignment horizontal="center" vertical="center" wrapText="1"/>
    </xf>
    <xf numFmtId="12" fontId="26" fillId="0" borderId="12" xfId="0" quotePrefix="1" applyNumberFormat="1" applyFont="1" applyBorder="1" applyAlignment="1">
      <alignment horizontal="center" vertical="center" wrapText="1"/>
    </xf>
    <xf numFmtId="12" fontId="26" fillId="0" borderId="13" xfId="0" quotePrefix="1" applyNumberFormat="1" applyFont="1" applyBorder="1" applyAlignment="1">
      <alignment horizontal="center" vertical="center" wrapText="1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95" fillId="5" borderId="53" xfId="60" quotePrefix="1" applyFont="1" applyFill="1" applyBorder="1" applyAlignment="1">
      <alignment horizontal="center"/>
    </xf>
    <xf numFmtId="0" fontId="95" fillId="5" borderId="13" xfId="60" quotePrefix="1" applyFont="1" applyFill="1" applyBorder="1" applyAlignment="1">
      <alignment horizont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5" fillId="5" borderId="15" xfId="60" applyFont="1" applyFill="1" applyBorder="1" applyAlignment="1">
      <alignment horizontal="center"/>
    </xf>
    <xf numFmtId="0" fontId="95" fillId="5" borderId="13" xfId="60" applyFont="1" applyFill="1" applyBorder="1" applyAlignment="1">
      <alignment horizontal="center"/>
    </xf>
    <xf numFmtId="0" fontId="94" fillId="0" borderId="14" xfId="60" applyFont="1" applyBorder="1" applyAlignment="1">
      <alignment horizontal="center"/>
    </xf>
    <xf numFmtId="0" fontId="94" fillId="0" borderId="54" xfId="60" applyFont="1" applyBorder="1" applyAlignment="1">
      <alignment horizontal="center"/>
    </xf>
    <xf numFmtId="0" fontId="72" fillId="0" borderId="0" xfId="60" applyAlignment="1">
      <alignment horizontal="center"/>
    </xf>
    <xf numFmtId="0" fontId="94" fillId="3" borderId="0" xfId="60" applyFont="1" applyFill="1" applyAlignment="1">
      <alignment horizontal="center" vertical="center"/>
    </xf>
    <xf numFmtId="0" fontId="95" fillId="5" borderId="16" xfId="60" applyFont="1" applyFill="1" applyBorder="1" applyAlignment="1">
      <alignment horizontal="center"/>
    </xf>
    <xf numFmtId="0" fontId="95" fillId="5" borderId="17" xfId="60" applyFont="1" applyFill="1" applyBorder="1" applyAlignment="1">
      <alignment horizontal="center"/>
    </xf>
    <xf numFmtId="0" fontId="95" fillId="0" borderId="18" xfId="60" applyFont="1" applyBorder="1" applyAlignment="1">
      <alignment horizontal="center"/>
    </xf>
    <xf numFmtId="0" fontId="95" fillId="0" borderId="19" xfId="60" applyFont="1" applyBorder="1" applyAlignment="1">
      <alignment horizontal="center"/>
    </xf>
    <xf numFmtId="0" fontId="95" fillId="0" borderId="17" xfId="60" applyFont="1" applyBorder="1" applyAlignment="1">
      <alignment horizontal="center"/>
    </xf>
    <xf numFmtId="0" fontId="95" fillId="5" borderId="18" xfId="60" applyFont="1" applyFill="1" applyBorder="1" applyAlignment="1">
      <alignment horizontal="center"/>
    </xf>
    <xf numFmtId="0" fontId="95" fillId="0" borderId="20" xfId="60" applyFont="1" applyBorder="1" applyAlignment="1">
      <alignment horizontal="center"/>
    </xf>
    <xf numFmtId="0" fontId="95" fillId="0" borderId="52" xfId="60" applyFont="1" applyBorder="1" applyAlignment="1">
      <alignment horizontal="center"/>
    </xf>
    <xf numFmtId="0" fontId="96" fillId="0" borderId="23" xfId="60" applyFont="1" applyBorder="1" applyAlignment="1">
      <alignment horizontal="center" vertical="center"/>
    </xf>
    <xf numFmtId="0" fontId="96" fillId="0" borderId="25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7" fillId="0" borderId="26" xfId="60" applyFont="1" applyBorder="1" applyAlignment="1">
      <alignment horizontal="center" vertical="center"/>
    </xf>
    <xf numFmtId="0" fontId="97" fillId="0" borderId="27" xfId="60" applyFont="1" applyBorder="1" applyAlignment="1">
      <alignment horizontal="center" vertical="center"/>
    </xf>
    <xf numFmtId="0" fontId="99" fillId="0" borderId="26" xfId="60" applyFont="1" applyBorder="1" applyAlignment="1">
      <alignment horizontal="center" vertical="center"/>
    </xf>
    <xf numFmtId="0" fontId="99" fillId="0" borderId="27" xfId="60" applyFont="1" applyBorder="1" applyAlignment="1">
      <alignment horizontal="center" vertical="center"/>
    </xf>
    <xf numFmtId="0" fontId="97" fillId="0" borderId="31" xfId="60" applyFont="1" applyBorder="1" applyAlignment="1">
      <alignment horizontal="center" vertical="center"/>
    </xf>
    <xf numFmtId="0" fontId="97" fillId="0" borderId="32" xfId="60" applyFont="1" applyBorder="1" applyAlignment="1">
      <alignment horizontal="center" vertical="center"/>
    </xf>
    <xf numFmtId="0" fontId="95" fillId="5" borderId="53" xfId="60" applyFont="1" applyFill="1" applyBorder="1" applyAlignment="1">
      <alignment horizontal="center"/>
    </xf>
    <xf numFmtId="0" fontId="95" fillId="0" borderId="15" xfId="60" applyFont="1" applyBorder="1" applyAlignment="1">
      <alignment horizontal="center"/>
    </xf>
    <xf numFmtId="0" fontId="95" fillId="0" borderId="12" xfId="60" applyFont="1" applyBorder="1" applyAlignment="1">
      <alignment horizontal="center"/>
    </xf>
    <xf numFmtId="0" fontId="95" fillId="0" borderId="13" xfId="60" applyFont="1" applyBorder="1" applyAlignment="1">
      <alignment horizontal="center"/>
    </xf>
    <xf numFmtId="14" fontId="94" fillId="0" borderId="15" xfId="60" applyNumberFormat="1" applyFont="1" applyBorder="1" applyAlignment="1">
      <alignment horizontal="center"/>
    </xf>
    <xf numFmtId="14" fontId="94" fillId="0" borderId="12" xfId="60" applyNumberFormat="1" applyFont="1" applyBorder="1" applyAlignment="1">
      <alignment horizontal="center"/>
    </xf>
    <xf numFmtId="14" fontId="94" fillId="0" borderId="13" xfId="60" applyNumberFormat="1" applyFont="1" applyBorder="1" applyAlignment="1">
      <alignment horizontal="center"/>
    </xf>
    <xf numFmtId="0" fontId="98" fillId="0" borderId="14" xfId="60" applyFont="1" applyBorder="1" applyAlignment="1">
      <alignment horizontal="center"/>
    </xf>
    <xf numFmtId="0" fontId="98" fillId="0" borderId="54" xfId="60" applyFont="1" applyBorder="1" applyAlignment="1">
      <alignment horizontal="center"/>
    </xf>
    <xf numFmtId="0" fontId="95" fillId="5" borderId="55" xfId="60" applyFont="1" applyFill="1" applyBorder="1" applyAlignment="1">
      <alignment horizontal="center"/>
    </xf>
    <xf numFmtId="0" fontId="95" fillId="5" borderId="56" xfId="60" applyFont="1" applyFill="1" applyBorder="1" applyAlignment="1">
      <alignment horizontal="center"/>
    </xf>
    <xf numFmtId="14" fontId="94" fillId="0" borderId="57" xfId="60" applyNumberFormat="1" applyFont="1" applyBorder="1" applyAlignment="1">
      <alignment horizontal="center"/>
    </xf>
    <xf numFmtId="14" fontId="94" fillId="0" borderId="58" xfId="60" applyNumberFormat="1" applyFont="1" applyBorder="1" applyAlignment="1">
      <alignment horizontal="center"/>
    </xf>
    <xf numFmtId="14" fontId="94" fillId="0" borderId="56" xfId="60" applyNumberFormat="1" applyFont="1" applyBorder="1" applyAlignment="1">
      <alignment horizontal="center"/>
    </xf>
    <xf numFmtId="0" fontId="95" fillId="5" borderId="57" xfId="60" applyFont="1" applyFill="1" applyBorder="1" applyAlignment="1">
      <alignment horizontal="center"/>
    </xf>
    <xf numFmtId="0" fontId="94" fillId="22" borderId="59" xfId="60" applyFont="1" applyFill="1" applyBorder="1" applyAlignment="1">
      <alignment horizontal="center"/>
    </xf>
    <xf numFmtId="0" fontId="94" fillId="22" borderId="60" xfId="60" applyFont="1" applyFill="1" applyBorder="1" applyAlignment="1">
      <alignment horizontal="center"/>
    </xf>
    <xf numFmtId="0" fontId="100" fillId="5" borderId="0" xfId="60" applyFont="1" applyFill="1" applyAlignment="1">
      <alignment horizontal="left"/>
    </xf>
    <xf numFmtId="0" fontId="101" fillId="5" borderId="0" xfId="60" applyFont="1" applyFill="1" applyAlignment="1">
      <alignment horizontal="center"/>
    </xf>
    <xf numFmtId="0" fontId="102" fillId="5" borderId="23" xfId="60" applyFont="1" applyFill="1" applyBorder="1" applyAlignment="1">
      <alignment horizontal="center" vertical="center"/>
    </xf>
    <xf numFmtId="0" fontId="102" fillId="5" borderId="61" xfId="60" applyFont="1" applyFill="1" applyBorder="1" applyAlignment="1">
      <alignment horizontal="center" vertical="center"/>
    </xf>
    <xf numFmtId="0" fontId="102" fillId="5" borderId="26" xfId="60" applyFont="1" applyFill="1" applyBorder="1" applyAlignment="1">
      <alignment horizontal="center" vertical="center"/>
    </xf>
    <xf numFmtId="0" fontId="102" fillId="5" borderId="51" xfId="60" applyFont="1" applyFill="1" applyBorder="1" applyAlignment="1">
      <alignment horizontal="center" vertical="center"/>
    </xf>
    <xf numFmtId="0" fontId="102" fillId="5" borderId="64" xfId="60" applyFont="1" applyFill="1" applyBorder="1" applyAlignment="1">
      <alignment horizontal="center" vertical="center"/>
    </xf>
    <xf numFmtId="0" fontId="102" fillId="5" borderId="50" xfId="60" applyFont="1" applyFill="1" applyBorder="1" applyAlignment="1">
      <alignment horizontal="center" vertical="center"/>
    </xf>
    <xf numFmtId="0" fontId="102" fillId="5" borderId="62" xfId="60" applyFont="1" applyFill="1" applyBorder="1" applyAlignment="1">
      <alignment horizontal="center" vertical="center"/>
    </xf>
    <xf numFmtId="0" fontId="102" fillId="5" borderId="48" xfId="60" applyFont="1" applyFill="1" applyBorder="1" applyAlignment="1">
      <alignment horizontal="center" vertical="center"/>
    </xf>
    <xf numFmtId="0" fontId="102" fillId="5" borderId="10" xfId="60" applyFont="1" applyFill="1" applyBorder="1" applyAlignment="1">
      <alignment horizontal="center" vertical="center"/>
    </xf>
    <xf numFmtId="0" fontId="102" fillId="5" borderId="11" xfId="60" applyFont="1" applyFill="1" applyBorder="1" applyAlignment="1">
      <alignment horizontal="center" wrapText="1"/>
    </xf>
    <xf numFmtId="0" fontId="102" fillId="5" borderId="10" xfId="60" applyFont="1" applyFill="1" applyBorder="1" applyAlignment="1">
      <alignment horizontal="center" wrapText="1"/>
    </xf>
    <xf numFmtId="0" fontId="102" fillId="5" borderId="11" xfId="60" applyFont="1" applyFill="1" applyBorder="1" applyAlignment="1">
      <alignment horizontal="center"/>
    </xf>
    <xf numFmtId="0" fontId="102" fillId="5" borderId="10" xfId="60" applyFont="1" applyFill="1" applyBorder="1" applyAlignment="1">
      <alignment horizontal="center"/>
    </xf>
    <xf numFmtId="0" fontId="102" fillId="5" borderId="63" xfId="60" applyFont="1" applyFill="1" applyBorder="1" applyAlignment="1">
      <alignment horizontal="center" vertical="center" wrapText="1"/>
    </xf>
    <xf numFmtId="0" fontId="102" fillId="5" borderId="65" xfId="6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4</xdr:row>
      <xdr:rowOff>119062</xdr:rowOff>
    </xdr:from>
    <xdr:to>
      <xdr:col>15</xdr:col>
      <xdr:colOff>3896528</xdr:colOff>
      <xdr:row>7</xdr:row>
      <xdr:rowOff>1091087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7B74EE-2F0F-E08F-03E4-E8CA9556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6813" y="1643062"/>
          <a:ext cx="5753903" cy="3400900"/>
        </a:xfrm>
        <a:prstGeom prst="rect">
          <a:avLst/>
        </a:prstGeom>
      </xdr:spPr>
    </xdr:pic>
    <xdr:clientData/>
  </xdr:twoCellAnchor>
  <xdr:twoCellAnchor editAs="oneCell">
    <xdr:from>
      <xdr:col>13</xdr:col>
      <xdr:colOff>581025</xdr:colOff>
      <xdr:row>4</xdr:row>
      <xdr:rowOff>271462</xdr:rowOff>
    </xdr:from>
    <xdr:to>
      <xdr:col>15</xdr:col>
      <xdr:colOff>4048928</xdr:colOff>
      <xdr:row>8</xdr:row>
      <xdr:rowOff>5237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8DB8CA-BB65-4F2C-F3B7-4F9D48BC1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69213" y="1795462"/>
          <a:ext cx="5753903" cy="340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9525001</xdr:colOff>
      <xdr:row>0</xdr:row>
      <xdr:rowOff>333375</xdr:rowOff>
    </xdr:from>
    <xdr:to>
      <xdr:col>1</xdr:col>
      <xdr:colOff>12977813</xdr:colOff>
      <xdr:row>3</xdr:row>
      <xdr:rowOff>326318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F62484-2644-4287-9EFB-D31B18C1F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6" y="333375"/>
          <a:ext cx="3452812" cy="2040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02"/>
  <sheetViews>
    <sheetView view="pageBreakPreview" zoomScale="40" zoomScaleNormal="55" zoomScaleSheetLayoutView="40" zoomScalePageLayoutView="40" workbookViewId="0">
      <selection activeCell="P45" sqref="P45:P47"/>
    </sheetView>
  </sheetViews>
  <sheetFormatPr defaultColWidth="9.140625" defaultRowHeight="16.5"/>
  <cols>
    <col min="1" max="1" width="8.42578125" style="356" customWidth="1"/>
    <col min="2" max="2" width="24.5703125" style="356" customWidth="1"/>
    <col min="3" max="3" width="26" style="356" customWidth="1"/>
    <col min="4" max="4" width="32" style="356" customWidth="1"/>
    <col min="5" max="5" width="20.28515625" style="356" bestFit="1" customWidth="1"/>
    <col min="6" max="6" width="25.42578125" style="356" bestFit="1" customWidth="1"/>
    <col min="7" max="7" width="17.85546875" style="357" customWidth="1"/>
    <col min="8" max="10" width="27.28515625" style="356" customWidth="1"/>
    <col min="11" max="11" width="21.7109375" style="356" customWidth="1"/>
    <col min="12" max="12" width="18.85546875" style="356" customWidth="1"/>
    <col min="13" max="13" width="19.5703125" style="356" customWidth="1"/>
    <col min="14" max="14" width="13.42578125" style="356" customWidth="1"/>
    <col min="15" max="15" width="20.5703125" style="356" customWidth="1"/>
    <col min="16" max="16" width="83.28515625" style="356" customWidth="1"/>
    <col min="17" max="17" width="15" style="356" bestFit="1" customWidth="1"/>
    <col min="18" max="19" width="14.28515625" style="356" bestFit="1" customWidth="1"/>
    <col min="20" max="21" width="11.140625" style="356" bestFit="1" customWidth="1"/>
    <col min="22" max="22" width="9.140625" style="356" bestFit="1" customWidth="1"/>
    <col min="23" max="23" width="16.42578125" style="356" bestFit="1" customWidth="1"/>
    <col min="24" max="16384" width="9.140625" style="356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5" t="s">
        <v>0</v>
      </c>
      <c r="N1" s="445" t="s">
        <v>0</v>
      </c>
      <c r="O1" s="446" t="s">
        <v>1</v>
      </c>
      <c r="P1" s="446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5" t="s">
        <v>2</v>
      </c>
      <c r="N2" s="445" t="s">
        <v>2</v>
      </c>
      <c r="O2" s="447" t="s">
        <v>3</v>
      </c>
      <c r="P2" s="447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5" t="s">
        <v>4</v>
      </c>
      <c r="N3" s="445" t="s">
        <v>4</v>
      </c>
      <c r="O3" s="448" t="s">
        <v>5</v>
      </c>
      <c r="P3" s="446"/>
    </row>
    <row r="4" spans="1:16" s="5" customFormat="1" ht="41.25" thickBot="1">
      <c r="B4" s="222" t="s">
        <v>6</v>
      </c>
      <c r="C4" s="240"/>
      <c r="D4" s="240"/>
      <c r="E4" s="240"/>
      <c r="F4" s="240"/>
      <c r="G4" s="7"/>
    </row>
    <row r="5" spans="1:16" s="219" customFormat="1" ht="63.75" customHeight="1">
      <c r="B5" s="241" t="s">
        <v>7</v>
      </c>
      <c r="C5" s="241"/>
      <c r="D5" s="242"/>
      <c r="E5" s="243"/>
      <c r="F5" s="244"/>
      <c r="G5" s="426" t="s">
        <v>239</v>
      </c>
      <c r="H5" s="427"/>
      <c r="I5" s="427"/>
      <c r="J5" s="427"/>
      <c r="K5" s="427"/>
      <c r="L5" s="428"/>
      <c r="N5" s="153"/>
      <c r="O5" s="153"/>
    </row>
    <row r="6" spans="1:16" s="219" customFormat="1" ht="63.75" customHeight="1">
      <c r="B6" s="242" t="s">
        <v>8</v>
      </c>
      <c r="C6" s="242"/>
      <c r="D6" s="245" t="s">
        <v>238</v>
      </c>
      <c r="E6" s="246"/>
      <c r="F6" s="242"/>
      <c r="G6" s="429"/>
      <c r="H6" s="430"/>
      <c r="I6" s="430"/>
      <c r="J6" s="430"/>
      <c r="K6" s="430"/>
      <c r="L6" s="431"/>
      <c r="M6" s="153"/>
      <c r="N6" s="153"/>
      <c r="O6" s="153"/>
      <c r="P6" s="153"/>
    </row>
    <row r="7" spans="1:16" s="219" customFormat="1" ht="63.75" customHeight="1">
      <c r="B7" s="242" t="s">
        <v>9</v>
      </c>
      <c r="C7" s="242"/>
      <c r="D7" s="245" t="s">
        <v>322</v>
      </c>
      <c r="E7" s="247"/>
      <c r="F7" s="242"/>
      <c r="G7" s="429"/>
      <c r="H7" s="430"/>
      <c r="I7" s="430"/>
      <c r="J7" s="430"/>
      <c r="K7" s="430"/>
      <c r="L7" s="431"/>
      <c r="M7" s="153"/>
      <c r="N7" s="153"/>
      <c r="O7" s="153"/>
      <c r="P7" s="153"/>
    </row>
    <row r="8" spans="1:16" s="219" customFormat="1" ht="97.5" customHeight="1" thickBot="1">
      <c r="B8" s="242" t="s">
        <v>10</v>
      </c>
      <c r="C8" s="242"/>
      <c r="D8" s="443" t="s">
        <v>323</v>
      </c>
      <c r="E8" s="443"/>
      <c r="F8" s="444"/>
      <c r="G8" s="432"/>
      <c r="H8" s="433"/>
      <c r="I8" s="433"/>
      <c r="J8" s="433"/>
      <c r="K8" s="433"/>
      <c r="L8" s="434"/>
      <c r="M8" s="153"/>
      <c r="N8" s="153"/>
      <c r="O8" s="153"/>
      <c r="P8" s="153"/>
    </row>
    <row r="9" spans="1:16" s="220" customFormat="1" ht="56.25" customHeight="1">
      <c r="B9" s="247" t="s">
        <v>11</v>
      </c>
      <c r="C9" s="247"/>
      <c r="D9" s="242" t="s">
        <v>225</v>
      </c>
      <c r="E9" s="242"/>
      <c r="F9" s="242"/>
      <c r="G9" s="221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8" t="s">
        <v>12</v>
      </c>
      <c r="C10" s="248"/>
      <c r="D10" s="249" t="s">
        <v>224</v>
      </c>
      <c r="E10" s="249"/>
      <c r="F10" s="249"/>
      <c r="G10" s="257"/>
      <c r="H10" s="249"/>
      <c r="I10" s="250"/>
      <c r="J10" s="250" t="s">
        <v>13</v>
      </c>
      <c r="K10" s="250"/>
      <c r="L10" s="250" t="s">
        <v>221</v>
      </c>
      <c r="M10" s="258"/>
      <c r="N10" s="258"/>
      <c r="O10" s="258"/>
      <c r="P10" s="258"/>
    </row>
    <row r="11" spans="1:16" s="14" customFormat="1" ht="77.25" customHeight="1">
      <c r="B11" s="250" t="s">
        <v>14</v>
      </c>
      <c r="C11" s="250"/>
      <c r="D11" s="251">
        <v>45434</v>
      </c>
      <c r="E11" s="252"/>
      <c r="F11" s="252"/>
      <c r="G11" s="259"/>
      <c r="H11" s="260"/>
      <c r="I11" s="250"/>
      <c r="J11" s="250" t="s">
        <v>15</v>
      </c>
      <c r="K11" s="250"/>
      <c r="L11" s="441" t="s">
        <v>235</v>
      </c>
      <c r="M11" s="441"/>
      <c r="N11" s="441"/>
      <c r="O11" s="441"/>
      <c r="P11" s="441"/>
    </row>
    <row r="12" spans="1:16" s="14" customFormat="1" ht="56.25" customHeight="1">
      <c r="B12" s="250" t="s">
        <v>16</v>
      </c>
      <c r="C12" s="250"/>
      <c r="D12" s="253"/>
      <c r="E12" s="250"/>
      <c r="F12" s="250"/>
      <c r="G12" s="261"/>
      <c r="H12" s="254"/>
      <c r="I12" s="250"/>
      <c r="J12" s="250" t="s">
        <v>17</v>
      </c>
      <c r="K12" s="240"/>
      <c r="L12" s="250" t="s">
        <v>18</v>
      </c>
      <c r="M12" s="250"/>
      <c r="N12" s="254"/>
      <c r="O12" s="254"/>
      <c r="P12" s="262"/>
    </row>
    <row r="13" spans="1:16" s="14" customFormat="1" ht="56.25" customHeight="1">
      <c r="B13" s="435"/>
      <c r="C13" s="435"/>
      <c r="D13" s="435"/>
      <c r="E13" s="435"/>
      <c r="F13" s="435"/>
      <c r="G13" s="261"/>
      <c r="H13" s="254"/>
      <c r="I13" s="250"/>
      <c r="J13" s="250" t="s">
        <v>19</v>
      </c>
      <c r="K13" s="250"/>
      <c r="L13" s="250" t="s">
        <v>20</v>
      </c>
      <c r="M13" s="254"/>
      <c r="N13" s="258"/>
      <c r="O13" s="258"/>
      <c r="P13" s="254"/>
    </row>
    <row r="14" spans="1:16" s="14" customFormat="1" ht="56.25" customHeight="1">
      <c r="B14" s="250" t="s">
        <v>21</v>
      </c>
      <c r="C14" s="250"/>
      <c r="D14" s="250" t="s">
        <v>22</v>
      </c>
      <c r="E14" s="250"/>
      <c r="F14" s="250"/>
      <c r="G14" s="263"/>
      <c r="H14" s="250"/>
      <c r="I14" s="250"/>
      <c r="J14" s="250" t="s">
        <v>23</v>
      </c>
      <c r="K14" s="250"/>
      <c r="L14" s="258" t="s">
        <v>240</v>
      </c>
      <c r="M14" s="258"/>
      <c r="N14" s="258"/>
      <c r="O14" s="258"/>
      <c r="P14" s="258"/>
    </row>
    <row r="15" spans="1:16" s="14" customFormat="1" ht="56.25" customHeight="1">
      <c r="B15" s="247" t="s">
        <v>24</v>
      </c>
      <c r="C15" s="247"/>
      <c r="D15" s="247"/>
      <c r="E15" s="255"/>
      <c r="F15" s="255"/>
      <c r="G15" s="264"/>
      <c r="H15" s="255"/>
      <c r="I15" s="255"/>
      <c r="J15" s="255"/>
      <c r="K15" s="255"/>
      <c r="L15" s="255"/>
      <c r="M15" s="255"/>
      <c r="N15" s="255"/>
      <c r="O15" s="255"/>
      <c r="P15" s="255"/>
    </row>
    <row r="16" spans="1:16" s="32" customFormat="1" ht="18.75" customHeight="1"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</row>
    <row r="17" spans="2:22" s="310" customFormat="1" ht="51.75" customHeight="1">
      <c r="B17" s="343"/>
      <c r="C17" s="344" t="s">
        <v>25</v>
      </c>
      <c r="D17" s="344" t="s">
        <v>26</v>
      </c>
      <c r="E17" s="318" t="s">
        <v>27</v>
      </c>
      <c r="F17" s="318"/>
      <c r="G17" s="318" t="s">
        <v>28</v>
      </c>
      <c r="H17" s="318" t="s">
        <v>29</v>
      </c>
      <c r="I17" s="318" t="s">
        <v>30</v>
      </c>
      <c r="J17" s="318" t="s">
        <v>31</v>
      </c>
      <c r="K17" s="318" t="s">
        <v>32</v>
      </c>
      <c r="L17" s="318" t="s">
        <v>33</v>
      </c>
      <c r="M17" s="318"/>
      <c r="N17" s="318"/>
      <c r="O17" s="318"/>
      <c r="P17" s="343" t="s">
        <v>34</v>
      </c>
    </row>
    <row r="18" spans="2:22" s="310" customFormat="1" ht="51.75" customHeight="1">
      <c r="B18" s="345" t="s">
        <v>35</v>
      </c>
      <c r="C18" s="345"/>
      <c r="D18" s="319" t="s">
        <v>41</v>
      </c>
      <c r="E18" s="320"/>
      <c r="F18" s="321"/>
      <c r="G18" s="346">
        <v>0</v>
      </c>
      <c r="H18" s="346">
        <v>0</v>
      </c>
      <c r="I18" s="346">
        <v>1</v>
      </c>
      <c r="J18" s="346">
        <v>0</v>
      </c>
      <c r="K18" s="346">
        <v>0</v>
      </c>
      <c r="L18" s="346">
        <v>0</v>
      </c>
      <c r="M18" s="321"/>
      <c r="N18" s="321"/>
      <c r="O18" s="321"/>
      <c r="P18" s="322">
        <f>SUM(G18:O18)</f>
        <v>1</v>
      </c>
      <c r="Q18" s="323"/>
      <c r="R18" s="323"/>
      <c r="S18" s="323"/>
      <c r="T18" s="323"/>
      <c r="U18" s="323"/>
      <c r="V18" s="323"/>
    </row>
    <row r="19" spans="2:22" s="310" customFormat="1" ht="51.75" customHeight="1">
      <c r="B19" s="345" t="s">
        <v>37</v>
      </c>
      <c r="C19" s="345"/>
      <c r="D19" s="324" t="str">
        <f>D18</f>
        <v>BLACK</v>
      </c>
      <c r="E19" s="320"/>
      <c r="F19" s="321"/>
      <c r="G19" s="321">
        <f>ROUNDUP(G18*5%,0)</f>
        <v>0</v>
      </c>
      <c r="H19" s="321">
        <f>ROUNDUP(H18*5%,0)</f>
        <v>0</v>
      </c>
      <c r="I19" s="321">
        <v>1</v>
      </c>
      <c r="J19" s="321">
        <f t="shared" ref="J19:L19" si="0">ROUNDUP(J18*5%,0)</f>
        <v>0</v>
      </c>
      <c r="K19" s="321">
        <f t="shared" si="0"/>
        <v>0</v>
      </c>
      <c r="L19" s="321">
        <f t="shared" si="0"/>
        <v>0</v>
      </c>
      <c r="M19" s="321"/>
      <c r="N19" s="321"/>
      <c r="O19" s="321"/>
      <c r="P19" s="322">
        <f>SUM(G19:O19)</f>
        <v>1</v>
      </c>
    </row>
    <row r="20" spans="2:22" s="309" customFormat="1" ht="51.75" customHeight="1">
      <c r="B20" s="325" t="s">
        <v>38</v>
      </c>
      <c r="C20" s="325"/>
      <c r="D20" s="326" t="str">
        <f>D19</f>
        <v>BLACK</v>
      </c>
      <c r="E20" s="326"/>
      <c r="F20" s="327"/>
      <c r="G20" s="327">
        <f>SUM(G18:G19)</f>
        <v>0</v>
      </c>
      <c r="H20" s="327">
        <f t="shared" ref="H20:L20" si="1">SUM(H18:H19)</f>
        <v>0</v>
      </c>
      <c r="I20" s="327">
        <f t="shared" si="1"/>
        <v>2</v>
      </c>
      <c r="J20" s="327">
        <f t="shared" si="1"/>
        <v>0</v>
      </c>
      <c r="K20" s="327">
        <f t="shared" si="1"/>
        <v>0</v>
      </c>
      <c r="L20" s="327">
        <f t="shared" si="1"/>
        <v>0</v>
      </c>
      <c r="M20" s="327"/>
      <c r="N20" s="327"/>
      <c r="O20" s="327"/>
      <c r="P20" s="327">
        <f>SUM(G20:O20)</f>
        <v>2</v>
      </c>
    </row>
    <row r="21" spans="2:22" s="332" customFormat="1" ht="51.75" hidden="1" customHeight="1">
      <c r="B21" s="328" t="s">
        <v>39</v>
      </c>
      <c r="C21" s="328"/>
      <c r="D21" s="329" t="str">
        <f>D20</f>
        <v>BLACK</v>
      </c>
      <c r="E21" s="329"/>
      <c r="F21" s="330"/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1"/>
      <c r="N21" s="331"/>
      <c r="O21" s="331"/>
      <c r="P21" s="331">
        <f>SUM(G21:O21)</f>
        <v>0</v>
      </c>
    </row>
    <row r="22" spans="2:22" s="332" customFormat="1" ht="51.75" hidden="1" customHeight="1">
      <c r="B22" s="333" t="s">
        <v>40</v>
      </c>
      <c r="C22" s="333"/>
      <c r="D22" s="329" t="str">
        <f>D21</f>
        <v>BLACK</v>
      </c>
      <c r="E22" s="329"/>
      <c r="F22" s="330"/>
      <c r="G22" s="330">
        <v>0</v>
      </c>
      <c r="H22" s="330">
        <v>0</v>
      </c>
      <c r="I22" s="330">
        <v>0</v>
      </c>
      <c r="J22" s="330">
        <v>0</v>
      </c>
      <c r="K22" s="330">
        <v>0</v>
      </c>
      <c r="L22" s="330">
        <v>0</v>
      </c>
      <c r="M22" s="331"/>
      <c r="N22" s="331"/>
      <c r="O22" s="331"/>
      <c r="P22" s="331">
        <f>SUM(G22:O22)</f>
        <v>0</v>
      </c>
    </row>
    <row r="23" spans="2:22" s="310" customFormat="1" ht="18" customHeight="1">
      <c r="B23" s="334"/>
      <c r="C23" s="334"/>
      <c r="D23" s="334"/>
      <c r="E23" s="335"/>
      <c r="F23" s="335"/>
      <c r="G23" s="336"/>
      <c r="H23" s="335"/>
      <c r="I23" s="335"/>
      <c r="J23" s="335"/>
      <c r="L23" s="335"/>
      <c r="M23" s="337"/>
      <c r="N23" s="338"/>
      <c r="O23" s="338"/>
      <c r="P23" s="338"/>
    </row>
    <row r="24" spans="2:22" s="310" customFormat="1" ht="55.5" hidden="1" customHeight="1">
      <c r="B24" s="343"/>
      <c r="C24" s="344" t="s">
        <v>25</v>
      </c>
      <c r="D24" s="344" t="s">
        <v>26</v>
      </c>
      <c r="E24" s="318" t="s">
        <v>27</v>
      </c>
      <c r="F24" s="318"/>
      <c r="G24" s="318" t="s">
        <v>28</v>
      </c>
      <c r="H24" s="318" t="s">
        <v>29</v>
      </c>
      <c r="I24" s="318" t="s">
        <v>30</v>
      </c>
      <c r="J24" s="318" t="s">
        <v>31</v>
      </c>
      <c r="K24" s="318" t="s">
        <v>32</v>
      </c>
      <c r="L24" s="318" t="s">
        <v>33</v>
      </c>
      <c r="M24" s="318"/>
      <c r="N24" s="318"/>
      <c r="O24" s="318"/>
      <c r="P24" s="343" t="s">
        <v>34</v>
      </c>
    </row>
    <row r="25" spans="2:22" s="310" customFormat="1" ht="55.5" hidden="1" customHeight="1">
      <c r="B25" s="345" t="s">
        <v>35</v>
      </c>
      <c r="C25" s="345"/>
      <c r="D25" s="319" t="s">
        <v>41</v>
      </c>
      <c r="E25" s="320"/>
      <c r="F25" s="321"/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6">
        <v>0</v>
      </c>
      <c r="M25" s="321"/>
      <c r="N25" s="321"/>
      <c r="O25" s="321"/>
      <c r="P25" s="322">
        <f>SUM(G25:O25)</f>
        <v>0</v>
      </c>
      <c r="Q25" s="323"/>
      <c r="R25" s="323"/>
      <c r="S25" s="323"/>
      <c r="T25" s="323"/>
      <c r="U25" s="323"/>
      <c r="V25" s="323"/>
    </row>
    <row r="26" spans="2:22" s="310" customFormat="1" ht="55.5" hidden="1" customHeight="1">
      <c r="B26" s="345" t="s">
        <v>37</v>
      </c>
      <c r="C26" s="345"/>
      <c r="D26" s="324" t="str">
        <f>D25</f>
        <v>BLACK</v>
      </c>
      <c r="E26" s="320"/>
      <c r="F26" s="321"/>
      <c r="G26" s="321">
        <f>ROUNDUP(G25*5%,0)</f>
        <v>0</v>
      </c>
      <c r="H26" s="321">
        <f t="shared" ref="H26:L26" si="2">ROUNDUP(H25*5%,0)</f>
        <v>0</v>
      </c>
      <c r="I26" s="321">
        <f t="shared" si="2"/>
        <v>0</v>
      </c>
      <c r="J26" s="321">
        <f t="shared" si="2"/>
        <v>0</v>
      </c>
      <c r="K26" s="321">
        <f t="shared" si="2"/>
        <v>0</v>
      </c>
      <c r="L26" s="321">
        <f t="shared" si="2"/>
        <v>0</v>
      </c>
      <c r="M26" s="321"/>
      <c r="N26" s="321"/>
      <c r="O26" s="321"/>
      <c r="P26" s="322">
        <f>SUM(G26:O26)</f>
        <v>0</v>
      </c>
    </row>
    <row r="27" spans="2:22" s="309" customFormat="1" ht="55.5" hidden="1" customHeight="1">
      <c r="B27" s="325" t="s">
        <v>38</v>
      </c>
      <c r="C27" s="325"/>
      <c r="D27" s="326" t="str">
        <f>D26</f>
        <v>BLACK</v>
      </c>
      <c r="E27" s="326"/>
      <c r="F27" s="327"/>
      <c r="G27" s="327">
        <f>SUM(G25:G26)</f>
        <v>0</v>
      </c>
      <c r="H27" s="327">
        <f t="shared" ref="H27:L27" si="3">SUM(H25:H26)</f>
        <v>0</v>
      </c>
      <c r="I27" s="327">
        <f t="shared" si="3"/>
        <v>0</v>
      </c>
      <c r="J27" s="327">
        <f t="shared" si="3"/>
        <v>0</v>
      </c>
      <c r="K27" s="327">
        <f t="shared" si="3"/>
        <v>0</v>
      </c>
      <c r="L27" s="327">
        <f t="shared" si="3"/>
        <v>0</v>
      </c>
      <c r="M27" s="327"/>
      <c r="N27" s="327"/>
      <c r="O27" s="327"/>
      <c r="P27" s="327">
        <f>SUM(G27:O27)</f>
        <v>0</v>
      </c>
    </row>
    <row r="28" spans="2:22" s="332" customFormat="1" ht="55.5" hidden="1" customHeight="1">
      <c r="B28" s="328" t="s">
        <v>39</v>
      </c>
      <c r="C28" s="328"/>
      <c r="D28" s="329" t="str">
        <f>D27</f>
        <v>BLACK</v>
      </c>
      <c r="E28" s="329"/>
      <c r="F28" s="330"/>
      <c r="G28" s="330">
        <v>0</v>
      </c>
      <c r="H28" s="330">
        <v>0</v>
      </c>
      <c r="I28" s="330">
        <v>0</v>
      </c>
      <c r="J28" s="330">
        <v>0</v>
      </c>
      <c r="K28" s="330">
        <v>0</v>
      </c>
      <c r="L28" s="330">
        <v>0</v>
      </c>
      <c r="M28" s="331"/>
      <c r="N28" s="331"/>
      <c r="O28" s="331"/>
      <c r="P28" s="331">
        <f>SUM(G28:O28)</f>
        <v>0</v>
      </c>
    </row>
    <row r="29" spans="2:22" s="332" customFormat="1" ht="55.5" hidden="1" customHeight="1">
      <c r="B29" s="333" t="s">
        <v>40</v>
      </c>
      <c r="C29" s="333"/>
      <c r="D29" s="329" t="str">
        <f>D28</f>
        <v>BLACK</v>
      </c>
      <c r="E29" s="329"/>
      <c r="F29" s="330"/>
      <c r="G29" s="330">
        <v>0</v>
      </c>
      <c r="H29" s="330">
        <v>0</v>
      </c>
      <c r="I29" s="330">
        <v>0</v>
      </c>
      <c r="J29" s="330">
        <v>0</v>
      </c>
      <c r="K29" s="330">
        <v>0</v>
      </c>
      <c r="L29" s="330">
        <v>0</v>
      </c>
      <c r="M29" s="331"/>
      <c r="N29" s="331"/>
      <c r="O29" s="331"/>
      <c r="P29" s="331">
        <f>SUM(G29:O29)</f>
        <v>0</v>
      </c>
    </row>
    <row r="30" spans="2:22" s="310" customFormat="1" ht="55.5" hidden="1" customHeight="1">
      <c r="B30" s="334"/>
      <c r="C30" s="334"/>
      <c r="D30" s="334"/>
      <c r="E30" s="335"/>
      <c r="F30" s="335"/>
      <c r="G30" s="336"/>
      <c r="H30" s="335"/>
      <c r="I30" s="335"/>
      <c r="J30" s="335"/>
      <c r="L30" s="335"/>
      <c r="M30" s="337"/>
      <c r="N30" s="338"/>
      <c r="O30" s="338"/>
      <c r="P30" s="338"/>
    </row>
    <row r="31" spans="2:22" s="309" customFormat="1" ht="51.75" customHeight="1">
      <c r="B31" s="339" t="s">
        <v>42</v>
      </c>
      <c r="C31" s="340"/>
      <c r="D31" s="339"/>
      <c r="E31" s="341"/>
      <c r="F31" s="342"/>
      <c r="G31" s="342">
        <f>SUM(G20,G27)</f>
        <v>0</v>
      </c>
      <c r="H31" s="342">
        <f>SUM(H20,H27)</f>
        <v>0</v>
      </c>
      <c r="I31" s="342">
        <f t="shared" ref="I31:L31" si="4">SUM(I20,I27)</f>
        <v>2</v>
      </c>
      <c r="J31" s="342">
        <f t="shared" si="4"/>
        <v>0</v>
      </c>
      <c r="K31" s="342">
        <f t="shared" si="4"/>
        <v>0</v>
      </c>
      <c r="L31" s="342">
        <f t="shared" si="4"/>
        <v>0</v>
      </c>
      <c r="M31" s="342"/>
      <c r="N31" s="342"/>
      <c r="O31" s="342"/>
      <c r="P31" s="342">
        <f>SUM(G31:O31)</f>
        <v>2</v>
      </c>
    </row>
    <row r="32" spans="2:22" s="47" customFormat="1" ht="53.25" customHeight="1">
      <c r="B32" s="48"/>
      <c r="C32" s="48"/>
      <c r="D32" s="442"/>
      <c r="E32" s="442"/>
      <c r="F32" s="442"/>
      <c r="G32" s="442"/>
      <c r="H32" s="442"/>
      <c r="I32" s="442"/>
      <c r="J32" s="442"/>
      <c r="K32" s="442"/>
      <c r="L32" s="54"/>
      <c r="M32" s="347"/>
      <c r="N32" s="348"/>
      <c r="O32" s="348"/>
      <c r="P32" s="349"/>
    </row>
    <row r="33" spans="1:19" s="4" customFormat="1" ht="30.75" customHeight="1" thickBot="1">
      <c r="B33" s="17" t="s">
        <v>43</v>
      </c>
      <c r="C33" s="350"/>
      <c r="D33" s="350"/>
      <c r="E33" s="350"/>
      <c r="F33" s="57"/>
      <c r="G33" s="58"/>
      <c r="H33" s="57"/>
      <c r="I33" s="57"/>
      <c r="J33" s="57"/>
      <c r="K33" s="57"/>
      <c r="L33" s="57"/>
      <c r="N33" s="59"/>
      <c r="O33" s="59"/>
      <c r="P33" s="351"/>
    </row>
    <row r="34" spans="1:19" s="268" customFormat="1" ht="210.75" thickBot="1">
      <c r="A34" s="436" t="s">
        <v>44</v>
      </c>
      <c r="B34" s="437"/>
      <c r="C34" s="437"/>
      <c r="D34" s="265" t="s">
        <v>45</v>
      </c>
      <c r="E34" s="266" t="s">
        <v>46</v>
      </c>
      <c r="F34" s="265" t="s">
        <v>47</v>
      </c>
      <c r="G34" s="267" t="s">
        <v>48</v>
      </c>
      <c r="H34" s="267" t="s">
        <v>49</v>
      </c>
      <c r="I34" s="267" t="s">
        <v>50</v>
      </c>
      <c r="J34" s="267" t="s">
        <v>51</v>
      </c>
      <c r="K34" s="267" t="s">
        <v>52</v>
      </c>
      <c r="L34" s="267" t="s">
        <v>53</v>
      </c>
      <c r="M34" s="438" t="s">
        <v>54</v>
      </c>
      <c r="N34" s="439"/>
      <c r="O34" s="439"/>
      <c r="P34" s="440"/>
    </row>
    <row r="35" spans="1:19" s="14" customFormat="1" ht="80.25" customHeight="1">
      <c r="A35" s="449" t="str">
        <f>D18</f>
        <v>BLACK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1"/>
    </row>
    <row r="36" spans="1:19" s="5" customFormat="1" ht="381.75" customHeight="1">
      <c r="A36" s="269">
        <v>1</v>
      </c>
      <c r="B36" s="452" t="str">
        <f>L11</f>
        <v>SINGLE JERSEY 100% COTTON CM16/1_230GSM</v>
      </c>
      <c r="C36" s="452"/>
      <c r="D36" s="271" t="s">
        <v>55</v>
      </c>
      <c r="E36" s="271" t="str">
        <f>D18</f>
        <v>BLACK</v>
      </c>
      <c r="F36" s="272" t="s">
        <v>30</v>
      </c>
      <c r="G36" s="273">
        <f>$P$31</f>
        <v>2</v>
      </c>
      <c r="H36" s="274">
        <v>0.76</v>
      </c>
      <c r="I36" s="275">
        <f>G36*H36</f>
        <v>1.52</v>
      </c>
      <c r="J36" s="273">
        <f>I36/50*0.5+I36*1.55%</f>
        <v>3.8760000000000003E-2</v>
      </c>
      <c r="K36" s="273">
        <v>0</v>
      </c>
      <c r="L36" s="352">
        <f>ROUNDUP(SUM(I36:K36),0)</f>
        <v>2</v>
      </c>
      <c r="M36" s="453"/>
      <c r="N36" s="454"/>
      <c r="O36" s="454"/>
      <c r="P36" s="454"/>
    </row>
    <row r="37" spans="1:19" s="5" customFormat="1" ht="225" customHeight="1">
      <c r="A37" s="269">
        <v>2</v>
      </c>
      <c r="B37" s="452" t="s">
        <v>236</v>
      </c>
      <c r="C37" s="452"/>
      <c r="D37" s="271" t="s">
        <v>57</v>
      </c>
      <c r="E37" s="271" t="str">
        <f>E36</f>
        <v>BLACK</v>
      </c>
      <c r="F37" s="272" t="s">
        <v>30</v>
      </c>
      <c r="G37" s="273">
        <f>$P$31</f>
        <v>2</v>
      </c>
      <c r="H37" s="277">
        <v>2.1999999999999999E-2</v>
      </c>
      <c r="I37" s="275">
        <f>G37*H37</f>
        <v>4.3999999999999997E-2</v>
      </c>
      <c r="J37" s="273">
        <f>I37/40*0.5+I37*1.1%</f>
        <v>1.034E-3</v>
      </c>
      <c r="K37" s="273">
        <v>0</v>
      </c>
      <c r="L37" s="352">
        <f>ROUNDUP(SUM(I37:K37),0)</f>
        <v>1</v>
      </c>
      <c r="M37" s="466"/>
      <c r="N37" s="467"/>
      <c r="O37" s="467"/>
      <c r="P37" s="467"/>
      <c r="S37" s="358"/>
    </row>
    <row r="38" spans="1:19" s="14" customFormat="1" ht="45.95" hidden="1" customHeight="1">
      <c r="A38" s="462" t="str">
        <f>D25</f>
        <v>BLACK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4"/>
      <c r="L38" s="464"/>
      <c r="M38" s="464"/>
      <c r="N38" s="464"/>
      <c r="O38" s="464"/>
      <c r="P38" s="465"/>
    </row>
    <row r="39" spans="1:19" s="14" customFormat="1" ht="154.9" hidden="1" customHeight="1">
      <c r="A39" s="191">
        <v>1</v>
      </c>
      <c r="B39" s="422" t="str">
        <f>L11</f>
        <v>SINGLE JERSEY 100% COTTON CM16/1_230GSM</v>
      </c>
      <c r="C39" s="422"/>
      <c r="D39" s="227" t="s">
        <v>55</v>
      </c>
      <c r="E39" s="227" t="str">
        <f>A38</f>
        <v>BLACK</v>
      </c>
      <c r="F39" s="160" t="s">
        <v>30</v>
      </c>
      <c r="G39" s="167">
        <f>P27</f>
        <v>0</v>
      </c>
      <c r="H39" s="224">
        <v>0.80500000000000005</v>
      </c>
      <c r="I39" s="169">
        <f>G39*H39</f>
        <v>0</v>
      </c>
      <c r="J39" s="167">
        <f>I39/26*0.5+I39*3.4%</f>
        <v>0</v>
      </c>
      <c r="K39" s="167">
        <v>2</v>
      </c>
      <c r="L39" s="173">
        <f>ROUNDUP(SUM(I39:K39),0)</f>
        <v>2</v>
      </c>
      <c r="M39" s="460"/>
      <c r="N39" s="461"/>
      <c r="O39" s="461"/>
      <c r="P39" s="461"/>
    </row>
    <row r="40" spans="1:19" s="14" customFormat="1" ht="36" hidden="1" customHeight="1">
      <c r="A40" s="191">
        <v>2</v>
      </c>
      <c r="B40" s="422" t="s">
        <v>56</v>
      </c>
      <c r="C40" s="422"/>
      <c r="D40" s="227" t="s">
        <v>57</v>
      </c>
      <c r="E40" s="227" t="str">
        <f>E39</f>
        <v>BLACK</v>
      </c>
      <c r="F40" s="160" t="s">
        <v>30</v>
      </c>
      <c r="G40" s="167">
        <f>G39</f>
        <v>0</v>
      </c>
      <c r="H40" s="168">
        <v>0.02</v>
      </c>
      <c r="I40" s="169">
        <f>G40*H40</f>
        <v>0</v>
      </c>
      <c r="J40" s="167">
        <f>I40/26*0.5+I40*2.3%+2</f>
        <v>2</v>
      </c>
      <c r="K40" s="167">
        <v>0</v>
      </c>
      <c r="L40" s="173">
        <f t="shared" ref="L40" si="5">ROUNDUP(SUM(I40:K40),0)</f>
        <v>2</v>
      </c>
      <c r="M40" s="460"/>
      <c r="N40" s="461"/>
      <c r="O40" s="461"/>
      <c r="P40" s="461"/>
    </row>
    <row r="41" spans="1:19" s="14" customFormat="1" ht="87" hidden="1" customHeight="1">
      <c r="A41" s="70"/>
      <c r="B41" s="235" t="s">
        <v>58</v>
      </c>
      <c r="C41" s="159"/>
      <c r="D41" s="236"/>
      <c r="E41" s="236"/>
      <c r="F41" s="182"/>
      <c r="G41" s="237"/>
      <c r="H41" s="238"/>
      <c r="I41" s="239"/>
      <c r="J41" s="237"/>
      <c r="K41" s="237"/>
      <c r="L41" s="231"/>
      <c r="M41" s="188"/>
      <c r="N41" s="74"/>
      <c r="O41" s="74"/>
      <c r="P41" s="74"/>
    </row>
    <row r="42" spans="1:19" s="64" customFormat="1" ht="33.75" thickBot="1">
      <c r="B42" s="17" t="s">
        <v>59</v>
      </c>
      <c r="G42" s="66"/>
      <c r="P42" s="67"/>
    </row>
    <row r="43" spans="1:19" s="268" customFormat="1" ht="120">
      <c r="A43" s="455" t="s">
        <v>60</v>
      </c>
      <c r="B43" s="456"/>
      <c r="C43" s="456"/>
      <c r="D43" s="456"/>
      <c r="E43" s="457"/>
      <c r="F43" s="278" t="s">
        <v>61</v>
      </c>
      <c r="G43" s="278" t="s">
        <v>62</v>
      </c>
      <c r="H43" s="458" t="s">
        <v>63</v>
      </c>
      <c r="I43" s="459"/>
      <c r="J43" s="280" t="s">
        <v>47</v>
      </c>
      <c r="K43" s="278" t="s">
        <v>64</v>
      </c>
      <c r="L43" s="278" t="s">
        <v>65</v>
      </c>
      <c r="M43" s="279" t="s">
        <v>66</v>
      </c>
      <c r="N43" s="279" t="s">
        <v>67</v>
      </c>
      <c r="O43" s="279" t="s">
        <v>68</v>
      </c>
      <c r="P43" s="279" t="s">
        <v>69</v>
      </c>
    </row>
    <row r="44" spans="1:19" s="7" customFormat="1" ht="126.75" customHeight="1">
      <c r="A44" s="281">
        <v>1</v>
      </c>
      <c r="B44" s="419" t="s">
        <v>70</v>
      </c>
      <c r="C44" s="420"/>
      <c r="D44" s="420"/>
      <c r="E44" s="421"/>
      <c r="F44" s="282" t="s">
        <v>41</v>
      </c>
      <c r="G44" s="353"/>
      <c r="H44" s="417" t="str">
        <f>$D$18</f>
        <v>BLACK</v>
      </c>
      <c r="I44" s="418"/>
      <c r="J44" s="272" t="s">
        <v>71</v>
      </c>
      <c r="K44" s="272">
        <f>$P$31</f>
        <v>2</v>
      </c>
      <c r="L44" s="283">
        <f>170/4500</f>
        <v>3.7777777777777778E-2</v>
      </c>
      <c r="M44" s="284">
        <f t="shared" ref="M44:M45" si="6">K44*L44</f>
        <v>7.5555555555555556E-2</v>
      </c>
      <c r="N44" s="284"/>
      <c r="O44" s="285">
        <f t="shared" ref="O44" si="7">ROUNDUP(SUM(M44:N44),0)</f>
        <v>1</v>
      </c>
      <c r="P44" s="286"/>
    </row>
    <row r="45" spans="1:19" s="7" customFormat="1" ht="126.75" customHeight="1">
      <c r="A45" s="281">
        <v>2</v>
      </c>
      <c r="B45" s="419" t="s">
        <v>232</v>
      </c>
      <c r="C45" s="420"/>
      <c r="D45" s="420"/>
      <c r="E45" s="421"/>
      <c r="F45" s="282" t="s">
        <v>41</v>
      </c>
      <c r="G45" s="353"/>
      <c r="H45" s="417" t="str">
        <f t="shared" ref="H45:H47" si="8">$D$18</f>
        <v>BLACK</v>
      </c>
      <c r="I45" s="418"/>
      <c r="J45" s="272" t="s">
        <v>72</v>
      </c>
      <c r="K45" s="272">
        <f t="shared" ref="K45:K47" si="9">$P$31</f>
        <v>2</v>
      </c>
      <c r="L45" s="283">
        <v>1</v>
      </c>
      <c r="M45" s="284">
        <f t="shared" si="6"/>
        <v>2</v>
      </c>
      <c r="N45" s="284"/>
      <c r="O45" s="285">
        <f t="shared" ref="O45" si="10">SUM(M45:N45)</f>
        <v>2</v>
      </c>
      <c r="P45" s="286"/>
    </row>
    <row r="46" spans="1:19" s="7" customFormat="1" ht="126.75" customHeight="1">
      <c r="A46" s="281">
        <v>2</v>
      </c>
      <c r="B46" s="419" t="s">
        <v>223</v>
      </c>
      <c r="C46" s="420"/>
      <c r="D46" s="420"/>
      <c r="E46" s="421"/>
      <c r="F46" s="282" t="s">
        <v>41</v>
      </c>
      <c r="G46" s="353"/>
      <c r="H46" s="417" t="str">
        <f t="shared" si="8"/>
        <v>BLACK</v>
      </c>
      <c r="I46" s="418"/>
      <c r="J46" s="272" t="s">
        <v>72</v>
      </c>
      <c r="K46" s="272">
        <f t="shared" si="9"/>
        <v>2</v>
      </c>
      <c r="L46" s="283">
        <v>1</v>
      </c>
      <c r="M46" s="284">
        <f t="shared" ref="M46" si="11">K46*L46</f>
        <v>2</v>
      </c>
      <c r="N46" s="284"/>
      <c r="O46" s="285">
        <f t="shared" ref="O46" si="12">SUM(M46:N46)</f>
        <v>2</v>
      </c>
      <c r="P46" s="286"/>
    </row>
    <row r="47" spans="1:19" s="7" customFormat="1" ht="100.5" customHeight="1">
      <c r="A47" s="270">
        <v>3</v>
      </c>
      <c r="B47" s="452" t="s">
        <v>222</v>
      </c>
      <c r="C47" s="452"/>
      <c r="D47" s="452"/>
      <c r="E47" s="452"/>
      <c r="F47" s="287" t="s">
        <v>41</v>
      </c>
      <c r="G47" s="285"/>
      <c r="H47" s="417" t="str">
        <f t="shared" si="8"/>
        <v>BLACK</v>
      </c>
      <c r="I47" s="418"/>
      <c r="J47" s="272" t="s">
        <v>72</v>
      </c>
      <c r="K47" s="272">
        <f t="shared" si="9"/>
        <v>2</v>
      </c>
      <c r="L47" s="283">
        <v>1</v>
      </c>
      <c r="M47" s="284">
        <f t="shared" ref="M47" si="13">K47*L47</f>
        <v>2</v>
      </c>
      <c r="N47" s="284"/>
      <c r="O47" s="285">
        <f t="shared" ref="O47" si="14">SUM(M47:N47)</f>
        <v>2</v>
      </c>
      <c r="P47" s="286"/>
    </row>
    <row r="48" spans="1:19" s="64" customFormat="1" ht="43.15" hidden="1" customHeight="1">
      <c r="B48" s="17" t="s">
        <v>73</v>
      </c>
      <c r="G48" s="66"/>
      <c r="P48" s="67"/>
    </row>
    <row r="49" spans="1:16" s="7" customFormat="1" ht="92.25" hidden="1" customHeight="1">
      <c r="A49" s="281">
        <v>1</v>
      </c>
      <c r="B49" s="419" t="s">
        <v>74</v>
      </c>
      <c r="C49" s="420"/>
      <c r="D49" s="420"/>
      <c r="E49" s="421"/>
      <c r="F49" s="282" t="s">
        <v>75</v>
      </c>
      <c r="G49" s="353"/>
      <c r="H49" s="417" t="str">
        <f>H45</f>
        <v>BLACK</v>
      </c>
      <c r="I49" s="418"/>
      <c r="J49" s="272" t="s">
        <v>72</v>
      </c>
      <c r="K49" s="272">
        <f>$P$31</f>
        <v>2</v>
      </c>
      <c r="L49" s="283">
        <f>1/40</f>
        <v>2.5000000000000001E-2</v>
      </c>
      <c r="M49" s="284">
        <f t="shared" ref="M49:M63" si="15">K49*L49</f>
        <v>0.05</v>
      </c>
      <c r="N49" s="284"/>
      <c r="O49" s="285">
        <f>SUM(M49:N49)</f>
        <v>0.05</v>
      </c>
      <c r="P49" s="286"/>
    </row>
    <row r="50" spans="1:16" s="71" customFormat="1" ht="36.6" hidden="1" customHeight="1">
      <c r="A50" s="226">
        <v>2</v>
      </c>
      <c r="B50" s="423" t="s">
        <v>74</v>
      </c>
      <c r="C50" s="424"/>
      <c r="D50" s="424"/>
      <c r="E50" s="425"/>
      <c r="F50" s="223" t="s">
        <v>75</v>
      </c>
      <c r="G50" s="158"/>
      <c r="H50" s="414" t="e">
        <f>#REF!</f>
        <v>#REF!</v>
      </c>
      <c r="I50" s="415"/>
      <c r="J50" s="160" t="s">
        <v>72</v>
      </c>
      <c r="K50" s="160">
        <f t="shared" ref="K50:K60" si="16">$P$31</f>
        <v>2</v>
      </c>
      <c r="L50" s="156">
        <f>1/40</f>
        <v>2.5000000000000001E-2</v>
      </c>
      <c r="M50" s="157">
        <f t="shared" si="15"/>
        <v>0.05</v>
      </c>
      <c r="N50" s="157"/>
      <c r="O50" s="158">
        <f t="shared" ref="O50" si="17">SUM(M50:N50)</f>
        <v>0.05</v>
      </c>
      <c r="P50" s="225"/>
    </row>
    <row r="51" spans="1:16" s="7" customFormat="1" ht="92.25" hidden="1" customHeight="1">
      <c r="A51" s="281">
        <v>3</v>
      </c>
      <c r="B51" s="419" t="s">
        <v>76</v>
      </c>
      <c r="C51" s="420"/>
      <c r="D51" s="420"/>
      <c r="E51" s="421"/>
      <c r="F51" s="282" t="s">
        <v>77</v>
      </c>
      <c r="G51" s="353"/>
      <c r="H51" s="417" t="str">
        <f t="shared" ref="H51:H63" si="18">H49</f>
        <v>BLACK</v>
      </c>
      <c r="I51" s="418"/>
      <c r="J51" s="272" t="s">
        <v>72</v>
      </c>
      <c r="K51" s="272">
        <f t="shared" si="16"/>
        <v>2</v>
      </c>
      <c r="L51" s="283">
        <f>2/40</f>
        <v>0.05</v>
      </c>
      <c r="M51" s="284">
        <f t="shared" si="15"/>
        <v>0.1</v>
      </c>
      <c r="N51" s="284"/>
      <c r="O51" s="285">
        <f>SUM(M51:N51)-1</f>
        <v>-0.9</v>
      </c>
      <c r="P51" s="286"/>
    </row>
    <row r="52" spans="1:16" s="71" customFormat="1" ht="36.6" hidden="1" customHeight="1">
      <c r="A52" s="226">
        <v>4</v>
      </c>
      <c r="B52" s="423" t="s">
        <v>76</v>
      </c>
      <c r="C52" s="424"/>
      <c r="D52" s="424"/>
      <c r="E52" s="425"/>
      <c r="F52" s="223" t="s">
        <v>77</v>
      </c>
      <c r="G52" s="158"/>
      <c r="H52" s="414" t="e">
        <f t="shared" si="18"/>
        <v>#REF!</v>
      </c>
      <c r="I52" s="415"/>
      <c r="J52" s="160" t="s">
        <v>72</v>
      </c>
      <c r="K52" s="160">
        <f t="shared" si="16"/>
        <v>2</v>
      </c>
      <c r="L52" s="156">
        <f>2/40</f>
        <v>0.05</v>
      </c>
      <c r="M52" s="157">
        <f t="shared" si="15"/>
        <v>0.1</v>
      </c>
      <c r="N52" s="157"/>
      <c r="O52" s="158">
        <f>SUM(M52:N52)+1</f>
        <v>1.1000000000000001</v>
      </c>
      <c r="P52" s="225"/>
    </row>
    <row r="53" spans="1:16" s="7" customFormat="1" ht="92.25" hidden="1" customHeight="1">
      <c r="A53" s="281">
        <v>5</v>
      </c>
      <c r="B53" s="419" t="s">
        <v>78</v>
      </c>
      <c r="C53" s="420"/>
      <c r="D53" s="420"/>
      <c r="E53" s="421"/>
      <c r="F53" s="282" t="s">
        <v>77</v>
      </c>
      <c r="G53" s="353"/>
      <c r="H53" s="417" t="str">
        <f t="shared" si="18"/>
        <v>BLACK</v>
      </c>
      <c r="I53" s="418"/>
      <c r="J53" s="272" t="s">
        <v>72</v>
      </c>
      <c r="K53" s="272">
        <f t="shared" si="16"/>
        <v>2</v>
      </c>
      <c r="L53" s="283">
        <f>1/40</f>
        <v>2.5000000000000001E-2</v>
      </c>
      <c r="M53" s="284">
        <f t="shared" si="15"/>
        <v>0.05</v>
      </c>
      <c r="N53" s="284"/>
      <c r="O53" s="285">
        <f t="shared" ref="O53:O63" si="19">SUM(M53:N53)</f>
        <v>0.05</v>
      </c>
      <c r="P53" s="286"/>
    </row>
    <row r="54" spans="1:16" s="71" customFormat="1" ht="36.6" hidden="1" customHeight="1">
      <c r="A54" s="226">
        <v>6</v>
      </c>
      <c r="B54" s="422" t="s">
        <v>78</v>
      </c>
      <c r="C54" s="422"/>
      <c r="D54" s="422"/>
      <c r="E54" s="422"/>
      <c r="F54" s="223" t="s">
        <v>77</v>
      </c>
      <c r="G54" s="158"/>
      <c r="H54" s="414" t="e">
        <f t="shared" si="18"/>
        <v>#REF!</v>
      </c>
      <c r="I54" s="415"/>
      <c r="J54" s="160" t="s">
        <v>72</v>
      </c>
      <c r="K54" s="160">
        <f t="shared" si="16"/>
        <v>2</v>
      </c>
      <c r="L54" s="156">
        <f>1/40</f>
        <v>2.5000000000000001E-2</v>
      </c>
      <c r="M54" s="157">
        <f t="shared" si="15"/>
        <v>0.05</v>
      </c>
      <c r="N54" s="157"/>
      <c r="O54" s="158">
        <f t="shared" si="19"/>
        <v>0.05</v>
      </c>
      <c r="P54" s="225"/>
    </row>
    <row r="55" spans="1:16" s="7" customFormat="1" ht="92.25" hidden="1" customHeight="1">
      <c r="A55" s="281">
        <v>7</v>
      </c>
      <c r="B55" s="419" t="s">
        <v>79</v>
      </c>
      <c r="C55" s="420"/>
      <c r="D55" s="420"/>
      <c r="E55" s="421"/>
      <c r="F55" s="282" t="s">
        <v>36</v>
      </c>
      <c r="G55" s="353"/>
      <c r="H55" s="417" t="str">
        <f t="shared" si="18"/>
        <v>BLACK</v>
      </c>
      <c r="I55" s="418"/>
      <c r="J55" s="272" t="s">
        <v>72</v>
      </c>
      <c r="K55" s="272">
        <f t="shared" si="16"/>
        <v>2</v>
      </c>
      <c r="L55" s="283">
        <v>1</v>
      </c>
      <c r="M55" s="284">
        <f t="shared" si="15"/>
        <v>2</v>
      </c>
      <c r="N55" s="284"/>
      <c r="O55" s="285">
        <f t="shared" si="19"/>
        <v>2</v>
      </c>
      <c r="P55" s="286"/>
    </row>
    <row r="56" spans="1:16" s="71" customFormat="1" ht="36.6" hidden="1" customHeight="1">
      <c r="A56" s="226">
        <v>8</v>
      </c>
      <c r="B56" s="422" t="s">
        <v>79</v>
      </c>
      <c r="C56" s="422"/>
      <c r="D56" s="422"/>
      <c r="E56" s="422"/>
      <c r="F56" s="223" t="s">
        <v>36</v>
      </c>
      <c r="G56" s="158"/>
      <c r="H56" s="414" t="e">
        <f t="shared" si="18"/>
        <v>#REF!</v>
      </c>
      <c r="I56" s="415"/>
      <c r="J56" s="160" t="s">
        <v>72</v>
      </c>
      <c r="K56" s="160">
        <f t="shared" si="16"/>
        <v>2</v>
      </c>
      <c r="L56" s="156">
        <v>1</v>
      </c>
      <c r="M56" s="157">
        <f t="shared" si="15"/>
        <v>2</v>
      </c>
      <c r="N56" s="157"/>
      <c r="O56" s="158">
        <f t="shared" si="19"/>
        <v>2</v>
      </c>
      <c r="P56" s="225"/>
    </row>
    <row r="57" spans="1:16" s="71" customFormat="1" ht="36.6" hidden="1" customHeight="1">
      <c r="A57" s="226">
        <v>9</v>
      </c>
      <c r="B57" s="411" t="s">
        <v>80</v>
      </c>
      <c r="C57" s="412"/>
      <c r="D57" s="412"/>
      <c r="E57" s="413"/>
      <c r="F57" s="223" t="s">
        <v>77</v>
      </c>
      <c r="G57" s="158"/>
      <c r="H57" s="414" t="str">
        <f t="shared" si="18"/>
        <v>BLACK</v>
      </c>
      <c r="I57" s="415"/>
      <c r="J57" s="160" t="s">
        <v>72</v>
      </c>
      <c r="K57" s="160">
        <f t="shared" si="16"/>
        <v>2</v>
      </c>
      <c r="L57" s="156">
        <v>1</v>
      </c>
      <c r="M57" s="157">
        <f t="shared" si="15"/>
        <v>2</v>
      </c>
      <c r="N57" s="157"/>
      <c r="O57" s="158">
        <f t="shared" si="19"/>
        <v>2</v>
      </c>
      <c r="P57" s="225"/>
    </row>
    <row r="58" spans="1:16" s="71" customFormat="1" ht="36.6" hidden="1" customHeight="1">
      <c r="A58" s="226">
        <v>10</v>
      </c>
      <c r="B58" s="411" t="s">
        <v>80</v>
      </c>
      <c r="C58" s="412"/>
      <c r="D58" s="412"/>
      <c r="E58" s="413"/>
      <c r="F58" s="223" t="s">
        <v>77</v>
      </c>
      <c r="G58" s="158"/>
      <c r="H58" s="414" t="e">
        <f t="shared" si="18"/>
        <v>#REF!</v>
      </c>
      <c r="I58" s="415"/>
      <c r="J58" s="160" t="s">
        <v>72</v>
      </c>
      <c r="K58" s="160">
        <f t="shared" si="16"/>
        <v>2</v>
      </c>
      <c r="L58" s="156">
        <v>1</v>
      </c>
      <c r="M58" s="157">
        <f t="shared" si="15"/>
        <v>2</v>
      </c>
      <c r="N58" s="157"/>
      <c r="O58" s="158">
        <f t="shared" si="19"/>
        <v>2</v>
      </c>
      <c r="P58" s="225"/>
    </row>
    <row r="59" spans="1:16" s="7" customFormat="1" ht="92.25" hidden="1" customHeight="1">
      <c r="A59" s="281">
        <v>11</v>
      </c>
      <c r="B59" s="419" t="s">
        <v>81</v>
      </c>
      <c r="C59" s="420"/>
      <c r="D59" s="420"/>
      <c r="E59" s="421"/>
      <c r="F59" s="282" t="s">
        <v>75</v>
      </c>
      <c r="G59" s="353"/>
      <c r="H59" s="417" t="e">
        <f>H56</f>
        <v>#REF!</v>
      </c>
      <c r="I59" s="418"/>
      <c r="J59" s="272" t="s">
        <v>72</v>
      </c>
      <c r="K59" s="272">
        <f t="shared" si="16"/>
        <v>2</v>
      </c>
      <c r="L59" s="283">
        <v>1</v>
      </c>
      <c r="M59" s="284">
        <f t="shared" ref="M59:M60" si="20">K59*L59</f>
        <v>2</v>
      </c>
      <c r="N59" s="284"/>
      <c r="O59" s="285">
        <f t="shared" ref="O59:O60" si="21">SUM(M59:N59)</f>
        <v>2</v>
      </c>
      <c r="P59" s="286"/>
    </row>
    <row r="60" spans="1:16" s="7" customFormat="1" ht="92.25" hidden="1" customHeight="1">
      <c r="A60" s="270">
        <v>12</v>
      </c>
      <c r="B60" s="400" t="s">
        <v>82</v>
      </c>
      <c r="C60" s="416"/>
      <c r="D60" s="416"/>
      <c r="E60" s="401"/>
      <c r="F60" s="287" t="s">
        <v>36</v>
      </c>
      <c r="G60" s="285"/>
      <c r="H60" s="417" t="e">
        <f t="shared" ref="H60" si="22">H58</f>
        <v>#REF!</v>
      </c>
      <c r="I60" s="418"/>
      <c r="J60" s="272" t="s">
        <v>72</v>
      </c>
      <c r="K60" s="272">
        <f t="shared" si="16"/>
        <v>2</v>
      </c>
      <c r="L60" s="283">
        <v>1</v>
      </c>
      <c r="M60" s="284">
        <f t="shared" si="20"/>
        <v>2</v>
      </c>
      <c r="N60" s="284"/>
      <c r="O60" s="285">
        <f t="shared" si="21"/>
        <v>2</v>
      </c>
      <c r="P60" s="288"/>
    </row>
    <row r="61" spans="1:16" s="71" customFormat="1" ht="36.6" hidden="1" customHeight="1">
      <c r="A61" s="226">
        <v>3</v>
      </c>
      <c r="B61" s="411" t="s">
        <v>83</v>
      </c>
      <c r="C61" s="412"/>
      <c r="D61" s="412"/>
      <c r="E61" s="413"/>
      <c r="F61" s="223" t="s">
        <v>75</v>
      </c>
      <c r="G61" s="158"/>
      <c r="H61" s="414" t="e">
        <f>H58</f>
        <v>#REF!</v>
      </c>
      <c r="I61" s="415"/>
      <c r="J61" s="160" t="s">
        <v>72</v>
      </c>
      <c r="K61" s="160">
        <f>K58</f>
        <v>2</v>
      </c>
      <c r="L61" s="156">
        <v>1</v>
      </c>
      <c r="M61" s="157">
        <f t="shared" si="15"/>
        <v>2</v>
      </c>
      <c r="N61" s="157"/>
      <c r="O61" s="158">
        <f t="shared" si="19"/>
        <v>2</v>
      </c>
      <c r="P61" s="225"/>
    </row>
    <row r="62" spans="1:16" s="71" customFormat="1" ht="36.6" hidden="1" customHeight="1">
      <c r="A62" s="146">
        <v>3</v>
      </c>
      <c r="B62" s="411" t="s">
        <v>82</v>
      </c>
      <c r="C62" s="412"/>
      <c r="D62" s="412"/>
      <c r="E62" s="413"/>
      <c r="F62" s="170" t="s">
        <v>36</v>
      </c>
      <c r="G62" s="158"/>
      <c r="H62" s="414" t="e">
        <f t="shared" si="18"/>
        <v>#REF!</v>
      </c>
      <c r="I62" s="415"/>
      <c r="J62" s="160" t="s">
        <v>72</v>
      </c>
      <c r="K62" s="160">
        <f t="shared" ref="K62:K63" si="23">K60</f>
        <v>2</v>
      </c>
      <c r="L62" s="156">
        <v>1</v>
      </c>
      <c r="M62" s="157">
        <f t="shared" si="15"/>
        <v>2</v>
      </c>
      <c r="N62" s="157"/>
      <c r="O62" s="158">
        <f t="shared" si="19"/>
        <v>2</v>
      </c>
      <c r="P62" s="234"/>
    </row>
    <row r="63" spans="1:16" s="71" customFormat="1" ht="36.6" hidden="1" customHeight="1">
      <c r="A63" s="146">
        <v>3</v>
      </c>
      <c r="B63" s="411" t="s">
        <v>82</v>
      </c>
      <c r="C63" s="412"/>
      <c r="D63" s="412"/>
      <c r="E63" s="413"/>
      <c r="F63" s="170" t="s">
        <v>36</v>
      </c>
      <c r="G63" s="158"/>
      <c r="H63" s="414" t="e">
        <f t="shared" si="18"/>
        <v>#REF!</v>
      </c>
      <c r="I63" s="415"/>
      <c r="J63" s="160" t="s">
        <v>72</v>
      </c>
      <c r="K63" s="160">
        <f t="shared" si="23"/>
        <v>2</v>
      </c>
      <c r="L63" s="156">
        <v>1</v>
      </c>
      <c r="M63" s="157">
        <f t="shared" si="15"/>
        <v>2</v>
      </c>
      <c r="N63" s="157"/>
      <c r="O63" s="158">
        <f t="shared" si="19"/>
        <v>2</v>
      </c>
      <c r="P63" s="234"/>
    </row>
    <row r="64" spans="1:16" s="174" customFormat="1" ht="24" customHeight="1">
      <c r="A64" s="159"/>
      <c r="B64" s="159"/>
      <c r="C64" s="159"/>
      <c r="D64" s="159"/>
      <c r="E64" s="159"/>
      <c r="F64" s="185"/>
      <c r="G64" s="187"/>
      <c r="H64" s="185"/>
      <c r="I64" s="185"/>
      <c r="J64" s="228"/>
      <c r="K64" s="182"/>
      <c r="L64" s="229"/>
      <c r="M64" s="230"/>
      <c r="N64" s="230"/>
      <c r="O64" s="231"/>
      <c r="P64" s="232"/>
    </row>
    <row r="65" spans="1:17" s="306" customFormat="1" ht="49.5" customHeight="1">
      <c r="A65" s="299"/>
      <c r="B65" s="309" t="s">
        <v>84</v>
      </c>
      <c r="C65" s="299"/>
      <c r="D65" s="299"/>
      <c r="E65" s="299"/>
      <c r="F65" s="300"/>
      <c r="G65" s="354"/>
      <c r="H65" s="300"/>
      <c r="I65" s="300"/>
      <c r="J65" s="301"/>
      <c r="K65" s="309" t="s">
        <v>85</v>
      </c>
      <c r="L65" s="302"/>
      <c r="M65" s="303"/>
      <c r="N65" s="303"/>
      <c r="O65" s="304"/>
      <c r="P65" s="305"/>
    </row>
    <row r="66" spans="1:17" s="307" customFormat="1" ht="49.5" customHeight="1">
      <c r="A66" s="307">
        <v>1</v>
      </c>
      <c r="B66" s="308" t="s">
        <v>86</v>
      </c>
      <c r="C66" s="309" t="s">
        <v>237</v>
      </c>
      <c r="D66" s="310"/>
      <c r="E66" s="310"/>
      <c r="F66" s="310"/>
      <c r="G66" s="311"/>
      <c r="H66" s="311"/>
      <c r="I66" s="311"/>
      <c r="J66" s="311"/>
      <c r="K66" s="312"/>
      <c r="L66" s="311"/>
      <c r="M66" s="311"/>
      <c r="N66" s="311"/>
      <c r="O66" s="311"/>
      <c r="P66" s="311"/>
    </row>
    <row r="67" spans="1:17" s="289" customFormat="1" ht="16.899999999999999" customHeight="1">
      <c r="A67" s="290"/>
      <c r="B67" s="290"/>
      <c r="C67" s="11"/>
      <c r="D67" s="11"/>
      <c r="E67" s="11"/>
      <c r="F67" s="11"/>
      <c r="G67" s="7"/>
      <c r="H67" s="7"/>
      <c r="I67" s="7"/>
      <c r="J67" s="7"/>
      <c r="K67" s="9"/>
      <c r="L67" s="7"/>
      <c r="M67" s="7"/>
      <c r="N67" s="7"/>
      <c r="O67" s="7"/>
      <c r="P67" s="7"/>
    </row>
    <row r="68" spans="1:17" s="5" customFormat="1" ht="60.75" hidden="1" customHeight="1">
      <c r="A68" s="289"/>
      <c r="B68" s="396" t="s">
        <v>87</v>
      </c>
      <c r="C68" s="397"/>
      <c r="D68" s="397"/>
      <c r="E68" s="397"/>
      <c r="F68" s="397"/>
      <c r="G68" s="397"/>
      <c r="H68" s="397"/>
      <c r="I68" s="471"/>
      <c r="J68" s="7"/>
      <c r="K68" s="9"/>
      <c r="L68" s="7"/>
      <c r="M68" s="7"/>
      <c r="N68" s="7"/>
      <c r="O68" s="7"/>
      <c r="P68" s="7"/>
      <c r="Q68" s="7"/>
    </row>
    <row r="69" spans="1:17" s="5" customFormat="1" ht="60.75" hidden="1" customHeight="1">
      <c r="A69" s="289"/>
      <c r="B69" s="291" t="s">
        <v>63</v>
      </c>
      <c r="C69" s="404" t="s">
        <v>88</v>
      </c>
      <c r="D69" s="405"/>
      <c r="E69" s="405"/>
      <c r="F69" s="405"/>
      <c r="G69" s="405"/>
      <c r="H69" s="405"/>
      <c r="I69" s="406"/>
      <c r="J69" s="7"/>
      <c r="K69" s="7"/>
      <c r="L69" s="7"/>
      <c r="M69" s="7"/>
      <c r="N69" s="7"/>
      <c r="O69" s="7"/>
      <c r="P69" s="7"/>
      <c r="Q69" s="7"/>
    </row>
    <row r="70" spans="1:17" s="5" customFormat="1" ht="96.75" hidden="1" customHeight="1">
      <c r="A70" s="289"/>
      <c r="B70" s="292" t="str">
        <f>D18</f>
        <v>BLACK</v>
      </c>
      <c r="C70" s="468" t="s">
        <v>228</v>
      </c>
      <c r="D70" s="469"/>
      <c r="E70" s="469"/>
      <c r="F70" s="469"/>
      <c r="G70" s="469"/>
      <c r="H70" s="469"/>
      <c r="I70" s="470"/>
      <c r="J70" s="7"/>
      <c r="K70" s="7"/>
      <c r="L70" s="7"/>
      <c r="M70" s="7"/>
      <c r="N70" s="7"/>
    </row>
    <row r="71" spans="1:17" s="5" customFormat="1" ht="51.75" hidden="1" customHeight="1">
      <c r="A71" s="289"/>
      <c r="B71" s="396" t="s">
        <v>89</v>
      </c>
      <c r="C71" s="397"/>
      <c r="D71" s="398"/>
      <c r="E71" s="398"/>
      <c r="F71" s="398"/>
      <c r="G71" s="398"/>
      <c r="H71" s="398"/>
      <c r="I71" s="399"/>
      <c r="J71" s="7"/>
      <c r="K71" s="7"/>
    </row>
    <row r="72" spans="1:17" s="5" customFormat="1" ht="51.75" hidden="1" customHeight="1">
      <c r="A72" s="289"/>
      <c r="B72" s="400"/>
      <c r="C72" s="401"/>
      <c r="D72" s="472" t="s">
        <v>31</v>
      </c>
      <c r="E72" s="473"/>
      <c r="F72" s="473"/>
      <c r="G72" s="473"/>
      <c r="H72" s="473"/>
      <c r="I72" s="474"/>
    </row>
    <row r="73" spans="1:17" s="5" customFormat="1" ht="172.5" hidden="1" customHeight="1">
      <c r="A73" s="289"/>
      <c r="B73" s="402" t="s">
        <v>229</v>
      </c>
      <c r="C73" s="402"/>
      <c r="D73" s="475" t="s">
        <v>230</v>
      </c>
      <c r="E73" s="476"/>
      <c r="F73" s="476"/>
      <c r="G73" s="476"/>
      <c r="H73" s="476"/>
      <c r="I73" s="477"/>
    </row>
    <row r="74" spans="1:17" s="307" customFormat="1" ht="49.5" customHeight="1">
      <c r="A74" s="313">
        <v>2</v>
      </c>
      <c r="B74" s="308" t="s">
        <v>90</v>
      </c>
      <c r="C74" s="313" t="s">
        <v>91</v>
      </c>
      <c r="D74" s="314"/>
      <c r="E74" s="314"/>
      <c r="F74" s="314"/>
      <c r="G74" s="311"/>
      <c r="H74" s="311"/>
      <c r="I74" s="311"/>
      <c r="J74" s="311"/>
      <c r="K74" s="312"/>
      <c r="L74" s="311"/>
      <c r="M74" s="311"/>
      <c r="N74" s="311"/>
      <c r="O74" s="311"/>
      <c r="P74" s="311"/>
    </row>
    <row r="75" spans="1:17" s="289" customFormat="1" ht="16.899999999999999" hidden="1" customHeight="1">
      <c r="A75" s="290"/>
      <c r="B75" s="290"/>
      <c r="C75" s="11"/>
      <c r="D75" s="11"/>
      <c r="E75" s="11"/>
      <c r="F75" s="11"/>
      <c r="G75" s="7"/>
      <c r="H75" s="7"/>
      <c r="I75" s="7"/>
      <c r="J75" s="7"/>
      <c r="K75" s="9"/>
      <c r="L75" s="7"/>
      <c r="M75" s="7"/>
      <c r="N75" s="7"/>
      <c r="O75" s="7"/>
      <c r="P75" s="7"/>
    </row>
    <row r="76" spans="1:17" s="5" customFormat="1" ht="34.5" hidden="1" customHeight="1">
      <c r="A76" s="289"/>
      <c r="B76" s="396" t="s">
        <v>87</v>
      </c>
      <c r="C76" s="397"/>
      <c r="D76" s="397"/>
      <c r="E76" s="397"/>
      <c r="F76" s="397"/>
      <c r="G76" s="397"/>
      <c r="H76" s="397"/>
      <c r="I76" s="471"/>
      <c r="J76" s="7"/>
      <c r="K76" s="9"/>
      <c r="L76" s="7"/>
      <c r="M76" s="7"/>
      <c r="N76" s="7"/>
      <c r="O76" s="7"/>
      <c r="P76" s="7"/>
      <c r="Q76" s="7"/>
    </row>
    <row r="77" spans="1:17" s="5" customFormat="1" ht="34.5" hidden="1" customHeight="1">
      <c r="A77" s="289"/>
      <c r="B77" s="291" t="s">
        <v>63</v>
      </c>
      <c r="C77" s="404" t="s">
        <v>92</v>
      </c>
      <c r="D77" s="405"/>
      <c r="E77" s="405"/>
      <c r="F77" s="405"/>
      <c r="G77" s="405"/>
      <c r="H77" s="405"/>
      <c r="I77" s="406"/>
      <c r="J77" s="7"/>
      <c r="K77" s="7"/>
      <c r="L77" s="7"/>
      <c r="M77" s="7"/>
      <c r="N77" s="7"/>
      <c r="O77" s="7"/>
      <c r="P77" s="7"/>
      <c r="Q77" s="7"/>
    </row>
    <row r="78" spans="1:17" s="5" customFormat="1" ht="88.9" hidden="1" customHeight="1">
      <c r="A78" s="289"/>
      <c r="B78" s="292" t="e">
        <f>#REF!</f>
        <v>#REF!</v>
      </c>
      <c r="C78" s="468" t="s">
        <v>93</v>
      </c>
      <c r="D78" s="469"/>
      <c r="E78" s="469"/>
      <c r="F78" s="469"/>
      <c r="G78" s="469"/>
      <c r="H78" s="469"/>
      <c r="I78" s="470"/>
      <c r="J78" s="7"/>
      <c r="K78" s="7"/>
      <c r="L78" s="7"/>
      <c r="M78" s="7"/>
      <c r="N78" s="7"/>
    </row>
    <row r="79" spans="1:17" s="5" customFormat="1" ht="121.9" hidden="1" customHeight="1">
      <c r="A79" s="289"/>
      <c r="B79" s="292" t="e">
        <f>#REF!</f>
        <v>#REF!</v>
      </c>
      <c r="C79" s="468" t="s">
        <v>94</v>
      </c>
      <c r="D79" s="469"/>
      <c r="E79" s="469"/>
      <c r="F79" s="469"/>
      <c r="G79" s="469"/>
      <c r="H79" s="469"/>
      <c r="I79" s="470"/>
      <c r="J79" s="7"/>
      <c r="K79" s="7"/>
      <c r="L79" s="7"/>
      <c r="M79" s="7"/>
      <c r="N79" s="7"/>
    </row>
    <row r="80" spans="1:17" s="5" customFormat="1" ht="34.5" hidden="1" customHeight="1">
      <c r="A80" s="289"/>
      <c r="B80" s="396" t="s">
        <v>89</v>
      </c>
      <c r="C80" s="397"/>
      <c r="D80" s="398"/>
      <c r="E80" s="398"/>
      <c r="F80" s="398"/>
      <c r="G80" s="398"/>
      <c r="H80" s="398"/>
      <c r="I80" s="399"/>
      <c r="J80" s="7"/>
      <c r="K80" s="7"/>
    </row>
    <row r="81" spans="1:17" s="5" customFormat="1" ht="34.5" hidden="1" customHeight="1">
      <c r="A81" s="289"/>
      <c r="B81" s="400"/>
      <c r="C81" s="401"/>
      <c r="D81" s="293" t="s">
        <v>28</v>
      </c>
      <c r="E81" s="293" t="s">
        <v>29</v>
      </c>
      <c r="F81" s="293" t="s">
        <v>30</v>
      </c>
      <c r="G81" s="293" t="s">
        <v>31</v>
      </c>
      <c r="H81" s="293" t="s">
        <v>32</v>
      </c>
      <c r="I81" s="293" t="s">
        <v>33</v>
      </c>
    </row>
    <row r="82" spans="1:17" s="5" customFormat="1" ht="120.6" hidden="1" customHeight="1">
      <c r="A82" s="289"/>
      <c r="B82" s="402" t="s">
        <v>95</v>
      </c>
      <c r="C82" s="402"/>
      <c r="D82" s="294" t="s">
        <v>96</v>
      </c>
      <c r="E82" s="294" t="s">
        <v>96</v>
      </c>
      <c r="F82" s="294" t="s">
        <v>96</v>
      </c>
      <c r="G82" s="294" t="s">
        <v>96</v>
      </c>
      <c r="H82" s="294" t="s">
        <v>96</v>
      </c>
      <c r="I82" s="294" t="s">
        <v>96</v>
      </c>
    </row>
    <row r="83" spans="1:17" s="307" customFormat="1" ht="49.5" customHeight="1">
      <c r="A83" s="313">
        <v>3</v>
      </c>
      <c r="B83" s="308" t="s">
        <v>97</v>
      </c>
      <c r="C83" s="314" t="s">
        <v>98</v>
      </c>
      <c r="D83" s="314"/>
      <c r="E83" s="314"/>
      <c r="F83" s="314"/>
      <c r="G83" s="311"/>
      <c r="H83" s="311"/>
      <c r="I83" s="311"/>
      <c r="J83" s="311"/>
      <c r="K83" s="312"/>
      <c r="L83" s="311"/>
      <c r="M83" s="311"/>
      <c r="N83" s="311"/>
      <c r="O83" s="311"/>
      <c r="P83" s="311"/>
    </row>
    <row r="84" spans="1:17" s="5" customFormat="1" ht="64.5" hidden="1" customHeight="1">
      <c r="A84" s="289"/>
      <c r="B84" s="291" t="s">
        <v>63</v>
      </c>
      <c r="C84" s="404" t="s">
        <v>99</v>
      </c>
      <c r="D84" s="405"/>
      <c r="E84" s="405"/>
      <c r="F84" s="405"/>
      <c r="G84" s="405"/>
      <c r="H84" s="405"/>
      <c r="I84" s="406"/>
      <c r="J84" s="7"/>
      <c r="K84" s="7"/>
      <c r="L84" s="7"/>
      <c r="M84" s="7"/>
      <c r="N84" s="7"/>
      <c r="O84" s="7"/>
      <c r="P84" s="7"/>
      <c r="Q84" s="7"/>
    </row>
    <row r="85" spans="1:17" s="5" customFormat="1" ht="153.75" hidden="1" customHeight="1">
      <c r="A85" s="289"/>
      <c r="B85" s="292" t="str">
        <f>D20</f>
        <v>BLACK</v>
      </c>
      <c r="C85" s="407" t="s">
        <v>100</v>
      </c>
      <c r="D85" s="408"/>
      <c r="E85" s="408"/>
      <c r="F85" s="408"/>
      <c r="G85" s="408"/>
      <c r="H85" s="408"/>
      <c r="I85" s="409"/>
      <c r="J85" s="7"/>
      <c r="K85" s="7"/>
      <c r="L85" s="7"/>
      <c r="M85" s="7"/>
      <c r="N85" s="7"/>
    </row>
    <row r="86" spans="1:17" s="310" customFormat="1" ht="49.5" customHeight="1">
      <c r="B86" s="410" t="s">
        <v>101</v>
      </c>
      <c r="C86" s="410"/>
      <c r="D86" s="410"/>
      <c r="E86" s="410"/>
      <c r="G86" s="311"/>
      <c r="M86" s="315"/>
      <c r="N86" s="316"/>
      <c r="O86" s="316"/>
      <c r="P86" s="315"/>
    </row>
    <row r="87" spans="1:17" s="310" customFormat="1" ht="49.5" customHeight="1">
      <c r="A87" s="307">
        <v>1</v>
      </c>
      <c r="B87" s="317" t="s">
        <v>102</v>
      </c>
      <c r="C87" s="307"/>
      <c r="D87" s="307"/>
      <c r="G87" s="311"/>
      <c r="L87" s="403"/>
      <c r="M87" s="403"/>
      <c r="N87" s="403"/>
      <c r="O87" s="403"/>
      <c r="P87" s="403"/>
    </row>
    <row r="88" spans="1:17" s="310" customFormat="1" ht="49.5" customHeight="1">
      <c r="A88" s="307">
        <v>2</v>
      </c>
      <c r="B88" s="317" t="s">
        <v>103</v>
      </c>
      <c r="C88" s="307"/>
      <c r="D88" s="307"/>
      <c r="G88" s="311"/>
      <c r="L88" s="403"/>
      <c r="M88" s="403"/>
      <c r="N88" s="403"/>
      <c r="O88" s="403"/>
      <c r="P88" s="403"/>
    </row>
    <row r="89" spans="1:17" s="310" customFormat="1" ht="49.5" customHeight="1">
      <c r="A89" s="307">
        <v>3</v>
      </c>
      <c r="B89" s="317" t="s">
        <v>104</v>
      </c>
      <c r="C89" s="307"/>
      <c r="D89" s="307"/>
      <c r="G89" s="311"/>
      <c r="L89" s="403"/>
      <c r="M89" s="403"/>
      <c r="N89" s="403"/>
      <c r="O89" s="403"/>
      <c r="P89" s="403"/>
    </row>
    <row r="90" spans="1:17" s="6" customFormat="1" ht="58.9" customHeight="1">
      <c r="A90" s="290"/>
      <c r="B90" s="295" t="s">
        <v>105</v>
      </c>
      <c r="C90" s="276" t="s">
        <v>28</v>
      </c>
      <c r="D90" s="276" t="s">
        <v>29</v>
      </c>
      <c r="E90" s="276" t="s">
        <v>30</v>
      </c>
      <c r="F90" s="276" t="s">
        <v>31</v>
      </c>
      <c r="G90" s="276" t="s">
        <v>32</v>
      </c>
      <c r="H90" s="276" t="s">
        <v>33</v>
      </c>
      <c r="I90" s="276" t="s">
        <v>34</v>
      </c>
      <c r="J90" s="296"/>
      <c r="K90" s="297"/>
      <c r="L90" s="297"/>
      <c r="M90" s="296"/>
    </row>
    <row r="91" spans="1:17" s="6" customFormat="1" ht="62.25" customHeight="1">
      <c r="A91" s="290"/>
      <c r="B91" s="295" t="s">
        <v>106</v>
      </c>
      <c r="C91" s="298">
        <f t="shared" ref="C91:H91" si="24">G31</f>
        <v>0</v>
      </c>
      <c r="D91" s="298">
        <f t="shared" si="24"/>
        <v>0</v>
      </c>
      <c r="E91" s="298">
        <f t="shared" si="24"/>
        <v>2</v>
      </c>
      <c r="F91" s="298">
        <f t="shared" si="24"/>
        <v>0</v>
      </c>
      <c r="G91" s="298">
        <f t="shared" si="24"/>
        <v>0</v>
      </c>
      <c r="H91" s="298">
        <f t="shared" si="24"/>
        <v>0</v>
      </c>
      <c r="I91" s="298">
        <f>SUM(C91:H91)</f>
        <v>2</v>
      </c>
      <c r="J91" s="296"/>
      <c r="K91" s="297"/>
      <c r="L91" s="297"/>
      <c r="M91" s="296"/>
    </row>
    <row r="92" spans="1:17" s="355" customFormat="1" ht="33">
      <c r="G92" s="174"/>
    </row>
    <row r="93" spans="1:17" s="355" customFormat="1" ht="33">
      <c r="G93" s="174"/>
    </row>
    <row r="94" spans="1:17" s="355" customFormat="1" ht="33">
      <c r="G94" s="174"/>
    </row>
    <row r="95" spans="1:17" s="355" customFormat="1" ht="33">
      <c r="G95" s="174"/>
    </row>
    <row r="96" spans="1:17" s="355" customFormat="1" ht="33">
      <c r="G96" s="174"/>
    </row>
    <row r="97" spans="7:7" s="355" customFormat="1" ht="33">
      <c r="G97" s="174"/>
    </row>
    <row r="98" spans="7:7" s="355" customFormat="1" ht="33">
      <c r="G98" s="174"/>
    </row>
    <row r="99" spans="7:7" s="355" customFormat="1" ht="33">
      <c r="G99" s="174"/>
    </row>
    <row r="100" spans="7:7" s="355" customFormat="1" ht="33">
      <c r="G100" s="174"/>
    </row>
    <row r="101" spans="7:7" s="355" customFormat="1" ht="33">
      <c r="G101" s="174"/>
    </row>
    <row r="102" spans="7:7" s="355" customFormat="1" ht="33">
      <c r="G102" s="174"/>
    </row>
  </sheetData>
  <mergeCells count="82">
    <mergeCell ref="B50:E50"/>
    <mergeCell ref="H50:I50"/>
    <mergeCell ref="B51:E51"/>
    <mergeCell ref="H51:I51"/>
    <mergeCell ref="C79:I79"/>
    <mergeCell ref="B73:C73"/>
    <mergeCell ref="B68:I68"/>
    <mergeCell ref="C69:I69"/>
    <mergeCell ref="C70:I70"/>
    <mergeCell ref="B71:I71"/>
    <mergeCell ref="B72:C72"/>
    <mergeCell ref="B76:I76"/>
    <mergeCell ref="C77:I77"/>
    <mergeCell ref="C78:I78"/>
    <mergeCell ref="D72:I72"/>
    <mergeCell ref="D73:I73"/>
    <mergeCell ref="H44:I44"/>
    <mergeCell ref="B49:E49"/>
    <mergeCell ref="H49:I49"/>
    <mergeCell ref="H45:I45"/>
    <mergeCell ref="B44:E44"/>
    <mergeCell ref="B45:E45"/>
    <mergeCell ref="B46:E46"/>
    <mergeCell ref="H46:I46"/>
    <mergeCell ref="B47:E47"/>
    <mergeCell ref="H47:I47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M1:N1"/>
    <mergeCell ref="O1:P1"/>
    <mergeCell ref="M2:N2"/>
    <mergeCell ref="O2:P2"/>
    <mergeCell ref="M3:N3"/>
    <mergeCell ref="O3:P3"/>
    <mergeCell ref="G5:L8"/>
    <mergeCell ref="B13:F13"/>
    <mergeCell ref="A34:C34"/>
    <mergeCell ref="M34:P34"/>
    <mergeCell ref="L11:P11"/>
    <mergeCell ref="D32:K32"/>
    <mergeCell ref="D8:F8"/>
    <mergeCell ref="B52:E52"/>
    <mergeCell ref="H52:I52"/>
    <mergeCell ref="B53:E53"/>
    <mergeCell ref="H53:I53"/>
    <mergeCell ref="B54:E54"/>
    <mergeCell ref="H54:I54"/>
    <mergeCell ref="B55:E55"/>
    <mergeCell ref="H55:I55"/>
    <mergeCell ref="B56:E56"/>
    <mergeCell ref="H56:I56"/>
    <mergeCell ref="B57:E57"/>
    <mergeCell ref="H57:I57"/>
    <mergeCell ref="B58:E58"/>
    <mergeCell ref="H58:I58"/>
    <mergeCell ref="B63:E63"/>
    <mergeCell ref="H63:I63"/>
    <mergeCell ref="B60:E60"/>
    <mergeCell ref="H60:I60"/>
    <mergeCell ref="B61:E61"/>
    <mergeCell ref="H61:I61"/>
    <mergeCell ref="B62:E62"/>
    <mergeCell ref="H62:I62"/>
    <mergeCell ref="B59:E59"/>
    <mergeCell ref="H59:I59"/>
    <mergeCell ref="B80:I80"/>
    <mergeCell ref="B81:C81"/>
    <mergeCell ref="B82:C82"/>
    <mergeCell ref="L87:P89"/>
    <mergeCell ref="C84:I84"/>
    <mergeCell ref="C85:I85"/>
    <mergeCell ref="B86:E86"/>
  </mergeCells>
  <printOptions horizontalCentered="1"/>
  <pageMargins left="0.25" right="0" top="0.61388888888888904" bottom="0.75" header="0" footer="0"/>
  <pageSetup paperSize="9" scale="2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8"/>
  <sheetViews>
    <sheetView tabSelected="1" view="pageBreakPreview" topLeftCell="A17" zoomScale="40" zoomScaleNormal="40" zoomScaleSheetLayoutView="40" zoomScalePageLayoutView="13" workbookViewId="0">
      <selection activeCell="B1" sqref="B1"/>
    </sheetView>
  </sheetViews>
  <sheetFormatPr defaultColWidth="9.140625" defaultRowHeight="24"/>
  <cols>
    <col min="1" max="1" width="56.42578125" style="121" customWidth="1"/>
    <col min="2" max="2" width="215.7109375" style="122" customWidth="1"/>
    <col min="3" max="3" width="94" style="122" hidden="1" customWidth="1"/>
    <col min="4" max="4" width="66.42578125" style="122" hidden="1" customWidth="1"/>
    <col min="5" max="5" width="9.140625" style="122" customWidth="1"/>
    <col min="6" max="16384" width="9.140625" style="122"/>
  </cols>
  <sheetData>
    <row r="1" spans="1:9" s="112" customFormat="1" ht="64.150000000000006" customHeight="1">
      <c r="A1" s="110"/>
      <c r="B1" s="111"/>
      <c r="C1" s="111"/>
      <c r="D1" s="111"/>
    </row>
    <row r="2" spans="1:9" s="112" customFormat="1" ht="49.15" customHeight="1">
      <c r="A2" s="111" t="str">
        <f>'[19]1. CUTTING '!B6</f>
        <v xml:space="preserve">JOB NUMBER:  </v>
      </c>
      <c r="B2" s="111" t="str">
        <f>'1. CUTTING'!D6</f>
        <v>M29  SS25  S2751</v>
      </c>
      <c r="C2" s="111"/>
      <c r="D2" s="111"/>
    </row>
    <row r="3" spans="1:9" s="112" customFormat="1" ht="49.15" customHeight="1">
      <c r="A3" s="113" t="str">
        <f>'[19]1. CUTTING '!B7</f>
        <v xml:space="preserve">STYLE NUMBER: </v>
      </c>
      <c r="B3" s="113" t="str">
        <f>'1. CUTTING'!D7</f>
        <v>M29-SS04</v>
      </c>
      <c r="C3" s="113"/>
      <c r="D3" s="113"/>
    </row>
    <row r="4" spans="1:9" s="112" customFormat="1" ht="49.15" customHeight="1">
      <c r="A4" s="113" t="str">
        <f>'[19]1. CUTTING '!B8</f>
        <v xml:space="preserve">STYLE NAME : </v>
      </c>
      <c r="B4" s="111" t="str">
        <f>'1. CUTTING'!D8</f>
        <v>RELAXED TEE - PENCIL PCKOET</v>
      </c>
      <c r="C4" s="111"/>
      <c r="D4" s="111"/>
    </row>
    <row r="5" spans="1:9" s="112" customFormat="1" ht="75.95" customHeight="1">
      <c r="A5" s="114"/>
      <c r="B5" s="194" t="str">
        <f>'1. CUTTING'!A35</f>
        <v>BLACK</v>
      </c>
      <c r="C5" s="194" t="str">
        <f>'1. CUTTING'!D25</f>
        <v>BLACK</v>
      </c>
      <c r="D5" s="194" t="e">
        <f>'1. CUTTING'!#REF!</f>
        <v>#REF!</v>
      </c>
    </row>
    <row r="6" spans="1:9" s="116" customFormat="1" ht="40.5">
      <c r="A6" s="115" t="s">
        <v>107</v>
      </c>
      <c r="B6" s="218" t="str">
        <f t="shared" ref="B6:C6" si="0">B5</f>
        <v>BLACK</v>
      </c>
      <c r="C6" s="218" t="str">
        <f t="shared" si="0"/>
        <v>BLACK</v>
      </c>
      <c r="D6" s="218" t="e">
        <f t="shared" ref="D6" si="1">D5</f>
        <v>#REF!</v>
      </c>
    </row>
    <row r="7" spans="1:9" s="116" customFormat="1" ht="40.5">
      <c r="A7" s="117" t="s">
        <v>108</v>
      </c>
      <c r="B7" s="482" t="str">
        <f>'1. CUTTING'!L11</f>
        <v>SINGLE JERSEY 100% COTTON CM16/1_230GSM</v>
      </c>
      <c r="C7" s="483"/>
      <c r="D7" s="483"/>
    </row>
    <row r="8" spans="1:9" s="116" customFormat="1" ht="327" customHeight="1">
      <c r="A8" s="118" t="str">
        <f>'1. CUTTING'!D36</f>
        <v>VẢI CHÍNH + VIỀN CỔ</v>
      </c>
      <c r="B8" s="181"/>
      <c r="C8" s="181"/>
      <c r="D8" s="181"/>
      <c r="I8" s="119"/>
    </row>
    <row r="9" spans="1:9" s="116" customFormat="1" ht="40.5">
      <c r="A9" s="115" t="str">
        <f>'1. CUTTING'!B37</f>
        <v>RIB 1X1 320GSM</v>
      </c>
      <c r="B9" s="115" t="str">
        <f>'1. CUTTING'!E37</f>
        <v>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1"/>
      <c r="C10" s="181"/>
      <c r="D10" s="181"/>
    </row>
    <row r="11" spans="1:9" s="116" customFormat="1" ht="44.25" customHeight="1">
      <c r="A11" s="115" t="str">
        <f>'1. CUTTING'!B44</f>
        <v>CHỈ 40/2</v>
      </c>
      <c r="B11" s="233" t="str">
        <f>'1. CUTTING'!F44</f>
        <v>BLACK</v>
      </c>
      <c r="C11" s="233" t="e">
        <f>'1. CUTTING'!#REF!</f>
        <v>#REF!</v>
      </c>
      <c r="D11" s="233" t="e">
        <f>'1. CUTTING'!#REF!</f>
        <v>#REF!</v>
      </c>
    </row>
    <row r="12" spans="1:9" s="116" customFormat="1" ht="52.5">
      <c r="A12" s="118" t="s">
        <v>109</v>
      </c>
      <c r="B12" s="189"/>
      <c r="C12" s="189" t="e">
        <f>'1. CUTTING'!#REF!</f>
        <v>#REF!</v>
      </c>
      <c r="D12" s="189"/>
    </row>
    <row r="13" spans="1:9" s="116" customFormat="1" ht="81">
      <c r="A13" s="115" t="str">
        <f>'1. CUTTING'!B45</f>
        <v>NHÃN CHÍNH +SIZE</v>
      </c>
      <c r="B13" s="478" t="str">
        <f>'1. CUTTING'!F45</f>
        <v>BLACK</v>
      </c>
      <c r="C13" s="479"/>
      <c r="D13" s="479"/>
    </row>
    <row r="14" spans="1:9" s="116" customFormat="1" ht="341.45" customHeight="1">
      <c r="A14" s="120" t="s">
        <v>231</v>
      </c>
      <c r="B14" s="480"/>
      <c r="C14" s="481"/>
      <c r="D14" s="481"/>
    </row>
    <row r="15" spans="1:9" s="116" customFormat="1" ht="40.5">
      <c r="A15" s="115" t="str">
        <f>'1. CUTTING'!$B$46</f>
        <v>NHÃN SIZE</v>
      </c>
      <c r="B15" s="478" t="str">
        <f>'1. CUTTING'!F47</f>
        <v>BLACK</v>
      </c>
      <c r="C15" s="479"/>
      <c r="D15" s="479"/>
    </row>
    <row r="16" spans="1:9" s="116" customFormat="1" ht="341.45" customHeight="1">
      <c r="A16" s="120" t="s">
        <v>233</v>
      </c>
      <c r="B16" s="480"/>
      <c r="C16" s="481"/>
      <c r="D16" s="481"/>
    </row>
    <row r="17" spans="1:4" s="116" customFormat="1" ht="84" customHeight="1">
      <c r="A17" s="115" t="str">
        <f>'1. CUTTING'!$B$47</f>
        <v xml:space="preserve">NHÃN THÀNH PHẦN </v>
      </c>
      <c r="B17" s="478" t="s">
        <v>36</v>
      </c>
      <c r="C17" s="479"/>
      <c r="D17" s="479"/>
    </row>
    <row r="18" spans="1:4" s="116" customFormat="1" ht="341.45" customHeight="1">
      <c r="A18" s="120" t="s">
        <v>234</v>
      </c>
      <c r="B18" s="480"/>
      <c r="C18" s="481"/>
      <c r="D18" s="481"/>
    </row>
  </sheetData>
  <mergeCells count="7">
    <mergeCell ref="B17:D17"/>
    <mergeCell ref="B18:D18"/>
    <mergeCell ref="B7:D7"/>
    <mergeCell ref="B13:D13"/>
    <mergeCell ref="B14:D14"/>
    <mergeCell ref="B15:D15"/>
    <mergeCell ref="B16:D1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C6" zoomScale="60" zoomScaleNormal="65" zoomScalePageLayoutView="90" workbookViewId="0">
      <selection activeCell="I16" sqref="I16"/>
    </sheetView>
  </sheetViews>
  <sheetFormatPr defaultColWidth="12.140625" defaultRowHeight="15.75"/>
  <cols>
    <col min="1" max="1" width="4" style="359" customWidth="1"/>
    <col min="2" max="2" width="42.7109375" style="359" customWidth="1"/>
    <col min="3" max="3" width="36.5703125" style="359" customWidth="1"/>
    <col min="4" max="4" width="56.5703125" style="359" customWidth="1"/>
    <col min="5" max="5" width="29.42578125" style="359" customWidth="1"/>
    <col min="6" max="6" width="7.28515625" style="359" customWidth="1"/>
    <col min="7" max="19" width="12.140625" style="359"/>
    <col min="20" max="20" width="0.7109375" style="359" customWidth="1"/>
    <col min="21" max="16384" width="12.140625" style="359"/>
  </cols>
  <sheetData>
    <row r="1" spans="1:19" ht="16.5" thickBot="1">
      <c r="A1" s="493"/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</row>
    <row r="2" spans="1:19" s="362" customFormat="1" ht="18.75">
      <c r="A2" s="494"/>
      <c r="B2" s="494"/>
      <c r="C2" s="494"/>
      <c r="D2" s="494"/>
      <c r="E2" s="494"/>
      <c r="F2" s="360"/>
      <c r="G2" s="361"/>
      <c r="H2" s="495" t="str">
        <f>'[20]M-COVER PAGE'!D2</f>
        <v>Factory</v>
      </c>
      <c r="I2" s="496"/>
      <c r="J2" s="497">
        <f>'[20]M-COVER PAGE'!F2</f>
        <v>0</v>
      </c>
      <c r="K2" s="498"/>
      <c r="L2" s="499"/>
      <c r="M2" s="500" t="str">
        <f>'[20]M-COVER PAGE'!I2</f>
        <v>Sample size</v>
      </c>
      <c r="N2" s="496"/>
      <c r="O2" s="501" t="str">
        <f>'[20]M-COVER PAGE'!K2</f>
        <v>M</v>
      </c>
      <c r="P2" s="501"/>
      <c r="Q2" s="502"/>
      <c r="R2" s="503" t="s">
        <v>241</v>
      </c>
      <c r="S2" s="504"/>
    </row>
    <row r="3" spans="1:19" s="362" customFormat="1" ht="18.75">
      <c r="A3" s="494"/>
      <c r="B3" s="494"/>
      <c r="C3" s="494"/>
      <c r="D3" s="494"/>
      <c r="E3" s="494"/>
      <c r="F3" s="360"/>
      <c r="G3" s="361"/>
      <c r="H3" s="513" t="str">
        <f>'[20]M-COVER PAGE'!D3</f>
        <v xml:space="preserve">Style </v>
      </c>
      <c r="I3" s="490"/>
      <c r="J3" s="514" t="str">
        <f>'[20]M-COVER PAGE'!F3</f>
        <v>MSCHF</v>
      </c>
      <c r="K3" s="515"/>
      <c r="L3" s="516"/>
      <c r="M3" s="489" t="str">
        <f>'[20]M-COVER PAGE'!I3</f>
        <v xml:space="preserve">Size range </v>
      </c>
      <c r="N3" s="490"/>
      <c r="O3" s="491" t="str">
        <f>'[20]M-COVER PAGE'!K3</f>
        <v>XS - XL</v>
      </c>
      <c r="P3" s="491"/>
      <c r="Q3" s="492"/>
      <c r="R3" s="505"/>
      <c r="S3" s="506"/>
    </row>
    <row r="4" spans="1:19" s="362" customFormat="1" ht="18.75">
      <c r="A4" s="494"/>
      <c r="B4" s="494"/>
      <c r="C4" s="494"/>
      <c r="D4" s="494"/>
      <c r="E4" s="494"/>
      <c r="F4" s="360"/>
      <c r="G4" s="361"/>
      <c r="H4" s="513" t="str">
        <f>'[20]M-COVER PAGE'!D4</f>
        <v>Description</v>
      </c>
      <c r="I4" s="490"/>
      <c r="J4" s="486" t="str">
        <f>'[20]M-COVER PAGE'!F4</f>
        <v>RELAXED TEE</v>
      </c>
      <c r="K4" s="487"/>
      <c r="L4" s="488"/>
      <c r="M4" s="489">
        <f>'[20]M-COVER PAGE'!I4</f>
        <v>0</v>
      </c>
      <c r="N4" s="490"/>
      <c r="O4" s="491">
        <f>'[20]M-COVER PAGE'!K4</f>
        <v>0</v>
      </c>
      <c r="P4" s="491"/>
      <c r="Q4" s="492"/>
      <c r="R4" s="507"/>
      <c r="S4" s="508"/>
    </row>
    <row r="5" spans="1:19" s="362" customFormat="1" ht="18.75">
      <c r="A5" s="494"/>
      <c r="B5" s="494"/>
      <c r="C5" s="494"/>
      <c r="D5" s="494"/>
      <c r="E5" s="494"/>
      <c r="F5" s="360"/>
      <c r="G5" s="363"/>
      <c r="H5" s="484" t="str">
        <f>'[20]M-COVER PAGE'!D5</f>
        <v>CONCEPT</v>
      </c>
      <c r="I5" s="485"/>
      <c r="J5" s="486">
        <f>'[20]M-COVER PAGE'!F5</f>
        <v>0</v>
      </c>
      <c r="K5" s="487"/>
      <c r="L5" s="488"/>
      <c r="M5" s="489" t="str">
        <f>'[20]M-COVER PAGE'!I5</f>
        <v>Sample due date</v>
      </c>
      <c r="N5" s="490"/>
      <c r="O5" s="491">
        <f>'[20]M-COVER PAGE'!K5</f>
        <v>0</v>
      </c>
      <c r="P5" s="491"/>
      <c r="Q5" s="492"/>
      <c r="R5" s="507"/>
      <c r="S5" s="508"/>
    </row>
    <row r="6" spans="1:19" s="362" customFormat="1" ht="18.75">
      <c r="A6" s="494"/>
      <c r="B6" s="494"/>
      <c r="C6" s="494"/>
      <c r="D6" s="494"/>
      <c r="E6" s="494"/>
      <c r="F6" s="360"/>
      <c r="G6" s="361"/>
      <c r="H6" s="513" t="str">
        <f>'[20]M-COVER PAGE'!D6</f>
        <v>Date created</v>
      </c>
      <c r="I6" s="490"/>
      <c r="J6" s="517">
        <f>'[20]M-COVER PAGE'!F6</f>
        <v>45428</v>
      </c>
      <c r="K6" s="518"/>
      <c r="L6" s="519"/>
      <c r="M6" s="489" t="str">
        <f>'[20]M-COVER PAGE'!I6</f>
        <v>Reference style</v>
      </c>
      <c r="N6" s="490"/>
      <c r="O6" s="520">
        <f>'[20]M-COVER PAGE'!K6</f>
        <v>0</v>
      </c>
      <c r="P6" s="520"/>
      <c r="Q6" s="521"/>
      <c r="R6" s="509"/>
      <c r="S6" s="510"/>
    </row>
    <row r="7" spans="1:19" s="362" customFormat="1" ht="19.5" thickBot="1">
      <c r="A7" s="494"/>
      <c r="B7" s="494"/>
      <c r="C7" s="494"/>
      <c r="D7" s="494"/>
      <c r="E7" s="494"/>
      <c r="F7" s="360"/>
      <c r="G7" s="361"/>
      <c r="H7" s="522" t="str">
        <f>'[20]M-COVER PAGE'!D7</f>
        <v>Date revised</v>
      </c>
      <c r="I7" s="523"/>
      <c r="J7" s="524">
        <f>'[20]M-COVER PAGE'!F7</f>
        <v>0</v>
      </c>
      <c r="K7" s="525"/>
      <c r="L7" s="526"/>
      <c r="M7" s="527" t="str">
        <f>'[20]M-COVER PAGE'!I7</f>
        <v>STATUS</v>
      </c>
      <c r="N7" s="523"/>
      <c r="O7" s="528" t="str">
        <f>'[20]M-COVER PAGE'!K7</f>
        <v>SUBMIT PROTO</v>
      </c>
      <c r="P7" s="528"/>
      <c r="Q7" s="529"/>
      <c r="R7" s="511"/>
      <c r="S7" s="512"/>
    </row>
    <row r="8" spans="1:19" ht="9" customHeight="1">
      <c r="A8" s="493"/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</row>
    <row r="9" spans="1:19" ht="24" thickBot="1">
      <c r="A9" s="530"/>
      <c r="B9" s="530"/>
      <c r="C9" s="530"/>
      <c r="D9" s="530"/>
      <c r="E9" s="530"/>
      <c r="F9" s="364"/>
      <c r="G9" s="531" t="s">
        <v>242</v>
      </c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</row>
    <row r="10" spans="1:19" s="369" customFormat="1">
      <c r="A10" s="532" t="s">
        <v>243</v>
      </c>
      <c r="B10" s="533"/>
      <c r="C10" s="538" t="s">
        <v>244</v>
      </c>
      <c r="D10" s="365"/>
      <c r="E10" s="538" t="s">
        <v>245</v>
      </c>
      <c r="F10" s="366"/>
      <c r="G10" s="367">
        <v>45418</v>
      </c>
      <c r="H10" s="367">
        <v>45428</v>
      </c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8"/>
    </row>
    <row r="11" spans="1:19" ht="15.6" customHeight="1">
      <c r="A11" s="534"/>
      <c r="B11" s="535"/>
      <c r="C11" s="539"/>
      <c r="D11" s="370"/>
      <c r="E11" s="539"/>
      <c r="F11" s="371" t="s">
        <v>246</v>
      </c>
      <c r="G11" s="541" t="s">
        <v>247</v>
      </c>
      <c r="H11" s="541" t="s">
        <v>248</v>
      </c>
      <c r="I11" s="541" t="s">
        <v>249</v>
      </c>
      <c r="J11" s="541" t="s">
        <v>250</v>
      </c>
      <c r="K11" s="541" t="s">
        <v>251</v>
      </c>
      <c r="L11" s="541" t="s">
        <v>252</v>
      </c>
      <c r="M11" s="541" t="s">
        <v>253</v>
      </c>
      <c r="N11" s="541" t="s">
        <v>254</v>
      </c>
      <c r="O11" s="541" t="s">
        <v>255</v>
      </c>
      <c r="P11" s="541" t="s">
        <v>256</v>
      </c>
      <c r="Q11" s="541" t="s">
        <v>257</v>
      </c>
      <c r="R11" s="543" t="s">
        <v>258</v>
      </c>
      <c r="S11" s="545" t="s">
        <v>259</v>
      </c>
    </row>
    <row r="12" spans="1:19">
      <c r="A12" s="536"/>
      <c r="B12" s="537"/>
      <c r="C12" s="540"/>
      <c r="D12" s="372"/>
      <c r="E12" s="540"/>
      <c r="F12" s="373" t="s">
        <v>260</v>
      </c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4"/>
      <c r="S12" s="546"/>
    </row>
    <row r="13" spans="1:19" s="382" customFormat="1" ht="33" customHeight="1">
      <c r="A13" s="374"/>
      <c r="B13" s="375" t="s">
        <v>261</v>
      </c>
      <c r="C13" s="376" t="s">
        <v>262</v>
      </c>
      <c r="D13" s="376" t="s">
        <v>263</v>
      </c>
      <c r="E13" s="376" t="s">
        <v>264</v>
      </c>
      <c r="F13" s="377">
        <v>0.625</v>
      </c>
      <c r="G13" s="378">
        <v>28.5</v>
      </c>
      <c r="H13" s="379">
        <v>29.5</v>
      </c>
      <c r="I13" s="379"/>
      <c r="J13" s="380"/>
      <c r="K13" s="380"/>
      <c r="L13" s="379"/>
      <c r="M13" s="379"/>
      <c r="N13" s="379"/>
      <c r="O13" s="379"/>
      <c r="P13" s="379"/>
      <c r="Q13" s="379"/>
      <c r="R13" s="379"/>
      <c r="S13" s="381"/>
    </row>
    <row r="14" spans="1:19" s="382" customFormat="1" ht="33" customHeight="1">
      <c r="A14" s="383"/>
      <c r="B14" s="375" t="s">
        <v>265</v>
      </c>
      <c r="C14" s="376" t="s">
        <v>266</v>
      </c>
      <c r="D14" s="376" t="s">
        <v>267</v>
      </c>
      <c r="E14" s="376" t="s">
        <v>268</v>
      </c>
      <c r="F14" s="377">
        <v>0.75</v>
      </c>
      <c r="G14" s="378">
        <v>44</v>
      </c>
      <c r="H14" s="379">
        <v>45.5</v>
      </c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81"/>
    </row>
    <row r="15" spans="1:19" s="382" customFormat="1" ht="33" customHeight="1">
      <c r="A15" s="383"/>
      <c r="B15" s="375" t="s">
        <v>269</v>
      </c>
      <c r="C15" s="376"/>
      <c r="D15" s="376" t="s">
        <v>270</v>
      </c>
      <c r="E15" s="376" t="s">
        <v>271</v>
      </c>
      <c r="F15" s="377">
        <v>0.75</v>
      </c>
      <c r="G15" s="378">
        <v>44</v>
      </c>
      <c r="H15" s="379">
        <v>45.5</v>
      </c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81"/>
    </row>
    <row r="16" spans="1:19" s="382" customFormat="1" ht="33" customHeight="1">
      <c r="A16" s="383"/>
      <c r="B16" s="375" t="s">
        <v>272</v>
      </c>
      <c r="C16" s="376"/>
      <c r="D16" s="376" t="s">
        <v>219</v>
      </c>
      <c r="E16" s="376" t="s">
        <v>273</v>
      </c>
      <c r="F16" s="377">
        <v>0.125</v>
      </c>
      <c r="G16" s="378">
        <v>1</v>
      </c>
      <c r="H16" s="379">
        <v>1</v>
      </c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81"/>
    </row>
    <row r="17" spans="1:19" s="382" customFormat="1" ht="33" customHeight="1">
      <c r="A17" s="383"/>
      <c r="B17" s="375" t="s">
        <v>317</v>
      </c>
      <c r="C17" s="376"/>
      <c r="D17" s="376" t="s">
        <v>212</v>
      </c>
      <c r="E17" s="376" t="s">
        <v>274</v>
      </c>
      <c r="F17" s="377">
        <v>0.375</v>
      </c>
      <c r="G17" s="378">
        <v>18.75</v>
      </c>
      <c r="H17" s="379">
        <v>19.75</v>
      </c>
      <c r="I17" s="379"/>
      <c r="J17" s="380"/>
      <c r="K17" s="380"/>
      <c r="L17" s="379"/>
      <c r="M17" s="379"/>
      <c r="N17" s="379"/>
      <c r="O17" s="379"/>
      <c r="P17" s="379"/>
      <c r="Q17" s="379"/>
      <c r="R17" s="379"/>
      <c r="S17" s="381"/>
    </row>
    <row r="18" spans="1:19" s="382" customFormat="1" ht="33" customHeight="1">
      <c r="A18" s="383"/>
      <c r="B18" s="375" t="s">
        <v>318</v>
      </c>
      <c r="C18" s="376" t="s">
        <v>275</v>
      </c>
      <c r="D18" s="376" t="s">
        <v>276</v>
      </c>
      <c r="E18" s="376" t="s">
        <v>277</v>
      </c>
      <c r="F18" s="377">
        <v>0.375</v>
      </c>
      <c r="G18" s="378">
        <v>16.75</v>
      </c>
      <c r="H18" s="379">
        <v>17.75</v>
      </c>
      <c r="I18" s="379"/>
      <c r="J18" s="380"/>
      <c r="K18" s="380"/>
      <c r="L18" s="379"/>
      <c r="M18" s="379"/>
      <c r="N18" s="379"/>
      <c r="O18" s="379"/>
      <c r="P18" s="379"/>
      <c r="Q18" s="379"/>
      <c r="R18" s="379"/>
      <c r="S18" s="381"/>
    </row>
    <row r="19" spans="1:19" s="382" customFormat="1" ht="33" customHeight="1">
      <c r="A19" s="383"/>
      <c r="B19" s="375" t="s">
        <v>319</v>
      </c>
      <c r="C19" s="376" t="s">
        <v>275</v>
      </c>
      <c r="D19" s="376" t="s">
        <v>278</v>
      </c>
      <c r="E19" s="376" t="s">
        <v>279</v>
      </c>
      <c r="F19" s="377">
        <v>0.375</v>
      </c>
      <c r="G19" s="378">
        <v>17.75</v>
      </c>
      <c r="H19" s="379">
        <v>18.75</v>
      </c>
      <c r="I19" s="379"/>
      <c r="J19" s="380"/>
      <c r="K19" s="380"/>
      <c r="L19" s="379"/>
      <c r="M19" s="379"/>
      <c r="N19" s="379"/>
      <c r="O19" s="379"/>
      <c r="P19" s="379"/>
      <c r="Q19" s="379"/>
      <c r="R19" s="379"/>
      <c r="S19" s="381"/>
    </row>
    <row r="20" spans="1:19" s="382" customFormat="1" ht="33" customHeight="1">
      <c r="A20" s="383"/>
      <c r="B20" s="375" t="s">
        <v>280</v>
      </c>
      <c r="C20" s="376"/>
      <c r="D20" s="376" t="s">
        <v>281</v>
      </c>
      <c r="E20" s="376" t="s">
        <v>282</v>
      </c>
      <c r="F20" s="377">
        <v>0.125</v>
      </c>
      <c r="G20" s="378">
        <v>0</v>
      </c>
      <c r="H20" s="379">
        <v>0.375</v>
      </c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81"/>
    </row>
    <row r="21" spans="1:19" s="382" customFormat="1" ht="33" customHeight="1">
      <c r="A21" s="383"/>
      <c r="B21" s="375" t="s">
        <v>283</v>
      </c>
      <c r="C21" s="376"/>
      <c r="D21" s="376" t="s">
        <v>284</v>
      </c>
      <c r="E21" s="376" t="s">
        <v>285</v>
      </c>
      <c r="F21" s="377">
        <v>0.25</v>
      </c>
      <c r="G21" s="378">
        <v>2.25</v>
      </c>
      <c r="H21" s="379">
        <v>2.25</v>
      </c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81"/>
    </row>
    <row r="22" spans="1:19" s="382" customFormat="1" ht="33" customHeight="1">
      <c r="A22" s="383"/>
      <c r="B22" s="375" t="s">
        <v>320</v>
      </c>
      <c r="C22" s="376" t="s">
        <v>286</v>
      </c>
      <c r="D22" s="376" t="s">
        <v>117</v>
      </c>
      <c r="E22" s="376" t="s">
        <v>287</v>
      </c>
      <c r="F22" s="377">
        <v>0.375</v>
      </c>
      <c r="G22" s="378">
        <v>18.75</v>
      </c>
      <c r="H22" s="379">
        <v>19</v>
      </c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81"/>
    </row>
    <row r="23" spans="1:19" s="382" customFormat="1" ht="33" customHeight="1">
      <c r="A23" s="383"/>
      <c r="B23" s="375" t="s">
        <v>288</v>
      </c>
      <c r="C23" s="376" t="s">
        <v>289</v>
      </c>
      <c r="D23" s="376" t="s">
        <v>116</v>
      </c>
      <c r="E23" s="384" t="s">
        <v>290</v>
      </c>
      <c r="F23" s="377">
        <v>0.375</v>
      </c>
      <c r="G23" s="378">
        <v>9.25</v>
      </c>
      <c r="H23" s="379">
        <v>10</v>
      </c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81"/>
    </row>
    <row r="24" spans="1:19" s="382" customFormat="1" ht="33" customHeight="1">
      <c r="A24" s="383"/>
      <c r="B24" s="375" t="s">
        <v>291</v>
      </c>
      <c r="C24" s="376" t="s">
        <v>266</v>
      </c>
      <c r="D24" s="376" t="s">
        <v>292</v>
      </c>
      <c r="E24" s="384" t="s">
        <v>293</v>
      </c>
      <c r="F24" s="377">
        <v>0.5</v>
      </c>
      <c r="G24" s="378">
        <v>16</v>
      </c>
      <c r="H24" s="379">
        <v>16.75</v>
      </c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81"/>
    </row>
    <row r="25" spans="1:19" s="382" customFormat="1" ht="33" customHeight="1">
      <c r="A25" s="383"/>
      <c r="B25" s="385" t="s">
        <v>321</v>
      </c>
      <c r="C25" s="376" t="s">
        <v>294</v>
      </c>
      <c r="D25" s="376" t="s">
        <v>295</v>
      </c>
      <c r="E25" s="384" t="s">
        <v>296</v>
      </c>
      <c r="F25" s="377">
        <v>0.5</v>
      </c>
      <c r="G25" s="378">
        <v>14.75</v>
      </c>
      <c r="H25" s="379">
        <v>16</v>
      </c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81"/>
    </row>
    <row r="26" spans="1:19" s="382" customFormat="1" ht="33" customHeight="1">
      <c r="A26" s="383"/>
      <c r="B26" s="375" t="s">
        <v>297</v>
      </c>
      <c r="C26" s="376"/>
      <c r="D26" s="376" t="s">
        <v>298</v>
      </c>
      <c r="E26" s="384" t="s">
        <v>299</v>
      </c>
      <c r="F26" s="377">
        <v>0.125</v>
      </c>
      <c r="G26" s="378">
        <v>1</v>
      </c>
      <c r="H26" s="379">
        <v>1</v>
      </c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81"/>
    </row>
    <row r="27" spans="1:19" s="382" customFormat="1" ht="33" customHeight="1">
      <c r="A27" s="383"/>
      <c r="B27" s="375" t="s">
        <v>300</v>
      </c>
      <c r="C27" s="376" t="s">
        <v>301</v>
      </c>
      <c r="D27" s="376" t="s">
        <v>302</v>
      </c>
      <c r="E27" s="384" t="s">
        <v>303</v>
      </c>
      <c r="F27" s="377">
        <v>0.25</v>
      </c>
      <c r="G27" s="378">
        <v>8</v>
      </c>
      <c r="H27" s="379">
        <v>8</v>
      </c>
      <c r="I27" s="379"/>
      <c r="J27" s="380"/>
      <c r="K27" s="380"/>
      <c r="L27" s="379"/>
      <c r="M27" s="379"/>
      <c r="N27" s="379"/>
      <c r="O27" s="379"/>
      <c r="P27" s="379"/>
      <c r="Q27" s="379"/>
      <c r="R27" s="379"/>
      <c r="S27" s="381"/>
    </row>
    <row r="28" spans="1:19" s="382" customFormat="1" ht="33" customHeight="1">
      <c r="A28" s="383"/>
      <c r="B28" s="375" t="s">
        <v>304</v>
      </c>
      <c r="C28" s="376" t="s">
        <v>305</v>
      </c>
      <c r="D28" s="376" t="s">
        <v>226</v>
      </c>
      <c r="E28" s="384" t="s">
        <v>306</v>
      </c>
      <c r="F28" s="377">
        <v>0.25</v>
      </c>
      <c r="G28" s="378">
        <v>4.75</v>
      </c>
      <c r="H28" s="379">
        <v>4.625</v>
      </c>
      <c r="I28" s="379"/>
      <c r="J28" s="380"/>
      <c r="K28" s="380"/>
      <c r="L28" s="379"/>
      <c r="M28" s="379"/>
      <c r="N28" s="379"/>
      <c r="O28" s="379"/>
      <c r="P28" s="379"/>
      <c r="Q28" s="379"/>
      <c r="R28" s="379"/>
      <c r="S28" s="381"/>
    </row>
    <row r="29" spans="1:19" s="382" customFormat="1" ht="33" customHeight="1">
      <c r="A29" s="383"/>
      <c r="B29" s="375" t="s">
        <v>307</v>
      </c>
      <c r="C29" s="376" t="s">
        <v>305</v>
      </c>
      <c r="D29" s="376" t="s">
        <v>227</v>
      </c>
      <c r="E29" s="384" t="s">
        <v>308</v>
      </c>
      <c r="F29" s="377">
        <v>0.125</v>
      </c>
      <c r="G29" s="378">
        <v>1.25</v>
      </c>
      <c r="H29" s="379">
        <v>1.375</v>
      </c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81"/>
    </row>
    <row r="30" spans="1:19" s="382" customFormat="1" ht="33" customHeight="1">
      <c r="A30" s="383"/>
      <c r="B30" s="375" t="s">
        <v>309</v>
      </c>
      <c r="C30" s="376"/>
      <c r="D30" s="376" t="s">
        <v>113</v>
      </c>
      <c r="E30" s="384" t="s">
        <v>310</v>
      </c>
      <c r="F30" s="377">
        <v>0.125</v>
      </c>
      <c r="G30" s="378">
        <v>1</v>
      </c>
      <c r="H30" s="379">
        <v>0.875</v>
      </c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81"/>
    </row>
    <row r="31" spans="1:19" s="382" customFormat="1" ht="33" customHeight="1">
      <c r="A31" s="383"/>
      <c r="B31" s="375" t="s">
        <v>311</v>
      </c>
      <c r="C31" s="376"/>
      <c r="D31" s="376" t="s">
        <v>137</v>
      </c>
      <c r="E31" s="384" t="s">
        <v>312</v>
      </c>
      <c r="F31" s="386">
        <v>6.25E-2</v>
      </c>
      <c r="G31" s="378">
        <v>0.375</v>
      </c>
      <c r="H31" s="379">
        <v>0.375</v>
      </c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81"/>
    </row>
    <row r="32" spans="1:19" s="382" customFormat="1" ht="33" customHeight="1">
      <c r="A32" s="383"/>
      <c r="B32" s="375" t="s">
        <v>313</v>
      </c>
      <c r="C32" s="376" t="s">
        <v>314</v>
      </c>
      <c r="D32" s="376" t="s">
        <v>315</v>
      </c>
      <c r="E32" s="387" t="s">
        <v>316</v>
      </c>
      <c r="F32" s="377">
        <v>0.25</v>
      </c>
      <c r="G32" s="378">
        <v>3.25</v>
      </c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81"/>
    </row>
    <row r="33" spans="1:19" s="382" customFormat="1" ht="33" customHeight="1">
      <c r="A33" s="383"/>
      <c r="B33" s="375"/>
      <c r="C33" s="376"/>
      <c r="D33" s="376"/>
      <c r="E33" s="387"/>
      <c r="F33" s="377"/>
      <c r="G33" s="378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88"/>
    </row>
    <row r="34" spans="1:19" s="382" customFormat="1" ht="33" customHeight="1">
      <c r="A34" s="383"/>
      <c r="B34" s="375"/>
      <c r="C34" s="376"/>
      <c r="D34" s="376"/>
      <c r="E34" s="387"/>
      <c r="F34" s="377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88"/>
    </row>
    <row r="35" spans="1:19" s="382" customFormat="1" ht="33" customHeight="1" thickBot="1">
      <c r="A35" s="389"/>
      <c r="B35" s="390"/>
      <c r="C35" s="391"/>
      <c r="D35" s="391"/>
      <c r="E35" s="392"/>
      <c r="F35" s="393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5"/>
    </row>
  </sheetData>
  <mergeCells count="46"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R11:R12"/>
    <mergeCell ref="S11:S12"/>
    <mergeCell ref="K11:K12"/>
    <mergeCell ref="L11:L12"/>
    <mergeCell ref="M11:M12"/>
    <mergeCell ref="N11:N12"/>
    <mergeCell ref="H7:I7"/>
    <mergeCell ref="J7:L7"/>
    <mergeCell ref="M7:N7"/>
    <mergeCell ref="O7:Q7"/>
    <mergeCell ref="A8:S8"/>
    <mergeCell ref="J4:L4"/>
    <mergeCell ref="M4:N4"/>
    <mergeCell ref="O4:Q4"/>
    <mergeCell ref="H6:I6"/>
    <mergeCell ref="J6:L6"/>
    <mergeCell ref="M6:N6"/>
    <mergeCell ref="O6:Q6"/>
    <mergeCell ref="H5:I5"/>
    <mergeCell ref="J5:L5"/>
    <mergeCell ref="M5:N5"/>
    <mergeCell ref="O5:Q5"/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</mergeCells>
  <printOptions horizontalCentered="1" verticalCentered="1"/>
  <pageMargins left="0.25" right="0.25" top="0.75" bottom="0.75" header="0.3" footer="0.3"/>
  <pageSetup scale="40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40625" defaultRowHeight="16.5"/>
  <cols>
    <col min="1" max="1" width="8.42578125" style="76" customWidth="1"/>
    <col min="2" max="2" width="24.5703125" style="76" customWidth="1"/>
    <col min="3" max="3" width="26" style="76" customWidth="1"/>
    <col min="4" max="4" width="22.5703125" style="76" customWidth="1"/>
    <col min="5" max="5" width="26.140625" style="76" customWidth="1"/>
    <col min="6" max="6" width="18" style="76" customWidth="1"/>
    <col min="7" max="7" width="17.85546875" style="77" customWidth="1"/>
    <col min="8" max="8" width="16" style="76" customWidth="1"/>
    <col min="9" max="9" width="18.5703125" style="76" customWidth="1"/>
    <col min="10" max="10" width="16" style="76" customWidth="1"/>
    <col min="11" max="11" width="19" style="76" customWidth="1"/>
    <col min="12" max="12" width="18.85546875" style="76" customWidth="1"/>
    <col min="13" max="13" width="14.140625" style="76" customWidth="1"/>
    <col min="14" max="15" width="13.42578125" style="76" customWidth="1"/>
    <col min="16" max="16" width="20.85546875" style="76" customWidth="1"/>
    <col min="17" max="17" width="15" style="76" bestFit="1" customWidth="1"/>
    <col min="18" max="21" width="11.140625" style="76" bestFit="1" customWidth="1"/>
    <col min="22" max="22" width="9.140625" style="76" bestFit="1" customWidth="1"/>
    <col min="23" max="23" width="16.42578125" style="76" bestFit="1" customWidth="1"/>
    <col min="24" max="16384" width="9.140625" style="76"/>
  </cols>
  <sheetData>
    <row r="1" spans="1:16" s="4" customFormat="1" ht="29.4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5" t="s">
        <v>0</v>
      </c>
      <c r="N1" s="445" t="s">
        <v>0</v>
      </c>
      <c r="O1" s="567" t="s">
        <v>1</v>
      </c>
      <c r="P1" s="567"/>
    </row>
    <row r="2" spans="1:16" s="4" customFormat="1" ht="29.4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5" t="s">
        <v>2</v>
      </c>
      <c r="N2" s="445" t="s">
        <v>2</v>
      </c>
      <c r="O2" s="568" t="s">
        <v>3</v>
      </c>
      <c r="P2" s="568"/>
    </row>
    <row r="3" spans="1:16" s="4" customFormat="1" ht="29.4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5" t="s">
        <v>4</v>
      </c>
      <c r="N3" s="445" t="s">
        <v>4</v>
      </c>
      <c r="O3" s="569" t="s">
        <v>5</v>
      </c>
      <c r="P3" s="567"/>
    </row>
    <row r="4" spans="1:16" s="5" customFormat="1" ht="39.6" customHeight="1" thickBot="1">
      <c r="B4" s="6" t="s">
        <v>118</v>
      </c>
      <c r="G4" s="7"/>
    </row>
    <row r="5" spans="1:16" s="5" customFormat="1" ht="38.1" customHeight="1">
      <c r="B5" s="8" t="s">
        <v>7</v>
      </c>
      <c r="C5" s="8"/>
      <c r="D5" s="6"/>
      <c r="F5" s="9"/>
      <c r="G5" s="579" t="s">
        <v>119</v>
      </c>
      <c r="H5" s="580"/>
      <c r="I5" s="580"/>
      <c r="J5" s="580"/>
      <c r="K5" s="580"/>
      <c r="L5" s="581"/>
    </row>
    <row r="6" spans="1:16" s="10" customFormat="1" ht="38.1" customHeight="1">
      <c r="B6" s="11" t="s">
        <v>8</v>
      </c>
      <c r="C6" s="11"/>
      <c r="D6" s="12" t="s">
        <v>120</v>
      </c>
      <c r="E6" s="145"/>
      <c r="F6" s="11"/>
      <c r="G6" s="582"/>
      <c r="H6" s="583"/>
      <c r="I6" s="583"/>
      <c r="J6" s="583"/>
      <c r="K6" s="583"/>
      <c r="L6" s="584"/>
      <c r="M6" s="13"/>
      <c r="N6" s="13"/>
      <c r="O6" s="13"/>
      <c r="P6" s="13"/>
    </row>
    <row r="7" spans="1:16" s="10" customFormat="1" ht="38.1" customHeight="1">
      <c r="B7" s="11" t="s">
        <v>9</v>
      </c>
      <c r="C7" s="11"/>
      <c r="D7" s="12" t="s">
        <v>121</v>
      </c>
      <c r="E7" s="12"/>
      <c r="F7" s="11"/>
      <c r="G7" s="582"/>
      <c r="H7" s="583"/>
      <c r="I7" s="583"/>
      <c r="J7" s="583"/>
      <c r="K7" s="583"/>
      <c r="L7" s="584"/>
      <c r="M7" s="13"/>
      <c r="N7" s="13"/>
      <c r="O7" s="13"/>
      <c r="P7" s="13"/>
    </row>
    <row r="8" spans="1:16" s="10" customFormat="1" ht="38.1" customHeight="1" thickBot="1">
      <c r="B8" s="11" t="s">
        <v>10</v>
      </c>
      <c r="C8" s="11"/>
      <c r="D8" s="180" t="s">
        <v>122</v>
      </c>
      <c r="E8" s="153"/>
      <c r="F8" s="153"/>
      <c r="G8" s="585"/>
      <c r="H8" s="586"/>
      <c r="I8" s="586"/>
      <c r="J8" s="586"/>
      <c r="K8" s="586"/>
      <c r="L8" s="587"/>
      <c r="M8" s="13"/>
      <c r="N8" s="13"/>
      <c r="O8" s="13"/>
      <c r="P8" s="13"/>
    </row>
    <row r="9" spans="1:16" s="14" customFormat="1" ht="39">
      <c r="B9" s="15" t="s">
        <v>11</v>
      </c>
      <c r="C9" s="15"/>
      <c r="D9" s="166" t="s">
        <v>123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>
      <c r="B10" s="19" t="s">
        <v>12</v>
      </c>
      <c r="C10" s="19"/>
      <c r="D10" s="20" t="s">
        <v>124</v>
      </c>
      <c r="E10" s="20"/>
      <c r="F10" s="20"/>
      <c r="G10" s="21"/>
      <c r="H10" s="20"/>
      <c r="I10" s="22"/>
      <c r="J10" s="22" t="s">
        <v>13</v>
      </c>
      <c r="K10" s="22"/>
      <c r="L10" s="22" t="s">
        <v>125</v>
      </c>
      <c r="M10" s="23"/>
      <c r="N10" s="23"/>
      <c r="O10" s="23"/>
      <c r="P10" s="23"/>
    </row>
    <row r="11" spans="1:16" s="14" customFormat="1" ht="60.6" customHeight="1">
      <c r="B11" s="22" t="s">
        <v>14</v>
      </c>
      <c r="C11" s="22"/>
      <c r="D11" s="154"/>
      <c r="E11" s="155"/>
      <c r="F11" s="155"/>
      <c r="G11" s="24"/>
      <c r="H11" s="25"/>
      <c r="I11" s="22"/>
      <c r="J11" s="22" t="s">
        <v>15</v>
      </c>
      <c r="K11" s="22"/>
      <c r="L11" s="588" t="s">
        <v>126</v>
      </c>
      <c r="M11" s="588"/>
      <c r="N11" s="588"/>
      <c r="O11" s="588"/>
      <c r="P11" s="588"/>
    </row>
    <row r="12" spans="1:16" s="14" customFormat="1" ht="33">
      <c r="B12" s="22" t="s">
        <v>16</v>
      </c>
      <c r="C12" s="22"/>
      <c r="D12" s="26"/>
      <c r="E12" s="22"/>
      <c r="F12" s="22"/>
      <c r="G12" s="27"/>
      <c r="H12" s="28"/>
      <c r="I12" s="22"/>
      <c r="J12" s="203" t="s">
        <v>17</v>
      </c>
      <c r="L12" s="22" t="s">
        <v>127</v>
      </c>
      <c r="M12" s="22"/>
      <c r="N12" s="28"/>
      <c r="O12" s="28"/>
      <c r="P12" s="23"/>
    </row>
    <row r="13" spans="1:16" s="14" customFormat="1" ht="33">
      <c r="B13" s="576"/>
      <c r="C13" s="576"/>
      <c r="D13" s="576"/>
      <c r="E13" s="576"/>
      <c r="F13" s="576"/>
      <c r="G13" s="27"/>
      <c r="H13" s="28"/>
      <c r="I13" s="22"/>
      <c r="J13" s="22" t="s">
        <v>19</v>
      </c>
      <c r="K13" s="22"/>
      <c r="L13" s="22" t="s">
        <v>128</v>
      </c>
      <c r="M13" s="28"/>
      <c r="N13" s="23"/>
      <c r="O13" s="23"/>
      <c r="P13" s="28"/>
    </row>
    <row r="14" spans="1:16" s="14" customFormat="1" ht="33">
      <c r="B14" s="22" t="s">
        <v>21</v>
      </c>
      <c r="C14" s="22"/>
      <c r="D14" s="22" t="s">
        <v>22</v>
      </c>
      <c r="E14" s="22"/>
      <c r="F14" s="22"/>
      <c r="G14" s="29"/>
      <c r="H14" s="22"/>
      <c r="I14" s="22"/>
      <c r="J14" s="22" t="s">
        <v>23</v>
      </c>
      <c r="K14" s="22"/>
      <c r="L14" s="23" t="s">
        <v>129</v>
      </c>
      <c r="M14" s="23"/>
      <c r="N14" s="23"/>
      <c r="O14" s="23"/>
      <c r="P14" s="23"/>
    </row>
    <row r="15" spans="1:16" s="14" customFormat="1" ht="21" customHeight="1">
      <c r="B15" s="30" t="s">
        <v>24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450000000000003" customHeight="1">
      <c r="B17" s="34"/>
      <c r="C17" s="137" t="s">
        <v>25</v>
      </c>
      <c r="D17" s="137" t="s">
        <v>26</v>
      </c>
      <c r="E17" s="35" t="s">
        <v>27</v>
      </c>
      <c r="F17" s="35"/>
      <c r="G17" s="35" t="s">
        <v>112</v>
      </c>
      <c r="H17" s="35" t="s">
        <v>28</v>
      </c>
      <c r="I17" s="35" t="s">
        <v>29</v>
      </c>
      <c r="J17" s="35" t="s">
        <v>30</v>
      </c>
      <c r="K17" s="35" t="s">
        <v>31</v>
      </c>
      <c r="L17" s="35" t="s">
        <v>32</v>
      </c>
      <c r="M17" s="35"/>
      <c r="N17" s="35"/>
      <c r="O17" s="35"/>
      <c r="P17" s="139" t="s">
        <v>34</v>
      </c>
    </row>
    <row r="18" spans="2:22" s="5" customFormat="1" ht="35.450000000000003" customHeight="1">
      <c r="B18" s="138" t="s">
        <v>35</v>
      </c>
      <c r="C18" s="36"/>
      <c r="D18" s="37" t="s">
        <v>130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450000000000003" customHeight="1">
      <c r="B19" s="138" t="s">
        <v>37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450000000000003" customHeight="1">
      <c r="B20" s="141" t="s">
        <v>38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450000000000003" customHeight="1">
      <c r="B22" s="34"/>
      <c r="C22" s="137" t="s">
        <v>25</v>
      </c>
      <c r="D22" s="137" t="s">
        <v>26</v>
      </c>
      <c r="E22" s="35" t="s">
        <v>27</v>
      </c>
      <c r="F22" s="35"/>
      <c r="G22" s="35" t="s">
        <v>112</v>
      </c>
      <c r="H22" s="35" t="s">
        <v>28</v>
      </c>
      <c r="I22" s="35" t="s">
        <v>29</v>
      </c>
      <c r="J22" s="35" t="s">
        <v>30</v>
      </c>
      <c r="K22" s="35" t="s">
        <v>31</v>
      </c>
      <c r="L22" s="35" t="s">
        <v>32</v>
      </c>
      <c r="M22" s="35"/>
      <c r="N22" s="35"/>
      <c r="O22" s="35"/>
      <c r="P22" s="139" t="s">
        <v>34</v>
      </c>
    </row>
    <row r="23" spans="2:22" s="5" customFormat="1" ht="35.450000000000003" customHeight="1">
      <c r="B23" s="138" t="s">
        <v>35</v>
      </c>
      <c r="C23" s="36"/>
      <c r="D23" s="37" t="s">
        <v>131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450000000000003" customHeight="1">
      <c r="B24" s="138" t="s">
        <v>37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450000000000003" customHeight="1">
      <c r="B25" s="141" t="s">
        <v>38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450000000000003" customHeight="1">
      <c r="B27" s="34"/>
      <c r="C27" s="137" t="s">
        <v>25</v>
      </c>
      <c r="D27" s="137" t="s">
        <v>26</v>
      </c>
      <c r="E27" s="35" t="s">
        <v>27</v>
      </c>
      <c r="F27" s="35"/>
      <c r="G27" s="35" t="s">
        <v>112</v>
      </c>
      <c r="H27" s="35" t="s">
        <v>28</v>
      </c>
      <c r="I27" s="35" t="s">
        <v>29</v>
      </c>
      <c r="J27" s="35" t="s">
        <v>30</v>
      </c>
      <c r="K27" s="35" t="s">
        <v>31</v>
      </c>
      <c r="L27" s="35" t="s">
        <v>32</v>
      </c>
      <c r="M27" s="35"/>
      <c r="N27" s="35"/>
      <c r="O27" s="35"/>
      <c r="P27" s="139" t="s">
        <v>34</v>
      </c>
    </row>
    <row r="28" spans="2:22" s="5" customFormat="1" ht="35.450000000000003" customHeight="1">
      <c r="B28" s="138" t="s">
        <v>35</v>
      </c>
      <c r="C28" s="36"/>
      <c r="D28" s="37" t="s">
        <v>132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450000000000003" customHeight="1">
      <c r="B29" s="138" t="s">
        <v>37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450000000000003" customHeight="1">
      <c r="B30" s="141" t="s">
        <v>38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450000000000003" customHeight="1">
      <c r="B32" s="34"/>
      <c r="C32" s="137" t="s">
        <v>25</v>
      </c>
      <c r="D32" s="137" t="s">
        <v>26</v>
      </c>
      <c r="E32" s="35" t="s">
        <v>27</v>
      </c>
      <c r="F32" s="35"/>
      <c r="G32" s="35" t="s">
        <v>112</v>
      </c>
      <c r="H32" s="35" t="s">
        <v>28</v>
      </c>
      <c r="I32" s="35" t="s">
        <v>29</v>
      </c>
      <c r="J32" s="35" t="s">
        <v>30</v>
      </c>
      <c r="K32" s="35" t="s">
        <v>31</v>
      </c>
      <c r="L32" s="35" t="s">
        <v>32</v>
      </c>
      <c r="M32" s="35"/>
      <c r="N32" s="35"/>
      <c r="O32" s="35"/>
      <c r="P32" s="139" t="s">
        <v>34</v>
      </c>
    </row>
    <row r="33" spans="1:23" s="5" customFormat="1" ht="35.450000000000003" customHeight="1">
      <c r="B33" s="138" t="s">
        <v>35</v>
      </c>
      <c r="C33" s="36"/>
      <c r="D33" s="37" t="s">
        <v>133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450000000000003" customHeight="1">
      <c r="B34" s="138" t="s">
        <v>37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450000000000003" customHeight="1">
      <c r="B35" s="141" t="s">
        <v>38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42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43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75" thickBot="1">
      <c r="A40" s="577" t="s">
        <v>44</v>
      </c>
      <c r="B40" s="578"/>
      <c r="C40" s="578"/>
      <c r="D40" s="123" t="s">
        <v>45</v>
      </c>
      <c r="E40" s="124" t="s">
        <v>46</v>
      </c>
      <c r="F40" s="123" t="s">
        <v>47</v>
      </c>
      <c r="G40" s="125" t="s">
        <v>48</v>
      </c>
      <c r="H40" s="125" t="s">
        <v>49</v>
      </c>
      <c r="I40" s="125" t="s">
        <v>50</v>
      </c>
      <c r="J40" s="125" t="s">
        <v>51</v>
      </c>
      <c r="K40" s="125" t="s">
        <v>134</v>
      </c>
      <c r="L40" s="125" t="s">
        <v>53</v>
      </c>
      <c r="M40" s="571" t="s">
        <v>54</v>
      </c>
      <c r="N40" s="572"/>
      <c r="O40" s="572"/>
      <c r="P40" s="573"/>
    </row>
    <row r="41" spans="1:23" s="14" customFormat="1" ht="45.95" customHeight="1">
      <c r="A41" s="462" t="str">
        <f>D18</f>
        <v xml:space="preserve">DARKEST BLACK       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570"/>
    </row>
    <row r="42" spans="1:23" s="14" customFormat="1" ht="105.95" customHeight="1">
      <c r="A42" s="191">
        <v>1</v>
      </c>
      <c r="B42" s="422" t="str">
        <f>L11</f>
        <v>FRENCH TERRY 100% ORGANIC COTTON 430GSM</v>
      </c>
      <c r="C42" s="422"/>
      <c r="D42" s="146" t="s">
        <v>135</v>
      </c>
      <c r="E42" s="146" t="str">
        <f>A41</f>
        <v xml:space="preserve">DARKEST BLACK       </v>
      </c>
      <c r="F42" s="160" t="s">
        <v>30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460"/>
      <c r="N42" s="461"/>
      <c r="O42" s="461"/>
      <c r="P42" s="461"/>
    </row>
    <row r="43" spans="1:23" s="14" customFormat="1" ht="105.95" customHeight="1">
      <c r="A43" s="191">
        <v>2</v>
      </c>
      <c r="B43" s="422" t="s">
        <v>136</v>
      </c>
      <c r="C43" s="422"/>
      <c r="D43" s="146" t="s">
        <v>137</v>
      </c>
      <c r="E43" s="146" t="str">
        <f>E42</f>
        <v xml:space="preserve">DARKEST BLACK       </v>
      </c>
      <c r="F43" s="160" t="s">
        <v>30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460"/>
      <c r="N43" s="461"/>
      <c r="O43" s="461"/>
      <c r="P43" s="461"/>
    </row>
    <row r="44" spans="1:23" s="14" customFormat="1" ht="105.95" customHeight="1">
      <c r="A44" s="191">
        <v>3</v>
      </c>
      <c r="B44" s="422" t="s">
        <v>138</v>
      </c>
      <c r="C44" s="422"/>
      <c r="D44" s="146" t="s">
        <v>139</v>
      </c>
      <c r="E44" s="146" t="str">
        <f>E43</f>
        <v xml:space="preserve">DARKEST BLACK       </v>
      </c>
      <c r="F44" s="160" t="s">
        <v>30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460"/>
      <c r="N44" s="461"/>
      <c r="O44" s="461"/>
      <c r="P44" s="461"/>
    </row>
    <row r="45" spans="1:23" s="14" customFormat="1" ht="45.95" customHeight="1">
      <c r="A45" s="461" t="str">
        <f>D23</f>
        <v xml:space="preserve">HYPER LILAC         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</row>
    <row r="46" spans="1:23" s="14" customFormat="1" ht="105.95" customHeight="1">
      <c r="A46" s="191">
        <v>1</v>
      </c>
      <c r="B46" s="422" t="str">
        <f>L11</f>
        <v>FRENCH TERRY 100% ORGANIC COTTON 430GSM</v>
      </c>
      <c r="C46" s="422"/>
      <c r="D46" s="146" t="s">
        <v>135</v>
      </c>
      <c r="E46" s="146" t="str">
        <f>A45</f>
        <v xml:space="preserve">HYPER LILAC         </v>
      </c>
      <c r="F46" s="160" t="s">
        <v>30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460"/>
      <c r="N46" s="461"/>
      <c r="O46" s="461"/>
      <c r="P46" s="461"/>
    </row>
    <row r="47" spans="1:23" s="14" customFormat="1" ht="105.95" customHeight="1">
      <c r="A47" s="191">
        <v>2</v>
      </c>
      <c r="B47" s="422" t="s">
        <v>136</v>
      </c>
      <c r="C47" s="422"/>
      <c r="D47" s="146" t="s">
        <v>137</v>
      </c>
      <c r="E47" s="146" t="str">
        <f>E46</f>
        <v xml:space="preserve">HYPER LILAC         </v>
      </c>
      <c r="F47" s="160" t="s">
        <v>30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460"/>
      <c r="N47" s="461"/>
      <c r="O47" s="461"/>
      <c r="P47" s="461"/>
    </row>
    <row r="48" spans="1:23" s="14" customFormat="1" ht="105.95" customHeight="1">
      <c r="A48" s="191">
        <v>3</v>
      </c>
      <c r="B48" s="422" t="s">
        <v>138</v>
      </c>
      <c r="C48" s="422"/>
      <c r="D48" s="146" t="s">
        <v>139</v>
      </c>
      <c r="E48" s="146" t="str">
        <f>E47</f>
        <v xml:space="preserve">HYPER LILAC         </v>
      </c>
      <c r="F48" s="160" t="s">
        <v>30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460"/>
      <c r="N48" s="461"/>
      <c r="O48" s="461"/>
      <c r="P48" s="461"/>
    </row>
    <row r="49" spans="1:16" s="14" customFormat="1" ht="45.95" customHeight="1">
      <c r="A49" s="461" t="str">
        <f>D28</f>
        <v xml:space="preserve">ATOMIC BLASTER      </v>
      </c>
      <c r="B49" s="461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</row>
    <row r="50" spans="1:16" s="14" customFormat="1" ht="105.95" customHeight="1">
      <c r="A50" s="191">
        <v>1</v>
      </c>
      <c r="B50" s="422" t="str">
        <f>L11</f>
        <v>FRENCH TERRY 100% ORGANIC COTTON 430GSM</v>
      </c>
      <c r="C50" s="422"/>
      <c r="D50" s="146" t="s">
        <v>135</v>
      </c>
      <c r="E50" s="146" t="str">
        <f>A49</f>
        <v xml:space="preserve">ATOMIC BLASTER      </v>
      </c>
      <c r="F50" s="160" t="s">
        <v>30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460"/>
      <c r="N50" s="461"/>
      <c r="O50" s="461"/>
      <c r="P50" s="461"/>
    </row>
    <row r="51" spans="1:16" s="14" customFormat="1" ht="105.95" customHeight="1">
      <c r="A51" s="191">
        <v>2</v>
      </c>
      <c r="B51" s="422" t="s">
        <v>136</v>
      </c>
      <c r="C51" s="422"/>
      <c r="D51" s="146" t="s">
        <v>137</v>
      </c>
      <c r="E51" s="146" t="str">
        <f>E50</f>
        <v xml:space="preserve">ATOMIC BLASTER      </v>
      </c>
      <c r="F51" s="160" t="s">
        <v>30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460"/>
      <c r="N51" s="461"/>
      <c r="O51" s="461"/>
      <c r="P51" s="461"/>
    </row>
    <row r="52" spans="1:16" s="14" customFormat="1" ht="105.95" customHeight="1">
      <c r="A52" s="191">
        <v>3</v>
      </c>
      <c r="B52" s="422" t="s">
        <v>138</v>
      </c>
      <c r="C52" s="422"/>
      <c r="D52" s="146" t="s">
        <v>139</v>
      </c>
      <c r="E52" s="146" t="str">
        <f>E51</f>
        <v xml:space="preserve">ATOMIC BLASTER      </v>
      </c>
      <c r="F52" s="160" t="s">
        <v>30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460"/>
      <c r="N52" s="461"/>
      <c r="O52" s="461"/>
      <c r="P52" s="461"/>
    </row>
    <row r="53" spans="1:16" s="14" customFormat="1" ht="45.95" customHeight="1">
      <c r="A53" s="461" t="str">
        <f>D33</f>
        <v xml:space="preserve">OPTIC WHITE         </v>
      </c>
      <c r="B53" s="461"/>
      <c r="C53" s="461"/>
      <c r="D53" s="461"/>
      <c r="E53" s="461"/>
      <c r="F53" s="461"/>
      <c r="G53" s="461"/>
      <c r="H53" s="461"/>
      <c r="I53" s="461"/>
      <c r="J53" s="461"/>
      <c r="K53" s="461"/>
      <c r="L53" s="461"/>
      <c r="M53" s="461"/>
      <c r="N53" s="461"/>
      <c r="O53" s="461"/>
      <c r="P53" s="461"/>
    </row>
    <row r="54" spans="1:16" s="14" customFormat="1" ht="105.95" customHeight="1">
      <c r="A54" s="191">
        <v>1</v>
      </c>
      <c r="B54" s="422" t="str">
        <f>L11</f>
        <v>FRENCH TERRY 100% ORGANIC COTTON 430GSM</v>
      </c>
      <c r="C54" s="422"/>
      <c r="D54" s="146" t="s">
        <v>135</v>
      </c>
      <c r="E54" s="146" t="str">
        <f>A53</f>
        <v xml:space="preserve">OPTIC WHITE         </v>
      </c>
      <c r="F54" s="160" t="s">
        <v>30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460"/>
      <c r="N54" s="461"/>
      <c r="O54" s="461"/>
      <c r="P54" s="461"/>
    </row>
    <row r="55" spans="1:16" s="14" customFormat="1" ht="105.95" customHeight="1">
      <c r="A55" s="191">
        <v>2</v>
      </c>
      <c r="B55" s="422" t="s">
        <v>136</v>
      </c>
      <c r="C55" s="422"/>
      <c r="D55" s="146" t="s">
        <v>137</v>
      </c>
      <c r="E55" s="146" t="str">
        <f>E54</f>
        <v xml:space="preserve">OPTIC WHITE         </v>
      </c>
      <c r="F55" s="160" t="s">
        <v>30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460"/>
      <c r="N55" s="461"/>
      <c r="O55" s="461"/>
      <c r="P55" s="461"/>
    </row>
    <row r="56" spans="1:16" s="14" customFormat="1" ht="105.95" customHeight="1">
      <c r="A56" s="191">
        <v>3</v>
      </c>
      <c r="B56" s="422" t="s">
        <v>138</v>
      </c>
      <c r="C56" s="422"/>
      <c r="D56" s="146" t="s">
        <v>139</v>
      </c>
      <c r="E56" s="146" t="str">
        <f>E55</f>
        <v xml:space="preserve">OPTIC WHITE         </v>
      </c>
      <c r="F56" s="160" t="s">
        <v>30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460"/>
      <c r="N56" s="461"/>
      <c r="O56" s="461"/>
      <c r="P56" s="461"/>
    </row>
    <row r="57" spans="1:16" s="62" customFormat="1" ht="20.100000000000001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59</v>
      </c>
      <c r="C58" s="65"/>
      <c r="D58" s="65"/>
      <c r="E58" s="65"/>
      <c r="G58" s="66"/>
      <c r="P58" s="67"/>
    </row>
    <row r="59" spans="1:16" s="78" customFormat="1" ht="96">
      <c r="A59" s="547" t="s">
        <v>60</v>
      </c>
      <c r="B59" s="548"/>
      <c r="C59" s="548"/>
      <c r="D59" s="548"/>
      <c r="E59" s="549"/>
      <c r="F59" s="126" t="s">
        <v>61</v>
      </c>
      <c r="G59" s="126" t="s">
        <v>62</v>
      </c>
      <c r="H59" s="574" t="s">
        <v>63</v>
      </c>
      <c r="I59" s="575"/>
      <c r="J59" s="127" t="s">
        <v>47</v>
      </c>
      <c r="K59" s="126" t="s">
        <v>64</v>
      </c>
      <c r="L59" s="126" t="s">
        <v>65</v>
      </c>
      <c r="M59" s="128" t="s">
        <v>66</v>
      </c>
      <c r="N59" s="128" t="s">
        <v>67</v>
      </c>
      <c r="O59" s="128" t="s">
        <v>68</v>
      </c>
      <c r="P59" s="128" t="s">
        <v>69</v>
      </c>
    </row>
    <row r="60" spans="1:16" s="71" customFormat="1" ht="96.6" customHeight="1">
      <c r="A60" s="146">
        <v>1</v>
      </c>
      <c r="B60" s="411" t="s">
        <v>70</v>
      </c>
      <c r="C60" s="412"/>
      <c r="D60" s="412"/>
      <c r="E60" s="413"/>
      <c r="F60" s="170" t="str">
        <f>$A$41</f>
        <v xml:space="preserve">DARKEST BLACK       </v>
      </c>
      <c r="G60" s="204"/>
      <c r="H60" s="414" t="str">
        <f>$A$41</f>
        <v xml:space="preserve">DARKEST BLACK       </v>
      </c>
      <c r="I60" s="415"/>
      <c r="J60" s="160" t="s">
        <v>71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91"/>
    </row>
    <row r="61" spans="1:16" s="71" customFormat="1" ht="96.6" customHeight="1">
      <c r="A61" s="146">
        <v>1</v>
      </c>
      <c r="B61" s="411" t="s">
        <v>70</v>
      </c>
      <c r="C61" s="412"/>
      <c r="D61" s="412"/>
      <c r="E61" s="413"/>
      <c r="F61" s="170" t="str">
        <f>$A$45</f>
        <v xml:space="preserve">HYPER LILAC         </v>
      </c>
      <c r="G61" s="204"/>
      <c r="H61" s="414" t="str">
        <f>$A$45</f>
        <v xml:space="preserve">HYPER LILAC         </v>
      </c>
      <c r="I61" s="415"/>
      <c r="J61" s="160" t="s">
        <v>71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92"/>
    </row>
    <row r="62" spans="1:16" s="71" customFormat="1" ht="96.6" customHeight="1">
      <c r="A62" s="146">
        <v>1</v>
      </c>
      <c r="B62" s="411" t="s">
        <v>70</v>
      </c>
      <c r="C62" s="412"/>
      <c r="D62" s="412"/>
      <c r="E62" s="413"/>
      <c r="F62" s="170" t="str">
        <f>$D$28</f>
        <v xml:space="preserve">ATOMIC BLASTER      </v>
      </c>
      <c r="G62" s="204"/>
      <c r="H62" s="414" t="str">
        <f>$A$49</f>
        <v xml:space="preserve">ATOMIC BLASTER      </v>
      </c>
      <c r="I62" s="415"/>
      <c r="J62" s="160" t="s">
        <v>71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92"/>
    </row>
    <row r="63" spans="1:16" s="71" customFormat="1" ht="96.6" customHeight="1">
      <c r="A63" s="146">
        <v>1</v>
      </c>
      <c r="B63" s="411" t="s">
        <v>70</v>
      </c>
      <c r="C63" s="412"/>
      <c r="D63" s="412"/>
      <c r="E63" s="413"/>
      <c r="F63" s="170" t="str">
        <f>$E$54</f>
        <v xml:space="preserve">OPTIC WHITE         </v>
      </c>
      <c r="G63" s="204"/>
      <c r="H63" s="414" t="str">
        <f>$A$53</f>
        <v xml:space="preserve">OPTIC WHITE         </v>
      </c>
      <c r="I63" s="415"/>
      <c r="J63" s="160" t="s">
        <v>71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93"/>
    </row>
    <row r="64" spans="1:16" s="71" customFormat="1" ht="71.45" customHeight="1">
      <c r="A64" s="146">
        <v>2</v>
      </c>
      <c r="B64" s="411" t="s">
        <v>140</v>
      </c>
      <c r="C64" s="412"/>
      <c r="D64" s="412"/>
      <c r="E64" s="413"/>
      <c r="F64" s="211" t="s">
        <v>141</v>
      </c>
      <c r="G64" s="566" t="s">
        <v>142</v>
      </c>
      <c r="H64" s="561" t="str">
        <f>$A$41</f>
        <v xml:space="preserve">DARKEST BLACK       </v>
      </c>
      <c r="I64" s="561"/>
      <c r="J64" s="160" t="s">
        <v>72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89"/>
    </row>
    <row r="65" spans="1:16" s="71" customFormat="1" ht="71.45" customHeight="1">
      <c r="A65" s="146">
        <v>2</v>
      </c>
      <c r="B65" s="411" t="s">
        <v>140</v>
      </c>
      <c r="C65" s="412"/>
      <c r="D65" s="412"/>
      <c r="E65" s="413"/>
      <c r="F65" s="211" t="s">
        <v>141</v>
      </c>
      <c r="G65" s="566"/>
      <c r="H65" s="561" t="str">
        <f>$A$45</f>
        <v xml:space="preserve">HYPER LILAC         </v>
      </c>
      <c r="I65" s="561"/>
      <c r="J65" s="160" t="s">
        <v>72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89"/>
    </row>
    <row r="66" spans="1:16" s="71" customFormat="1" ht="74.099999999999994" customHeight="1">
      <c r="A66" s="146">
        <v>2</v>
      </c>
      <c r="B66" s="411" t="s">
        <v>140</v>
      </c>
      <c r="C66" s="412"/>
      <c r="D66" s="412"/>
      <c r="E66" s="413"/>
      <c r="F66" s="211" t="s">
        <v>141</v>
      </c>
      <c r="G66" s="566"/>
      <c r="H66" s="561" t="str">
        <f>$A$49</f>
        <v xml:space="preserve">ATOMIC BLASTER      </v>
      </c>
      <c r="I66" s="561"/>
      <c r="J66" s="160" t="s">
        <v>72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89"/>
    </row>
    <row r="67" spans="1:16" s="71" customFormat="1" ht="74.099999999999994" customHeight="1">
      <c r="A67" s="146">
        <v>2</v>
      </c>
      <c r="B67" s="411" t="s">
        <v>140</v>
      </c>
      <c r="C67" s="412"/>
      <c r="D67" s="412"/>
      <c r="E67" s="413"/>
      <c r="F67" s="211" t="s">
        <v>141</v>
      </c>
      <c r="G67" s="566"/>
      <c r="H67" s="561" t="str">
        <f>$A$53</f>
        <v xml:space="preserve">OPTIC WHITE         </v>
      </c>
      <c r="I67" s="561"/>
      <c r="J67" s="160" t="s">
        <v>72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89"/>
    </row>
    <row r="68" spans="1:16" s="71" customFormat="1" ht="69.95" customHeight="1">
      <c r="A68" s="146">
        <v>3</v>
      </c>
      <c r="B68" s="411" t="s">
        <v>143</v>
      </c>
      <c r="C68" s="412"/>
      <c r="D68" s="412"/>
      <c r="E68" s="413"/>
      <c r="F68" s="211" t="s">
        <v>144</v>
      </c>
      <c r="G68" s="205"/>
      <c r="H68" s="561" t="str">
        <f>$A$41</f>
        <v xml:space="preserve">DARKEST BLACK       </v>
      </c>
      <c r="I68" s="561"/>
      <c r="J68" s="160" t="s">
        <v>72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89" t="s">
        <v>145</v>
      </c>
    </row>
    <row r="69" spans="1:16" s="71" customFormat="1" ht="69.95" customHeight="1">
      <c r="A69" s="146">
        <v>3</v>
      </c>
      <c r="B69" s="411" t="s">
        <v>143</v>
      </c>
      <c r="C69" s="412"/>
      <c r="D69" s="412"/>
      <c r="E69" s="413"/>
      <c r="F69" s="211" t="s">
        <v>144</v>
      </c>
      <c r="G69" s="205"/>
      <c r="H69" s="561" t="str">
        <f>$A$45</f>
        <v xml:space="preserve">HYPER LILAC         </v>
      </c>
      <c r="I69" s="561"/>
      <c r="J69" s="160" t="s">
        <v>72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89"/>
    </row>
    <row r="70" spans="1:16" s="71" customFormat="1" ht="69.95" customHeight="1">
      <c r="A70" s="146">
        <v>3</v>
      </c>
      <c r="B70" s="411" t="s">
        <v>143</v>
      </c>
      <c r="C70" s="412"/>
      <c r="D70" s="412"/>
      <c r="E70" s="413"/>
      <c r="F70" s="211" t="s">
        <v>144</v>
      </c>
      <c r="G70" s="204"/>
      <c r="H70" s="561" t="str">
        <f>$A$49</f>
        <v xml:space="preserve">ATOMIC BLASTER      </v>
      </c>
      <c r="I70" s="561"/>
      <c r="J70" s="160" t="s">
        <v>72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89"/>
    </row>
    <row r="71" spans="1:16" s="71" customFormat="1" ht="69.95" customHeight="1">
      <c r="A71" s="146">
        <v>3</v>
      </c>
      <c r="B71" s="411" t="s">
        <v>143</v>
      </c>
      <c r="C71" s="412"/>
      <c r="D71" s="412"/>
      <c r="E71" s="413"/>
      <c r="F71" s="211" t="s">
        <v>144</v>
      </c>
      <c r="G71" s="205"/>
      <c r="H71" s="561" t="str">
        <f>$A$53</f>
        <v xml:space="preserve">OPTIC WHITE         </v>
      </c>
      <c r="I71" s="561"/>
      <c r="J71" s="160" t="s">
        <v>72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89"/>
    </row>
    <row r="72" spans="1:16" s="174" customFormat="1" ht="68.45" customHeight="1">
      <c r="A72" s="146">
        <v>4</v>
      </c>
      <c r="B72" s="554" t="s">
        <v>146</v>
      </c>
      <c r="C72" s="555"/>
      <c r="D72" s="555"/>
      <c r="E72" s="556"/>
      <c r="F72" s="211" t="s">
        <v>147</v>
      </c>
      <c r="G72" s="566"/>
      <c r="H72" s="561" t="str">
        <f>$A$41</f>
        <v xml:space="preserve">DARKEST BLACK       </v>
      </c>
      <c r="I72" s="561"/>
      <c r="J72" s="171" t="s">
        <v>72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89" t="s">
        <v>145</v>
      </c>
    </row>
    <row r="73" spans="1:16" s="174" customFormat="1" ht="68.45" customHeight="1">
      <c r="A73" s="146">
        <v>4</v>
      </c>
      <c r="B73" s="554" t="s">
        <v>146</v>
      </c>
      <c r="C73" s="555"/>
      <c r="D73" s="555"/>
      <c r="E73" s="556"/>
      <c r="F73" s="211" t="s">
        <v>147</v>
      </c>
      <c r="G73" s="566"/>
      <c r="H73" s="561" t="str">
        <f>$A$45</f>
        <v xml:space="preserve">HYPER LILAC         </v>
      </c>
      <c r="I73" s="561"/>
      <c r="J73" s="171" t="s">
        <v>72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89"/>
    </row>
    <row r="74" spans="1:16" s="174" customFormat="1" ht="72" customHeight="1">
      <c r="A74" s="146">
        <v>4</v>
      </c>
      <c r="B74" s="554" t="s">
        <v>146</v>
      </c>
      <c r="C74" s="555"/>
      <c r="D74" s="555"/>
      <c r="E74" s="556"/>
      <c r="F74" s="211" t="s">
        <v>147</v>
      </c>
      <c r="G74" s="566"/>
      <c r="H74" s="561" t="str">
        <f>$A$49</f>
        <v xml:space="preserve">ATOMIC BLASTER      </v>
      </c>
      <c r="I74" s="561"/>
      <c r="J74" s="171" t="s">
        <v>72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89"/>
    </row>
    <row r="75" spans="1:16" s="174" customFormat="1" ht="72" customHeight="1">
      <c r="A75" s="146">
        <v>4</v>
      </c>
      <c r="B75" s="554" t="s">
        <v>146</v>
      </c>
      <c r="C75" s="555"/>
      <c r="D75" s="555"/>
      <c r="E75" s="556"/>
      <c r="F75" s="211" t="s">
        <v>147</v>
      </c>
      <c r="G75" s="566"/>
      <c r="H75" s="561" t="str">
        <f>$A$53</f>
        <v xml:space="preserve">OPTIC WHITE         </v>
      </c>
      <c r="I75" s="561"/>
      <c r="J75" s="171" t="s">
        <v>72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89"/>
    </row>
    <row r="76" spans="1:16" s="174" customFormat="1" ht="51" customHeight="1">
      <c r="A76" s="146">
        <v>5</v>
      </c>
      <c r="B76" s="554" t="s">
        <v>148</v>
      </c>
      <c r="C76" s="555"/>
      <c r="D76" s="555"/>
      <c r="E76" s="556"/>
      <c r="F76" s="211" t="s">
        <v>149</v>
      </c>
      <c r="G76" s="212" t="s">
        <v>150</v>
      </c>
      <c r="H76" s="561" t="str">
        <f>$A$41</f>
        <v xml:space="preserve">DARKEST BLACK       </v>
      </c>
      <c r="I76" s="561"/>
      <c r="J76" s="171" t="s">
        <v>30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554" t="s">
        <v>148</v>
      </c>
      <c r="C77" s="555"/>
      <c r="D77" s="555"/>
      <c r="E77" s="556"/>
      <c r="F77" s="211" t="s">
        <v>149</v>
      </c>
      <c r="G77" s="212" t="s">
        <v>150</v>
      </c>
      <c r="H77" s="561" t="str">
        <f>$A$45</f>
        <v xml:space="preserve">HYPER LILAC         </v>
      </c>
      <c r="I77" s="561"/>
      <c r="J77" s="171" t="s">
        <v>30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554" t="s">
        <v>148</v>
      </c>
      <c r="C78" s="555"/>
      <c r="D78" s="555"/>
      <c r="E78" s="556"/>
      <c r="F78" s="211" t="s">
        <v>149</v>
      </c>
      <c r="G78" s="212" t="s">
        <v>150</v>
      </c>
      <c r="H78" s="561" t="str">
        <f>$A$49</f>
        <v xml:space="preserve">ATOMIC BLASTER      </v>
      </c>
      <c r="I78" s="561"/>
      <c r="J78" s="171" t="s">
        <v>30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554" t="s">
        <v>148</v>
      </c>
      <c r="C79" s="555"/>
      <c r="D79" s="555"/>
      <c r="E79" s="556"/>
      <c r="F79" s="211" t="s">
        <v>149</v>
      </c>
      <c r="G79" s="212" t="s">
        <v>150</v>
      </c>
      <c r="H79" s="561" t="str">
        <f>$A$53</f>
        <v xml:space="preserve">OPTIC WHITE         </v>
      </c>
      <c r="I79" s="561"/>
      <c r="J79" s="171" t="s">
        <v>30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69.95" customHeight="1">
      <c r="A80" s="146">
        <v>6</v>
      </c>
      <c r="B80" s="554" t="s">
        <v>151</v>
      </c>
      <c r="C80" s="555"/>
      <c r="D80" s="555"/>
      <c r="E80" s="556"/>
      <c r="F80" s="211" t="s">
        <v>144</v>
      </c>
      <c r="G80" s="206"/>
      <c r="H80" s="561" t="str">
        <f>$A$41</f>
        <v xml:space="preserve">DARKEST BLACK       </v>
      </c>
      <c r="I80" s="561"/>
      <c r="J80" s="171" t="s">
        <v>72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90"/>
    </row>
    <row r="81" spans="1:16" s="174" customFormat="1" ht="69.95" customHeight="1">
      <c r="A81" s="146">
        <v>6</v>
      </c>
      <c r="B81" s="554" t="s">
        <v>151</v>
      </c>
      <c r="C81" s="555"/>
      <c r="D81" s="555"/>
      <c r="E81" s="556"/>
      <c r="F81" s="211" t="s">
        <v>144</v>
      </c>
      <c r="G81" s="206"/>
      <c r="H81" s="561" t="str">
        <f>$A$45</f>
        <v xml:space="preserve">HYPER LILAC         </v>
      </c>
      <c r="I81" s="561"/>
      <c r="J81" s="171" t="s">
        <v>72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90"/>
    </row>
    <row r="82" spans="1:16" s="174" customFormat="1" ht="72.599999999999994" customHeight="1">
      <c r="A82" s="146">
        <v>6</v>
      </c>
      <c r="B82" s="554" t="s">
        <v>151</v>
      </c>
      <c r="C82" s="555"/>
      <c r="D82" s="555"/>
      <c r="E82" s="556"/>
      <c r="F82" s="211" t="s">
        <v>144</v>
      </c>
      <c r="G82" s="206"/>
      <c r="H82" s="561" t="str">
        <f>$A$49</f>
        <v xml:space="preserve">ATOMIC BLASTER      </v>
      </c>
      <c r="I82" s="561"/>
      <c r="J82" s="171" t="s">
        <v>72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90"/>
    </row>
    <row r="83" spans="1:16" s="174" customFormat="1" ht="72.599999999999994" customHeight="1">
      <c r="A83" s="146">
        <v>6</v>
      </c>
      <c r="B83" s="554" t="s">
        <v>151</v>
      </c>
      <c r="C83" s="555"/>
      <c r="D83" s="555"/>
      <c r="E83" s="556"/>
      <c r="F83" s="211" t="s">
        <v>144</v>
      </c>
      <c r="G83" s="206"/>
      <c r="H83" s="561" t="str">
        <f>$A$53</f>
        <v xml:space="preserve">OPTIC WHITE         </v>
      </c>
      <c r="I83" s="561"/>
      <c r="J83" s="171" t="s">
        <v>72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90"/>
    </row>
    <row r="84" spans="1:16" s="174" customFormat="1" ht="67.5" customHeight="1">
      <c r="A84" s="146">
        <v>7</v>
      </c>
      <c r="B84" s="550" t="s">
        <v>152</v>
      </c>
      <c r="C84" s="551"/>
      <c r="D84" s="551"/>
      <c r="E84" s="552"/>
      <c r="F84" s="213" t="s">
        <v>144</v>
      </c>
      <c r="G84" s="605"/>
      <c r="H84" s="414" t="str">
        <f>$A$41</f>
        <v xml:space="preserve">DARKEST BLACK       </v>
      </c>
      <c r="I84" s="415"/>
      <c r="J84" s="171" t="s">
        <v>72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153</v>
      </c>
    </row>
    <row r="85" spans="1:16" s="174" customFormat="1" ht="67.5" customHeight="1">
      <c r="A85" s="146">
        <v>7</v>
      </c>
      <c r="B85" s="550" t="s">
        <v>152</v>
      </c>
      <c r="C85" s="551"/>
      <c r="D85" s="551"/>
      <c r="E85" s="552"/>
      <c r="F85" s="213" t="s">
        <v>144</v>
      </c>
      <c r="G85" s="606"/>
      <c r="H85" s="414" t="str">
        <f>$A$45</f>
        <v xml:space="preserve">HYPER LILAC         </v>
      </c>
      <c r="I85" s="415"/>
      <c r="J85" s="171" t="s">
        <v>72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153</v>
      </c>
    </row>
    <row r="86" spans="1:16" s="174" customFormat="1" ht="75" customHeight="1">
      <c r="A86" s="146">
        <v>7</v>
      </c>
      <c r="B86" s="550" t="s">
        <v>152</v>
      </c>
      <c r="C86" s="551"/>
      <c r="D86" s="551"/>
      <c r="E86" s="552"/>
      <c r="F86" s="213" t="s">
        <v>144</v>
      </c>
      <c r="G86" s="606"/>
      <c r="H86" s="414" t="str">
        <f>$A$49</f>
        <v xml:space="preserve">ATOMIC BLASTER      </v>
      </c>
      <c r="I86" s="415"/>
      <c r="J86" s="171" t="s">
        <v>72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153</v>
      </c>
    </row>
    <row r="87" spans="1:16" s="174" customFormat="1" ht="75" customHeight="1">
      <c r="A87" s="146">
        <v>7</v>
      </c>
      <c r="B87" s="553" t="s">
        <v>152</v>
      </c>
      <c r="C87" s="553"/>
      <c r="D87" s="553"/>
      <c r="E87" s="553"/>
      <c r="F87" s="211" t="s">
        <v>144</v>
      </c>
      <c r="G87" s="607"/>
      <c r="H87" s="414" t="str">
        <f>$A$53</f>
        <v xml:space="preserve">OPTIC WHITE         </v>
      </c>
      <c r="I87" s="415"/>
      <c r="J87" s="171" t="s">
        <v>72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153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154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47" t="s">
        <v>60</v>
      </c>
      <c r="B90" s="548"/>
      <c r="C90" s="548"/>
      <c r="D90" s="548"/>
      <c r="E90" s="549"/>
      <c r="F90" s="126" t="s">
        <v>61</v>
      </c>
      <c r="G90" s="126" t="s">
        <v>62</v>
      </c>
      <c r="H90" s="574" t="s">
        <v>63</v>
      </c>
      <c r="I90" s="575"/>
      <c r="J90" s="127" t="s">
        <v>47</v>
      </c>
      <c r="K90" s="126" t="s">
        <v>64</v>
      </c>
      <c r="L90" s="126" t="s">
        <v>65</v>
      </c>
      <c r="M90" s="128" t="s">
        <v>66</v>
      </c>
      <c r="N90" s="128" t="s">
        <v>67</v>
      </c>
      <c r="O90" s="128" t="s">
        <v>68</v>
      </c>
      <c r="P90" s="128" t="s">
        <v>69</v>
      </c>
    </row>
    <row r="91" spans="1:16" s="159" customFormat="1" ht="52.5" customHeight="1">
      <c r="A91" s="146">
        <v>1</v>
      </c>
      <c r="B91" s="411" t="s">
        <v>155</v>
      </c>
      <c r="C91" s="412"/>
      <c r="D91" s="412"/>
      <c r="E91" s="413"/>
      <c r="F91" s="216" t="s">
        <v>36</v>
      </c>
      <c r="G91" s="205" t="s">
        <v>156</v>
      </c>
      <c r="H91" s="561" t="str">
        <f t="shared" ref="H91:H95" si="56">$A$41</f>
        <v xml:space="preserve">DARKEST BLACK       </v>
      </c>
      <c r="I91" s="561"/>
      <c r="J91" s="160" t="s">
        <v>72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460"/>
    </row>
    <row r="92" spans="1:16" s="159" customFormat="1" ht="52.5" customHeight="1">
      <c r="A92" s="146">
        <v>1</v>
      </c>
      <c r="B92" s="411" t="s">
        <v>155</v>
      </c>
      <c r="C92" s="412"/>
      <c r="D92" s="412"/>
      <c r="E92" s="413"/>
      <c r="F92" s="216" t="s">
        <v>36</v>
      </c>
      <c r="G92" s="205" t="s">
        <v>156</v>
      </c>
      <c r="H92" s="561" t="str">
        <f t="shared" ref="H92:H96" si="58">$A$45</f>
        <v xml:space="preserve">HYPER LILAC         </v>
      </c>
      <c r="I92" s="561"/>
      <c r="J92" s="160" t="s">
        <v>72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460"/>
    </row>
    <row r="93" spans="1:16" s="159" customFormat="1" ht="52.5" customHeight="1">
      <c r="A93" s="146">
        <v>1</v>
      </c>
      <c r="B93" s="411" t="s">
        <v>155</v>
      </c>
      <c r="C93" s="412"/>
      <c r="D93" s="412"/>
      <c r="E93" s="413"/>
      <c r="F93" s="216" t="s">
        <v>36</v>
      </c>
      <c r="G93" s="205" t="s">
        <v>156</v>
      </c>
      <c r="H93" s="561" t="str">
        <f>$A$49</f>
        <v xml:space="preserve">ATOMIC BLASTER      </v>
      </c>
      <c r="I93" s="561"/>
      <c r="J93" s="160" t="s">
        <v>72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460"/>
    </row>
    <row r="94" spans="1:16" s="159" customFormat="1" ht="52.5" customHeight="1">
      <c r="A94" s="146">
        <v>1</v>
      </c>
      <c r="B94" s="411" t="s">
        <v>155</v>
      </c>
      <c r="C94" s="412"/>
      <c r="D94" s="412"/>
      <c r="E94" s="413"/>
      <c r="F94" s="216" t="s">
        <v>36</v>
      </c>
      <c r="G94" s="205" t="s">
        <v>156</v>
      </c>
      <c r="H94" s="561" t="str">
        <f>$A$53</f>
        <v xml:space="preserve">OPTIC WHITE         </v>
      </c>
      <c r="I94" s="561"/>
      <c r="J94" s="160" t="s">
        <v>72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460"/>
    </row>
    <row r="95" spans="1:16" s="159" customFormat="1" ht="52.5" customHeight="1">
      <c r="A95" s="146">
        <v>2</v>
      </c>
      <c r="B95" s="411" t="s">
        <v>157</v>
      </c>
      <c r="C95" s="412"/>
      <c r="D95" s="412"/>
      <c r="E95" s="413"/>
      <c r="F95" s="216" t="s">
        <v>36</v>
      </c>
      <c r="G95" s="204"/>
      <c r="H95" s="561" t="str">
        <f t="shared" si="56"/>
        <v xml:space="preserve">DARKEST BLACK       </v>
      </c>
      <c r="I95" s="561"/>
      <c r="J95" s="160" t="s">
        <v>72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460" t="s">
        <v>158</v>
      </c>
    </row>
    <row r="96" spans="1:16" s="159" customFormat="1" ht="52.5" customHeight="1">
      <c r="A96" s="146">
        <v>2</v>
      </c>
      <c r="B96" s="411" t="s">
        <v>157</v>
      </c>
      <c r="C96" s="412"/>
      <c r="D96" s="412"/>
      <c r="E96" s="413"/>
      <c r="F96" s="216" t="s">
        <v>36</v>
      </c>
      <c r="G96" s="204"/>
      <c r="H96" s="561" t="str">
        <f t="shared" si="58"/>
        <v xml:space="preserve">HYPER LILAC         </v>
      </c>
      <c r="I96" s="561"/>
      <c r="J96" s="160" t="s">
        <v>72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460"/>
    </row>
    <row r="97" spans="1:16" s="159" customFormat="1" ht="52.5" customHeight="1">
      <c r="A97" s="146">
        <v>2</v>
      </c>
      <c r="B97" s="411" t="s">
        <v>157</v>
      </c>
      <c r="C97" s="412"/>
      <c r="D97" s="412"/>
      <c r="E97" s="413"/>
      <c r="F97" s="216" t="s">
        <v>36</v>
      </c>
      <c r="G97" s="204"/>
      <c r="H97" s="561" t="str">
        <f>$A$49</f>
        <v xml:space="preserve">ATOMIC BLASTER      </v>
      </c>
      <c r="I97" s="561"/>
      <c r="J97" s="160" t="s">
        <v>72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460"/>
    </row>
    <row r="98" spans="1:16" s="159" customFormat="1" ht="52.5" customHeight="1">
      <c r="A98" s="146">
        <v>2</v>
      </c>
      <c r="B98" s="411" t="s">
        <v>157</v>
      </c>
      <c r="C98" s="412"/>
      <c r="D98" s="412"/>
      <c r="E98" s="413"/>
      <c r="F98" s="216" t="s">
        <v>36</v>
      </c>
      <c r="G98" s="204"/>
      <c r="H98" s="561" t="str">
        <f>$A$53</f>
        <v xml:space="preserve">OPTIC WHITE         </v>
      </c>
      <c r="I98" s="561"/>
      <c r="J98" s="160" t="s">
        <v>72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460"/>
    </row>
    <row r="99" spans="1:16" s="159" customFormat="1" ht="74.099999999999994" customHeight="1">
      <c r="A99" s="146">
        <v>3</v>
      </c>
      <c r="B99" s="411" t="s">
        <v>159</v>
      </c>
      <c r="C99" s="412"/>
      <c r="D99" s="412"/>
      <c r="E99" s="413"/>
      <c r="F99" s="216" t="s">
        <v>36</v>
      </c>
      <c r="G99" s="204"/>
      <c r="H99" s="561" t="str">
        <f t="shared" ref="H99:H103" si="66">$A$41</f>
        <v xml:space="preserve">DARKEST BLACK       </v>
      </c>
      <c r="I99" s="561"/>
      <c r="J99" s="160" t="s">
        <v>72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460" t="s">
        <v>153</v>
      </c>
    </row>
    <row r="100" spans="1:16" s="159" customFormat="1" ht="74.099999999999994" customHeight="1">
      <c r="A100" s="146">
        <v>3</v>
      </c>
      <c r="B100" s="411" t="s">
        <v>159</v>
      </c>
      <c r="C100" s="412"/>
      <c r="D100" s="412"/>
      <c r="E100" s="413"/>
      <c r="F100" s="216" t="s">
        <v>36</v>
      </c>
      <c r="G100" s="204"/>
      <c r="H100" s="561" t="str">
        <f t="shared" ref="H100:H104" si="67">$A$45</f>
        <v xml:space="preserve">HYPER LILAC         </v>
      </c>
      <c r="I100" s="561"/>
      <c r="J100" s="160" t="s">
        <v>72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460"/>
    </row>
    <row r="101" spans="1:16" s="159" customFormat="1" ht="69" customHeight="1">
      <c r="A101" s="146">
        <v>3</v>
      </c>
      <c r="B101" s="411" t="s">
        <v>159</v>
      </c>
      <c r="C101" s="412"/>
      <c r="D101" s="412"/>
      <c r="E101" s="413"/>
      <c r="F101" s="216" t="s">
        <v>36</v>
      </c>
      <c r="G101" s="204"/>
      <c r="H101" s="561" t="str">
        <f>$A$49</f>
        <v xml:space="preserve">ATOMIC BLASTER      </v>
      </c>
      <c r="I101" s="561"/>
      <c r="J101" s="160" t="s">
        <v>72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460"/>
    </row>
    <row r="102" spans="1:16" s="159" customFormat="1" ht="69" customHeight="1">
      <c r="A102" s="146">
        <v>3</v>
      </c>
      <c r="B102" s="411" t="s">
        <v>159</v>
      </c>
      <c r="C102" s="412"/>
      <c r="D102" s="412"/>
      <c r="E102" s="413"/>
      <c r="F102" s="216" t="s">
        <v>36</v>
      </c>
      <c r="G102" s="204"/>
      <c r="H102" s="561" t="str">
        <f>$A$53</f>
        <v xml:space="preserve">OPTIC WHITE         </v>
      </c>
      <c r="I102" s="561"/>
      <c r="J102" s="160" t="s">
        <v>72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460"/>
    </row>
    <row r="103" spans="1:16" s="159" customFormat="1" ht="52.5" customHeight="1">
      <c r="A103" s="146">
        <v>4</v>
      </c>
      <c r="B103" s="411" t="s">
        <v>160</v>
      </c>
      <c r="C103" s="412"/>
      <c r="D103" s="412"/>
      <c r="E103" s="413"/>
      <c r="F103" s="216" t="s">
        <v>36</v>
      </c>
      <c r="G103" s="205">
        <v>102507</v>
      </c>
      <c r="H103" s="561" t="str">
        <f t="shared" si="66"/>
        <v xml:space="preserve">DARKEST BLACK       </v>
      </c>
      <c r="I103" s="561"/>
      <c r="J103" s="160" t="s">
        <v>72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460"/>
    </row>
    <row r="104" spans="1:16" s="159" customFormat="1" ht="52.5" customHeight="1">
      <c r="A104" s="146">
        <v>4</v>
      </c>
      <c r="B104" s="411" t="s">
        <v>160</v>
      </c>
      <c r="C104" s="412"/>
      <c r="D104" s="412"/>
      <c r="E104" s="413"/>
      <c r="F104" s="216" t="s">
        <v>36</v>
      </c>
      <c r="G104" s="205">
        <v>102507</v>
      </c>
      <c r="H104" s="561" t="str">
        <f t="shared" si="67"/>
        <v xml:space="preserve">HYPER LILAC         </v>
      </c>
      <c r="I104" s="561"/>
      <c r="J104" s="160" t="s">
        <v>72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460"/>
    </row>
    <row r="105" spans="1:16" s="159" customFormat="1" ht="52.5" customHeight="1">
      <c r="A105" s="146">
        <v>4</v>
      </c>
      <c r="B105" s="411" t="s">
        <v>160</v>
      </c>
      <c r="C105" s="412"/>
      <c r="D105" s="412"/>
      <c r="E105" s="413"/>
      <c r="F105" s="216" t="s">
        <v>36</v>
      </c>
      <c r="G105" s="205">
        <v>102507</v>
      </c>
      <c r="H105" s="561" t="str">
        <f>$A$49</f>
        <v xml:space="preserve">ATOMIC BLASTER      </v>
      </c>
      <c r="I105" s="561"/>
      <c r="J105" s="160" t="s">
        <v>72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460"/>
    </row>
    <row r="106" spans="1:16" s="159" customFormat="1" ht="52.5" customHeight="1">
      <c r="A106" s="146">
        <v>4</v>
      </c>
      <c r="B106" s="411" t="s">
        <v>160</v>
      </c>
      <c r="C106" s="412"/>
      <c r="D106" s="412"/>
      <c r="E106" s="413"/>
      <c r="F106" s="216" t="s">
        <v>36</v>
      </c>
      <c r="G106" s="205">
        <v>102507</v>
      </c>
      <c r="H106" s="561" t="str">
        <f>$A$53</f>
        <v xml:space="preserve">OPTIC WHITE         </v>
      </c>
      <c r="I106" s="561"/>
      <c r="J106" s="160" t="s">
        <v>72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460"/>
    </row>
    <row r="107" spans="1:16" s="159" customFormat="1" ht="52.5" customHeight="1">
      <c r="A107" s="146">
        <v>5</v>
      </c>
      <c r="B107" s="411" t="s">
        <v>161</v>
      </c>
      <c r="C107" s="412"/>
      <c r="D107" s="412"/>
      <c r="E107" s="413"/>
      <c r="F107" s="216" t="s">
        <v>77</v>
      </c>
      <c r="G107" s="204"/>
      <c r="H107" s="561" t="str">
        <f t="shared" ref="H107:H111" si="72">$A$41</f>
        <v xml:space="preserve">DARKEST BLACK       </v>
      </c>
      <c r="I107" s="561"/>
      <c r="J107" s="160" t="s">
        <v>72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460"/>
    </row>
    <row r="108" spans="1:16" s="159" customFormat="1" ht="52.5" customHeight="1">
      <c r="A108" s="146">
        <v>5</v>
      </c>
      <c r="B108" s="411" t="s">
        <v>161</v>
      </c>
      <c r="C108" s="412"/>
      <c r="D108" s="412"/>
      <c r="E108" s="413"/>
      <c r="F108" s="216" t="s">
        <v>77</v>
      </c>
      <c r="G108" s="204"/>
      <c r="H108" s="561" t="str">
        <f t="shared" ref="H108:H112" si="73">$A$45</f>
        <v xml:space="preserve">HYPER LILAC         </v>
      </c>
      <c r="I108" s="561"/>
      <c r="J108" s="160" t="s">
        <v>72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460"/>
    </row>
    <row r="109" spans="1:16" s="159" customFormat="1" ht="52.5" customHeight="1">
      <c r="A109" s="146">
        <v>5</v>
      </c>
      <c r="B109" s="411" t="s">
        <v>161</v>
      </c>
      <c r="C109" s="412"/>
      <c r="D109" s="412"/>
      <c r="E109" s="413"/>
      <c r="F109" s="216" t="s">
        <v>77</v>
      </c>
      <c r="G109" s="204"/>
      <c r="H109" s="561" t="str">
        <f>$A$49</f>
        <v xml:space="preserve">ATOMIC BLASTER      </v>
      </c>
      <c r="I109" s="561"/>
      <c r="J109" s="160" t="s">
        <v>72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460"/>
    </row>
    <row r="110" spans="1:16" s="159" customFormat="1" ht="52.5" customHeight="1">
      <c r="A110" s="146">
        <v>5</v>
      </c>
      <c r="B110" s="411" t="s">
        <v>161</v>
      </c>
      <c r="C110" s="412"/>
      <c r="D110" s="412"/>
      <c r="E110" s="413"/>
      <c r="F110" s="216" t="s">
        <v>77</v>
      </c>
      <c r="G110" s="204"/>
      <c r="H110" s="561" t="str">
        <f>$A$53</f>
        <v xml:space="preserve">OPTIC WHITE         </v>
      </c>
      <c r="I110" s="561"/>
      <c r="J110" s="160" t="s">
        <v>72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460"/>
    </row>
    <row r="111" spans="1:16" s="159" customFormat="1" ht="52.5" customHeight="1">
      <c r="A111" s="146">
        <v>6</v>
      </c>
      <c r="B111" s="411" t="s">
        <v>162</v>
      </c>
      <c r="C111" s="412"/>
      <c r="D111" s="412"/>
      <c r="E111" s="413"/>
      <c r="F111" s="216" t="s">
        <v>77</v>
      </c>
      <c r="G111" s="204"/>
      <c r="H111" s="561" t="str">
        <f t="shared" si="72"/>
        <v xml:space="preserve">DARKEST BLACK       </v>
      </c>
      <c r="I111" s="561"/>
      <c r="J111" s="160" t="s">
        <v>72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460"/>
    </row>
    <row r="112" spans="1:16" s="159" customFormat="1" ht="52.5" customHeight="1">
      <c r="A112" s="146">
        <v>6</v>
      </c>
      <c r="B112" s="411" t="s">
        <v>162</v>
      </c>
      <c r="C112" s="412"/>
      <c r="D112" s="412"/>
      <c r="E112" s="413"/>
      <c r="F112" s="216" t="s">
        <v>77</v>
      </c>
      <c r="G112" s="204"/>
      <c r="H112" s="561" t="str">
        <f t="shared" si="73"/>
        <v xml:space="preserve">HYPER LILAC         </v>
      </c>
      <c r="I112" s="561"/>
      <c r="J112" s="160" t="s">
        <v>72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460"/>
    </row>
    <row r="113" spans="1:16" s="159" customFormat="1" ht="52.5" customHeight="1">
      <c r="A113" s="146">
        <v>6</v>
      </c>
      <c r="B113" s="411" t="s">
        <v>162</v>
      </c>
      <c r="C113" s="412"/>
      <c r="D113" s="412"/>
      <c r="E113" s="413"/>
      <c r="F113" s="216" t="s">
        <v>77</v>
      </c>
      <c r="G113" s="204"/>
      <c r="H113" s="561" t="str">
        <f>$A$49</f>
        <v xml:space="preserve">ATOMIC BLASTER      </v>
      </c>
      <c r="I113" s="561"/>
      <c r="J113" s="160" t="s">
        <v>72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460"/>
    </row>
    <row r="114" spans="1:16" s="159" customFormat="1" ht="52.5" customHeight="1">
      <c r="A114" s="146">
        <v>6</v>
      </c>
      <c r="B114" s="411" t="s">
        <v>162</v>
      </c>
      <c r="C114" s="412"/>
      <c r="D114" s="412"/>
      <c r="E114" s="413"/>
      <c r="F114" s="216" t="s">
        <v>77</v>
      </c>
      <c r="G114" s="204"/>
      <c r="H114" s="561" t="str">
        <f>$A$53</f>
        <v xml:space="preserve">OPTIC WHITE         </v>
      </c>
      <c r="I114" s="561"/>
      <c r="J114" s="160" t="s">
        <v>72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460"/>
    </row>
    <row r="115" spans="1:16" s="159" customFormat="1" ht="52.5" customHeight="1">
      <c r="A115" s="146">
        <v>7</v>
      </c>
      <c r="B115" s="411" t="s">
        <v>163</v>
      </c>
      <c r="C115" s="412"/>
      <c r="D115" s="412"/>
      <c r="E115" s="413"/>
      <c r="F115" s="216" t="s">
        <v>75</v>
      </c>
      <c r="G115" s="204"/>
      <c r="H115" s="561" t="str">
        <f t="shared" ref="H115:H119" si="80">$A$41</f>
        <v xml:space="preserve">DARKEST BLACK       </v>
      </c>
      <c r="I115" s="561"/>
      <c r="J115" s="160" t="s">
        <v>72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460"/>
    </row>
    <row r="116" spans="1:16" s="159" customFormat="1" ht="52.5" customHeight="1">
      <c r="A116" s="146">
        <v>7</v>
      </c>
      <c r="B116" s="411" t="s">
        <v>163</v>
      </c>
      <c r="C116" s="412"/>
      <c r="D116" s="412"/>
      <c r="E116" s="413"/>
      <c r="F116" s="216" t="s">
        <v>75</v>
      </c>
      <c r="G116" s="204"/>
      <c r="H116" s="561" t="str">
        <f t="shared" ref="H116:H120" si="81">$A$45</f>
        <v xml:space="preserve">HYPER LILAC         </v>
      </c>
      <c r="I116" s="561"/>
      <c r="J116" s="160" t="s">
        <v>72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460"/>
    </row>
    <row r="117" spans="1:16" s="159" customFormat="1" ht="45" customHeight="1">
      <c r="A117" s="146">
        <v>7</v>
      </c>
      <c r="B117" s="411" t="s">
        <v>163</v>
      </c>
      <c r="C117" s="412"/>
      <c r="D117" s="412"/>
      <c r="E117" s="413"/>
      <c r="F117" s="216" t="s">
        <v>75</v>
      </c>
      <c r="G117" s="204"/>
      <c r="H117" s="561" t="str">
        <f>$A$49</f>
        <v xml:space="preserve">ATOMIC BLASTER      </v>
      </c>
      <c r="I117" s="561"/>
      <c r="J117" s="160" t="s">
        <v>72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460"/>
    </row>
    <row r="118" spans="1:16" s="159" customFormat="1" ht="45" customHeight="1">
      <c r="A118" s="146">
        <v>7</v>
      </c>
      <c r="B118" s="411" t="s">
        <v>163</v>
      </c>
      <c r="C118" s="412"/>
      <c r="D118" s="412"/>
      <c r="E118" s="413"/>
      <c r="F118" s="216" t="s">
        <v>75</v>
      </c>
      <c r="G118" s="204"/>
      <c r="H118" s="561" t="str">
        <f>$A$53</f>
        <v xml:space="preserve">OPTIC WHITE         </v>
      </c>
      <c r="I118" s="561"/>
      <c r="J118" s="160" t="s">
        <v>72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460"/>
    </row>
    <row r="119" spans="1:16" s="159" customFormat="1" ht="66.599999999999994" customHeight="1">
      <c r="A119" s="146">
        <v>8</v>
      </c>
      <c r="B119" s="411" t="s">
        <v>164</v>
      </c>
      <c r="C119" s="412"/>
      <c r="D119" s="412"/>
      <c r="E119" s="413"/>
      <c r="F119" s="216" t="s">
        <v>36</v>
      </c>
      <c r="G119" s="205" t="s">
        <v>165</v>
      </c>
      <c r="H119" s="561" t="str">
        <f t="shared" si="80"/>
        <v xml:space="preserve">DARKEST BLACK       </v>
      </c>
      <c r="I119" s="561"/>
      <c r="J119" s="160" t="s">
        <v>72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153</v>
      </c>
    </row>
    <row r="120" spans="1:16" s="159" customFormat="1" ht="66.599999999999994" customHeight="1">
      <c r="A120" s="146">
        <v>8</v>
      </c>
      <c r="B120" s="411" t="s">
        <v>164</v>
      </c>
      <c r="C120" s="412"/>
      <c r="D120" s="412"/>
      <c r="E120" s="413"/>
      <c r="F120" s="216" t="s">
        <v>36</v>
      </c>
      <c r="G120" s="205" t="s">
        <v>165</v>
      </c>
      <c r="H120" s="561" t="str">
        <f t="shared" si="81"/>
        <v xml:space="preserve">HYPER LILAC         </v>
      </c>
      <c r="I120" s="561"/>
      <c r="J120" s="160" t="s">
        <v>72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153</v>
      </c>
    </row>
    <row r="121" spans="1:16" s="159" customFormat="1" ht="71.45" customHeight="1">
      <c r="A121" s="146">
        <v>8</v>
      </c>
      <c r="B121" s="411" t="s">
        <v>164</v>
      </c>
      <c r="C121" s="412"/>
      <c r="D121" s="412"/>
      <c r="E121" s="413"/>
      <c r="F121" s="216" t="s">
        <v>36</v>
      </c>
      <c r="G121" s="205" t="s">
        <v>165</v>
      </c>
      <c r="H121" s="561" t="str">
        <f>$A$49</f>
        <v xml:space="preserve">ATOMIC BLASTER      </v>
      </c>
      <c r="I121" s="561"/>
      <c r="J121" s="160" t="s">
        <v>72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153</v>
      </c>
    </row>
    <row r="122" spans="1:16" s="159" customFormat="1" ht="71.45" customHeight="1">
      <c r="A122" s="146">
        <v>8</v>
      </c>
      <c r="B122" s="411" t="s">
        <v>164</v>
      </c>
      <c r="C122" s="412"/>
      <c r="D122" s="412"/>
      <c r="E122" s="413"/>
      <c r="F122" s="216" t="s">
        <v>36</v>
      </c>
      <c r="G122" s="205" t="s">
        <v>165</v>
      </c>
      <c r="H122" s="561" t="str">
        <f>$A$53</f>
        <v xml:space="preserve">OPTIC WHITE         </v>
      </c>
      <c r="I122" s="561"/>
      <c r="J122" s="160" t="s">
        <v>72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153</v>
      </c>
    </row>
    <row r="123" spans="1:16" s="159" customFormat="1" ht="32.450000000000003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166</v>
      </c>
      <c r="C124" s="134"/>
      <c r="D124" s="135"/>
      <c r="E124" s="135"/>
      <c r="F124" s="135"/>
      <c r="G124" s="136"/>
      <c r="H124" s="135"/>
      <c r="I124" s="135"/>
      <c r="J124" s="557" t="s">
        <v>167</v>
      </c>
      <c r="K124" s="557"/>
      <c r="L124" s="557"/>
      <c r="M124" s="557"/>
      <c r="N124" s="69"/>
      <c r="O124" s="69"/>
      <c r="P124" s="70"/>
    </row>
    <row r="125" spans="1:16" s="147" customFormat="1" ht="34.5" customHeight="1">
      <c r="A125" s="147">
        <v>1</v>
      </c>
      <c r="B125" s="148" t="s">
        <v>168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600" t="s">
        <v>87</v>
      </c>
      <c r="C127" s="600"/>
      <c r="D127" s="600"/>
      <c r="E127" s="600"/>
      <c r="F127" s="600"/>
      <c r="G127" s="600"/>
      <c r="H127" s="600"/>
      <c r="I127" s="600"/>
      <c r="J127" s="600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63</v>
      </c>
      <c r="C128" s="601" t="s">
        <v>88</v>
      </c>
      <c r="D128" s="601"/>
      <c r="E128" s="601"/>
      <c r="F128" s="601"/>
      <c r="G128" s="601"/>
      <c r="H128" s="601"/>
      <c r="I128" s="601"/>
      <c r="J128" s="601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65"/>
      <c r="D129" s="565"/>
      <c r="E129" s="565"/>
      <c r="F129" s="565"/>
      <c r="G129" s="565"/>
      <c r="H129" s="565"/>
      <c r="I129" s="565"/>
      <c r="J129" s="565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65"/>
      <c r="D130" s="565"/>
      <c r="E130" s="565"/>
      <c r="F130" s="565"/>
      <c r="G130" s="565"/>
      <c r="H130" s="565"/>
      <c r="I130" s="565"/>
      <c r="J130" s="565"/>
    </row>
    <row r="131" spans="1:16" s="71" customFormat="1" ht="67.5" customHeight="1">
      <c r="A131" s="161"/>
      <c r="B131" s="175" t="str">
        <f>$A$49</f>
        <v xml:space="preserve">ATOMIC BLASTER      </v>
      </c>
      <c r="C131" s="562"/>
      <c r="D131" s="563"/>
      <c r="E131" s="563"/>
      <c r="F131" s="563"/>
      <c r="G131" s="563"/>
      <c r="H131" s="563"/>
      <c r="I131" s="563"/>
      <c r="J131" s="564"/>
    </row>
    <row r="132" spans="1:16" s="71" customFormat="1" ht="67.5" customHeight="1">
      <c r="A132" s="161"/>
      <c r="B132" s="175" t="str">
        <f>$A$53</f>
        <v xml:space="preserve">OPTIC WHITE         </v>
      </c>
      <c r="C132" s="565"/>
      <c r="D132" s="565"/>
      <c r="E132" s="565"/>
      <c r="F132" s="565"/>
      <c r="G132" s="565"/>
      <c r="H132" s="565"/>
      <c r="I132" s="565"/>
      <c r="J132" s="565"/>
    </row>
    <row r="133" spans="1:16" s="71" customFormat="1" ht="33">
      <c r="A133" s="161"/>
      <c r="B133" s="602" t="s">
        <v>169</v>
      </c>
      <c r="C133" s="603"/>
      <c r="D133" s="603"/>
      <c r="E133" s="603"/>
      <c r="F133" s="603"/>
      <c r="G133" s="603"/>
      <c r="H133" s="603"/>
      <c r="I133" s="603"/>
      <c r="J133" s="604"/>
    </row>
    <row r="134" spans="1:16" s="71" customFormat="1" ht="33">
      <c r="A134" s="161"/>
      <c r="B134" s="599" t="s">
        <v>105</v>
      </c>
      <c r="C134" s="599"/>
      <c r="D134" s="162" t="s">
        <v>112</v>
      </c>
      <c r="E134" s="162" t="s">
        <v>28</v>
      </c>
      <c r="F134" s="162" t="s">
        <v>29</v>
      </c>
      <c r="G134" s="162" t="s">
        <v>30</v>
      </c>
      <c r="H134" s="162" t="s">
        <v>31</v>
      </c>
      <c r="I134" s="608" t="s">
        <v>32</v>
      </c>
      <c r="J134" s="609"/>
    </row>
    <row r="135" spans="1:16" s="71" customFormat="1" ht="93" customHeight="1">
      <c r="A135" s="161"/>
      <c r="B135" s="411" t="s">
        <v>170</v>
      </c>
      <c r="C135" s="413"/>
      <c r="D135" s="596" t="s">
        <v>171</v>
      </c>
      <c r="E135" s="597"/>
      <c r="F135" s="597"/>
      <c r="G135" s="597"/>
      <c r="H135" s="597"/>
      <c r="I135" s="597"/>
      <c r="J135" s="598"/>
    </row>
    <row r="136" spans="1:16" s="71" customFormat="1" ht="99.95" customHeight="1">
      <c r="A136" s="161"/>
      <c r="B136" s="559" t="s">
        <v>172</v>
      </c>
      <c r="C136" s="560"/>
      <c r="D136" s="207"/>
      <c r="E136" s="207"/>
      <c r="F136" s="207">
        <v>5.7</v>
      </c>
      <c r="G136" s="207"/>
      <c r="H136" s="207"/>
      <c r="I136" s="594"/>
      <c r="J136" s="595"/>
    </row>
    <row r="137" spans="1:16" s="71" customFormat="1" ht="69.599999999999994" customHeight="1">
      <c r="A137" s="161"/>
      <c r="B137" s="559" t="s">
        <v>173</v>
      </c>
      <c r="C137" s="560"/>
      <c r="D137" s="207"/>
      <c r="E137" s="208"/>
      <c r="F137" s="208">
        <v>16.3</v>
      </c>
      <c r="G137" s="208"/>
      <c r="H137" s="208"/>
      <c r="I137" s="594"/>
      <c r="J137" s="595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174</v>
      </c>
      <c r="C139" s="558" t="s">
        <v>91</v>
      </c>
      <c r="D139" s="558"/>
      <c r="E139" s="558"/>
      <c r="F139" s="558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175</v>
      </c>
      <c r="C140" s="17" t="s">
        <v>176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57" t="s">
        <v>101</v>
      </c>
      <c r="C142" s="557"/>
      <c r="D142" s="557"/>
      <c r="E142" s="557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177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103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" customHeight="1">
      <c r="A145" s="147">
        <v>3</v>
      </c>
      <c r="B145" s="150" t="s">
        <v>104</v>
      </c>
      <c r="C145" s="147"/>
      <c r="D145" s="147"/>
      <c r="G145" s="71"/>
      <c r="M145" s="70"/>
      <c r="N145" s="69"/>
      <c r="O145" s="69"/>
      <c r="P145" s="70"/>
    </row>
    <row r="146" spans="1:16" s="17" customFormat="1" ht="33">
      <c r="A146" s="15"/>
      <c r="B146" s="72" t="s">
        <v>105</v>
      </c>
      <c r="C146" s="73" t="s">
        <v>112</v>
      </c>
      <c r="D146" s="73" t="s">
        <v>28</v>
      </c>
      <c r="E146" s="73" t="s">
        <v>29</v>
      </c>
      <c r="F146" s="73" t="s">
        <v>30</v>
      </c>
      <c r="G146" s="73" t="s">
        <v>31</v>
      </c>
      <c r="H146" s="73" t="s">
        <v>32</v>
      </c>
      <c r="J146" s="74"/>
      <c r="K146" s="75"/>
      <c r="L146" s="75"/>
      <c r="M146" s="74"/>
    </row>
    <row r="147" spans="1:16" s="17" customFormat="1" ht="33">
      <c r="A147" s="15"/>
      <c r="B147" s="72" t="s">
        <v>106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.25">
      <c r="B148" s="163" t="s">
        <v>178</v>
      </c>
      <c r="C148" s="163" t="s">
        <v>179</v>
      </c>
      <c r="G148" s="165"/>
    </row>
    <row r="149" spans="1:16" s="164" customFormat="1" ht="71.25">
      <c r="B149" s="163"/>
      <c r="C149" s="163" t="s">
        <v>180</v>
      </c>
      <c r="G149" s="165"/>
    </row>
    <row r="150" spans="1:16" s="151" customFormat="1" ht="33">
      <c r="G150" s="152"/>
    </row>
    <row r="151" spans="1:16" s="151" customFormat="1" ht="33">
      <c r="G151" s="152"/>
    </row>
    <row r="152" spans="1:16" s="151" customFormat="1" ht="33">
      <c r="G152" s="152"/>
    </row>
    <row r="153" spans="1:16" s="151" customFormat="1" ht="33">
      <c r="G153" s="152"/>
    </row>
    <row r="154" spans="1:16" s="151" customFormat="1" ht="33">
      <c r="G154" s="152"/>
    </row>
    <row r="155" spans="1:16" s="151" customFormat="1" ht="33">
      <c r="G155" s="152"/>
    </row>
    <row r="156" spans="1:16" s="151" customFormat="1" ht="33">
      <c r="G156" s="152"/>
    </row>
    <row r="157" spans="1:16" s="151" customFormat="1" ht="33">
      <c r="G157" s="152"/>
    </row>
    <row r="158" spans="1:16" s="151" customFormat="1" ht="33">
      <c r="G158" s="152"/>
    </row>
    <row r="159" spans="1:16" s="151" customFormat="1" ht="33">
      <c r="G159" s="152"/>
    </row>
    <row r="160" spans="1:16" s="151" customFormat="1" ht="33">
      <c r="G160" s="152"/>
    </row>
    <row r="161" spans="7:7" s="151" customFormat="1" ht="33">
      <c r="G161" s="152"/>
    </row>
    <row r="162" spans="7:7" s="151" customFormat="1" ht="33">
      <c r="G162" s="152"/>
    </row>
    <row r="163" spans="7:7" s="151" customFormat="1" ht="33">
      <c r="G163" s="152"/>
    </row>
    <row r="164" spans="7:7" s="151" customFormat="1" ht="33">
      <c r="G164" s="152"/>
    </row>
    <row r="165" spans="7:7" s="151" customFormat="1" ht="33">
      <c r="G165" s="152"/>
    </row>
    <row r="166" spans="7:7" s="151" customFormat="1" ht="33">
      <c r="G166" s="152"/>
    </row>
    <row r="167" spans="7:7" s="151" customFormat="1" ht="33">
      <c r="G167" s="152"/>
    </row>
    <row r="168" spans="7:7" s="151" customFormat="1" ht="33">
      <c r="G168" s="152"/>
    </row>
    <row r="169" spans="7:7" s="151" customFormat="1" ht="33">
      <c r="G169" s="152"/>
    </row>
    <row r="170" spans="7:7" s="151" customFormat="1" ht="33">
      <c r="G170" s="152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5546875" defaultRowHeight="16.5"/>
  <cols>
    <col min="1" max="1" width="26.42578125" style="195" customWidth="1"/>
    <col min="2" max="16384" width="8.85546875" style="195"/>
  </cols>
  <sheetData>
    <row r="12" spans="1:10" s="196" customFormat="1" ht="33.950000000000003" customHeight="1">
      <c r="A12" s="610" t="s">
        <v>181</v>
      </c>
      <c r="B12" s="610"/>
      <c r="C12" s="610"/>
      <c r="D12" s="610"/>
      <c r="E12" s="610"/>
      <c r="F12" s="610"/>
      <c r="G12" s="610"/>
      <c r="H12" s="610"/>
      <c r="I12" s="610"/>
      <c r="J12" s="610"/>
    </row>
    <row r="13" spans="1:10" ht="24" customHeight="1">
      <c r="A13" s="198" t="s">
        <v>105</v>
      </c>
      <c r="B13" s="198" t="s">
        <v>182</v>
      </c>
      <c r="C13" s="198" t="s">
        <v>183</v>
      </c>
      <c r="D13" s="198" t="s">
        <v>28</v>
      </c>
      <c r="E13" s="197" t="s">
        <v>29</v>
      </c>
      <c r="F13" s="198" t="s">
        <v>30</v>
      </c>
      <c r="G13" s="198" t="s">
        <v>31</v>
      </c>
      <c r="H13" s="198" t="s">
        <v>32</v>
      </c>
      <c r="I13" s="198" t="s">
        <v>184</v>
      </c>
      <c r="J13" s="198" t="s">
        <v>185</v>
      </c>
    </row>
    <row r="14" spans="1:10" s="202" customFormat="1" ht="44.45" customHeight="1">
      <c r="A14" s="199" t="s">
        <v>186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45" customHeight="1">
      <c r="A15" s="199" t="s">
        <v>187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79"/>
    <col min="18" max="18" width="80.140625" style="79" customWidth="1"/>
    <col min="19" max="16384" width="9.14062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85" customFormat="1" ht="30.75" customHeight="1">
      <c r="A1" s="81"/>
      <c r="B1" s="82" t="s">
        <v>110</v>
      </c>
      <c r="C1" s="82" t="s">
        <v>188</v>
      </c>
      <c r="D1" s="611" t="s">
        <v>189</v>
      </c>
      <c r="E1" s="611"/>
      <c r="F1" s="611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190</v>
      </c>
      <c r="C2" s="87" t="s">
        <v>191</v>
      </c>
      <c r="D2" s="612" t="s">
        <v>192</v>
      </c>
      <c r="E2" s="612"/>
      <c r="F2" s="612"/>
      <c r="G2" s="612"/>
      <c r="H2" s="612"/>
      <c r="I2" s="61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111</v>
      </c>
      <c r="B3" s="89" t="s">
        <v>193</v>
      </c>
      <c r="C3" s="89" t="s">
        <v>194</v>
      </c>
      <c r="D3" s="90" t="s">
        <v>29</v>
      </c>
      <c r="E3" s="90" t="s">
        <v>30</v>
      </c>
      <c r="F3" s="90" t="s">
        <v>31</v>
      </c>
      <c r="G3" s="90" t="s">
        <v>32</v>
      </c>
      <c r="H3" s="90" t="s">
        <v>33</v>
      </c>
      <c r="I3" s="91" t="s">
        <v>195</v>
      </c>
      <c r="J3" s="92"/>
      <c r="K3" s="92"/>
    </row>
    <row r="4" spans="1:25" s="99" customFormat="1" ht="27" customHeight="1">
      <c r="A4" s="94">
        <v>1</v>
      </c>
      <c r="B4" s="95" t="s">
        <v>196</v>
      </c>
      <c r="C4" s="95" t="s">
        <v>197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198</v>
      </c>
      <c r="J4" s="98"/>
      <c r="K4" s="98"/>
    </row>
    <row r="5" spans="1:25" s="99" customFormat="1" ht="27" customHeight="1">
      <c r="A5" s="94">
        <v>2</v>
      </c>
      <c r="B5" s="95" t="s">
        <v>199</v>
      </c>
      <c r="C5" s="95" t="s">
        <v>200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198</v>
      </c>
      <c r="J5" s="98"/>
      <c r="K5" s="98"/>
    </row>
    <row r="6" spans="1:25" s="99" customFormat="1" ht="27" customHeight="1">
      <c r="A6" s="94">
        <v>3</v>
      </c>
      <c r="B6" s="80" t="s">
        <v>201</v>
      </c>
      <c r="C6" s="80" t="s">
        <v>202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198</v>
      </c>
      <c r="J6" s="98"/>
      <c r="K6" s="98"/>
    </row>
    <row r="7" spans="1:25" s="99" customFormat="1" ht="27" customHeight="1">
      <c r="A7" s="94">
        <v>4</v>
      </c>
      <c r="B7" s="80" t="s">
        <v>203</v>
      </c>
      <c r="C7" s="80" t="s">
        <v>204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198</v>
      </c>
      <c r="J7" s="98"/>
      <c r="K7" s="98"/>
    </row>
    <row r="8" spans="1:25" s="99" customFormat="1" ht="27" customHeight="1">
      <c r="A8" s="94">
        <v>5</v>
      </c>
      <c r="B8" s="80" t="s">
        <v>115</v>
      </c>
      <c r="C8" s="80" t="s">
        <v>116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205</v>
      </c>
      <c r="J8" s="98"/>
      <c r="K8" s="98"/>
    </row>
    <row r="9" spans="1:25" s="99" customFormat="1" ht="27" customHeight="1">
      <c r="A9" s="94">
        <v>6</v>
      </c>
      <c r="B9" s="80" t="s">
        <v>114</v>
      </c>
      <c r="C9" s="80" t="s">
        <v>206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198</v>
      </c>
      <c r="J9" s="98"/>
      <c r="K9" s="98"/>
    </row>
    <row r="10" spans="1:25" s="99" customFormat="1" ht="27" customHeight="1">
      <c r="A10" s="94">
        <v>7</v>
      </c>
      <c r="B10" s="80" t="s">
        <v>207</v>
      </c>
      <c r="C10" s="80" t="s">
        <v>208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198</v>
      </c>
      <c r="J10" s="98"/>
      <c r="K10" s="98"/>
    </row>
    <row r="11" spans="1:25" s="99" customFormat="1" ht="27" customHeight="1">
      <c r="A11" s="94">
        <v>8</v>
      </c>
      <c r="B11" s="80" t="s">
        <v>209</v>
      </c>
      <c r="C11" s="80" t="s">
        <v>210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211</v>
      </c>
      <c r="C12" s="80" t="s">
        <v>212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205</v>
      </c>
      <c r="J12" s="98"/>
      <c r="K12" s="98"/>
    </row>
    <row r="13" spans="1:25" s="99" customFormat="1" ht="27" customHeight="1">
      <c r="A13" s="94">
        <v>10</v>
      </c>
      <c r="B13" s="80" t="s">
        <v>213</v>
      </c>
      <c r="C13" s="80" t="s">
        <v>117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205</v>
      </c>
      <c r="J13" s="98"/>
      <c r="K13" s="98"/>
    </row>
    <row r="14" spans="1:25" s="99" customFormat="1" ht="27" customHeight="1">
      <c r="A14" s="94">
        <v>11</v>
      </c>
      <c r="B14" s="80" t="s">
        <v>214</v>
      </c>
      <c r="C14" s="80" t="s">
        <v>215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216</v>
      </c>
      <c r="C15" s="80" t="s">
        <v>217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218</v>
      </c>
      <c r="C16" s="80" t="s">
        <v>219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220</v>
      </c>
      <c r="C17" s="104" t="s">
        <v>113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2b5f02d8b8a43ffa0858a10ac1deca57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1d701c6042d3886e8ead8bc1cb08d60f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D5D529-F52C-4D85-9431-3964A55FF3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Chi Tran Thi Linh</cp:lastModifiedBy>
  <cp:revision/>
  <cp:lastPrinted>2024-05-22T10:35:27Z</cp:lastPrinted>
  <dcterms:created xsi:type="dcterms:W3CDTF">2016-05-06T01:47:29Z</dcterms:created>
  <dcterms:modified xsi:type="dcterms:W3CDTF">2024-06-11T03:19:51Z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