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APHA/3-SS25/1-SAMPLE/2-STYLE-FILE/SPEC/SIZE SET SAMPLE/"/>
    </mc:Choice>
  </mc:AlternateContent>
  <xr:revisionPtr revIDLastSave="22" documentId="13_ncr:1_{31D7CC95-231A-4998-BA09-39F7BF9F8A9C}" xr6:coauthVersionLast="47" xr6:coauthVersionMax="47" xr10:uidLastSave="{B2B86E35-66D5-4FB1-8F95-9BD5F34F8080}"/>
  <bookViews>
    <workbookView xWindow="-120" yWindow="-120" windowWidth="20730" windowHeight="11040" tabRatio="753" firstSheet="3" activeTab="4" xr2:uid="{00000000-000D-0000-FFFF-FFFF00000000}"/>
  </bookViews>
  <sheets>
    <sheet name="1. CUTTING DOCKET" sheetId="1" state="hidden" r:id="rId1"/>
    <sheet name="GREY" sheetId="16" state="hidden" r:id="rId2"/>
    <sheet name="2. TRIM CARD" sheetId="5" state="hidden" r:id="rId3"/>
    <sheet name="SPEC FROM CUSTOMER" sheetId="22" r:id="rId4"/>
    <sheet name="SPEC ADVISE BY UA" sheetId="25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definedNames>
    <definedName name="_Fill" localSheetId="2" hidden="1">#REF!</definedName>
    <definedName name="_Fill" localSheetId="5" hidden="1">#REF!</definedName>
    <definedName name="_Fill" hidden="1">#REF!</definedName>
    <definedName name="_xlnm._FilterDatabase" localSheetId="0" hidden="1">'1. CUTTING DOCKET'!$A$33:$R$76</definedName>
    <definedName name="_xlnm._FilterDatabase" localSheetId="1" hidden="1">GREY!$A$64:$Q$131</definedName>
    <definedName name="_xlnm.Print_Area" localSheetId="0">'1. CUTTING DOCKET'!$A$1:$Q$120</definedName>
    <definedName name="_xlnm.Print_Area" localSheetId="2">'2. TRIM CARD'!$A$1:$B$25</definedName>
    <definedName name="_xlnm.Print_Area" localSheetId="5">'2. TRIM CARD (GREY)'!$A$1:$E$39</definedName>
    <definedName name="_xlnm.Print_Area" localSheetId="1">GREY!$A$1:$P$169</definedName>
    <definedName name="_xlnm.Print_Area" localSheetId="3">'SPEC FROM CUSTOMER'!#REF!</definedName>
    <definedName name="_xlnm.Print_Titles" localSheetId="0">'1. CUTTING DOCKET'!$1:$15</definedName>
    <definedName name="_xlnm.Print_Titles" localSheetId="5">'2. TRIM CARD (GREY)'!$1:$5</definedName>
    <definedName name="_xlnm.Print_Titles" localSheetId="1">GREY!$1:$15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5" l="1"/>
  <c r="G16" i="25" s="1"/>
  <c r="K16" i="25"/>
  <c r="L16" i="25" s="1"/>
  <c r="J16" i="25"/>
  <c r="B22" i="5"/>
  <c r="A18" i="5"/>
  <c r="A8" i="5"/>
  <c r="H36" i="1"/>
  <c r="I109" i="1"/>
  <c r="B30" i="1" l="1"/>
  <c r="K40" i="1" l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B82" i="1" l="1"/>
  <c r="A24" i="5"/>
  <c r="A16" i="5"/>
  <c r="A29" i="1"/>
  <c r="H34" i="1"/>
  <c r="H37" i="1" s="1"/>
  <c r="E31" i="1"/>
  <c r="B9" i="5" s="1"/>
  <c r="E30" i="1"/>
  <c r="G34" i="1" s="1"/>
  <c r="H21" i="1"/>
  <c r="K20" i="1"/>
  <c r="K21" i="1" s="1"/>
  <c r="K25" i="1" s="1"/>
  <c r="J21" i="1"/>
  <c r="J25" i="1" s="1"/>
  <c r="I20" i="1"/>
  <c r="I21" i="1" s="1"/>
  <c r="I25" i="1" s="1"/>
  <c r="G20" i="1"/>
  <c r="G21" i="1" s="1"/>
  <c r="G25" i="1" s="1"/>
  <c r="D20" i="1"/>
  <c r="D21" i="1" s="1"/>
  <c r="Q19" i="1"/>
  <c r="B7" i="5"/>
  <c r="H25" i="1" l="1"/>
  <c r="H38" i="1"/>
  <c r="Q20" i="1"/>
  <c r="Q21" i="1" s="1"/>
  <c r="B5" i="5"/>
  <c r="B6" i="5" s="1"/>
  <c r="Q22" i="1" l="1"/>
  <c r="Q25" i="1" s="1"/>
  <c r="C102" i="1"/>
  <c r="C101" i="1"/>
  <c r="C99" i="1"/>
  <c r="C82" i="1"/>
  <c r="L34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M35" i="1" l="1"/>
  <c r="O35" i="1" s="1"/>
  <c r="M36" i="1"/>
  <c r="O36" i="1" s="1"/>
  <c r="B100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169" i="16" l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J52" i="16" l="1"/>
  <c r="L52" i="16" s="1"/>
  <c r="L53" i="16"/>
  <c r="L51" i="16"/>
  <c r="L58" i="1"/>
  <c r="L59" i="1"/>
  <c r="L60" i="1"/>
  <c r="L68" i="1" s="1"/>
  <c r="L57" i="1"/>
  <c r="D6" i="17" l="1"/>
  <c r="E6" i="17"/>
  <c r="L48" i="1"/>
  <c r="L64" i="1"/>
  <c r="L63" i="1"/>
  <c r="L47" i="1"/>
  <c r="L67" i="1"/>
  <c r="D9" i="17" l="1"/>
  <c r="E9" i="17"/>
  <c r="L46" i="1"/>
  <c r="D11" i="17" l="1"/>
  <c r="E11" i="17"/>
  <c r="L45" i="1"/>
  <c r="A17" i="5" l="1"/>
  <c r="B6" i="17" l="1"/>
  <c r="B9" i="17" l="1"/>
  <c r="B102" i="1"/>
  <c r="B101" i="1" l="1"/>
  <c r="B11" i="17"/>
  <c r="B11" i="5"/>
  <c r="A14" i="5" l="1"/>
  <c r="A13" i="5"/>
  <c r="A11" i="5" l="1"/>
  <c r="A12" i="5"/>
  <c r="C6" i="17" l="1"/>
  <c r="C9" i="17" l="1"/>
  <c r="L62" i="1"/>
  <c r="L65" i="1"/>
  <c r="C11" i="17" l="1"/>
  <c r="L66" i="1"/>
  <c r="L61" i="1"/>
  <c r="A20" i="5" l="1"/>
  <c r="B2" i="5"/>
  <c r="B3" i="5"/>
  <c r="A4" i="5"/>
  <c r="A3" i="5"/>
  <c r="A2" i="5"/>
  <c r="B4" i="5"/>
  <c r="B99" i="1" l="1"/>
  <c r="B5" i="17"/>
  <c r="M38" i="1" l="1"/>
  <c r="O38" i="1" s="1"/>
  <c r="I31" i="1"/>
  <c r="M31" i="1" s="1"/>
  <c r="M76" i="1"/>
  <c r="O76" i="1" s="1"/>
  <c r="M72" i="1"/>
  <c r="O72" i="1" s="1"/>
  <c r="M68" i="1"/>
  <c r="O68" i="1" s="1"/>
  <c r="M64" i="1"/>
  <c r="O64" i="1" s="1"/>
  <c r="M60" i="1"/>
  <c r="O60" i="1" s="1"/>
  <c r="M56" i="1"/>
  <c r="O56" i="1" s="1"/>
  <c r="M52" i="1"/>
  <c r="O52" i="1" s="1"/>
  <c r="M48" i="1"/>
  <c r="O48" i="1" s="1"/>
  <c r="M44" i="1"/>
  <c r="O44" i="1" s="1"/>
  <c r="M74" i="1"/>
  <c r="O74" i="1" s="1"/>
  <c r="M70" i="1"/>
  <c r="O70" i="1" s="1"/>
  <c r="M66" i="1"/>
  <c r="O66" i="1" s="1"/>
  <c r="M62" i="1"/>
  <c r="O62" i="1" s="1"/>
  <c r="M58" i="1"/>
  <c r="O58" i="1" s="1"/>
  <c r="M54" i="1"/>
  <c r="O54" i="1" s="1"/>
  <c r="M50" i="1"/>
  <c r="O50" i="1" s="1"/>
  <c r="M46" i="1"/>
  <c r="O46" i="1" s="1"/>
  <c r="M42" i="1"/>
  <c r="O42" i="1" s="1"/>
  <c r="M53" i="1"/>
  <c r="O53" i="1" s="1"/>
  <c r="M34" i="1"/>
  <c r="O34" i="1" s="1"/>
  <c r="M37" i="1"/>
  <c r="O37" i="1" s="1"/>
  <c r="M75" i="1"/>
  <c r="O75" i="1" s="1"/>
  <c r="M71" i="1"/>
  <c r="O71" i="1" s="1"/>
  <c r="M67" i="1"/>
  <c r="O67" i="1" s="1"/>
  <c r="M63" i="1"/>
  <c r="O63" i="1" s="1"/>
  <c r="M59" i="1"/>
  <c r="O59" i="1" s="1"/>
  <c r="M55" i="1"/>
  <c r="O55" i="1" s="1"/>
  <c r="M51" i="1"/>
  <c r="O51" i="1" s="1"/>
  <c r="M47" i="1"/>
  <c r="O47" i="1" s="1"/>
  <c r="M43" i="1"/>
  <c r="O43" i="1" s="1"/>
  <c r="M73" i="1"/>
  <c r="O73" i="1" s="1"/>
  <c r="M69" i="1"/>
  <c r="O69" i="1" s="1"/>
  <c r="M65" i="1"/>
  <c r="O65" i="1" s="1"/>
  <c r="M61" i="1"/>
  <c r="O61" i="1" s="1"/>
  <c r="M57" i="1"/>
  <c r="O57" i="1" s="1"/>
  <c r="M49" i="1"/>
  <c r="O49" i="1" s="1"/>
  <c r="M45" i="1"/>
  <c r="O45" i="1" s="1"/>
  <c r="M41" i="1"/>
  <c r="O41" i="1" s="1"/>
  <c r="B15" i="17"/>
  <c r="I30" i="1"/>
  <c r="M30" i="1" s="1"/>
  <c r="F34" i="1" l="1"/>
  <c r="C15" i="17" l="1"/>
  <c r="B15" i="5"/>
  <c r="D15" i="17" l="1"/>
  <c r="E15" i="17" l="1"/>
  <c r="H40" i="1" l="1"/>
  <c r="H41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</calcChain>
</file>

<file path=xl/sharedStrings.xml><?xml version="1.0" encoding="utf-8"?>
<sst xmlns="http://schemas.openxmlformats.org/spreadsheetml/2006/main" count="957" uniqueCount="398">
  <si>
    <t>Mã số:</t>
  </si>
  <si>
    <t>MER.QT-1.BM.4</t>
  </si>
  <si>
    <t>Lần ban hành:</t>
  </si>
  <si>
    <t>01</t>
  </si>
  <si>
    <t>Số trang</t>
  </si>
  <si>
    <t>03/03</t>
  </si>
  <si>
    <t>SEN/CHI/NGÂN 210</t>
  </si>
  <si>
    <t>CUTTING DOCKET</t>
  </si>
  <si>
    <t xml:space="preserve">JOB NUMBER:  </t>
  </si>
  <si>
    <t>R12 SS25 S2737</t>
  </si>
  <si>
    <t xml:space="preserve">STYLE NUMBER: </t>
  </si>
  <si>
    <t>R12-SH01</t>
  </si>
  <si>
    <t xml:space="preserve">STYLE NAME : </t>
  </si>
  <si>
    <t xml:space="preserve">Men's Cotton Sweatshort   </t>
  </si>
  <si>
    <t>SEASON:</t>
  </si>
  <si>
    <t>SS25</t>
  </si>
  <si>
    <t>TÊN HÀNG:</t>
  </si>
  <si>
    <t>Sweatshorts</t>
  </si>
  <si>
    <t>DROP:</t>
  </si>
  <si>
    <t>SAMPLING</t>
  </si>
  <si>
    <t>NGÀY CẤP:</t>
  </si>
  <si>
    <t>VẢI CHÍNH:</t>
  </si>
  <si>
    <t>FRENCH TERRY100% ORGANIC COTTON 430 GSM</t>
  </si>
  <si>
    <t>NGÀY GIAO HÀNG:</t>
  </si>
  <si>
    <t xml:space="preserve">THÀNH PHẦN VẢI: </t>
  </si>
  <si>
    <t>100% COTTON</t>
  </si>
  <si>
    <t>KHỔ VẢI:</t>
  </si>
  <si>
    <t>161 CM</t>
  </si>
  <si>
    <t xml:space="preserve">Xí nghiệp: </t>
  </si>
  <si>
    <t>UN-AVAILABLE</t>
  </si>
  <si>
    <t>KHÁCH HÀNG:</t>
  </si>
  <si>
    <t>RAPHA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</si>
  <si>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</si>
  <si>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</si>
  <si>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</si>
  <si>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</si>
  <si>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</si>
  <si>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</si>
  <si>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</si>
  <si>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</si>
  <si>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</si>
  <si>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</si>
  <si>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</si>
  <si>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</si>
  <si>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</si>
  <si>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</si>
  <si>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</si>
  <si>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</si>
  <si>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</si>
  <si>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</si>
  <si>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</si>
  <si>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</si>
  <si>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</si>
  <si>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</si>
  <si>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</si>
  <si>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</si>
  <si>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</si>
  <si>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</si>
  <si>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</si>
  <si>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</si>
  <si>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</si>
  <si>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</si>
  <si>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CHÍNH, LƯNG QUẦN, TÚI</t>
  </si>
  <si>
    <t>MẮC ÁO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</si>
  <si>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</si>
  <si>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</si>
  <si>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</si>
  <si>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</si>
  <si>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</si>
  <si>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</si>
  <si>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</si>
  <si>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</si>
  <si>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</si>
  <si>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</si>
  <si>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</si>
  <si>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</si>
  <si>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CHỈ 40/2 MAY CHÍNH + VẮT SỔ</t>
  </si>
  <si>
    <t xml:space="preserve">PCS </t>
  </si>
  <si>
    <t>NHÃN ÉP + SIZE</t>
  </si>
  <si>
    <t>NHÃN THÀNH PHẦN 100% POLYESTER</t>
  </si>
  <si>
    <t>MẮC CÁO</t>
  </si>
  <si>
    <t>DÂY LUỒN</t>
  </si>
  <si>
    <t>PHẦN C : PHỤ LIỆU ĐÓNG GÓI</t>
  </si>
  <si>
    <t>STICKER DÁN THẺ BÀI + BAO SMST</t>
  </si>
  <si>
    <t>NỀN TRẮNG CHỮ ĐEN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</si>
  <si>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</si>
  <si>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</si>
  <si>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</si>
  <si>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</si>
  <si>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</si>
  <si>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</si>
  <si>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</si>
  <si>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</si>
  <si>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</si>
  <si>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</si>
  <si>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</si>
  <si>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</si>
  <si>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</si>
  <si>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</si>
  <si>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</si>
  <si>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</si>
  <si>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</si>
  <si>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</si>
  <si>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</si>
  <si>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</si>
  <si>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r>
      <t>THÊU :</t>
    </r>
    <r>
      <rPr>
        <b/>
        <sz val="22"/>
        <rFont val="Muli"/>
      </rPr>
      <t xml:space="preserve"> </t>
    </r>
  </si>
  <si>
    <t>KHÔNG THÊU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</si>
  <si>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</si>
  <si>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</si>
  <si>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</si>
  <si>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KHÔNG WASH</t>
  </si>
  <si>
    <t>DUYỆT THEO MẪU PHOTOSHOOT TRƯỚC WASH MÀU GREY HEATHER ĐÃ CHUYỂN 7/2/23</t>
  </si>
  <si>
    <t>DUYỆT THEO MẪU PHOTOSHOOT TRƯỚC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</si>
  <si>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</si>
  <si>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</si>
  <si>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</si>
  <si>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</si>
  <si>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</si>
  <si>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</si>
  <si>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</si>
  <si>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</si>
  <si>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</si>
  <si>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</si>
  <si>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</si>
  <si>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</si>
  <si>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</si>
  <si>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</si>
  <si>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</si>
  <si>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</si>
  <si>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</si>
  <si>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</si>
  <si>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</si>
  <si>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</si>
  <si>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</si>
  <si>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</si>
  <si>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</si>
  <si>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</si>
  <si>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</si>
  <si>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</si>
  <si>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</si>
  <si>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</si>
  <si>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</si>
  <si>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</si>
  <si>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</si>
  <si>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</si>
  <si>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</si>
  <si>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</si>
  <si>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</si>
  <si>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</si>
  <si>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</si>
  <si>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</si>
  <si>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</si>
  <si>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</si>
  <si>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</si>
  <si>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</si>
  <si>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</si>
  <si>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</si>
  <si>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</si>
  <si>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</si>
  <si>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</si>
  <si>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</si>
  <si>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</si>
  <si>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</si>
  <si>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</si>
  <si>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</si>
  <si>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</si>
  <si>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</si>
  <si>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</si>
  <si>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</si>
  <si>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</si>
  <si>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</si>
  <si>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</si>
  <si>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</si>
  <si>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</si>
  <si>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</si>
  <si>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</si>
  <si>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</si>
  <si>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</si>
  <si>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</si>
  <si>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</si>
  <si>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</si>
  <si>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</si>
  <si>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</si>
  <si>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</si>
  <si>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</si>
  <si>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</si>
  <si>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</si>
  <si>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</si>
  <si>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</si>
  <si>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</si>
  <si>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</si>
  <si>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MAY TẠI LAI TRÁI NGƯỜI MẶC -
TỪ MÉP LƯNG TRÊN XUỐNG 10CM</t>
  </si>
  <si>
    <t>DÂY LUỒNG</t>
  </si>
  <si>
    <t>THÙNG, TẤM LÓT THÙNG, BAO 100X120</t>
  </si>
  <si>
    <t>THÙNG 60X40X30CM CÓ IN LOGO</t>
  </si>
  <si>
    <t>BỎ VÀO ÁO KHI GẤP XẾP</t>
  </si>
  <si>
    <t>RỘNG EO</t>
  </si>
  <si>
    <t>TO BẢN LƯNG</t>
  </si>
  <si>
    <t>VỊ TRÍ HÔNG</t>
  </si>
  <si>
    <t>NGANG HÔNG TỪ EO XUỐNG 15CM - ĐO 3 ĐIỂM</t>
  </si>
  <si>
    <t>RỘNG ĐÁY TRƯỚC</t>
  </si>
  <si>
    <t>RỘNG ĐÁY SAU</t>
  </si>
  <si>
    <t>RỘNG ĐÙI TỪ ĐÁY XUÔNG 2CM</t>
  </si>
  <si>
    <t>RỘNG LAI</t>
  </si>
  <si>
    <t>TO BẢN LAI</t>
  </si>
  <si>
    <t>DÀI SƯỜN TRONG</t>
  </si>
  <si>
    <t>DÀI SƯỜN NGOÀI TỪ ĐIỂM CAO NHẤT CỦA LƯNG ĐẾN LAI</t>
  </si>
  <si>
    <t>RỘNG TÚI</t>
  </si>
  <si>
    <t>VỊ TRÍ TÚI SAU TỪ ĐIỂM CAO NHẤT CỦA LƯNG ĐẾN CẠNH TÚI</t>
  </si>
  <si>
    <t>2. Please follow spec for size set approval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</si>
  <si>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</si>
  <si>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</si>
  <si>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</si>
  <si>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</si>
  <si>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</si>
  <si>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</si>
  <si>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</si>
  <si>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</si>
  <si>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</si>
  <si>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</si>
  <si>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</si>
  <si>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</si>
  <si>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</si>
  <si>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</si>
  <si>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</si>
  <si>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</si>
  <si>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</si>
  <si>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</si>
  <si>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</si>
  <si>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</si>
  <si>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</si>
  <si>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</si>
  <si>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</si>
  <si>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</si>
  <si>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</si>
  <si>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</si>
  <si>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</si>
  <si>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</si>
  <si>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</si>
  <si>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</si>
  <si>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</si>
  <si>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</si>
  <si>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</si>
  <si>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</si>
  <si>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</si>
  <si>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</si>
  <si>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</si>
  <si>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</si>
  <si>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</si>
  <si>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</si>
  <si>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</si>
  <si>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</si>
  <si>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</si>
  <si>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</si>
  <si>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</si>
  <si>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</si>
  <si>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</si>
  <si>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</si>
  <si>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</si>
  <si>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QUẦN MẪU THAM KHẢO : MAY THEO QUY CÁCH MAY QUẦN MẪU 2ND PROTO SAMPLE MÃ HÀNG R12-SH01  CHUYỂN CÙNG TÁC NGHIỆP + GÓP Ý MẪU NHƯ FILE ĐÍNH KÈM</t>
  </si>
  <si>
    <t>KEO</t>
  </si>
  <si>
    <t xml:space="preserve">CHỈ 40/2 MAY CHÍNH + VẮT SỔ </t>
  </si>
  <si>
    <t>MER CẤP NHÃN</t>
  </si>
  <si>
    <t>ÉP NHÃN TẠI GIỮA THÂN SAU</t>
  </si>
  <si>
    <t>ĐỊNH VỊ HÌNH IN: CANH GIỮA THÂN SAU- TỪ ĐƯỜNG MAY LƯNG XUỐNG</t>
  </si>
  <si>
    <t>2CM</t>
  </si>
  <si>
    <t>CHÚ Ý:</t>
  </si>
  <si>
    <t>Rebecca So  10:11 AM</t>
  </si>
  <si>
    <t>Fitting on 11/7/24</t>
  </si>
  <si>
    <t>1. The shorts is pulling down when worn, I have updated the front and back rise POM align with Men's cotton swear pants for size set. The main measurements/shape of Men's cotton sweat pants and shorts should be the same, the difference will be the length only.</t>
  </si>
  <si>
    <t>Follow BTS updated - hình dánh như Men's cotton sweatpants chỉ khác chiều dài</t>
  </si>
  <si>
    <t>DÁN BẢNG MÀU 07/08/2024</t>
  </si>
  <si>
    <t>CANH GIỮA THÂN SAU- TỪ ĐƯỜNG MAY LƯNG XUỐNG 2CM</t>
  </si>
  <si>
    <t>TẠI LƯNG</t>
  </si>
  <si>
    <t>THUN TẠI LƯNG 4.5CM</t>
  </si>
  <si>
    <r>
      <rPr>
        <sz val="10.5"/>
        <color rgb="FF0B0C0B"/>
        <rFont val="Arial Black"/>
        <family val="2"/>
      </rPr>
      <t>Rapha                     Men's Cotton Sweat Short                                                       2nd Proto Review                                         Approved 23/07/2024, 10:11 AM</t>
    </r>
  </si>
  <si>
    <r>
      <rPr>
        <sz val="12"/>
        <color rgb="FF0B0C0B"/>
        <rFont val="Arial Black"/>
        <family val="2"/>
      </rPr>
      <t>Evaluation by Sample</t>
    </r>
  </si>
  <si>
    <r>
      <rPr>
        <sz val="10"/>
        <color rgb="FF0B0C0B"/>
        <rFont val="Times New Roman"/>
        <family val="1"/>
      </rPr>
      <t>Dim</t>
    </r>
  </si>
  <si>
    <r>
      <rPr>
        <sz val="10"/>
        <color rgb="FF0B0C0B"/>
        <rFont val="Times New Roman"/>
        <family val="1"/>
      </rPr>
      <t>Title</t>
    </r>
  </si>
  <si>
    <r>
      <rPr>
        <sz val="10"/>
        <color rgb="FF0B0C0B"/>
        <rFont val="Times New Roman"/>
        <family val="1"/>
      </rPr>
      <t>Description</t>
    </r>
  </si>
  <si>
    <r>
      <rPr>
        <sz val="10"/>
        <color rgb="FF0B0C0B"/>
        <rFont val="Times New Roman"/>
        <family val="1"/>
      </rPr>
      <t>Tol (-)</t>
    </r>
  </si>
  <si>
    <r>
      <rPr>
        <sz val="10"/>
        <color rgb="FF0B0C0B"/>
        <rFont val="Times New Roman"/>
        <family val="1"/>
      </rPr>
      <t>Tol (+)</t>
    </r>
  </si>
  <si>
    <r>
      <rPr>
        <sz val="10"/>
        <color rgb="FF0B0C0B"/>
        <rFont val="Times New Roman"/>
        <family val="1"/>
      </rPr>
      <t>Factory Proto-Un-Available</t>
    </r>
  </si>
  <si>
    <r>
      <rPr>
        <sz val="10"/>
        <color rgb="FF0B0C0B"/>
        <rFont val="Times New Roman"/>
        <family val="1"/>
      </rPr>
      <t>Review Comment</t>
    </r>
  </si>
  <si>
    <r>
      <rPr>
        <sz val="10"/>
        <color rgb="FF0B0C0B"/>
        <rFont val="Times New Roman"/>
        <family val="1"/>
      </rPr>
      <t>Target</t>
    </r>
  </si>
  <si>
    <r>
      <rPr>
        <sz val="10"/>
        <color rgb="FF0B0C0B"/>
        <rFont val="Times New Roman"/>
        <family val="1"/>
      </rPr>
      <t>Actual</t>
    </r>
  </si>
  <si>
    <r>
      <rPr>
        <sz val="10"/>
        <color rgb="FF0B0C0B"/>
        <rFont val="Times New Roman"/>
        <family val="1"/>
      </rPr>
      <t>Actual Delta</t>
    </r>
  </si>
  <si>
    <r>
      <rPr>
        <sz val="10"/>
        <color rgb="FF0B0C0B"/>
        <rFont val="Times New Roman"/>
        <family val="1"/>
      </rPr>
      <t>Revised</t>
    </r>
  </si>
  <si>
    <r>
      <rPr>
        <sz val="10"/>
        <color rgb="FF0B0C0B"/>
        <rFont val="Times New Roman"/>
        <family val="1"/>
      </rPr>
      <t>LW7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</si>
  <si>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</si>
  <si>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Edge To Edge</t>
    </r>
  </si>
  <si>
    <r>
      <rPr>
        <sz val="10"/>
        <color rgb="FF0B0C0B"/>
        <rFont val="Times New Roman"/>
        <family val="1"/>
      </rPr>
      <t>RS 11/7/24 - The waistband is a bit big on P2 plus is sits a bit lower than P1 since the width of waistband changed from P1 to P2, so waist width measurement back to P1 as 40cm; This is to align with Men's Cotton sweat pants</t>
    </r>
  </si>
  <si>
    <r>
      <rPr>
        <sz val="10"/>
        <color rgb="FF0B0C0B"/>
        <rFont val="Times New Roman"/>
        <family val="1"/>
      </rPr>
      <t>LW9</t>
    </r>
  </si>
  <si>
    <r>
      <rPr>
        <sz val="10"/>
        <color rgb="FF0B0C0B"/>
        <rFont val="Times New Roman"/>
        <family val="1"/>
      </rPr>
      <t>CF Waistband Depth</t>
    </r>
  </si>
  <si>
    <r>
      <rPr>
        <sz val="10"/>
        <color rgb="FF0B0C0B"/>
        <rFont val="Times New Roman"/>
        <family val="1"/>
      </rPr>
      <t>RS 22/7/24 - please follow as is P2</t>
    </r>
  </si>
  <si>
    <r>
      <rPr>
        <sz val="10"/>
        <color rgb="FF0B0C0B"/>
        <rFont val="Times New Roman"/>
        <family val="1"/>
      </rPr>
      <t>AP053</t>
    </r>
  </si>
  <si>
    <r>
      <rPr>
        <sz val="10"/>
        <color rgb="FF0B0C0B"/>
        <rFont val="Times New Roman"/>
        <family val="1"/>
      </rPr>
      <t>Low Hip Position</t>
    </r>
  </si>
  <si>
    <r>
      <rPr>
        <sz val="10"/>
        <color rgb="FF0B0C0B"/>
        <rFont val="Times New Roman"/>
        <family val="1"/>
      </rPr>
      <t>Low Hip Position from Waist - along side seam</t>
    </r>
  </si>
  <si>
    <r>
      <rPr>
        <sz val="10"/>
        <color rgb="FF0B0C0B"/>
        <rFont val="Times New Roman"/>
        <family val="1"/>
      </rPr>
      <t>Measured at three points</t>
    </r>
  </si>
  <si>
    <r>
      <rPr>
        <sz val="10"/>
        <color rgb="FF0B0C0B"/>
        <rFont val="Times New Roman"/>
        <family val="1"/>
      </rPr>
      <t>LW18</t>
    </r>
  </si>
  <si>
    <r>
      <rPr>
        <sz val="10"/>
        <color rgb="FF0B0C0B"/>
        <rFont val="Times New Roman"/>
        <family val="1"/>
      </rPr>
      <t>Low Hip Width</t>
    </r>
  </si>
  <si>
    <r>
      <rPr>
        <sz val="10"/>
        <color rgb="FF0B0C0B"/>
        <rFont val="Times New Roman"/>
        <family val="1"/>
      </rPr>
      <t>15cm Below Waistband, Across</t>
    </r>
  </si>
  <si>
    <r>
      <rPr>
        <sz val="10"/>
        <color rgb="FF0B0C0B"/>
        <rFont val="Times New Roman"/>
        <family val="1"/>
      </rPr>
      <t>RS 22/7/24 - please follow back to spec</t>
    </r>
  </si>
  <si>
    <r>
      <rPr>
        <sz val="10"/>
        <color rgb="FF23252A"/>
        <rFont val="Times New Roman"/>
        <family val="1"/>
      </rPr>
      <t>Measured at three points</t>
    </r>
  </si>
  <si>
    <r>
      <rPr>
        <sz val="10"/>
        <color rgb="FF0B0C0B"/>
        <rFont val="Times New Roman"/>
        <family val="1"/>
      </rPr>
      <t>LW19</t>
    </r>
  </si>
  <si>
    <r>
      <rPr>
        <sz val="10"/>
        <color rgb="FF0B0C0B"/>
        <rFont val="Times New Roman"/>
        <family val="1"/>
      </rPr>
      <t>Front Rise</t>
    </r>
  </si>
  <si>
    <r>
      <rPr>
        <sz val="10"/>
        <color rgb="FF0B0C0B"/>
        <rFont val="Times New Roman"/>
        <family val="1"/>
      </rPr>
      <t>Exl Waistband</t>
    </r>
  </si>
  <si>
    <r>
      <rPr>
        <sz val="10"/>
        <color rgb="FF0B0C0B"/>
        <rFont val="Times New Roman"/>
        <family val="1"/>
      </rPr>
      <t>RS 11/7/24 - Add 2cm to front rise at under waist; align with Men's Cotton sweat pants</t>
    </r>
  </si>
  <si>
    <r>
      <rPr>
        <sz val="10"/>
        <color rgb="FF0B0C0B"/>
        <rFont val="Times New Roman"/>
        <family val="1"/>
      </rPr>
      <t>LW20</t>
    </r>
  </si>
  <si>
    <r>
      <rPr>
        <sz val="10"/>
        <color rgb="FF0B0C0B"/>
        <rFont val="Times New Roman"/>
        <family val="1"/>
      </rPr>
      <t>Back Rise</t>
    </r>
  </si>
  <si>
    <r>
      <rPr>
        <sz val="10"/>
        <color rgb="FF0B0C0B"/>
        <rFont val="Times New Roman"/>
        <family val="1"/>
      </rPr>
      <t>LW23</t>
    </r>
  </si>
  <si>
    <r>
      <rPr>
        <sz val="10"/>
        <color rgb="FF0B0C0B"/>
        <rFont val="Times New Roman"/>
        <family val="1"/>
      </rPr>
      <t>Thigh Width At X Fork</t>
    </r>
  </si>
  <si>
    <r>
      <rPr>
        <sz val="10"/>
        <color rgb="FF0B0C0B"/>
        <rFont val="Times New Roman"/>
        <family val="1"/>
      </rPr>
      <t>2cm Down, Across</t>
    </r>
  </si>
  <si>
    <r>
      <rPr>
        <sz val="10"/>
        <color rgb="FF0B0C0B"/>
        <rFont val="Times New Roman"/>
        <family val="1"/>
      </rPr>
      <t>LW24</t>
    </r>
  </si>
  <si>
    <r>
      <rPr>
        <sz val="10"/>
        <color rgb="FF0B0C0B"/>
        <rFont val="Times New Roman"/>
        <family val="1"/>
      </rPr>
      <t>Hem Width</t>
    </r>
  </si>
  <si>
    <r>
      <rPr>
        <sz val="10"/>
        <color rgb="FF0B0C0B"/>
        <rFont val="Times New Roman"/>
        <family val="1"/>
      </rPr>
      <t>LW25</t>
    </r>
  </si>
  <si>
    <r>
      <rPr>
        <sz val="10"/>
        <color rgb="FF0B0C0B"/>
        <rFont val="Times New Roman"/>
        <family val="1"/>
      </rPr>
      <t>Hem Depth</t>
    </r>
  </si>
  <si>
    <r>
      <rPr>
        <sz val="10"/>
        <color rgb="FF0B0C0B"/>
        <rFont val="Times New Roman"/>
        <family val="1"/>
      </rPr>
      <t>LW27</t>
    </r>
  </si>
  <si>
    <r>
      <rPr>
        <sz val="10"/>
        <color rgb="FF0B0C0B"/>
        <rFont val="Times New Roman"/>
        <family val="1"/>
      </rPr>
      <t>Inside Leg</t>
    </r>
  </si>
  <si>
    <r>
      <rPr>
        <sz val="10"/>
        <color rgb="FF0B0C0B"/>
        <rFont val="Times New Roman"/>
        <family val="1"/>
      </rPr>
      <t>LW4</t>
    </r>
  </si>
  <si>
    <r>
      <rPr>
        <sz val="10"/>
        <color rgb="FF0B0C0B"/>
        <rFont val="Times New Roman"/>
        <family val="1"/>
      </rPr>
      <t>Outside Leg Seam</t>
    </r>
  </si>
  <si>
    <r>
      <rPr>
        <sz val="10"/>
        <color rgb="FF0B0C0B"/>
        <rFont val="Times New Roman"/>
        <family val="1"/>
      </rPr>
      <t>WB seam To Hem</t>
    </r>
  </si>
  <si>
    <r>
      <rPr>
        <sz val="10"/>
        <color rgb="FF0B0C0B"/>
        <rFont val="Times New Roman"/>
        <family val="1"/>
      </rPr>
      <t>PKT3</t>
    </r>
  </si>
  <si>
    <r>
      <rPr>
        <sz val="10"/>
        <color rgb="FF0B0C0B"/>
        <rFont val="Times New Roman"/>
        <family val="1"/>
      </rPr>
      <t>Pocket Opening</t>
    </r>
  </si>
  <si>
    <r>
      <rPr>
        <sz val="10"/>
        <color rgb="FF0B0C0B"/>
        <rFont val="Times New Roman"/>
        <family val="1"/>
      </rPr>
      <t>APX057</t>
    </r>
  </si>
  <si>
    <r>
      <rPr>
        <sz val="10"/>
        <color rgb="FF0B0C0B"/>
        <rFont val="Times New Roman"/>
        <family val="1"/>
      </rPr>
      <t>Back Pocket Position</t>
    </r>
  </si>
  <si>
    <r>
      <rPr>
        <sz val="10"/>
        <color rgb="FF0B0C0B"/>
        <rFont val="Times New Roman"/>
        <family val="1"/>
      </rPr>
      <t>Back Pocket Position - from top waist edge</t>
    </r>
  </si>
  <si>
    <r>
      <rPr>
        <sz val="10"/>
        <color rgb="FF0B0C0B"/>
        <rFont val="Times New Roman"/>
        <family val="1"/>
      </rPr>
      <t>LOGO1</t>
    </r>
  </si>
  <si>
    <r>
      <rPr>
        <sz val="10"/>
        <color rgb="FF0B0C0B"/>
        <rFont val="Times New Roman"/>
        <family val="1"/>
      </rPr>
      <t>Back Logo placement</t>
    </r>
  </si>
  <si>
    <r>
      <rPr>
        <sz val="10"/>
        <color rgb="FF0B0C0B"/>
        <rFont val="Times New Roman"/>
        <family val="1"/>
      </rPr>
      <t>From bottom edge of pocket to bottom of 'a' of "Rapha" logo</t>
    </r>
  </si>
  <si>
    <r>
      <rPr>
        <sz val="10"/>
        <color rgb="FF0B0C0B"/>
        <rFont val="Times New Roman"/>
        <family val="1"/>
      </rPr>
      <t>RS 22/7/24 - We will review when Size set</t>
    </r>
  </si>
  <si>
    <r>
      <rPr>
        <sz val="10"/>
        <color rgb="FF0B0C0B"/>
        <rFont val="Times New Roman"/>
        <family val="1"/>
      </rPr>
      <t>LOGO2</t>
    </r>
  </si>
  <si>
    <r>
      <rPr>
        <sz val="10"/>
        <color rgb="FF0B0C0B"/>
        <rFont val="Times New Roman"/>
        <family val="1"/>
      </rPr>
      <t>From RH pocket edge to 'dot' of "Rapha" logo</t>
    </r>
  </si>
  <si>
    <r>
      <rPr>
        <sz val="10"/>
        <color rgb="FF0B0C0B"/>
        <rFont val="Times New Roman"/>
        <family val="1"/>
      </rPr>
      <t>LW28</t>
    </r>
  </si>
  <si>
    <r>
      <rPr>
        <sz val="10"/>
        <color rgb="FF0B0C0B"/>
        <rFont val="Times New Roman"/>
        <family val="1"/>
      </rPr>
      <t>Drawcord length (per side)</t>
    </r>
  </si>
  <si>
    <r>
      <rPr>
        <sz val="10"/>
        <color rgb="FF0B0C0B"/>
        <rFont val="Times New Roman"/>
        <family val="1"/>
      </rPr>
      <t>Visible when Waist band relaxed</t>
    </r>
  </si>
  <si>
    <r>
      <rPr>
        <sz val="10"/>
        <color rgb="FF0B0C0B"/>
        <rFont val="Times New Roman"/>
        <family val="1"/>
      </rPr>
      <t>Displaying 16 results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  </r>
  </si>
  <si>
    <r>
      <rPr>
        <sz val="10"/>
        <color rgb="FF0B0C0B"/>
        <rFont val="Times New Roman"/>
        <family val="1"/>
      </rPr>
      <t>Rapha                     Men's Cotton Sweat Short                                                       2nd Proto Review                                         Approved 23/07/2024, 10:11 AM</t>
    </r>
  </si>
  <si>
    <r>
      <rPr>
        <sz val="10.5"/>
        <color rgb="FF0B0C0B"/>
        <rFont val="Arial Black"/>
        <family val="2"/>
      </rPr>
      <t>Rapha             Men's Cotton Sweat Short                               Men's Cotton Sweat Short Size Chart                                          Draft-Sample 23/07/2024, 10:14 AM</t>
    </r>
  </si>
  <si>
    <r>
      <rPr>
        <sz val="12"/>
        <color rgb="FF0B0C0B"/>
        <rFont val="Arial Black"/>
        <family val="2"/>
      </rPr>
      <t>POMs</t>
    </r>
  </si>
  <si>
    <r>
      <rPr>
        <sz val="10"/>
        <color rgb="FF0B0C0B"/>
        <rFont val="Times New Roman"/>
        <family val="1"/>
      </rPr>
      <t>Displaying 16 results                                                                                                                                                                                                                                                                                       Units: CM     Grading Display: Absolute</t>
    </r>
  </si>
  <si>
    <t>UA COMMENT</t>
  </si>
  <si>
    <r>
      <rPr>
        <b/>
        <sz val="10"/>
        <color rgb="FF0B0C0B"/>
        <rFont val="Times New Roman"/>
        <family val="1"/>
      </rPr>
      <t>Dim</t>
    </r>
  </si>
  <si>
    <r>
      <rPr>
        <b/>
        <sz val="10"/>
        <color rgb="FF0B0C0B"/>
        <rFont val="Times New Roman"/>
        <family val="1"/>
      </rPr>
      <t>Title</t>
    </r>
  </si>
  <si>
    <r>
      <rPr>
        <b/>
        <sz val="10"/>
        <color rgb="FF0B0C0B"/>
        <rFont val="Times New Roman"/>
        <family val="1"/>
      </rPr>
      <t>Description</t>
    </r>
  </si>
  <si>
    <r>
      <rPr>
        <b/>
        <sz val="10"/>
        <color rgb="FF0B0C0B"/>
        <rFont val="Times New Roman"/>
        <family val="1"/>
      </rPr>
      <t>Tol (-)</t>
    </r>
  </si>
  <si>
    <r>
      <rPr>
        <b/>
        <sz val="10"/>
        <color rgb="FF0B0C0B"/>
        <rFont val="Times New Roman"/>
        <family val="1"/>
      </rPr>
      <t>Tol (+)</t>
    </r>
  </si>
  <si>
    <r>
      <rPr>
        <b/>
        <sz val="10"/>
        <color rgb="FF0B0C0B"/>
        <rFont val="Times New Roman"/>
        <family val="1"/>
      </rPr>
      <t>XSM</t>
    </r>
  </si>
  <si>
    <r>
      <rPr>
        <b/>
        <sz val="10"/>
        <color rgb="FF0B0C0B"/>
        <rFont val="Times New Roman"/>
        <family val="1"/>
      </rPr>
      <t>SML</t>
    </r>
  </si>
  <si>
    <r>
      <rPr>
        <b/>
        <sz val="10"/>
        <color rgb="FF0B0C0B"/>
        <rFont val="Times New Roman"/>
        <family val="1"/>
      </rPr>
      <t>MED</t>
    </r>
  </si>
  <si>
    <r>
      <rPr>
        <b/>
        <sz val="10"/>
        <color rgb="FF0B0C0B"/>
        <rFont val="Times New Roman"/>
        <family val="1"/>
      </rPr>
      <t>LRG</t>
    </r>
  </si>
  <si>
    <r>
      <rPr>
        <b/>
        <sz val="10"/>
        <color rgb="FF0B0C0B"/>
        <rFont val="Times New Roman"/>
        <family val="1"/>
      </rPr>
      <t>XLG</t>
    </r>
  </si>
  <si>
    <r>
      <rPr>
        <b/>
        <sz val="10"/>
        <color rgb="FF0B0C0B"/>
        <rFont val="Times New Roman"/>
        <family val="1"/>
      </rPr>
      <t>XXL</t>
    </r>
  </si>
  <si>
    <r>
      <rPr>
        <sz val="16"/>
        <color rgb="FF0B0C0B"/>
        <rFont val="Times New Roman"/>
        <family val="1"/>
      </rPr>
      <t>LW7</t>
    </r>
  </si>
  <si>
    <r>
      <rPr>
        <sz val="16"/>
        <color rgb="FF0B0C0B"/>
        <rFont val="Times New Roman"/>
        <family val="1"/>
      </rPr>
      <t>Waist Width</t>
    </r>
  </si>
  <si>
    <r>
      <rPr>
        <sz val="16"/>
        <color rgb="FF0B0C0B"/>
        <rFont val="Times New Roman"/>
        <family val="1"/>
      </rPr>
      <t>Edge To Edge</t>
    </r>
  </si>
  <si>
    <r>
      <rPr>
        <sz val="16"/>
        <color rgb="FF0B0C0B"/>
        <rFont val="Times New Roman"/>
        <family val="1"/>
      </rPr>
      <t>LW9</t>
    </r>
  </si>
  <si>
    <r>
      <rPr>
        <sz val="16"/>
        <color rgb="FF0B0C0B"/>
        <rFont val="Times New Roman"/>
        <family val="1"/>
      </rPr>
      <t>CF Waistband Depth</t>
    </r>
  </si>
  <si>
    <r>
      <rPr>
        <sz val="16"/>
        <color rgb="FF0B0C0B"/>
        <rFont val="Times New Roman"/>
        <family val="1"/>
      </rPr>
      <t>AP053</t>
    </r>
  </si>
  <si>
    <r>
      <rPr>
        <sz val="16"/>
        <color rgb="FF0B0C0B"/>
        <rFont val="Times New Roman"/>
        <family val="1"/>
      </rPr>
      <t>Low Hip Position</t>
    </r>
  </si>
  <si>
    <r>
      <rPr>
        <sz val="16"/>
        <color rgb="FF0B0C0B"/>
        <rFont val="Times New Roman"/>
        <family val="1"/>
      </rPr>
      <t>Low Hip Position from Waist - along side seam</t>
    </r>
  </si>
  <si>
    <r>
      <rPr>
        <sz val="16"/>
        <color rgb="FF0B0C0B"/>
        <rFont val="Times New Roman"/>
        <family val="1"/>
      </rPr>
      <t>Measured at three points</t>
    </r>
  </si>
  <si>
    <r>
      <rPr>
        <sz val="16"/>
        <color rgb="FF0B0C0B"/>
        <rFont val="Times New Roman"/>
        <family val="1"/>
      </rPr>
      <t>LW18</t>
    </r>
  </si>
  <si>
    <r>
      <rPr>
        <sz val="16"/>
        <color rgb="FF0B0C0B"/>
        <rFont val="Times New Roman"/>
        <family val="1"/>
      </rPr>
      <t>Low Hip Width</t>
    </r>
  </si>
  <si>
    <r>
      <rPr>
        <sz val="16"/>
        <color rgb="FF0B0C0B"/>
        <rFont val="Times New Roman"/>
        <family val="1"/>
      </rPr>
      <t>15cm Below Waistband, Across</t>
    </r>
  </si>
  <si>
    <r>
      <rPr>
        <sz val="16"/>
        <color rgb="FF23252A"/>
        <rFont val="Times New Roman"/>
        <family val="1"/>
      </rPr>
      <t>Measured at three points</t>
    </r>
  </si>
  <si>
    <r>
      <rPr>
        <sz val="16"/>
        <color rgb="FF0B0C0B"/>
        <rFont val="Times New Roman"/>
        <family val="1"/>
      </rPr>
      <t>LW19</t>
    </r>
  </si>
  <si>
    <r>
      <rPr>
        <sz val="16"/>
        <color rgb="FF0B0C0B"/>
        <rFont val="Times New Roman"/>
        <family val="1"/>
      </rPr>
      <t>Front Rise</t>
    </r>
  </si>
  <si>
    <r>
      <rPr>
        <sz val="16"/>
        <color rgb="FF0B0C0B"/>
        <rFont val="Times New Roman"/>
        <family val="1"/>
      </rPr>
      <t>Exl Waistband</t>
    </r>
  </si>
  <si>
    <r>
      <rPr>
        <sz val="16"/>
        <color rgb="FF0B0C0B"/>
        <rFont val="Times New Roman"/>
        <family val="1"/>
      </rPr>
      <t>LW20</t>
    </r>
  </si>
  <si>
    <r>
      <rPr>
        <sz val="16"/>
        <color rgb="FF0B0C0B"/>
        <rFont val="Times New Roman"/>
        <family val="1"/>
      </rPr>
      <t>Back Rise</t>
    </r>
  </si>
  <si>
    <r>
      <rPr>
        <sz val="16"/>
        <color rgb="FF0B0C0B"/>
        <rFont val="Times New Roman"/>
        <family val="1"/>
      </rPr>
      <t>LW23</t>
    </r>
  </si>
  <si>
    <r>
      <rPr>
        <sz val="16"/>
        <color rgb="FF0B0C0B"/>
        <rFont val="Times New Roman"/>
        <family val="1"/>
      </rPr>
      <t>Thigh Width At X Fork</t>
    </r>
  </si>
  <si>
    <r>
      <rPr>
        <sz val="16"/>
        <color rgb="FF0B0C0B"/>
        <rFont val="Times New Roman"/>
        <family val="1"/>
      </rPr>
      <t>2cm Down, Across</t>
    </r>
  </si>
  <si>
    <r>
      <rPr>
        <sz val="16"/>
        <color rgb="FF0B0C0B"/>
        <rFont val="Times New Roman"/>
        <family val="1"/>
      </rPr>
      <t>LW24</t>
    </r>
  </si>
  <si>
    <r>
      <rPr>
        <sz val="16"/>
        <color rgb="FF0B0C0B"/>
        <rFont val="Times New Roman"/>
        <family val="1"/>
      </rPr>
      <t>Hem Width</t>
    </r>
  </si>
  <si>
    <r>
      <rPr>
        <sz val="16"/>
        <color rgb="FF0B0C0B"/>
        <rFont val="Times New Roman"/>
        <family val="1"/>
      </rPr>
      <t>LW25</t>
    </r>
  </si>
  <si>
    <r>
      <rPr>
        <sz val="16"/>
        <color rgb="FF0B0C0B"/>
        <rFont val="Times New Roman"/>
        <family val="1"/>
      </rPr>
      <t>Hem Depth</t>
    </r>
  </si>
  <si>
    <r>
      <rPr>
        <sz val="16"/>
        <color rgb="FF0B0C0B"/>
        <rFont val="Times New Roman"/>
        <family val="1"/>
      </rPr>
      <t>LW27</t>
    </r>
  </si>
  <si>
    <r>
      <rPr>
        <sz val="16"/>
        <color rgb="FF0B0C0B"/>
        <rFont val="Times New Roman"/>
        <family val="1"/>
      </rPr>
      <t>Inside Leg</t>
    </r>
  </si>
  <si>
    <r>
      <rPr>
        <sz val="16"/>
        <color rgb="FF0B0C0B"/>
        <rFont val="Times New Roman"/>
        <family val="1"/>
      </rPr>
      <t>LW4</t>
    </r>
  </si>
  <si>
    <r>
      <rPr>
        <sz val="16"/>
        <color rgb="FF0B0C0B"/>
        <rFont val="Times New Roman"/>
        <family val="1"/>
      </rPr>
      <t>Outside Leg Seam</t>
    </r>
  </si>
  <si>
    <r>
      <rPr>
        <sz val="16"/>
        <color rgb="FF0B0C0B"/>
        <rFont val="Times New Roman"/>
        <family val="1"/>
      </rPr>
      <t>WB seam To Hem</t>
    </r>
  </si>
  <si>
    <r>
      <rPr>
        <sz val="16"/>
        <color rgb="FF0B0C0B"/>
        <rFont val="Times New Roman"/>
        <family val="1"/>
      </rPr>
      <t>PKT3</t>
    </r>
  </si>
  <si>
    <r>
      <rPr>
        <sz val="16"/>
        <color rgb="FF0B0C0B"/>
        <rFont val="Times New Roman"/>
        <family val="1"/>
      </rPr>
      <t>Pocket Opening</t>
    </r>
  </si>
  <si>
    <r>
      <rPr>
        <sz val="16"/>
        <color rgb="FF0B0C0B"/>
        <rFont val="Times New Roman"/>
        <family val="1"/>
      </rPr>
      <t>APX057</t>
    </r>
  </si>
  <si>
    <r>
      <rPr>
        <sz val="16"/>
        <color rgb="FF0B0C0B"/>
        <rFont val="Times New Roman"/>
        <family val="1"/>
      </rPr>
      <t>Back Pocket Position</t>
    </r>
  </si>
  <si>
    <r>
      <rPr>
        <sz val="16"/>
        <color rgb="FF0B0C0B"/>
        <rFont val="Times New Roman"/>
        <family val="1"/>
      </rPr>
      <t>Back Pocket Position - from top waist edge</t>
    </r>
  </si>
  <si>
    <r>
      <rPr>
        <sz val="16"/>
        <color rgb="FF0B0C0B"/>
        <rFont val="Times New Roman"/>
        <family val="1"/>
      </rPr>
      <t>LOGO1</t>
    </r>
  </si>
  <si>
    <r>
      <rPr>
        <sz val="16"/>
        <color rgb="FF0B0C0B"/>
        <rFont val="Times New Roman"/>
        <family val="1"/>
      </rPr>
      <t>Back Logo placement</t>
    </r>
  </si>
  <si>
    <r>
      <rPr>
        <sz val="16"/>
        <color rgb="FF0B0C0B"/>
        <rFont val="Times New Roman"/>
        <family val="1"/>
      </rPr>
      <t>From bottom edge of pocket to bottom of 'a' of "Rapha" logo</t>
    </r>
  </si>
  <si>
    <r>
      <rPr>
        <sz val="16"/>
        <color rgb="FF0B0C0B"/>
        <rFont val="Times New Roman"/>
        <family val="1"/>
      </rPr>
      <t>LOGO2</t>
    </r>
  </si>
  <si>
    <r>
      <rPr>
        <sz val="16"/>
        <color rgb="FF0B0C0B"/>
        <rFont val="Times New Roman"/>
        <family val="1"/>
      </rPr>
      <t>From RH pocket edge to 'dot' of "Rapha" logo</t>
    </r>
  </si>
  <si>
    <r>
      <rPr>
        <sz val="16"/>
        <color rgb="FF0B0C0B"/>
        <rFont val="Times New Roman"/>
        <family val="1"/>
      </rPr>
      <t>LW28</t>
    </r>
  </si>
  <si>
    <r>
      <rPr>
        <sz val="16"/>
        <color rgb="FF0B0C0B"/>
        <rFont val="Times New Roman"/>
        <family val="1"/>
      </rPr>
      <t>Drawcord length (per side)</t>
    </r>
  </si>
  <si>
    <r>
      <rPr>
        <sz val="16"/>
        <color rgb="FF0B0C0B"/>
        <rFont val="Times New Roman"/>
        <family val="1"/>
      </rPr>
      <t>Visible when Waist band relaxed</t>
    </r>
  </si>
  <si>
    <t>DÀI SƯỜN NGOÀI TỪ DM LƯNG ĐẾN LAI</t>
  </si>
  <si>
    <t>UA ADVSIE TO WAISTBAND NOT BREAKS - IMAGE BELOW -&gt; OK BY REBECCA ON 10/08/2024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</si>
</sst>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28"/>
      <color rgb="FFFF0000"/>
      <name val="Muli"/>
    </font>
    <font>
      <sz val="10.5"/>
      <name val="Arial Black"/>
      <family val="2"/>
    </font>
    <font>
      <sz val="10.5"/>
      <color rgb="FF0B0C0B"/>
      <name val="Arial Black"/>
      <family val="2"/>
    </font>
    <font>
      <sz val="12"/>
      <name val="Arial Black"/>
      <family val="2"/>
    </font>
    <font>
      <sz val="12"/>
      <color rgb="FF0B0C0B"/>
      <name val="Arial Black"/>
      <family val="2"/>
    </font>
    <font>
      <sz val="10"/>
      <name val="Times New Roman"/>
      <family val="1"/>
    </font>
    <font>
      <sz val="10"/>
      <color rgb="FF0B0C0B"/>
      <name val="Times New Roman"/>
      <family val="1"/>
    </font>
    <font>
      <sz val="10"/>
      <color rgb="FFCB4733"/>
      <name val="Times New Roman"/>
      <family val="1"/>
    </font>
    <font>
      <sz val="10"/>
      <color rgb="FF23252A"/>
      <name val="Times New Roman"/>
      <family val="1"/>
    </font>
    <font>
      <sz val="9"/>
      <color rgb="FF000000"/>
      <name val="Times New Roman"/>
      <family val="2"/>
      <charset val="204"/>
    </font>
    <font>
      <sz val="12"/>
      <name val="Cambria"/>
      <family val="1"/>
    </font>
    <font>
      <sz val="12"/>
      <color rgb="FF000000"/>
      <name val="Cambria"/>
      <family val="1"/>
    </font>
    <font>
      <b/>
      <sz val="45"/>
      <color theme="1"/>
      <name val="Muli"/>
    </font>
    <font>
      <b/>
      <sz val="28"/>
      <color theme="1"/>
      <name val="Muli"/>
    </font>
    <font>
      <b/>
      <sz val="22"/>
      <color theme="1"/>
      <name val="Muli"/>
    </font>
    <font>
      <b/>
      <sz val="10"/>
      <name val="Times New Roman"/>
      <family val="1"/>
    </font>
    <font>
      <b/>
      <sz val="10"/>
      <color rgb="FF0B0C0B"/>
      <name val="Times New Roman"/>
      <family val="1"/>
    </font>
    <font>
      <sz val="16"/>
      <name val="Times New Roman"/>
      <family val="1"/>
    </font>
    <font>
      <sz val="16"/>
      <color rgb="FF0B0C0B"/>
      <name val="Times New Roman"/>
      <family val="1"/>
    </font>
    <font>
      <sz val="16"/>
      <name val="Cambria"/>
      <family val="1"/>
    </font>
    <font>
      <sz val="16"/>
      <color rgb="FF000000"/>
      <name val="Times New Roman"/>
      <family val="1"/>
    </font>
    <font>
      <sz val="16"/>
      <color rgb="FF000000"/>
      <name val="Cambria"/>
      <family val="1"/>
    </font>
    <font>
      <sz val="16"/>
      <color rgb="FF23252A"/>
      <name val="Times New Roman"/>
      <family val="1"/>
    </font>
    <font>
      <b/>
      <sz val="16"/>
      <color rgb="FF0B0C0B"/>
      <name val="Times New Roman"/>
      <family val="1"/>
    </font>
    <font>
      <b/>
      <sz val="11"/>
      <color rgb="FFFF00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1F0F1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  <fill>
      <patternFill patternType="solid">
        <fgColor rgb="FFE8E9EA"/>
      </patternFill>
    </fill>
    <fill>
      <patternFill patternType="solid">
        <fgColor rgb="FFF6F2DB"/>
      </patternFill>
    </fill>
  </fills>
  <borders count="93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 style="thin">
        <color rgb="FFC1C5CA"/>
      </right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C1C5CA"/>
      </left>
      <right style="thin">
        <color rgb="FFC1C5CA"/>
      </right>
      <top style="thin">
        <color rgb="FFB3B9BF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/>
      <top style="thin">
        <color rgb="FFB3B9BF"/>
      </top>
      <bottom style="thin">
        <color rgb="FFB3B9BF"/>
      </bottom>
      <diagonal/>
    </border>
    <border>
      <left/>
      <right/>
      <top style="thin">
        <color rgb="FFB3B9BF"/>
      </top>
      <bottom style="thin">
        <color rgb="FFB3B9BF"/>
      </bottom>
      <diagonal/>
    </border>
    <border>
      <left/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  <border>
      <left style="thin">
        <color rgb="FFB3B9BF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/>
      <bottom style="thin">
        <color rgb="FFC1C5CA"/>
      </bottom>
      <diagonal/>
    </border>
    <border>
      <left style="thin">
        <color rgb="FFD7D9DC"/>
      </left>
      <right/>
      <top/>
      <bottom style="thin">
        <color rgb="FFD7D9DC"/>
      </bottom>
      <diagonal/>
    </border>
    <border>
      <left/>
      <right/>
      <top/>
      <bottom style="thin">
        <color rgb="FFD7D9DC"/>
      </bottom>
      <diagonal/>
    </border>
    <border>
      <left/>
      <right style="thin">
        <color rgb="FFD7D9DC"/>
      </right>
      <top/>
      <bottom style="thin">
        <color rgb="FFD7D9DC"/>
      </bottom>
      <diagonal/>
    </border>
    <border>
      <left style="thin">
        <color rgb="FFD7D9DC"/>
      </left>
      <right/>
      <top style="thin">
        <color rgb="FFD7D9DC"/>
      </top>
      <bottom style="thin">
        <color rgb="FFD7D9DC"/>
      </bottom>
      <diagonal/>
    </border>
    <border>
      <left/>
      <right/>
      <top style="thin">
        <color rgb="FFD7D9DC"/>
      </top>
      <bottom style="thin">
        <color rgb="FFD7D9DC"/>
      </bottom>
      <diagonal/>
    </border>
    <border>
      <left/>
      <right style="thin">
        <color rgb="FFD7D9DC"/>
      </right>
      <top style="thin">
        <color rgb="FFD7D9DC"/>
      </top>
      <bottom style="thin">
        <color rgb="FFD7D9DC"/>
      </bottom>
      <diagonal/>
    </border>
    <border>
      <left style="thin">
        <color rgb="FFD7D9DC"/>
      </left>
      <right/>
      <top style="thin">
        <color rgb="FFD7D9DC"/>
      </top>
      <bottom/>
      <diagonal/>
    </border>
    <border>
      <left/>
      <right/>
      <top style="thin">
        <color rgb="FFD7D9DC"/>
      </top>
      <bottom/>
      <diagonal/>
    </border>
    <border>
      <left/>
      <right style="thin">
        <color rgb="FFD7D9DC"/>
      </right>
      <top style="thin">
        <color rgb="FFD7D9DC"/>
      </top>
      <bottom/>
      <diagonal/>
    </border>
    <border>
      <left style="thin">
        <color rgb="FFC1C5CA"/>
      </left>
      <right/>
      <top/>
      <bottom style="thin">
        <color rgb="FFC1C5CA"/>
      </bottom>
      <diagonal/>
    </border>
    <border>
      <left/>
      <right/>
      <top/>
      <bottom style="thin">
        <color rgb="FFC1C5CA"/>
      </bottom>
      <diagonal/>
    </border>
    <border>
      <left/>
      <right style="thin">
        <color rgb="FFC1C5CA"/>
      </right>
      <top/>
      <bottom style="thin">
        <color rgb="FFC1C5CA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7" fillId="0" borderId="0"/>
    <xf numFmtId="0" fontId="98" fillId="0" borderId="0"/>
  </cellStyleXfs>
  <cellXfs count="51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4" fontId="49" fillId="0" borderId="50" xfId="0" applyNumberFormat="1" applyFont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right" vertical="center"/>
    </xf>
    <xf numFmtId="1" fontId="60" fillId="0" borderId="50" xfId="1" applyNumberFormat="1" applyFont="1" applyBorder="1" applyAlignment="1">
      <alignment vertical="center" wrapText="1"/>
    </xf>
    <xf numFmtId="0" fontId="27" fillId="5" borderId="50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0" fontId="38" fillId="2" borderId="50" xfId="0" applyFont="1" applyFill="1" applyBorder="1" applyAlignment="1">
      <alignment vertical="center" wrapText="1"/>
    </xf>
    <xf numFmtId="0" fontId="53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1" fontId="53" fillId="0" borderId="0" xfId="0" applyNumberFormat="1" applyFont="1" applyAlignment="1">
      <alignment vertical="center"/>
    </xf>
    <xf numFmtId="1" fontId="53" fillId="0" borderId="0" xfId="0" applyNumberFormat="1" applyFont="1" applyAlignment="1">
      <alignment horizontal="center" vertical="center"/>
    </xf>
    <xf numFmtId="0" fontId="53" fillId="0" borderId="0" xfId="0" quotePrefix="1" applyFont="1" applyAlignment="1">
      <alignment horizontal="center" vertical="center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1" fillId="0" borderId="48" xfId="2" applyFont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0" fontId="53" fillId="0" borderId="48" xfId="2" applyFont="1" applyBorder="1" applyAlignment="1">
      <alignment horizontal="center"/>
    </xf>
    <xf numFmtId="0" fontId="38" fillId="2" borderId="50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horizontal="left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vertical="center"/>
    </xf>
    <xf numFmtId="1" fontId="32" fillId="2" borderId="50" xfId="0" applyNumberFormat="1" applyFont="1" applyFill="1" applyBorder="1" applyAlignment="1">
      <alignment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0" fillId="0" borderId="0" xfId="0" applyAlignment="1">
      <alignment horizontal="left" vertical="top"/>
    </xf>
    <xf numFmtId="0" fontId="104" fillId="49" borderId="73" xfId="0" applyFont="1" applyFill="1" applyBorder="1" applyAlignment="1">
      <alignment horizontal="left" vertical="top" wrapText="1"/>
    </xf>
    <xf numFmtId="0" fontId="97" fillId="0" borderId="0" xfId="0" applyFont="1" applyAlignment="1">
      <alignment horizontal="left" vertical="top"/>
    </xf>
    <xf numFmtId="0" fontId="104" fillId="49" borderId="78" xfId="0" applyFont="1" applyFill="1" applyBorder="1" applyAlignment="1">
      <alignment horizontal="left" vertical="top" wrapText="1"/>
    </xf>
    <xf numFmtId="0" fontId="104" fillId="50" borderId="71" xfId="0" applyFont="1" applyFill="1" applyBorder="1" applyAlignment="1">
      <alignment horizontal="right" vertical="top" wrapText="1"/>
    </xf>
    <xf numFmtId="0" fontId="104" fillId="50" borderId="79" xfId="0" applyFont="1" applyFill="1" applyBorder="1" applyAlignment="1">
      <alignment horizontal="left" vertical="top" wrapText="1"/>
    </xf>
    <xf numFmtId="0" fontId="104" fillId="50" borderId="79" xfId="0" applyFont="1" applyFill="1" applyBorder="1" applyAlignment="1">
      <alignment horizontal="center" vertical="top" wrapText="1"/>
    </xf>
    <xf numFmtId="0" fontId="104" fillId="0" borderId="70" xfId="0" applyFont="1" applyBorder="1" applyAlignment="1">
      <alignment horizontal="left" vertical="top" wrapText="1" indent="1"/>
    </xf>
    <xf numFmtId="0" fontId="104" fillId="0" borderId="70" xfId="0" applyFont="1" applyBorder="1" applyAlignment="1">
      <alignment horizontal="left" vertical="top" wrapText="1"/>
    </xf>
    <xf numFmtId="2" fontId="105" fillId="0" borderId="70" xfId="0" applyNumberFormat="1" applyFont="1" applyBorder="1" applyAlignment="1">
      <alignment horizontal="center" vertical="top" shrinkToFit="1"/>
    </xf>
    <xf numFmtId="2" fontId="105" fillId="51" borderId="72" xfId="0" applyNumberFormat="1" applyFont="1" applyFill="1" applyBorder="1" applyAlignment="1">
      <alignment horizontal="right" vertical="top" shrinkToFit="1"/>
    </xf>
    <xf numFmtId="2" fontId="106" fillId="0" borderId="72" xfId="0" applyNumberFormat="1" applyFont="1" applyBorder="1" applyAlignment="1">
      <alignment horizontal="right" vertical="top" shrinkToFit="1"/>
    </xf>
    <xf numFmtId="2" fontId="105" fillId="0" borderId="72" xfId="0" applyNumberFormat="1" applyFont="1" applyBorder="1" applyAlignment="1">
      <alignment horizontal="center" vertical="top" shrinkToFit="1"/>
    </xf>
    <xf numFmtId="0" fontId="97" fillId="0" borderId="70" xfId="0" applyFont="1" applyBorder="1" applyAlignment="1">
      <alignment horizontal="left" vertical="center" wrapText="1"/>
    </xf>
    <xf numFmtId="2" fontId="105" fillId="51" borderId="70" xfId="0" applyNumberFormat="1" applyFont="1" applyFill="1" applyBorder="1" applyAlignment="1">
      <alignment horizontal="right" vertical="top" shrinkToFit="1"/>
    </xf>
    <xf numFmtId="2" fontId="105" fillId="0" borderId="70" xfId="0" applyNumberFormat="1" applyFont="1" applyBorder="1" applyAlignment="1">
      <alignment horizontal="right" vertical="top" shrinkToFit="1"/>
    </xf>
    <xf numFmtId="2" fontId="106" fillId="0" borderId="70" xfId="0" applyNumberFormat="1" applyFont="1" applyBorder="1" applyAlignment="1">
      <alignment horizontal="center" vertical="top" shrinkToFit="1"/>
    </xf>
    <xf numFmtId="2" fontId="106" fillId="0" borderId="70" xfId="0" applyNumberFormat="1" applyFont="1" applyBorder="1" applyAlignment="1">
      <alignment horizontal="right" vertical="top" shrinkToFit="1"/>
    </xf>
    <xf numFmtId="0" fontId="97" fillId="0" borderId="70" xfId="0" applyFont="1" applyBorder="1" applyAlignment="1">
      <alignment horizontal="left" vertical="top" wrapText="1"/>
    </xf>
    <xf numFmtId="0" fontId="109" fillId="0" borderId="70" xfId="0" applyFont="1" applyBorder="1" applyAlignment="1">
      <alignment horizontal="left" vertical="top" wrapText="1"/>
    </xf>
    <xf numFmtId="0" fontId="110" fillId="0" borderId="70" xfId="0" applyFont="1" applyBorder="1" applyAlignment="1">
      <alignment horizontal="left" vertical="center" wrapText="1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113" fillId="0" borderId="0" xfId="0" applyFont="1" applyAlignment="1">
      <alignment vertical="center" wrapText="1"/>
    </xf>
    <xf numFmtId="0" fontId="116" fillId="0" borderId="50" xfId="0" applyFont="1" applyBorder="1" applyAlignment="1">
      <alignment horizontal="left" vertical="top" wrapText="1" indent="2"/>
    </xf>
    <xf numFmtId="0" fontId="116" fillId="0" borderId="50" xfId="0" applyFont="1" applyBorder="1" applyAlignment="1">
      <alignment horizontal="left" vertical="top" wrapText="1"/>
    </xf>
    <xf numFmtId="0" fontId="118" fillId="0" borderId="50" xfId="0" applyFont="1" applyBorder="1" applyAlignment="1">
      <alignment horizontal="left" vertical="top" wrapText="1"/>
    </xf>
    <xf numFmtId="2" fontId="117" fillId="0" borderId="50" xfId="0" applyNumberFormat="1" applyFont="1" applyBorder="1" applyAlignment="1">
      <alignment horizontal="center" vertical="top" shrinkToFit="1"/>
    </xf>
    <xf numFmtId="2" fontId="117" fillId="51" borderId="50" xfId="0" applyNumberFormat="1" applyFont="1" applyFill="1" applyBorder="1" applyAlignment="1">
      <alignment horizontal="center" vertical="top" shrinkToFit="1"/>
    </xf>
    <xf numFmtId="0" fontId="119" fillId="0" borderId="50" xfId="0" applyFont="1" applyBorder="1" applyAlignment="1">
      <alignment horizontal="left" vertical="center" wrapText="1"/>
    </xf>
    <xf numFmtId="0" fontId="120" fillId="0" borderId="50" xfId="0" applyFont="1" applyBorder="1" applyAlignment="1">
      <alignment horizontal="left" vertical="center" wrapText="1"/>
    </xf>
    <xf numFmtId="0" fontId="119" fillId="54" borderId="50" xfId="0" applyFont="1" applyFill="1" applyBorder="1" applyAlignment="1">
      <alignment horizontal="left" vertical="center" wrapText="1"/>
    </xf>
    <xf numFmtId="0" fontId="114" fillId="5" borderId="50" xfId="0" applyFont="1" applyFill="1" applyBorder="1" applyAlignment="1">
      <alignment horizontal="center" vertical="center" wrapText="1"/>
    </xf>
    <xf numFmtId="0" fontId="90" fillId="5" borderId="50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left" vertical="top"/>
    </xf>
    <xf numFmtId="2" fontId="122" fillId="0" borderId="50" xfId="0" applyNumberFormat="1" applyFont="1" applyBorder="1" applyAlignment="1">
      <alignment horizontal="center" vertical="center" shrinkToFit="1"/>
    </xf>
    <xf numFmtId="0" fontId="123" fillId="0" borderId="50" xfId="0" applyFont="1" applyBorder="1" applyAlignment="1">
      <alignment horizontal="center" vertical="center" wrapText="1"/>
    </xf>
    <xf numFmtId="2" fontId="122" fillId="5" borderId="50" xfId="0" applyNumberFormat="1" applyFont="1" applyFill="1" applyBorder="1" applyAlignment="1">
      <alignment horizontal="center" vertical="center" shrinkToFit="1"/>
    </xf>
    <xf numFmtId="1" fontId="32" fillId="2" borderId="50" xfId="0" applyNumberFormat="1" applyFont="1" applyFill="1" applyBorder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1" fontId="31" fillId="2" borderId="48" xfId="0" applyNumberFormat="1" applyFont="1" applyFill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9" xfId="1" applyNumberFormat="1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1" xfId="0" applyFont="1" applyFill="1" applyBorder="1" applyAlignment="1">
      <alignment horizontal="center" vertical="center"/>
    </xf>
    <xf numFmtId="0" fontId="27" fillId="5" borderId="49" xfId="0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32" fillId="2" borderId="56" xfId="0" applyNumberFormat="1" applyFont="1" applyFill="1" applyBorder="1" applyAlignment="1">
      <alignment horizontal="center" vertical="center" wrapText="1"/>
    </xf>
    <xf numFmtId="1" fontId="32" fillId="2" borderId="26" xfId="0" applyNumberFormat="1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52" fillId="2" borderId="57" xfId="0" quotePrefix="1" applyFont="1" applyFill="1" applyBorder="1" applyAlignment="1">
      <alignment horizontal="center" vertical="center" wrapText="1"/>
    </xf>
    <xf numFmtId="0" fontId="52" fillId="2" borderId="0" xfId="0" quotePrefix="1" applyFont="1" applyFill="1" applyAlignment="1">
      <alignment horizontal="center" vertical="center" wrapText="1"/>
    </xf>
    <xf numFmtId="0" fontId="52" fillId="2" borderId="45" xfId="0" quotePrefix="1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 vertical="center" wrapText="1"/>
    </xf>
    <xf numFmtId="0" fontId="99" fillId="0" borderId="0" xfId="0" applyFont="1" applyAlignment="1">
      <alignment horizontal="left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04" fillId="53" borderId="67" xfId="0" applyFont="1" applyFill="1" applyBorder="1" applyAlignment="1">
      <alignment horizontal="left" vertical="top" wrapText="1" indent="3"/>
    </xf>
    <xf numFmtId="0" fontId="104" fillId="53" borderId="69" xfId="0" applyFont="1" applyFill="1" applyBorder="1" applyAlignment="1">
      <alignment horizontal="left" vertical="top" wrapText="1" indent="3"/>
    </xf>
    <xf numFmtId="0" fontId="104" fillId="53" borderId="68" xfId="0" applyFont="1" applyFill="1" applyBorder="1" applyAlignment="1">
      <alignment horizontal="left" vertical="top" wrapText="1" indent="3"/>
    </xf>
    <xf numFmtId="0" fontId="100" fillId="51" borderId="0" xfId="0" applyFont="1" applyFill="1" applyAlignment="1">
      <alignment horizontal="left" vertical="top" wrapText="1" indent="1"/>
    </xf>
    <xf numFmtId="0" fontId="102" fillId="0" borderId="0" xfId="0" applyFont="1" applyAlignment="1">
      <alignment horizontal="left" vertical="top" wrapText="1"/>
    </xf>
    <xf numFmtId="0" fontId="104" fillId="49" borderId="73" xfId="0" applyFont="1" applyFill="1" applyBorder="1" applyAlignment="1">
      <alignment horizontal="left" vertical="top" wrapText="1"/>
    </xf>
    <xf numFmtId="0" fontId="104" fillId="49" borderId="78" xfId="0" applyFont="1" applyFill="1" applyBorder="1" applyAlignment="1">
      <alignment horizontal="left" vertical="top" wrapText="1"/>
    </xf>
    <xf numFmtId="0" fontId="104" fillId="49" borderId="73" xfId="0" applyFont="1" applyFill="1" applyBorder="1" applyAlignment="1">
      <alignment horizontal="left" vertical="top" wrapText="1" indent="1"/>
    </xf>
    <xf numFmtId="0" fontId="104" fillId="49" borderId="78" xfId="0" applyFont="1" applyFill="1" applyBorder="1" applyAlignment="1">
      <alignment horizontal="left" vertical="top" wrapText="1" indent="1"/>
    </xf>
    <xf numFmtId="0" fontId="104" fillId="50" borderId="74" xfId="0" applyFont="1" applyFill="1" applyBorder="1" applyAlignment="1">
      <alignment horizontal="left" vertical="top" wrapText="1" indent="6"/>
    </xf>
    <xf numFmtId="0" fontId="104" fillId="50" borderId="75" xfId="0" applyFont="1" applyFill="1" applyBorder="1" applyAlignment="1">
      <alignment horizontal="left" vertical="top" wrapText="1" indent="6"/>
    </xf>
    <xf numFmtId="0" fontId="104" fillId="50" borderId="76" xfId="0" applyFont="1" applyFill="1" applyBorder="1" applyAlignment="1">
      <alignment horizontal="left" vertical="top" wrapText="1" indent="6"/>
    </xf>
    <xf numFmtId="0" fontId="104" fillId="49" borderId="77" xfId="0" applyFont="1" applyFill="1" applyBorder="1" applyAlignment="1">
      <alignment horizontal="left" vertical="top" wrapText="1"/>
    </xf>
    <xf numFmtId="0" fontId="104" fillId="49" borderId="80" xfId="0" applyFont="1" applyFill="1" applyBorder="1" applyAlignment="1">
      <alignment horizontal="left" vertical="top" wrapText="1"/>
    </xf>
    <xf numFmtId="0" fontId="104" fillId="52" borderId="67" xfId="0" applyFont="1" applyFill="1" applyBorder="1" applyAlignment="1">
      <alignment horizontal="left" vertical="top" wrapText="1"/>
    </xf>
    <xf numFmtId="0" fontId="104" fillId="52" borderId="69" xfId="0" applyFont="1" applyFill="1" applyBorder="1" applyAlignment="1">
      <alignment horizontal="left" vertical="top" wrapText="1"/>
    </xf>
    <xf numFmtId="0" fontId="104" fillId="52" borderId="68" xfId="0" applyFont="1" applyFill="1" applyBorder="1" applyAlignment="1">
      <alignment horizontal="left" vertical="top" wrapText="1"/>
    </xf>
    <xf numFmtId="0" fontId="104" fillId="51" borderId="0" xfId="0" applyFont="1" applyFill="1" applyAlignment="1">
      <alignment horizontal="left" vertical="top" wrapText="1" indent="1"/>
    </xf>
    <xf numFmtId="0" fontId="0" fillId="0" borderId="81" xfId="0" applyBorder="1" applyAlignment="1">
      <alignment horizontal="left" vertical="top" wrapText="1"/>
    </xf>
    <xf numFmtId="0" fontId="0" fillId="0" borderId="82" xfId="0" applyBorder="1" applyAlignment="1">
      <alignment horizontal="left" vertical="top" wrapText="1"/>
    </xf>
    <xf numFmtId="0" fontId="0" fillId="0" borderId="83" xfId="0" applyBorder="1" applyAlignment="1">
      <alignment horizontal="left" vertical="top" wrapText="1"/>
    </xf>
    <xf numFmtId="0" fontId="108" fillId="0" borderId="84" xfId="0" applyFont="1" applyBorder="1" applyAlignment="1">
      <alignment horizontal="left" vertical="top" wrapText="1"/>
    </xf>
    <xf numFmtId="0" fontId="0" fillId="0" borderId="85" xfId="0" applyBorder="1" applyAlignment="1">
      <alignment horizontal="left" vertical="top" wrapText="1"/>
    </xf>
    <xf numFmtId="0" fontId="0" fillId="0" borderId="86" xfId="0" applyBorder="1" applyAlignment="1">
      <alignment horizontal="left" vertical="top" wrapText="1"/>
    </xf>
    <xf numFmtId="0" fontId="0" fillId="0" borderId="84" xfId="0" applyBorder="1" applyAlignment="1">
      <alignment horizontal="left" vertical="top" wrapText="1"/>
    </xf>
    <xf numFmtId="0" fontId="0" fillId="0" borderId="87" xfId="0" applyBorder="1" applyAlignment="1">
      <alignment horizontal="left" vertical="top" wrapText="1"/>
    </xf>
    <xf numFmtId="0" fontId="0" fillId="0" borderId="88" xfId="0" applyBorder="1" applyAlignment="1">
      <alignment horizontal="left" vertical="top" wrapText="1"/>
    </xf>
    <xf numFmtId="0" fontId="0" fillId="0" borderId="89" xfId="0" applyBorder="1" applyAlignment="1">
      <alignment horizontal="left" vertical="top" wrapText="1"/>
    </xf>
    <xf numFmtId="0" fontId="116" fillId="53" borderId="50" xfId="0" applyFont="1" applyFill="1" applyBorder="1" applyAlignment="1">
      <alignment horizontal="left" vertical="top" wrapText="1" indent="3"/>
    </xf>
    <xf numFmtId="0" fontId="104" fillId="52" borderId="90" xfId="0" applyFont="1" applyFill="1" applyBorder="1" applyAlignment="1">
      <alignment horizontal="left" vertical="top" wrapText="1"/>
    </xf>
    <xf numFmtId="0" fontId="104" fillId="52" borderId="91" xfId="0" applyFont="1" applyFill="1" applyBorder="1" applyAlignment="1">
      <alignment horizontal="left" vertical="top" wrapText="1"/>
    </xf>
    <xf numFmtId="0" fontId="104" fillId="52" borderId="92" xfId="0" applyFont="1" applyFill="1" applyBorder="1" applyAlignment="1">
      <alignment horizontal="left" vertical="top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29" xr:uid="{00000000-0005-0000-0000-000041000000}"/>
    <cellStyle name="Normal 10 2" xfId="120" xr:uid="{00000000-0005-0000-0000-000042000000}"/>
    <cellStyle name="Normal 10 2 5" xfId="113" xr:uid="{00000000-0005-0000-0000-000043000000}"/>
    <cellStyle name="Normal 133" xfId="1" xr:uid="{00000000-0005-0000-0000-000044000000}"/>
    <cellStyle name="Normal 133 3 3" xfId="115" xr:uid="{00000000-0005-0000-0000-000045000000}"/>
    <cellStyle name="Normal 133 3 3 2" xfId="112" xr:uid="{00000000-0005-0000-0000-000046000000}"/>
    <cellStyle name="Normal 142" xfId="118" xr:uid="{00000000-0005-0000-0000-000047000000}"/>
    <cellStyle name="Normal 145" xfId="127" xr:uid="{00000000-0005-0000-0000-000048000000}"/>
    <cellStyle name="Normal 146" xfId="119" xr:uid="{00000000-0005-0000-0000-000049000000}"/>
    <cellStyle name="Normal 146 2" xfId="123" xr:uid="{00000000-0005-0000-0000-00004A000000}"/>
    <cellStyle name="Normal 147" xfId="124" xr:uid="{00000000-0005-0000-0000-00004B000000}"/>
    <cellStyle name="Normal 148" xfId="125" xr:uid="{00000000-0005-0000-0000-00004C000000}"/>
    <cellStyle name="Normal 2" xfId="2" xr:uid="{00000000-0005-0000-0000-00004D000000}"/>
    <cellStyle name="Normal 2 2" xfId="27" xr:uid="{00000000-0005-0000-0000-00004E000000}"/>
    <cellStyle name="Normal 2 2 2" xfId="116" xr:uid="{00000000-0005-0000-0000-00004F000000}"/>
    <cellStyle name="Normal 2 3" xfId="59" xr:uid="{00000000-0005-0000-0000-000050000000}"/>
    <cellStyle name="Normal 2 3 2" xfId="60" xr:uid="{00000000-0005-0000-0000-000051000000}"/>
    <cellStyle name="Normal 2 3 2 2" xfId="63" xr:uid="{00000000-0005-0000-0000-000052000000}"/>
    <cellStyle name="Normal 2 4" xfId="68" xr:uid="{00000000-0005-0000-0000-000053000000}"/>
    <cellStyle name="Normal 2 5" xfId="121" xr:uid="{00000000-0005-0000-0000-000054000000}"/>
    <cellStyle name="Normal 2_112060-QTM" xfId="28" xr:uid="{00000000-0005-0000-0000-000055000000}"/>
    <cellStyle name="Normal 24" xfId="117" xr:uid="{00000000-0005-0000-0000-000056000000}"/>
    <cellStyle name="Normal 3" xfId="29" xr:uid="{00000000-0005-0000-0000-000057000000}"/>
    <cellStyle name="Normal 3 2" xfId="30" xr:uid="{00000000-0005-0000-0000-000058000000}"/>
    <cellStyle name="Normal 3 3" xfId="31" xr:uid="{00000000-0005-0000-0000-000059000000}"/>
    <cellStyle name="Normal 3 4" xfId="69" xr:uid="{00000000-0005-0000-0000-00005A000000}"/>
    <cellStyle name="Normal 3_111030-111048-111061-QTCN" xfId="32" xr:uid="{00000000-0005-0000-0000-00005B000000}"/>
    <cellStyle name="Normal 31" xfId="122" xr:uid="{00000000-0005-0000-0000-00005C000000}"/>
    <cellStyle name="Normal 4" xfId="33" xr:uid="{00000000-0005-0000-0000-00005D000000}"/>
    <cellStyle name="Normal 4 2" xfId="34" xr:uid="{00000000-0005-0000-0000-00005E000000}"/>
    <cellStyle name="Normal 4 3" xfId="61" xr:uid="{00000000-0005-0000-0000-00005F000000}"/>
    <cellStyle name="Normal 5" xfId="35" xr:uid="{00000000-0005-0000-0000-000060000000}"/>
    <cellStyle name="Normal 6" xfId="36" xr:uid="{00000000-0005-0000-0000-000061000000}"/>
    <cellStyle name="Normal 7" xfId="67" xr:uid="{00000000-0005-0000-0000-000062000000}"/>
    <cellStyle name="Normal 8" xfId="70" xr:uid="{00000000-0005-0000-0000-000063000000}"/>
    <cellStyle name="Normal 9" xfId="128" xr:uid="{00000000-0005-0000-0000-000064000000}"/>
    <cellStyle name="Note" xfId="85" builtinId="10" customBuiltin="1"/>
    <cellStyle name="Output" xfId="80" builtinId="21" customBuiltin="1"/>
    <cellStyle name="Percent [2]" xfId="37" xr:uid="{00000000-0005-0000-0000-000067000000}"/>
    <cellStyle name="Percent 2" xfId="38" xr:uid="{00000000-0005-0000-0000-000068000000}"/>
    <cellStyle name="Percent 2 2" xfId="39" xr:uid="{00000000-0005-0000-0000-000069000000}"/>
    <cellStyle name="Percent 2 3" xfId="40" xr:uid="{00000000-0005-0000-0000-00006A000000}"/>
    <cellStyle name="Percent 3" xfId="41" xr:uid="{00000000-0005-0000-0000-00006B000000}"/>
    <cellStyle name="SAPBEXstdData" xfId="42" xr:uid="{00000000-0005-0000-0000-00006C000000}"/>
    <cellStyle name="SAPBEXstdData 2" xfId="65" xr:uid="{00000000-0005-0000-0000-00006D000000}"/>
    <cellStyle name="SAPBEXstdItem" xfId="43" xr:uid="{00000000-0005-0000-0000-00006E000000}"/>
    <cellStyle name="SAPBEXstdItem 2" xfId="64" xr:uid="{00000000-0005-0000-0000-00006F000000}"/>
    <cellStyle name="Style 1" xfId="44" xr:uid="{00000000-0005-0000-0000-000070000000}"/>
    <cellStyle name="Times New Roman" xfId="45" xr:uid="{00000000-0005-0000-0000-000071000000}"/>
    <cellStyle name="Title" xfId="71" builtinId="15" customBuiltin="1"/>
    <cellStyle name="Total" xfId="87" builtinId="25" customBuiltin="1"/>
    <cellStyle name="Total 2" xfId="46" xr:uid="{00000000-0005-0000-0000-000074000000}"/>
    <cellStyle name="Warning Text" xfId="84" builtinId="11" customBuiltin="1"/>
    <cellStyle name="Обычный_Лист1" xfId="47" xr:uid="{00000000-0005-0000-0000-000076000000}"/>
    <cellStyle name="똿뗦먛귟 [0.00]_PRODUCT DETAIL Q1" xfId="48" xr:uid="{00000000-0005-0000-0000-000077000000}"/>
    <cellStyle name="똿뗦먛귟_PRODUCT DETAIL Q1" xfId="49" xr:uid="{00000000-0005-0000-0000-000078000000}"/>
    <cellStyle name="믅됞 [0.00]_PRODUCT DETAIL Q1" xfId="50" xr:uid="{00000000-0005-0000-0000-000079000000}"/>
    <cellStyle name="믅됞_PRODUCT DETAIL Q1" xfId="51" xr:uid="{00000000-0005-0000-0000-00007A000000}"/>
    <cellStyle name="백분율_HOBONG" xfId="52" xr:uid="{00000000-0005-0000-0000-00007B000000}"/>
    <cellStyle name="뷭?_BOOKSHIP" xfId="53" xr:uid="{00000000-0005-0000-0000-00007C000000}"/>
    <cellStyle name="콤마 [0]_1202" xfId="54" xr:uid="{00000000-0005-0000-0000-00007D000000}"/>
    <cellStyle name="콤마_1202" xfId="55" xr:uid="{00000000-0005-0000-0000-00007E000000}"/>
    <cellStyle name="통화 [0]_1202" xfId="56" xr:uid="{00000000-0005-0000-0000-00007F000000}"/>
    <cellStyle name="통화_1202" xfId="57" xr:uid="{00000000-0005-0000-0000-000080000000}"/>
    <cellStyle name="표준_(정보부문)월별인원계획" xfId="58" xr:uid="{00000000-0005-0000-0000-00008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4.emf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3.emf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5.emf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222251</xdr:colOff>
      <xdr:row>5</xdr:row>
      <xdr:rowOff>95251</xdr:rowOff>
    </xdr:from>
    <xdr:to>
      <xdr:col>16</xdr:col>
      <xdr:colOff>285750</xdr:colOff>
      <xdr:row>7</xdr:row>
      <xdr:rowOff>136895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51" y="2762251"/>
          <a:ext cx="3619499" cy="1502144"/>
        </a:xfrm>
        <a:prstGeom prst="rect">
          <a:avLst/>
        </a:prstGeom>
      </xdr:spPr>
    </xdr:pic>
    <xdr:clientData/>
  </xdr:twoCellAnchor>
  <xdr:twoCellAnchor editAs="oneCell">
    <xdr:from>
      <xdr:col>9</xdr:col>
      <xdr:colOff>714375</xdr:colOff>
      <xdr:row>81</xdr:row>
      <xdr:rowOff>381000</xdr:rowOff>
    </xdr:from>
    <xdr:to>
      <xdr:col>15</xdr:col>
      <xdr:colOff>1276203</xdr:colOff>
      <xdr:row>85</xdr:row>
      <xdr:rowOff>1214437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D9074C-2A85-4B4B-84B9-4A082713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87438" y="30265688"/>
          <a:ext cx="7396015" cy="32146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482722</xdr:colOff>
      <xdr:row>18</xdr:row>
      <xdr:rowOff>867019</xdr:rowOff>
    </xdr:from>
    <xdr:to>
      <xdr:col>1</xdr:col>
      <xdr:colOff>10477500</xdr:colOff>
      <xdr:row>18</xdr:row>
      <xdr:rowOff>4516177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8022" y="20183719"/>
          <a:ext cx="9728078" cy="3649158"/>
        </a:xfrm>
        <a:prstGeom prst="rect">
          <a:avLst/>
        </a:prstGeom>
      </xdr:spPr>
    </xdr:pic>
    <xdr:clientData/>
  </xdr:twoCellAnchor>
  <xdr:twoCellAnchor editAs="oneCell">
    <xdr:from>
      <xdr:col>1</xdr:col>
      <xdr:colOff>8369300</xdr:colOff>
      <xdr:row>0</xdr:row>
      <xdr:rowOff>1524000</xdr:rowOff>
    </xdr:from>
    <xdr:to>
      <xdr:col>1</xdr:col>
      <xdr:colOff>11984541</xdr:colOff>
      <xdr:row>3</xdr:row>
      <xdr:rowOff>337443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00" y="1524000"/>
          <a:ext cx="3615241" cy="15185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2" name="Shape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2490" y="46990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152490</xdr:colOff>
      <xdr:row>1</xdr:row>
      <xdr:rowOff>223519</xdr:rowOff>
    </xdr:from>
    <xdr:ext cx="10379075" cy="19685"/>
    <xdr:sp macro="" textlink="">
      <xdr:nvSpPr>
        <xdr:cNvPr id="3" name="Shape 52">
          <a:extLst>
            <a:ext uri="{FF2B5EF4-FFF2-40B4-BE49-F238E27FC236}">
              <a16:creationId xmlns:a16="http://schemas.microsoft.com/office/drawing/2014/main" id="{0A508EAA-DB67-4D50-AD0C-289E0102B327}"/>
            </a:ext>
          </a:extLst>
        </xdr:cNvPr>
        <xdr:cNvSpPr/>
      </xdr:nvSpPr>
      <xdr:spPr>
        <a:xfrm>
          <a:off x="152490" y="471169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218237</xdr:colOff>
      <xdr:row>8</xdr:row>
      <xdr:rowOff>50514</xdr:rowOff>
    </xdr:from>
    <xdr:ext cx="76200" cy="85725"/>
    <xdr:sp macro="" textlink="">
      <xdr:nvSpPr>
        <xdr:cNvPr id="4" name="Shape 53">
          <a:extLst>
            <a:ext uri="{FF2B5EF4-FFF2-40B4-BE49-F238E27FC236}">
              <a16:creationId xmlns:a16="http://schemas.microsoft.com/office/drawing/2014/main" id="{9BF4F8A1-2503-40A0-AC1D-8D0E03716BB7}"/>
            </a:ext>
          </a:extLst>
        </xdr:cNvPr>
        <xdr:cNvSpPr/>
      </xdr:nvSpPr>
      <xdr:spPr>
        <a:xfrm>
          <a:off x="218237" y="2298414"/>
          <a:ext cx="76200" cy="85725"/>
        </a:xfrm>
        <a:custGeom>
          <a:avLst/>
          <a:gdLst/>
          <a:ahLst/>
          <a:cxnLst/>
          <a:rect l="0" t="0" r="0" b="0"/>
          <a:pathLst>
            <a:path w="76200" h="85725">
              <a:moveTo>
                <a:pt x="50864" y="60805"/>
              </a:moveTo>
              <a:lnTo>
                <a:pt x="0" y="60805"/>
              </a:lnTo>
              <a:lnTo>
                <a:pt x="0" y="0"/>
              </a:lnTo>
              <a:lnTo>
                <a:pt x="13179" y="0"/>
              </a:lnTo>
              <a:lnTo>
                <a:pt x="13179" y="1810"/>
              </a:lnTo>
              <a:lnTo>
                <a:pt x="1787" y="1810"/>
              </a:lnTo>
              <a:lnTo>
                <a:pt x="1787" y="58994"/>
              </a:lnTo>
              <a:lnTo>
                <a:pt x="52672" y="58994"/>
              </a:lnTo>
              <a:lnTo>
                <a:pt x="50864" y="60805"/>
              </a:lnTo>
              <a:close/>
            </a:path>
            <a:path w="76200" h="85725">
              <a:moveTo>
                <a:pt x="3574" y="58994"/>
              </a:moveTo>
              <a:lnTo>
                <a:pt x="1787" y="58994"/>
              </a:lnTo>
              <a:lnTo>
                <a:pt x="1787" y="1810"/>
              </a:lnTo>
              <a:lnTo>
                <a:pt x="3574" y="1810"/>
              </a:lnTo>
              <a:lnTo>
                <a:pt x="3574" y="58994"/>
              </a:lnTo>
              <a:close/>
            </a:path>
            <a:path w="76200" h="85725">
              <a:moveTo>
                <a:pt x="52672" y="58994"/>
              </a:moveTo>
              <a:lnTo>
                <a:pt x="3574" y="58994"/>
              </a:lnTo>
              <a:lnTo>
                <a:pt x="3574" y="1810"/>
              </a:lnTo>
              <a:lnTo>
                <a:pt x="9605" y="1810"/>
              </a:lnTo>
              <a:lnTo>
                <a:pt x="9605" y="51465"/>
              </a:lnTo>
              <a:lnTo>
                <a:pt x="67906" y="51465"/>
              </a:lnTo>
              <a:lnTo>
                <a:pt x="70765" y="54324"/>
              </a:lnTo>
              <a:lnTo>
                <a:pt x="67906" y="57184"/>
              </a:lnTo>
              <a:lnTo>
                <a:pt x="59488" y="57184"/>
              </a:lnTo>
              <a:lnTo>
                <a:pt x="58918" y="57755"/>
              </a:lnTo>
              <a:lnTo>
                <a:pt x="53910" y="57755"/>
              </a:lnTo>
              <a:lnTo>
                <a:pt x="52672" y="58994"/>
              </a:lnTo>
              <a:close/>
            </a:path>
            <a:path w="76200" h="85725">
              <a:moveTo>
                <a:pt x="59488" y="51465"/>
              </a:moveTo>
              <a:lnTo>
                <a:pt x="9605" y="51465"/>
              </a:lnTo>
              <a:lnTo>
                <a:pt x="9605" y="1810"/>
              </a:lnTo>
              <a:lnTo>
                <a:pt x="11392" y="1810"/>
              </a:lnTo>
              <a:lnTo>
                <a:pt x="11392" y="49654"/>
              </a:lnTo>
              <a:lnTo>
                <a:pt x="52672" y="49654"/>
              </a:lnTo>
              <a:lnTo>
                <a:pt x="53910" y="50893"/>
              </a:lnTo>
              <a:lnTo>
                <a:pt x="58918" y="50893"/>
              </a:lnTo>
              <a:lnTo>
                <a:pt x="59488" y="51465"/>
              </a:lnTo>
              <a:close/>
            </a:path>
            <a:path w="76200" h="85725">
              <a:moveTo>
                <a:pt x="13179" y="49654"/>
              </a:moveTo>
              <a:lnTo>
                <a:pt x="11392" y="49654"/>
              </a:lnTo>
              <a:lnTo>
                <a:pt x="11392" y="1810"/>
              </a:lnTo>
              <a:lnTo>
                <a:pt x="13179" y="1810"/>
              </a:lnTo>
              <a:lnTo>
                <a:pt x="13179" y="49654"/>
              </a:lnTo>
              <a:close/>
            </a:path>
            <a:path w="76200" h="85725">
              <a:moveTo>
                <a:pt x="53910" y="50893"/>
              </a:moveTo>
              <a:lnTo>
                <a:pt x="35446" y="32404"/>
              </a:lnTo>
              <a:lnTo>
                <a:pt x="44675" y="23159"/>
              </a:lnTo>
              <a:lnTo>
                <a:pt x="47244" y="25732"/>
              </a:lnTo>
              <a:lnTo>
                <a:pt x="44675" y="25732"/>
              </a:lnTo>
              <a:lnTo>
                <a:pt x="43412" y="26971"/>
              </a:lnTo>
              <a:lnTo>
                <a:pt x="37973" y="32404"/>
              </a:lnTo>
              <a:lnTo>
                <a:pt x="39206" y="33705"/>
              </a:lnTo>
              <a:lnTo>
                <a:pt x="55173" y="49654"/>
              </a:lnTo>
              <a:lnTo>
                <a:pt x="53910" y="50893"/>
              </a:lnTo>
              <a:close/>
            </a:path>
            <a:path w="76200" h="85725">
              <a:moveTo>
                <a:pt x="43421" y="26980"/>
              </a:moveTo>
              <a:lnTo>
                <a:pt x="44675" y="25732"/>
              </a:lnTo>
              <a:lnTo>
                <a:pt x="43421" y="26980"/>
              </a:lnTo>
              <a:close/>
            </a:path>
            <a:path w="76200" h="85725">
              <a:moveTo>
                <a:pt x="44681" y="28241"/>
              </a:moveTo>
              <a:lnTo>
                <a:pt x="43424" y="26984"/>
              </a:lnTo>
              <a:lnTo>
                <a:pt x="44675" y="25732"/>
              </a:lnTo>
              <a:lnTo>
                <a:pt x="45926" y="26984"/>
              </a:lnTo>
              <a:lnTo>
                <a:pt x="44681" y="28241"/>
              </a:lnTo>
              <a:close/>
            </a:path>
            <a:path w="76200" h="85725">
              <a:moveTo>
                <a:pt x="45926" y="26984"/>
              </a:moveTo>
              <a:lnTo>
                <a:pt x="44675" y="25732"/>
              </a:lnTo>
              <a:lnTo>
                <a:pt x="45938" y="26971"/>
              </a:lnTo>
              <a:close/>
            </a:path>
            <a:path w="76200" h="85725">
              <a:moveTo>
                <a:pt x="47242" y="82916"/>
              </a:moveTo>
              <a:lnTo>
                <a:pt x="44675" y="82916"/>
              </a:lnTo>
              <a:lnTo>
                <a:pt x="45938" y="81677"/>
              </a:lnTo>
              <a:lnTo>
                <a:pt x="73267" y="54324"/>
              </a:lnTo>
              <a:lnTo>
                <a:pt x="45926" y="26984"/>
              </a:lnTo>
              <a:lnTo>
                <a:pt x="44675" y="25732"/>
              </a:lnTo>
              <a:lnTo>
                <a:pt x="47244" y="25732"/>
              </a:lnTo>
              <a:lnTo>
                <a:pt x="75794" y="54324"/>
              </a:lnTo>
              <a:lnTo>
                <a:pt x="74530" y="55563"/>
              </a:lnTo>
              <a:lnTo>
                <a:pt x="47242" y="82916"/>
              </a:lnTo>
              <a:close/>
            </a:path>
            <a:path w="76200" h="85725">
              <a:moveTo>
                <a:pt x="40516" y="32447"/>
              </a:moveTo>
              <a:lnTo>
                <a:pt x="39237" y="31165"/>
              </a:lnTo>
              <a:lnTo>
                <a:pt x="43424" y="26984"/>
              </a:lnTo>
              <a:lnTo>
                <a:pt x="44681" y="28241"/>
              </a:lnTo>
              <a:lnTo>
                <a:pt x="40516" y="32447"/>
              </a:lnTo>
              <a:close/>
            </a:path>
            <a:path w="76200" h="85725">
              <a:moveTo>
                <a:pt x="70765" y="54324"/>
              </a:moveTo>
              <a:lnTo>
                <a:pt x="44681" y="28241"/>
              </a:lnTo>
              <a:lnTo>
                <a:pt x="45926" y="26984"/>
              </a:lnTo>
              <a:lnTo>
                <a:pt x="72028" y="53085"/>
              </a:lnTo>
              <a:lnTo>
                <a:pt x="70765" y="54324"/>
              </a:lnTo>
              <a:close/>
            </a:path>
            <a:path w="76200" h="85725">
              <a:moveTo>
                <a:pt x="67906" y="51465"/>
              </a:moveTo>
              <a:lnTo>
                <a:pt x="59488" y="51465"/>
              </a:lnTo>
              <a:lnTo>
                <a:pt x="40516" y="32447"/>
              </a:lnTo>
              <a:lnTo>
                <a:pt x="44681" y="28241"/>
              </a:lnTo>
              <a:lnTo>
                <a:pt x="67906" y="51465"/>
              </a:lnTo>
              <a:close/>
            </a:path>
            <a:path w="76200" h="85725">
              <a:moveTo>
                <a:pt x="37973" y="32404"/>
              </a:moveTo>
              <a:lnTo>
                <a:pt x="39218" y="31165"/>
              </a:lnTo>
              <a:lnTo>
                <a:pt x="37973" y="32404"/>
              </a:lnTo>
              <a:close/>
            </a:path>
            <a:path w="76200" h="85725">
              <a:moveTo>
                <a:pt x="39270" y="33705"/>
              </a:moveTo>
              <a:lnTo>
                <a:pt x="37973" y="32404"/>
              </a:lnTo>
              <a:lnTo>
                <a:pt x="39237" y="31165"/>
              </a:lnTo>
              <a:lnTo>
                <a:pt x="40516" y="32447"/>
              </a:lnTo>
              <a:lnTo>
                <a:pt x="39270" y="33705"/>
              </a:lnTo>
              <a:close/>
            </a:path>
            <a:path w="76200" h="85725">
              <a:moveTo>
                <a:pt x="39237" y="33738"/>
              </a:moveTo>
              <a:lnTo>
                <a:pt x="37973" y="32404"/>
              </a:lnTo>
              <a:lnTo>
                <a:pt x="39270" y="33705"/>
              </a:lnTo>
              <a:close/>
            </a:path>
            <a:path w="76200" h="85725">
              <a:moveTo>
                <a:pt x="55173" y="49654"/>
              </a:moveTo>
              <a:lnTo>
                <a:pt x="39270" y="33705"/>
              </a:lnTo>
              <a:lnTo>
                <a:pt x="40516" y="32447"/>
              </a:lnTo>
              <a:lnTo>
                <a:pt x="55875" y="47843"/>
              </a:lnTo>
              <a:lnTo>
                <a:pt x="55173" y="47843"/>
              </a:lnTo>
              <a:lnTo>
                <a:pt x="55173" y="49654"/>
              </a:lnTo>
              <a:close/>
            </a:path>
            <a:path w="76200" h="85725">
              <a:moveTo>
                <a:pt x="39304" y="33738"/>
              </a:moveTo>
              <a:close/>
            </a:path>
            <a:path w="76200" h="85725">
              <a:moveTo>
                <a:pt x="52672" y="49654"/>
              </a:moveTo>
              <a:lnTo>
                <a:pt x="13179" y="49654"/>
              </a:lnTo>
              <a:lnTo>
                <a:pt x="13179" y="47843"/>
              </a:lnTo>
              <a:lnTo>
                <a:pt x="50864" y="47843"/>
              </a:lnTo>
              <a:lnTo>
                <a:pt x="52672" y="49654"/>
              </a:lnTo>
              <a:close/>
            </a:path>
            <a:path w="76200" h="85725">
              <a:moveTo>
                <a:pt x="58918" y="50893"/>
              </a:moveTo>
              <a:lnTo>
                <a:pt x="53910" y="50893"/>
              </a:lnTo>
              <a:lnTo>
                <a:pt x="55173" y="49654"/>
              </a:lnTo>
              <a:lnTo>
                <a:pt x="55173" y="47843"/>
              </a:lnTo>
              <a:lnTo>
                <a:pt x="55875" y="47843"/>
              </a:lnTo>
              <a:lnTo>
                <a:pt x="58918" y="50893"/>
              </a:lnTo>
              <a:close/>
            </a:path>
            <a:path w="76200" h="85725">
              <a:moveTo>
                <a:pt x="72004" y="55563"/>
              </a:moveTo>
              <a:lnTo>
                <a:pt x="70765" y="54324"/>
              </a:lnTo>
              <a:lnTo>
                <a:pt x="72004" y="53085"/>
              </a:lnTo>
              <a:lnTo>
                <a:pt x="73267" y="54324"/>
              </a:lnTo>
              <a:lnTo>
                <a:pt x="72004" y="55563"/>
              </a:lnTo>
              <a:close/>
            </a:path>
            <a:path w="76200" h="85725">
              <a:moveTo>
                <a:pt x="73267" y="54324"/>
              </a:moveTo>
              <a:lnTo>
                <a:pt x="72004" y="53085"/>
              </a:lnTo>
              <a:lnTo>
                <a:pt x="73267" y="54324"/>
              </a:lnTo>
              <a:close/>
            </a:path>
            <a:path w="76200" h="85725">
              <a:moveTo>
                <a:pt x="45926" y="81665"/>
              </a:moveTo>
              <a:lnTo>
                <a:pt x="44681" y="80408"/>
              </a:lnTo>
              <a:lnTo>
                <a:pt x="70765" y="54324"/>
              </a:lnTo>
              <a:lnTo>
                <a:pt x="72004" y="55563"/>
              </a:lnTo>
              <a:lnTo>
                <a:pt x="45926" y="81665"/>
              </a:lnTo>
              <a:close/>
            </a:path>
            <a:path w="76200" h="85725">
              <a:moveTo>
                <a:pt x="72028" y="55563"/>
              </a:moveTo>
              <a:lnTo>
                <a:pt x="73267" y="54324"/>
              </a:lnTo>
              <a:lnTo>
                <a:pt x="72028" y="55563"/>
              </a:lnTo>
              <a:close/>
            </a:path>
            <a:path w="76200" h="85725">
              <a:moveTo>
                <a:pt x="44681" y="80408"/>
              </a:moveTo>
              <a:lnTo>
                <a:pt x="40516" y="76202"/>
              </a:lnTo>
              <a:lnTo>
                <a:pt x="59488" y="57184"/>
              </a:lnTo>
              <a:lnTo>
                <a:pt x="67906" y="57184"/>
              </a:lnTo>
              <a:lnTo>
                <a:pt x="44681" y="80408"/>
              </a:lnTo>
              <a:close/>
            </a:path>
            <a:path w="76200" h="85725">
              <a:moveTo>
                <a:pt x="44675" y="85490"/>
              </a:moveTo>
              <a:lnTo>
                <a:pt x="35446" y="76245"/>
              </a:lnTo>
              <a:lnTo>
                <a:pt x="53910" y="57755"/>
              </a:lnTo>
              <a:lnTo>
                <a:pt x="55173" y="58994"/>
              </a:lnTo>
              <a:lnTo>
                <a:pt x="39304" y="74911"/>
              </a:lnTo>
              <a:lnTo>
                <a:pt x="37973" y="76245"/>
              </a:lnTo>
              <a:lnTo>
                <a:pt x="43418" y="81665"/>
              </a:lnTo>
              <a:lnTo>
                <a:pt x="44675" y="82916"/>
              </a:lnTo>
              <a:lnTo>
                <a:pt x="47242" y="82916"/>
              </a:lnTo>
              <a:lnTo>
                <a:pt x="44675" y="85490"/>
              </a:lnTo>
              <a:close/>
            </a:path>
            <a:path w="76200" h="85725">
              <a:moveTo>
                <a:pt x="55875" y="60805"/>
              </a:moveTo>
              <a:lnTo>
                <a:pt x="55173" y="60805"/>
              </a:lnTo>
              <a:lnTo>
                <a:pt x="55173" y="58994"/>
              </a:lnTo>
              <a:lnTo>
                <a:pt x="53910" y="57755"/>
              </a:lnTo>
              <a:lnTo>
                <a:pt x="58918" y="57755"/>
              </a:lnTo>
              <a:lnTo>
                <a:pt x="55875" y="60805"/>
              </a:lnTo>
              <a:close/>
            </a:path>
            <a:path w="76200" h="85725">
              <a:moveTo>
                <a:pt x="40516" y="76202"/>
              </a:moveTo>
              <a:lnTo>
                <a:pt x="39270" y="74944"/>
              </a:lnTo>
              <a:lnTo>
                <a:pt x="55173" y="58994"/>
              </a:lnTo>
              <a:lnTo>
                <a:pt x="55173" y="60805"/>
              </a:lnTo>
              <a:lnTo>
                <a:pt x="55875" y="60805"/>
              </a:lnTo>
              <a:lnTo>
                <a:pt x="40516" y="76202"/>
              </a:lnTo>
              <a:close/>
            </a:path>
            <a:path w="76200" h="85725">
              <a:moveTo>
                <a:pt x="37973" y="76245"/>
              </a:moveTo>
              <a:lnTo>
                <a:pt x="39237" y="74911"/>
              </a:lnTo>
              <a:lnTo>
                <a:pt x="37973" y="76245"/>
              </a:lnTo>
              <a:close/>
            </a:path>
            <a:path w="76200" h="85725">
              <a:moveTo>
                <a:pt x="39270" y="74944"/>
              </a:moveTo>
              <a:close/>
            </a:path>
            <a:path w="76200" h="85725">
              <a:moveTo>
                <a:pt x="39237" y="77484"/>
              </a:moveTo>
              <a:lnTo>
                <a:pt x="37973" y="76245"/>
              </a:lnTo>
              <a:lnTo>
                <a:pt x="39270" y="74944"/>
              </a:lnTo>
              <a:lnTo>
                <a:pt x="40516" y="76202"/>
              </a:lnTo>
              <a:lnTo>
                <a:pt x="39237" y="77484"/>
              </a:lnTo>
              <a:close/>
            </a:path>
            <a:path w="76200" h="85725">
              <a:moveTo>
                <a:pt x="41786" y="77484"/>
              </a:moveTo>
              <a:lnTo>
                <a:pt x="39237" y="77484"/>
              </a:lnTo>
              <a:lnTo>
                <a:pt x="40516" y="76202"/>
              </a:lnTo>
              <a:lnTo>
                <a:pt x="41786" y="77484"/>
              </a:lnTo>
              <a:close/>
            </a:path>
            <a:path w="76200" h="85725">
              <a:moveTo>
                <a:pt x="43421" y="81668"/>
              </a:moveTo>
              <a:lnTo>
                <a:pt x="37973" y="76245"/>
              </a:lnTo>
              <a:lnTo>
                <a:pt x="39237" y="77484"/>
              </a:lnTo>
              <a:lnTo>
                <a:pt x="41786" y="77484"/>
              </a:lnTo>
              <a:lnTo>
                <a:pt x="44681" y="80408"/>
              </a:lnTo>
              <a:lnTo>
                <a:pt x="43421" y="81668"/>
              </a:lnTo>
              <a:close/>
            </a:path>
            <a:path w="76200" h="85725">
              <a:moveTo>
                <a:pt x="44675" y="82916"/>
              </a:moveTo>
              <a:lnTo>
                <a:pt x="43424" y="81665"/>
              </a:lnTo>
              <a:lnTo>
                <a:pt x="44681" y="80408"/>
              </a:ln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3412" y="81677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218237</xdr:colOff>
      <xdr:row>10</xdr:row>
      <xdr:rowOff>69575</xdr:rowOff>
    </xdr:from>
    <xdr:ext cx="76200" cy="85725"/>
    <xdr:sp macro="" textlink="">
      <xdr:nvSpPr>
        <xdr:cNvPr id="5" name="Shape 54">
          <a:extLst>
            <a:ext uri="{FF2B5EF4-FFF2-40B4-BE49-F238E27FC236}">
              <a16:creationId xmlns:a16="http://schemas.microsoft.com/office/drawing/2014/main" id="{6058AB1A-3039-4499-AE06-5B428497EE77}"/>
            </a:ext>
          </a:extLst>
        </xdr:cNvPr>
        <xdr:cNvSpPr/>
      </xdr:nvSpPr>
      <xdr:spPr>
        <a:xfrm>
          <a:off x="218237" y="2746100"/>
          <a:ext cx="76200" cy="85725"/>
        </a:xfrm>
        <a:custGeom>
          <a:avLst/>
          <a:gdLst/>
          <a:ahLst/>
          <a:cxnLst/>
          <a:rect l="0" t="0" r="0" b="0"/>
          <a:pathLst>
            <a:path w="76200" h="85725">
              <a:moveTo>
                <a:pt x="50864" y="60805"/>
              </a:moveTo>
              <a:lnTo>
                <a:pt x="0" y="60805"/>
              </a:lnTo>
              <a:lnTo>
                <a:pt x="0" y="0"/>
              </a:lnTo>
              <a:lnTo>
                <a:pt x="13179" y="0"/>
              </a:lnTo>
              <a:lnTo>
                <a:pt x="13179" y="1810"/>
              </a:lnTo>
              <a:lnTo>
                <a:pt x="1787" y="1810"/>
              </a:lnTo>
              <a:lnTo>
                <a:pt x="1787" y="58994"/>
              </a:lnTo>
              <a:lnTo>
                <a:pt x="52672" y="58994"/>
              </a:lnTo>
              <a:lnTo>
                <a:pt x="50864" y="60805"/>
              </a:lnTo>
              <a:close/>
            </a:path>
            <a:path w="76200" h="85725">
              <a:moveTo>
                <a:pt x="3574" y="58994"/>
              </a:moveTo>
              <a:lnTo>
                <a:pt x="1787" y="58994"/>
              </a:lnTo>
              <a:lnTo>
                <a:pt x="1787" y="1810"/>
              </a:lnTo>
              <a:lnTo>
                <a:pt x="3574" y="1810"/>
              </a:lnTo>
              <a:lnTo>
                <a:pt x="3574" y="58994"/>
              </a:lnTo>
              <a:close/>
            </a:path>
            <a:path w="76200" h="85725">
              <a:moveTo>
                <a:pt x="52672" y="58994"/>
              </a:moveTo>
              <a:lnTo>
                <a:pt x="3574" y="58994"/>
              </a:lnTo>
              <a:lnTo>
                <a:pt x="3574" y="1810"/>
              </a:lnTo>
              <a:lnTo>
                <a:pt x="9605" y="1810"/>
              </a:lnTo>
              <a:lnTo>
                <a:pt x="9605" y="51465"/>
              </a:lnTo>
              <a:lnTo>
                <a:pt x="67906" y="51465"/>
              </a:lnTo>
              <a:lnTo>
                <a:pt x="70765" y="54324"/>
              </a:lnTo>
              <a:lnTo>
                <a:pt x="67906" y="57184"/>
              </a:lnTo>
              <a:lnTo>
                <a:pt x="59488" y="57184"/>
              </a:lnTo>
              <a:lnTo>
                <a:pt x="58918" y="57755"/>
              </a:lnTo>
              <a:lnTo>
                <a:pt x="53910" y="57755"/>
              </a:lnTo>
              <a:lnTo>
                <a:pt x="52672" y="58994"/>
              </a:lnTo>
              <a:close/>
            </a:path>
            <a:path w="76200" h="85725">
              <a:moveTo>
                <a:pt x="59488" y="51465"/>
              </a:moveTo>
              <a:lnTo>
                <a:pt x="9605" y="51465"/>
              </a:lnTo>
              <a:lnTo>
                <a:pt x="9605" y="1810"/>
              </a:lnTo>
              <a:lnTo>
                <a:pt x="11392" y="1810"/>
              </a:lnTo>
              <a:lnTo>
                <a:pt x="11392" y="49654"/>
              </a:lnTo>
              <a:lnTo>
                <a:pt x="52672" y="49654"/>
              </a:lnTo>
              <a:lnTo>
                <a:pt x="53910" y="50893"/>
              </a:lnTo>
              <a:lnTo>
                <a:pt x="58918" y="50893"/>
              </a:lnTo>
              <a:lnTo>
                <a:pt x="59488" y="51465"/>
              </a:lnTo>
              <a:close/>
            </a:path>
            <a:path w="76200" h="85725">
              <a:moveTo>
                <a:pt x="13179" y="49654"/>
              </a:moveTo>
              <a:lnTo>
                <a:pt x="11392" y="49654"/>
              </a:lnTo>
              <a:lnTo>
                <a:pt x="11392" y="1810"/>
              </a:lnTo>
              <a:lnTo>
                <a:pt x="13179" y="1810"/>
              </a:lnTo>
              <a:lnTo>
                <a:pt x="13179" y="49654"/>
              </a:lnTo>
              <a:close/>
            </a:path>
            <a:path w="76200" h="85725">
              <a:moveTo>
                <a:pt x="53910" y="50893"/>
              </a:moveTo>
              <a:lnTo>
                <a:pt x="35446" y="32404"/>
              </a:lnTo>
              <a:lnTo>
                <a:pt x="44675" y="23159"/>
              </a:lnTo>
              <a:lnTo>
                <a:pt x="47244" y="25732"/>
              </a:lnTo>
              <a:lnTo>
                <a:pt x="44675" y="25732"/>
              </a:lnTo>
              <a:lnTo>
                <a:pt x="43412" y="26971"/>
              </a:lnTo>
              <a:lnTo>
                <a:pt x="37973" y="32404"/>
              </a:lnTo>
              <a:lnTo>
                <a:pt x="39206" y="33705"/>
              </a:lnTo>
              <a:lnTo>
                <a:pt x="55173" y="49654"/>
              </a:lnTo>
              <a:lnTo>
                <a:pt x="53910" y="50893"/>
              </a:lnTo>
              <a:close/>
            </a:path>
            <a:path w="76200" h="85725">
              <a:moveTo>
                <a:pt x="43421" y="26980"/>
              </a:moveTo>
              <a:lnTo>
                <a:pt x="44675" y="25732"/>
              </a:lnTo>
              <a:lnTo>
                <a:pt x="43421" y="26980"/>
              </a:lnTo>
              <a:close/>
            </a:path>
            <a:path w="76200" h="85725">
              <a:moveTo>
                <a:pt x="44681" y="28241"/>
              </a:moveTo>
              <a:lnTo>
                <a:pt x="43424" y="26984"/>
              </a:lnTo>
              <a:lnTo>
                <a:pt x="44675" y="25732"/>
              </a:lnTo>
              <a:lnTo>
                <a:pt x="45926" y="26984"/>
              </a:lnTo>
              <a:lnTo>
                <a:pt x="44681" y="28241"/>
              </a:lnTo>
              <a:close/>
            </a:path>
            <a:path w="76200" h="85725">
              <a:moveTo>
                <a:pt x="45926" y="26984"/>
              </a:moveTo>
              <a:lnTo>
                <a:pt x="44675" y="25732"/>
              </a:lnTo>
              <a:lnTo>
                <a:pt x="45938" y="26971"/>
              </a:lnTo>
              <a:close/>
            </a:path>
            <a:path w="76200" h="85725">
              <a:moveTo>
                <a:pt x="47242" y="82916"/>
              </a:moveTo>
              <a:lnTo>
                <a:pt x="44675" y="82916"/>
              </a:lnTo>
              <a:lnTo>
                <a:pt x="45938" y="81677"/>
              </a:lnTo>
              <a:lnTo>
                <a:pt x="73267" y="54324"/>
              </a:lnTo>
              <a:lnTo>
                <a:pt x="45926" y="26984"/>
              </a:lnTo>
              <a:lnTo>
                <a:pt x="44675" y="25732"/>
              </a:lnTo>
              <a:lnTo>
                <a:pt x="47244" y="25732"/>
              </a:lnTo>
              <a:lnTo>
                <a:pt x="75794" y="54324"/>
              </a:lnTo>
              <a:lnTo>
                <a:pt x="74530" y="55563"/>
              </a:lnTo>
              <a:lnTo>
                <a:pt x="47242" y="82916"/>
              </a:lnTo>
              <a:close/>
            </a:path>
            <a:path w="76200" h="85725">
              <a:moveTo>
                <a:pt x="40516" y="32447"/>
              </a:moveTo>
              <a:lnTo>
                <a:pt x="39237" y="31165"/>
              </a:lnTo>
              <a:lnTo>
                <a:pt x="43424" y="26984"/>
              </a:lnTo>
              <a:lnTo>
                <a:pt x="44681" y="28241"/>
              </a:lnTo>
              <a:lnTo>
                <a:pt x="40516" y="32447"/>
              </a:lnTo>
              <a:close/>
            </a:path>
            <a:path w="76200" h="85725">
              <a:moveTo>
                <a:pt x="70765" y="54324"/>
              </a:moveTo>
              <a:lnTo>
                <a:pt x="44681" y="28241"/>
              </a:lnTo>
              <a:lnTo>
                <a:pt x="45926" y="26984"/>
              </a:lnTo>
              <a:lnTo>
                <a:pt x="72028" y="53085"/>
              </a:lnTo>
              <a:lnTo>
                <a:pt x="70765" y="54324"/>
              </a:lnTo>
              <a:close/>
            </a:path>
            <a:path w="76200" h="85725">
              <a:moveTo>
                <a:pt x="67906" y="51465"/>
              </a:moveTo>
              <a:lnTo>
                <a:pt x="59488" y="51465"/>
              </a:lnTo>
              <a:lnTo>
                <a:pt x="40516" y="32447"/>
              </a:lnTo>
              <a:lnTo>
                <a:pt x="44681" y="28241"/>
              </a:lnTo>
              <a:lnTo>
                <a:pt x="67906" y="51465"/>
              </a:lnTo>
              <a:close/>
            </a:path>
            <a:path w="76200" h="85725">
              <a:moveTo>
                <a:pt x="37973" y="32404"/>
              </a:moveTo>
              <a:lnTo>
                <a:pt x="39218" y="31165"/>
              </a:lnTo>
              <a:lnTo>
                <a:pt x="37973" y="32404"/>
              </a:lnTo>
              <a:close/>
            </a:path>
            <a:path w="76200" h="85725">
              <a:moveTo>
                <a:pt x="39270" y="33705"/>
              </a:moveTo>
              <a:lnTo>
                <a:pt x="37973" y="32404"/>
              </a:lnTo>
              <a:lnTo>
                <a:pt x="39237" y="31165"/>
              </a:lnTo>
              <a:lnTo>
                <a:pt x="40516" y="32447"/>
              </a:lnTo>
              <a:lnTo>
                <a:pt x="39270" y="33705"/>
              </a:lnTo>
              <a:close/>
            </a:path>
            <a:path w="76200" h="85725">
              <a:moveTo>
                <a:pt x="39237" y="33738"/>
              </a:moveTo>
              <a:lnTo>
                <a:pt x="37973" y="32404"/>
              </a:lnTo>
              <a:lnTo>
                <a:pt x="39270" y="33705"/>
              </a:lnTo>
              <a:close/>
            </a:path>
            <a:path w="76200" h="85725">
              <a:moveTo>
                <a:pt x="55173" y="49654"/>
              </a:moveTo>
              <a:lnTo>
                <a:pt x="39270" y="33705"/>
              </a:lnTo>
              <a:lnTo>
                <a:pt x="40516" y="32447"/>
              </a:lnTo>
              <a:lnTo>
                <a:pt x="55875" y="47843"/>
              </a:lnTo>
              <a:lnTo>
                <a:pt x="55173" y="47843"/>
              </a:lnTo>
              <a:lnTo>
                <a:pt x="55173" y="49654"/>
              </a:lnTo>
              <a:close/>
            </a:path>
            <a:path w="76200" h="85725">
              <a:moveTo>
                <a:pt x="39304" y="33738"/>
              </a:moveTo>
              <a:close/>
            </a:path>
            <a:path w="76200" h="85725">
              <a:moveTo>
                <a:pt x="52672" y="49654"/>
              </a:moveTo>
              <a:lnTo>
                <a:pt x="13179" y="49654"/>
              </a:lnTo>
              <a:lnTo>
                <a:pt x="13179" y="47843"/>
              </a:lnTo>
              <a:lnTo>
                <a:pt x="50864" y="47843"/>
              </a:lnTo>
              <a:lnTo>
                <a:pt x="52672" y="49654"/>
              </a:lnTo>
              <a:close/>
            </a:path>
            <a:path w="76200" h="85725">
              <a:moveTo>
                <a:pt x="58918" y="50893"/>
              </a:moveTo>
              <a:lnTo>
                <a:pt x="53910" y="50893"/>
              </a:lnTo>
              <a:lnTo>
                <a:pt x="55173" y="49654"/>
              </a:lnTo>
              <a:lnTo>
                <a:pt x="55173" y="47843"/>
              </a:lnTo>
              <a:lnTo>
                <a:pt x="55875" y="47843"/>
              </a:lnTo>
              <a:lnTo>
                <a:pt x="58918" y="50893"/>
              </a:lnTo>
              <a:close/>
            </a:path>
            <a:path w="76200" h="85725">
              <a:moveTo>
                <a:pt x="72004" y="55563"/>
              </a:moveTo>
              <a:lnTo>
                <a:pt x="70765" y="54324"/>
              </a:lnTo>
              <a:lnTo>
                <a:pt x="72004" y="53085"/>
              </a:lnTo>
              <a:lnTo>
                <a:pt x="73267" y="54324"/>
              </a:lnTo>
              <a:lnTo>
                <a:pt x="72004" y="55563"/>
              </a:lnTo>
              <a:close/>
            </a:path>
            <a:path w="76200" h="85725">
              <a:moveTo>
                <a:pt x="73267" y="54324"/>
              </a:moveTo>
              <a:lnTo>
                <a:pt x="72004" y="53085"/>
              </a:lnTo>
              <a:lnTo>
                <a:pt x="73267" y="54324"/>
              </a:lnTo>
              <a:close/>
            </a:path>
            <a:path w="76200" h="85725">
              <a:moveTo>
                <a:pt x="45926" y="81665"/>
              </a:moveTo>
              <a:lnTo>
                <a:pt x="44681" y="80408"/>
              </a:lnTo>
              <a:lnTo>
                <a:pt x="70765" y="54324"/>
              </a:lnTo>
              <a:lnTo>
                <a:pt x="72004" y="55563"/>
              </a:lnTo>
              <a:lnTo>
                <a:pt x="45926" y="81665"/>
              </a:lnTo>
              <a:close/>
            </a:path>
            <a:path w="76200" h="85725">
              <a:moveTo>
                <a:pt x="72028" y="55563"/>
              </a:moveTo>
              <a:lnTo>
                <a:pt x="73267" y="54324"/>
              </a:lnTo>
              <a:lnTo>
                <a:pt x="72028" y="55563"/>
              </a:lnTo>
              <a:close/>
            </a:path>
            <a:path w="76200" h="85725">
              <a:moveTo>
                <a:pt x="44681" y="80408"/>
              </a:moveTo>
              <a:lnTo>
                <a:pt x="40516" y="76202"/>
              </a:lnTo>
              <a:lnTo>
                <a:pt x="59488" y="57184"/>
              </a:lnTo>
              <a:lnTo>
                <a:pt x="67906" y="57184"/>
              </a:lnTo>
              <a:lnTo>
                <a:pt x="44681" y="80408"/>
              </a:lnTo>
              <a:close/>
            </a:path>
            <a:path w="76200" h="85725">
              <a:moveTo>
                <a:pt x="44675" y="85490"/>
              </a:moveTo>
              <a:lnTo>
                <a:pt x="35446" y="76245"/>
              </a:lnTo>
              <a:lnTo>
                <a:pt x="53910" y="57755"/>
              </a:lnTo>
              <a:lnTo>
                <a:pt x="55173" y="58994"/>
              </a:lnTo>
              <a:lnTo>
                <a:pt x="39304" y="74911"/>
              </a:lnTo>
              <a:lnTo>
                <a:pt x="37973" y="76245"/>
              </a:lnTo>
              <a:lnTo>
                <a:pt x="43418" y="81665"/>
              </a:lnTo>
              <a:lnTo>
                <a:pt x="44675" y="82916"/>
              </a:lnTo>
              <a:lnTo>
                <a:pt x="47242" y="82916"/>
              </a:lnTo>
              <a:lnTo>
                <a:pt x="44675" y="85490"/>
              </a:lnTo>
              <a:close/>
            </a:path>
            <a:path w="76200" h="85725">
              <a:moveTo>
                <a:pt x="55875" y="60805"/>
              </a:moveTo>
              <a:lnTo>
                <a:pt x="55173" y="60805"/>
              </a:lnTo>
              <a:lnTo>
                <a:pt x="55173" y="58994"/>
              </a:lnTo>
              <a:lnTo>
                <a:pt x="53910" y="57755"/>
              </a:lnTo>
              <a:lnTo>
                <a:pt x="58918" y="57755"/>
              </a:lnTo>
              <a:lnTo>
                <a:pt x="55875" y="60805"/>
              </a:lnTo>
              <a:close/>
            </a:path>
            <a:path w="76200" h="85725">
              <a:moveTo>
                <a:pt x="40516" y="76202"/>
              </a:moveTo>
              <a:lnTo>
                <a:pt x="39270" y="74944"/>
              </a:lnTo>
              <a:lnTo>
                <a:pt x="55173" y="58994"/>
              </a:lnTo>
              <a:lnTo>
                <a:pt x="55173" y="60805"/>
              </a:lnTo>
              <a:lnTo>
                <a:pt x="55875" y="60805"/>
              </a:lnTo>
              <a:lnTo>
                <a:pt x="40516" y="76202"/>
              </a:lnTo>
              <a:close/>
            </a:path>
            <a:path w="76200" h="85725">
              <a:moveTo>
                <a:pt x="37973" y="76245"/>
              </a:moveTo>
              <a:lnTo>
                <a:pt x="39237" y="74911"/>
              </a:lnTo>
              <a:lnTo>
                <a:pt x="37973" y="76245"/>
              </a:lnTo>
              <a:close/>
            </a:path>
            <a:path w="76200" h="85725">
              <a:moveTo>
                <a:pt x="39270" y="74944"/>
              </a:moveTo>
              <a:close/>
            </a:path>
            <a:path w="76200" h="85725">
              <a:moveTo>
                <a:pt x="39237" y="77484"/>
              </a:moveTo>
              <a:lnTo>
                <a:pt x="37973" y="76245"/>
              </a:lnTo>
              <a:lnTo>
                <a:pt x="39270" y="74944"/>
              </a:lnTo>
              <a:lnTo>
                <a:pt x="40516" y="76202"/>
              </a:lnTo>
              <a:lnTo>
                <a:pt x="39237" y="77484"/>
              </a:lnTo>
              <a:close/>
            </a:path>
            <a:path w="76200" h="85725">
              <a:moveTo>
                <a:pt x="41786" y="77484"/>
              </a:moveTo>
              <a:lnTo>
                <a:pt x="39237" y="77484"/>
              </a:lnTo>
              <a:lnTo>
                <a:pt x="40516" y="76202"/>
              </a:lnTo>
              <a:lnTo>
                <a:pt x="41786" y="77484"/>
              </a:lnTo>
              <a:close/>
            </a:path>
            <a:path w="76200" h="85725">
              <a:moveTo>
                <a:pt x="43421" y="81668"/>
              </a:moveTo>
              <a:lnTo>
                <a:pt x="37973" y="76245"/>
              </a:lnTo>
              <a:lnTo>
                <a:pt x="39237" y="77484"/>
              </a:lnTo>
              <a:lnTo>
                <a:pt x="41786" y="77484"/>
              </a:lnTo>
              <a:lnTo>
                <a:pt x="44681" y="80408"/>
              </a:lnTo>
              <a:lnTo>
                <a:pt x="43421" y="81668"/>
              </a:lnTo>
              <a:close/>
            </a:path>
            <a:path w="76200" h="85725">
              <a:moveTo>
                <a:pt x="44675" y="82916"/>
              </a:moveTo>
              <a:lnTo>
                <a:pt x="43424" y="81665"/>
              </a:lnTo>
              <a:lnTo>
                <a:pt x="44681" y="80408"/>
              </a:ln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3412" y="81677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479630</xdr:colOff>
      <xdr:row>32</xdr:row>
      <xdr:rowOff>268251</xdr:rowOff>
    </xdr:from>
    <xdr:ext cx="9048170" cy="4864629"/>
    <xdr:pic>
      <xdr:nvPicPr>
        <xdr:cNvPr id="7" name="image22.jpeg">
          <a:extLst>
            <a:ext uri="{FF2B5EF4-FFF2-40B4-BE49-F238E27FC236}">
              <a16:creationId xmlns:a16="http://schemas.microsoft.com/office/drawing/2014/main" id="{3C18E72D-07DF-4F41-89EF-A7BE233A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630" y="20518401"/>
          <a:ext cx="9048170" cy="486462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152490</xdr:colOff>
      <xdr:row>0</xdr:row>
      <xdr:rowOff>223520</xdr:rowOff>
    </xdr:from>
    <xdr:ext cx="10379075" cy="19685"/>
    <xdr:sp macro="" textlink="">
      <xdr:nvSpPr>
        <xdr:cNvPr id="2" name="Shape 57">
          <a:extLst>
            <a:ext uri="{FF2B5EF4-FFF2-40B4-BE49-F238E27FC236}">
              <a16:creationId xmlns:a16="http://schemas.microsoft.com/office/drawing/2014/main" id="{1C595B60-6BA0-475F-AFD9-A24A1B45F7A2}"/>
            </a:ext>
          </a:extLst>
        </xdr:cNvPr>
        <xdr:cNvSpPr/>
      </xdr:nvSpPr>
      <xdr:spPr>
        <a:xfrm>
          <a:off x="152490" y="22352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243850</xdr:colOff>
      <xdr:row>6</xdr:row>
      <xdr:rowOff>50514</xdr:rowOff>
    </xdr:from>
    <xdr:ext cx="76200" cy="86360"/>
    <xdr:sp macro="" textlink="">
      <xdr:nvSpPr>
        <xdr:cNvPr id="3" name="Shape 58">
          <a:extLst>
            <a:ext uri="{FF2B5EF4-FFF2-40B4-BE49-F238E27FC236}">
              <a16:creationId xmlns:a16="http://schemas.microsoft.com/office/drawing/2014/main" id="{18B8C516-C415-4ED0-8736-CD5DE8B70017}"/>
            </a:ext>
          </a:extLst>
        </xdr:cNvPr>
        <xdr:cNvSpPr/>
      </xdr:nvSpPr>
      <xdr:spPr>
        <a:xfrm>
          <a:off x="243850" y="1355439"/>
          <a:ext cx="76200" cy="86360"/>
        </a:xfrm>
        <a:custGeom>
          <a:avLst/>
          <a:gdLst/>
          <a:ahLst/>
          <a:cxnLst/>
          <a:rect l="0" t="0" r="0" b="0"/>
          <a:pathLst>
            <a:path w="76200" h="86360">
              <a:moveTo>
                <a:pt x="50994" y="60996"/>
              </a:moveTo>
              <a:lnTo>
                <a:pt x="0" y="60996"/>
              </a:lnTo>
              <a:lnTo>
                <a:pt x="0" y="0"/>
              </a:lnTo>
              <a:lnTo>
                <a:pt x="13179" y="0"/>
              </a:lnTo>
              <a:lnTo>
                <a:pt x="13179" y="1906"/>
              </a:lnTo>
              <a:lnTo>
                <a:pt x="1787" y="1906"/>
              </a:lnTo>
              <a:lnTo>
                <a:pt x="1787" y="59090"/>
              </a:lnTo>
              <a:lnTo>
                <a:pt x="52938" y="59090"/>
              </a:lnTo>
              <a:lnTo>
                <a:pt x="50994" y="60996"/>
              </a:lnTo>
              <a:close/>
            </a:path>
            <a:path w="76200" h="86360">
              <a:moveTo>
                <a:pt x="3574" y="59090"/>
              </a:moveTo>
              <a:lnTo>
                <a:pt x="1787" y="59090"/>
              </a:lnTo>
              <a:lnTo>
                <a:pt x="1787" y="1906"/>
              </a:lnTo>
              <a:lnTo>
                <a:pt x="3574" y="1906"/>
              </a:lnTo>
              <a:lnTo>
                <a:pt x="3574" y="59090"/>
              </a:lnTo>
              <a:close/>
            </a:path>
            <a:path w="76200" h="86360">
              <a:moveTo>
                <a:pt x="52938" y="59090"/>
              </a:moveTo>
              <a:lnTo>
                <a:pt x="3574" y="59090"/>
              </a:lnTo>
              <a:lnTo>
                <a:pt x="3574" y="1906"/>
              </a:lnTo>
              <a:lnTo>
                <a:pt x="9605" y="1906"/>
              </a:lnTo>
              <a:lnTo>
                <a:pt x="9605" y="51465"/>
              </a:lnTo>
              <a:lnTo>
                <a:pt x="68191" y="51465"/>
              </a:lnTo>
              <a:lnTo>
                <a:pt x="71051" y="54324"/>
              </a:lnTo>
              <a:lnTo>
                <a:pt x="68191" y="57184"/>
              </a:lnTo>
              <a:lnTo>
                <a:pt x="59488" y="57184"/>
              </a:lnTo>
              <a:lnTo>
                <a:pt x="58524" y="58137"/>
              </a:lnTo>
              <a:lnTo>
                <a:pt x="53910" y="58137"/>
              </a:lnTo>
              <a:lnTo>
                <a:pt x="52938" y="59090"/>
              </a:lnTo>
              <a:close/>
            </a:path>
            <a:path w="76200" h="86360">
              <a:moveTo>
                <a:pt x="59488" y="51465"/>
              </a:moveTo>
              <a:lnTo>
                <a:pt x="9605" y="51465"/>
              </a:lnTo>
              <a:lnTo>
                <a:pt x="9605" y="1906"/>
              </a:lnTo>
              <a:lnTo>
                <a:pt x="11392" y="1906"/>
              </a:lnTo>
              <a:lnTo>
                <a:pt x="11392" y="49559"/>
              </a:lnTo>
              <a:lnTo>
                <a:pt x="52938" y="49559"/>
              </a:lnTo>
              <a:lnTo>
                <a:pt x="53910" y="50512"/>
              </a:lnTo>
              <a:lnTo>
                <a:pt x="58524" y="50512"/>
              </a:lnTo>
              <a:lnTo>
                <a:pt x="59488" y="51465"/>
              </a:lnTo>
              <a:close/>
            </a:path>
            <a:path w="76200" h="86360">
              <a:moveTo>
                <a:pt x="13179" y="49559"/>
              </a:moveTo>
              <a:lnTo>
                <a:pt x="11392" y="49559"/>
              </a:lnTo>
              <a:lnTo>
                <a:pt x="11392" y="1906"/>
              </a:lnTo>
              <a:lnTo>
                <a:pt x="13179" y="1906"/>
              </a:lnTo>
              <a:lnTo>
                <a:pt x="13179" y="49559"/>
              </a:lnTo>
              <a:close/>
            </a:path>
            <a:path w="76200" h="86360">
              <a:moveTo>
                <a:pt x="53910" y="50512"/>
              </a:moveTo>
              <a:lnTo>
                <a:pt x="35449" y="32400"/>
              </a:lnTo>
              <a:lnTo>
                <a:pt x="44675" y="22873"/>
              </a:lnTo>
              <a:lnTo>
                <a:pt x="47504" y="25732"/>
              </a:lnTo>
              <a:lnTo>
                <a:pt x="44675" y="25732"/>
              </a:lnTo>
              <a:lnTo>
                <a:pt x="43412" y="26685"/>
              </a:lnTo>
              <a:lnTo>
                <a:pt x="43562" y="26840"/>
              </a:lnTo>
              <a:lnTo>
                <a:pt x="37973" y="32404"/>
              </a:lnTo>
              <a:lnTo>
                <a:pt x="55173" y="49559"/>
              </a:lnTo>
              <a:lnTo>
                <a:pt x="53910" y="50512"/>
              </a:lnTo>
              <a:close/>
            </a:path>
            <a:path w="76200" h="86360">
              <a:moveTo>
                <a:pt x="43564" y="26838"/>
              </a:moveTo>
              <a:lnTo>
                <a:pt x="43412" y="26685"/>
              </a:lnTo>
              <a:lnTo>
                <a:pt x="44675" y="25732"/>
              </a:lnTo>
              <a:lnTo>
                <a:pt x="43564" y="26838"/>
              </a:lnTo>
              <a:close/>
            </a:path>
            <a:path w="76200" h="86360">
              <a:moveTo>
                <a:pt x="44672" y="27946"/>
              </a:moveTo>
              <a:lnTo>
                <a:pt x="43564" y="26838"/>
              </a:lnTo>
              <a:lnTo>
                <a:pt x="44675" y="25732"/>
              </a:lnTo>
              <a:lnTo>
                <a:pt x="45783" y="26840"/>
              </a:lnTo>
              <a:lnTo>
                <a:pt x="44672" y="27946"/>
              </a:lnTo>
              <a:close/>
            </a:path>
            <a:path w="76200" h="86360">
              <a:moveTo>
                <a:pt x="45783" y="26840"/>
              </a:moveTo>
              <a:lnTo>
                <a:pt x="44675" y="25732"/>
              </a:lnTo>
              <a:lnTo>
                <a:pt x="45938" y="26685"/>
              </a:lnTo>
              <a:lnTo>
                <a:pt x="45783" y="26840"/>
              </a:lnTo>
              <a:close/>
            </a:path>
            <a:path w="76200" h="86360">
              <a:moveTo>
                <a:pt x="47473" y="82916"/>
              </a:moveTo>
              <a:lnTo>
                <a:pt x="44675" y="82916"/>
              </a:lnTo>
              <a:lnTo>
                <a:pt x="45938" y="81963"/>
              </a:lnTo>
              <a:lnTo>
                <a:pt x="45783" y="81808"/>
              </a:lnTo>
              <a:lnTo>
                <a:pt x="73267" y="54324"/>
              </a:lnTo>
              <a:lnTo>
                <a:pt x="45783" y="26840"/>
              </a:lnTo>
              <a:lnTo>
                <a:pt x="45938" y="26685"/>
              </a:lnTo>
              <a:lnTo>
                <a:pt x="44675" y="25732"/>
              </a:lnTo>
              <a:lnTo>
                <a:pt x="47504" y="25732"/>
              </a:lnTo>
              <a:lnTo>
                <a:pt x="75794" y="54324"/>
              </a:lnTo>
              <a:lnTo>
                <a:pt x="74530" y="55277"/>
              </a:lnTo>
              <a:lnTo>
                <a:pt x="47473" y="82916"/>
              </a:lnTo>
              <a:close/>
            </a:path>
            <a:path w="76200" h="86360">
              <a:moveTo>
                <a:pt x="37973" y="32404"/>
              </a:moveTo>
              <a:lnTo>
                <a:pt x="43567" y="26840"/>
              </a:lnTo>
              <a:lnTo>
                <a:pt x="44672" y="27946"/>
              </a:lnTo>
              <a:lnTo>
                <a:pt x="41152" y="31451"/>
              </a:lnTo>
              <a:lnTo>
                <a:pt x="39237" y="31451"/>
              </a:lnTo>
              <a:lnTo>
                <a:pt x="37973" y="32404"/>
              </a:lnTo>
              <a:close/>
            </a:path>
            <a:path w="76200" h="86360">
              <a:moveTo>
                <a:pt x="71051" y="54324"/>
              </a:moveTo>
              <a:lnTo>
                <a:pt x="44672" y="27946"/>
              </a:lnTo>
              <a:lnTo>
                <a:pt x="45783" y="26840"/>
              </a:lnTo>
              <a:lnTo>
                <a:pt x="72313" y="53371"/>
              </a:lnTo>
              <a:lnTo>
                <a:pt x="72004" y="53371"/>
              </a:lnTo>
              <a:lnTo>
                <a:pt x="71051" y="54324"/>
              </a:lnTo>
              <a:close/>
            </a:path>
            <a:path w="76200" h="86360">
              <a:moveTo>
                <a:pt x="68191" y="51465"/>
              </a:moveTo>
              <a:lnTo>
                <a:pt x="59488" y="51465"/>
              </a:lnTo>
              <a:lnTo>
                <a:pt x="40198" y="32400"/>
              </a:lnTo>
              <a:lnTo>
                <a:pt x="44672" y="27946"/>
              </a:lnTo>
              <a:lnTo>
                <a:pt x="68191" y="51465"/>
              </a:lnTo>
              <a:close/>
            </a:path>
            <a:path w="76200" h="86360">
              <a:moveTo>
                <a:pt x="39237" y="33357"/>
              </a:moveTo>
              <a:lnTo>
                <a:pt x="37973" y="32404"/>
              </a:lnTo>
              <a:lnTo>
                <a:pt x="39237" y="31451"/>
              </a:lnTo>
              <a:lnTo>
                <a:pt x="40198" y="32400"/>
              </a:lnTo>
              <a:lnTo>
                <a:pt x="39237" y="33357"/>
              </a:lnTo>
              <a:close/>
            </a:path>
            <a:path w="76200" h="86360">
              <a:moveTo>
                <a:pt x="40198" y="32400"/>
              </a:moveTo>
              <a:lnTo>
                <a:pt x="39237" y="31451"/>
              </a:lnTo>
              <a:lnTo>
                <a:pt x="41152" y="31451"/>
              </a:lnTo>
              <a:lnTo>
                <a:pt x="40198" y="32400"/>
              </a:lnTo>
              <a:close/>
            </a:path>
            <a:path w="76200" h="86360">
              <a:moveTo>
                <a:pt x="41166" y="33357"/>
              </a:moveTo>
              <a:lnTo>
                <a:pt x="39237" y="33357"/>
              </a:lnTo>
              <a:lnTo>
                <a:pt x="40202" y="32404"/>
              </a:lnTo>
              <a:lnTo>
                <a:pt x="41166" y="33357"/>
              </a:lnTo>
              <a:close/>
            </a:path>
            <a:path w="76200" h="86360">
              <a:moveTo>
                <a:pt x="55173" y="49559"/>
              </a:moveTo>
              <a:lnTo>
                <a:pt x="37973" y="32404"/>
              </a:lnTo>
              <a:lnTo>
                <a:pt x="39237" y="33357"/>
              </a:lnTo>
              <a:lnTo>
                <a:pt x="41166" y="33357"/>
              </a:lnTo>
              <a:lnTo>
                <a:pt x="55631" y="47653"/>
              </a:lnTo>
              <a:lnTo>
                <a:pt x="55173" y="47653"/>
              </a:lnTo>
              <a:lnTo>
                <a:pt x="55173" y="49559"/>
              </a:lnTo>
              <a:close/>
            </a:path>
            <a:path w="76200" h="86360">
              <a:moveTo>
                <a:pt x="52938" y="49559"/>
              </a:moveTo>
              <a:lnTo>
                <a:pt x="13179" y="49559"/>
              </a:lnTo>
              <a:lnTo>
                <a:pt x="13179" y="47653"/>
              </a:lnTo>
              <a:lnTo>
                <a:pt x="50994" y="47653"/>
              </a:lnTo>
              <a:lnTo>
                <a:pt x="52938" y="49559"/>
              </a:lnTo>
              <a:close/>
            </a:path>
            <a:path w="76200" h="86360">
              <a:moveTo>
                <a:pt x="58524" y="50512"/>
              </a:moveTo>
              <a:lnTo>
                <a:pt x="53910" y="50512"/>
              </a:lnTo>
              <a:lnTo>
                <a:pt x="55173" y="49559"/>
              </a:lnTo>
              <a:lnTo>
                <a:pt x="55173" y="47653"/>
              </a:lnTo>
              <a:lnTo>
                <a:pt x="55631" y="47653"/>
              </a:lnTo>
              <a:lnTo>
                <a:pt x="58524" y="50512"/>
              </a:lnTo>
              <a:close/>
            </a:path>
            <a:path w="76200" h="86360">
              <a:moveTo>
                <a:pt x="72004" y="55277"/>
              </a:moveTo>
              <a:lnTo>
                <a:pt x="71051" y="54324"/>
              </a:lnTo>
              <a:lnTo>
                <a:pt x="72004" y="53371"/>
              </a:lnTo>
              <a:lnTo>
                <a:pt x="73267" y="54324"/>
              </a:lnTo>
              <a:lnTo>
                <a:pt x="72004" y="55277"/>
              </a:lnTo>
              <a:close/>
            </a:path>
            <a:path w="76200" h="86360">
              <a:moveTo>
                <a:pt x="73267" y="54324"/>
              </a:moveTo>
              <a:lnTo>
                <a:pt x="72004" y="53371"/>
              </a:lnTo>
              <a:lnTo>
                <a:pt x="72313" y="53371"/>
              </a:lnTo>
              <a:lnTo>
                <a:pt x="73267" y="54324"/>
              </a:lnTo>
              <a:close/>
            </a:path>
            <a:path w="76200" h="86360">
              <a:moveTo>
                <a:pt x="45783" y="81808"/>
              </a:moveTo>
              <a:lnTo>
                <a:pt x="44672" y="80703"/>
              </a:lnTo>
              <a:lnTo>
                <a:pt x="71051" y="54324"/>
              </a:lnTo>
              <a:lnTo>
                <a:pt x="72004" y="55277"/>
              </a:lnTo>
              <a:lnTo>
                <a:pt x="72313" y="55277"/>
              </a:lnTo>
              <a:lnTo>
                <a:pt x="45783" y="81808"/>
              </a:lnTo>
              <a:close/>
            </a:path>
            <a:path w="76200" h="86360">
              <a:moveTo>
                <a:pt x="72313" y="55277"/>
              </a:moveTo>
              <a:lnTo>
                <a:pt x="72004" y="55277"/>
              </a:lnTo>
              <a:lnTo>
                <a:pt x="73267" y="54324"/>
              </a:lnTo>
              <a:lnTo>
                <a:pt x="72313" y="55277"/>
              </a:lnTo>
              <a:close/>
            </a:path>
            <a:path w="76200" h="86360">
              <a:moveTo>
                <a:pt x="44672" y="80703"/>
              </a:moveTo>
              <a:lnTo>
                <a:pt x="40198" y="76248"/>
              </a:lnTo>
              <a:lnTo>
                <a:pt x="59488" y="57184"/>
              </a:lnTo>
              <a:lnTo>
                <a:pt x="68191" y="57184"/>
              </a:lnTo>
              <a:lnTo>
                <a:pt x="44672" y="80703"/>
              </a:lnTo>
              <a:close/>
            </a:path>
            <a:path w="76200" h="86360">
              <a:moveTo>
                <a:pt x="44675" y="85776"/>
              </a:moveTo>
              <a:lnTo>
                <a:pt x="35446" y="76245"/>
              </a:lnTo>
              <a:lnTo>
                <a:pt x="53910" y="58137"/>
              </a:lnTo>
              <a:lnTo>
                <a:pt x="55173" y="59090"/>
              </a:lnTo>
              <a:lnTo>
                <a:pt x="37973" y="76245"/>
              </a:lnTo>
              <a:lnTo>
                <a:pt x="43564" y="81811"/>
              </a:lnTo>
              <a:lnTo>
                <a:pt x="43412" y="81963"/>
              </a:lnTo>
              <a:lnTo>
                <a:pt x="44675" y="82916"/>
              </a:lnTo>
              <a:lnTo>
                <a:pt x="47473" y="82916"/>
              </a:lnTo>
              <a:lnTo>
                <a:pt x="44675" y="85776"/>
              </a:lnTo>
              <a:close/>
            </a:path>
            <a:path w="76200" h="86360">
              <a:moveTo>
                <a:pt x="55631" y="60996"/>
              </a:moveTo>
              <a:lnTo>
                <a:pt x="55173" y="60996"/>
              </a:lnTo>
              <a:lnTo>
                <a:pt x="55173" y="59090"/>
              </a:lnTo>
              <a:lnTo>
                <a:pt x="53910" y="58137"/>
              </a:lnTo>
              <a:lnTo>
                <a:pt x="58524" y="58137"/>
              </a:lnTo>
              <a:lnTo>
                <a:pt x="55631" y="60996"/>
              </a:lnTo>
              <a:close/>
            </a:path>
            <a:path w="76200" h="86360">
              <a:moveTo>
                <a:pt x="37973" y="76245"/>
              </a:moveTo>
              <a:lnTo>
                <a:pt x="55173" y="59090"/>
              </a:lnTo>
              <a:lnTo>
                <a:pt x="55173" y="60996"/>
              </a:lnTo>
              <a:lnTo>
                <a:pt x="55631" y="60996"/>
              </a:lnTo>
              <a:lnTo>
                <a:pt x="41166" y="75292"/>
              </a:lnTo>
              <a:lnTo>
                <a:pt x="39237" y="75292"/>
              </a:lnTo>
              <a:lnTo>
                <a:pt x="37973" y="76245"/>
              </a:lnTo>
              <a:close/>
            </a:path>
            <a:path w="76200" h="86360">
              <a:moveTo>
                <a:pt x="39237" y="77198"/>
              </a:moveTo>
              <a:lnTo>
                <a:pt x="37973" y="76245"/>
              </a:lnTo>
              <a:lnTo>
                <a:pt x="39237" y="75292"/>
              </a:lnTo>
              <a:lnTo>
                <a:pt x="40198" y="76248"/>
              </a:lnTo>
              <a:lnTo>
                <a:pt x="39237" y="77198"/>
              </a:lnTo>
              <a:close/>
            </a:path>
            <a:path w="76200" h="86360">
              <a:moveTo>
                <a:pt x="40198" y="76248"/>
              </a:moveTo>
              <a:lnTo>
                <a:pt x="39237" y="75292"/>
              </a:lnTo>
              <a:lnTo>
                <a:pt x="41166" y="75292"/>
              </a:lnTo>
              <a:lnTo>
                <a:pt x="40198" y="76248"/>
              </a:lnTo>
              <a:close/>
            </a:path>
            <a:path w="76200" h="86360">
              <a:moveTo>
                <a:pt x="43564" y="81811"/>
              </a:moveTo>
              <a:lnTo>
                <a:pt x="37973" y="76245"/>
              </a:lnTo>
              <a:lnTo>
                <a:pt x="39237" y="77198"/>
              </a:lnTo>
              <a:lnTo>
                <a:pt x="41152" y="77198"/>
              </a:lnTo>
              <a:lnTo>
                <a:pt x="44672" y="80703"/>
              </a:lnTo>
              <a:lnTo>
                <a:pt x="43564" y="81811"/>
              </a:lnTo>
              <a:close/>
            </a:path>
            <a:path w="76200" h="86360">
              <a:moveTo>
                <a:pt x="41152" y="77198"/>
              </a:moveTo>
              <a:lnTo>
                <a:pt x="39237" y="77198"/>
              </a:lnTo>
              <a:lnTo>
                <a:pt x="40198" y="76248"/>
              </a:lnTo>
              <a:lnTo>
                <a:pt x="41152" y="77198"/>
              </a:lnTo>
              <a:close/>
            </a:path>
            <a:path w="76200" h="86360">
              <a:moveTo>
                <a:pt x="44675" y="82916"/>
              </a:moveTo>
              <a:lnTo>
                <a:pt x="43567" y="81808"/>
              </a:lnTo>
              <a:lnTo>
                <a:pt x="44672" y="80703"/>
              </a:lnTo>
              <a:lnTo>
                <a:pt x="45780" y="81811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5785" y="81811"/>
              </a:lnTo>
              <a:lnTo>
                <a:pt x="45938" y="81963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3412" y="81963"/>
              </a:lnTo>
              <a:lnTo>
                <a:pt x="43564" y="81811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243850</xdr:colOff>
      <xdr:row>8</xdr:row>
      <xdr:rowOff>50514</xdr:rowOff>
    </xdr:from>
    <xdr:ext cx="76200" cy="86360"/>
    <xdr:sp macro="" textlink="">
      <xdr:nvSpPr>
        <xdr:cNvPr id="4" name="Shape 59">
          <a:extLst>
            <a:ext uri="{FF2B5EF4-FFF2-40B4-BE49-F238E27FC236}">
              <a16:creationId xmlns:a16="http://schemas.microsoft.com/office/drawing/2014/main" id="{FABB9226-0762-4E44-9318-21A8E835DE54}"/>
            </a:ext>
          </a:extLst>
        </xdr:cNvPr>
        <xdr:cNvSpPr/>
      </xdr:nvSpPr>
      <xdr:spPr>
        <a:xfrm>
          <a:off x="243850" y="1831689"/>
          <a:ext cx="76200" cy="86360"/>
        </a:xfrm>
        <a:custGeom>
          <a:avLst/>
          <a:gdLst/>
          <a:ahLst/>
          <a:cxnLst/>
          <a:rect l="0" t="0" r="0" b="0"/>
          <a:pathLst>
            <a:path w="76200" h="86360">
              <a:moveTo>
                <a:pt x="50994" y="60996"/>
              </a:moveTo>
              <a:lnTo>
                <a:pt x="0" y="60996"/>
              </a:lnTo>
              <a:lnTo>
                <a:pt x="0" y="0"/>
              </a:lnTo>
              <a:lnTo>
                <a:pt x="13179" y="0"/>
              </a:lnTo>
              <a:lnTo>
                <a:pt x="13179" y="1906"/>
              </a:lnTo>
              <a:lnTo>
                <a:pt x="1787" y="1906"/>
              </a:lnTo>
              <a:lnTo>
                <a:pt x="1787" y="59090"/>
              </a:lnTo>
              <a:lnTo>
                <a:pt x="52938" y="59090"/>
              </a:lnTo>
              <a:lnTo>
                <a:pt x="50994" y="60996"/>
              </a:lnTo>
              <a:close/>
            </a:path>
            <a:path w="76200" h="86360">
              <a:moveTo>
                <a:pt x="3574" y="59090"/>
              </a:moveTo>
              <a:lnTo>
                <a:pt x="1787" y="59090"/>
              </a:lnTo>
              <a:lnTo>
                <a:pt x="1787" y="1906"/>
              </a:lnTo>
              <a:lnTo>
                <a:pt x="3574" y="1906"/>
              </a:lnTo>
              <a:lnTo>
                <a:pt x="3574" y="59090"/>
              </a:lnTo>
              <a:close/>
            </a:path>
            <a:path w="76200" h="86360">
              <a:moveTo>
                <a:pt x="52938" y="59090"/>
              </a:moveTo>
              <a:lnTo>
                <a:pt x="3574" y="59090"/>
              </a:lnTo>
              <a:lnTo>
                <a:pt x="3574" y="1906"/>
              </a:lnTo>
              <a:lnTo>
                <a:pt x="9605" y="1906"/>
              </a:lnTo>
              <a:lnTo>
                <a:pt x="9605" y="51465"/>
              </a:lnTo>
              <a:lnTo>
                <a:pt x="68191" y="51465"/>
              </a:lnTo>
              <a:lnTo>
                <a:pt x="71051" y="54324"/>
              </a:lnTo>
              <a:lnTo>
                <a:pt x="68191" y="57184"/>
              </a:lnTo>
              <a:lnTo>
                <a:pt x="59488" y="57184"/>
              </a:lnTo>
              <a:lnTo>
                <a:pt x="58524" y="58137"/>
              </a:lnTo>
              <a:lnTo>
                <a:pt x="53910" y="58137"/>
              </a:lnTo>
              <a:lnTo>
                <a:pt x="52938" y="59090"/>
              </a:lnTo>
              <a:close/>
            </a:path>
            <a:path w="76200" h="86360">
              <a:moveTo>
                <a:pt x="59488" y="51465"/>
              </a:moveTo>
              <a:lnTo>
                <a:pt x="9605" y="51465"/>
              </a:lnTo>
              <a:lnTo>
                <a:pt x="9605" y="1906"/>
              </a:lnTo>
              <a:lnTo>
                <a:pt x="11392" y="1906"/>
              </a:lnTo>
              <a:lnTo>
                <a:pt x="11392" y="49559"/>
              </a:lnTo>
              <a:lnTo>
                <a:pt x="52938" y="49559"/>
              </a:lnTo>
              <a:lnTo>
                <a:pt x="53910" y="50512"/>
              </a:lnTo>
              <a:lnTo>
                <a:pt x="58524" y="50512"/>
              </a:lnTo>
              <a:lnTo>
                <a:pt x="59488" y="51465"/>
              </a:lnTo>
              <a:close/>
            </a:path>
            <a:path w="76200" h="86360">
              <a:moveTo>
                <a:pt x="13179" y="49559"/>
              </a:moveTo>
              <a:lnTo>
                <a:pt x="11392" y="49559"/>
              </a:lnTo>
              <a:lnTo>
                <a:pt x="11392" y="1906"/>
              </a:lnTo>
              <a:lnTo>
                <a:pt x="13179" y="1906"/>
              </a:lnTo>
              <a:lnTo>
                <a:pt x="13179" y="49559"/>
              </a:lnTo>
              <a:close/>
            </a:path>
            <a:path w="76200" h="86360">
              <a:moveTo>
                <a:pt x="53910" y="50512"/>
              </a:moveTo>
              <a:lnTo>
                <a:pt x="35449" y="32400"/>
              </a:lnTo>
              <a:lnTo>
                <a:pt x="44675" y="22873"/>
              </a:lnTo>
              <a:lnTo>
                <a:pt x="47504" y="25732"/>
              </a:lnTo>
              <a:lnTo>
                <a:pt x="44675" y="25732"/>
              </a:lnTo>
              <a:lnTo>
                <a:pt x="43412" y="26685"/>
              </a:lnTo>
              <a:lnTo>
                <a:pt x="43562" y="26840"/>
              </a:lnTo>
              <a:lnTo>
                <a:pt x="37973" y="32404"/>
              </a:lnTo>
              <a:lnTo>
                <a:pt x="55173" y="49559"/>
              </a:lnTo>
              <a:lnTo>
                <a:pt x="53910" y="50512"/>
              </a:lnTo>
              <a:close/>
            </a:path>
            <a:path w="76200" h="86360">
              <a:moveTo>
                <a:pt x="43564" y="26838"/>
              </a:moveTo>
              <a:lnTo>
                <a:pt x="43412" y="26685"/>
              </a:lnTo>
              <a:lnTo>
                <a:pt x="44675" y="25732"/>
              </a:lnTo>
              <a:lnTo>
                <a:pt x="43564" y="26838"/>
              </a:lnTo>
              <a:close/>
            </a:path>
            <a:path w="76200" h="86360">
              <a:moveTo>
                <a:pt x="44672" y="27946"/>
              </a:moveTo>
              <a:lnTo>
                <a:pt x="43564" y="26838"/>
              </a:lnTo>
              <a:lnTo>
                <a:pt x="44675" y="25732"/>
              </a:lnTo>
              <a:lnTo>
                <a:pt x="45783" y="26840"/>
              </a:lnTo>
              <a:lnTo>
                <a:pt x="44672" y="27946"/>
              </a:lnTo>
              <a:close/>
            </a:path>
            <a:path w="76200" h="86360">
              <a:moveTo>
                <a:pt x="45783" y="26840"/>
              </a:moveTo>
              <a:lnTo>
                <a:pt x="44675" y="25732"/>
              </a:lnTo>
              <a:lnTo>
                <a:pt x="45938" y="26685"/>
              </a:lnTo>
              <a:lnTo>
                <a:pt x="45783" y="26840"/>
              </a:lnTo>
              <a:close/>
            </a:path>
            <a:path w="76200" h="86360">
              <a:moveTo>
                <a:pt x="47473" y="82916"/>
              </a:moveTo>
              <a:lnTo>
                <a:pt x="44675" y="82916"/>
              </a:lnTo>
              <a:lnTo>
                <a:pt x="45938" y="81963"/>
              </a:lnTo>
              <a:lnTo>
                <a:pt x="45783" y="81808"/>
              </a:lnTo>
              <a:lnTo>
                <a:pt x="73267" y="54324"/>
              </a:lnTo>
              <a:lnTo>
                <a:pt x="45783" y="26840"/>
              </a:lnTo>
              <a:lnTo>
                <a:pt x="45938" y="26685"/>
              </a:lnTo>
              <a:lnTo>
                <a:pt x="44675" y="25732"/>
              </a:lnTo>
              <a:lnTo>
                <a:pt x="47504" y="25732"/>
              </a:lnTo>
              <a:lnTo>
                <a:pt x="75794" y="54324"/>
              </a:lnTo>
              <a:lnTo>
                <a:pt x="74530" y="55277"/>
              </a:lnTo>
              <a:lnTo>
                <a:pt x="47473" y="82916"/>
              </a:lnTo>
              <a:close/>
            </a:path>
            <a:path w="76200" h="86360">
              <a:moveTo>
                <a:pt x="37973" y="32404"/>
              </a:moveTo>
              <a:lnTo>
                <a:pt x="43567" y="26840"/>
              </a:lnTo>
              <a:lnTo>
                <a:pt x="44672" y="27946"/>
              </a:lnTo>
              <a:lnTo>
                <a:pt x="41152" y="31451"/>
              </a:lnTo>
              <a:lnTo>
                <a:pt x="39237" y="31451"/>
              </a:lnTo>
              <a:lnTo>
                <a:pt x="37973" y="32404"/>
              </a:lnTo>
              <a:close/>
            </a:path>
            <a:path w="76200" h="86360">
              <a:moveTo>
                <a:pt x="71051" y="54324"/>
              </a:moveTo>
              <a:lnTo>
                <a:pt x="44672" y="27946"/>
              </a:lnTo>
              <a:lnTo>
                <a:pt x="45783" y="26840"/>
              </a:lnTo>
              <a:lnTo>
                <a:pt x="72313" y="53371"/>
              </a:lnTo>
              <a:lnTo>
                <a:pt x="72004" y="53371"/>
              </a:lnTo>
              <a:lnTo>
                <a:pt x="71051" y="54324"/>
              </a:lnTo>
              <a:close/>
            </a:path>
            <a:path w="76200" h="86360">
              <a:moveTo>
                <a:pt x="68191" y="51465"/>
              </a:moveTo>
              <a:lnTo>
                <a:pt x="59488" y="51465"/>
              </a:lnTo>
              <a:lnTo>
                <a:pt x="40198" y="32400"/>
              </a:lnTo>
              <a:lnTo>
                <a:pt x="44672" y="27946"/>
              </a:lnTo>
              <a:lnTo>
                <a:pt x="68191" y="51465"/>
              </a:lnTo>
              <a:close/>
            </a:path>
            <a:path w="76200" h="86360">
              <a:moveTo>
                <a:pt x="39237" y="33357"/>
              </a:moveTo>
              <a:lnTo>
                <a:pt x="37973" y="32404"/>
              </a:lnTo>
              <a:lnTo>
                <a:pt x="39237" y="31451"/>
              </a:lnTo>
              <a:lnTo>
                <a:pt x="40198" y="32400"/>
              </a:lnTo>
              <a:lnTo>
                <a:pt x="39237" y="33357"/>
              </a:lnTo>
              <a:close/>
            </a:path>
            <a:path w="76200" h="86360">
              <a:moveTo>
                <a:pt x="40198" y="32400"/>
              </a:moveTo>
              <a:lnTo>
                <a:pt x="39237" y="31451"/>
              </a:lnTo>
              <a:lnTo>
                <a:pt x="41152" y="31451"/>
              </a:lnTo>
              <a:lnTo>
                <a:pt x="40198" y="32400"/>
              </a:lnTo>
              <a:close/>
            </a:path>
            <a:path w="76200" h="86360">
              <a:moveTo>
                <a:pt x="41166" y="33357"/>
              </a:moveTo>
              <a:lnTo>
                <a:pt x="39237" y="33357"/>
              </a:lnTo>
              <a:lnTo>
                <a:pt x="40202" y="32404"/>
              </a:lnTo>
              <a:lnTo>
                <a:pt x="41166" y="33357"/>
              </a:lnTo>
              <a:close/>
            </a:path>
            <a:path w="76200" h="86360">
              <a:moveTo>
                <a:pt x="55173" y="49559"/>
              </a:moveTo>
              <a:lnTo>
                <a:pt x="37973" y="32404"/>
              </a:lnTo>
              <a:lnTo>
                <a:pt x="39237" y="33357"/>
              </a:lnTo>
              <a:lnTo>
                <a:pt x="41166" y="33357"/>
              </a:lnTo>
              <a:lnTo>
                <a:pt x="55631" y="47653"/>
              </a:lnTo>
              <a:lnTo>
                <a:pt x="55173" y="47653"/>
              </a:lnTo>
              <a:lnTo>
                <a:pt x="55173" y="49559"/>
              </a:lnTo>
              <a:close/>
            </a:path>
            <a:path w="76200" h="86360">
              <a:moveTo>
                <a:pt x="52938" y="49559"/>
              </a:moveTo>
              <a:lnTo>
                <a:pt x="13179" y="49559"/>
              </a:lnTo>
              <a:lnTo>
                <a:pt x="13179" y="47653"/>
              </a:lnTo>
              <a:lnTo>
                <a:pt x="50994" y="47653"/>
              </a:lnTo>
              <a:lnTo>
                <a:pt x="52938" y="49559"/>
              </a:lnTo>
              <a:close/>
            </a:path>
            <a:path w="76200" h="86360">
              <a:moveTo>
                <a:pt x="58524" y="50512"/>
              </a:moveTo>
              <a:lnTo>
                <a:pt x="53910" y="50512"/>
              </a:lnTo>
              <a:lnTo>
                <a:pt x="55173" y="49559"/>
              </a:lnTo>
              <a:lnTo>
                <a:pt x="55173" y="47653"/>
              </a:lnTo>
              <a:lnTo>
                <a:pt x="55631" y="47653"/>
              </a:lnTo>
              <a:lnTo>
                <a:pt x="58524" y="50512"/>
              </a:lnTo>
              <a:close/>
            </a:path>
            <a:path w="76200" h="86360">
              <a:moveTo>
                <a:pt x="72004" y="55277"/>
              </a:moveTo>
              <a:lnTo>
                <a:pt x="71051" y="54324"/>
              </a:lnTo>
              <a:lnTo>
                <a:pt x="72004" y="53371"/>
              </a:lnTo>
              <a:lnTo>
                <a:pt x="73267" y="54324"/>
              </a:lnTo>
              <a:lnTo>
                <a:pt x="72004" y="55277"/>
              </a:lnTo>
              <a:close/>
            </a:path>
            <a:path w="76200" h="86360">
              <a:moveTo>
                <a:pt x="73267" y="54324"/>
              </a:moveTo>
              <a:lnTo>
                <a:pt x="72004" y="53371"/>
              </a:lnTo>
              <a:lnTo>
                <a:pt x="72313" y="53371"/>
              </a:lnTo>
              <a:lnTo>
                <a:pt x="73267" y="54324"/>
              </a:lnTo>
              <a:close/>
            </a:path>
            <a:path w="76200" h="86360">
              <a:moveTo>
                <a:pt x="45783" y="81808"/>
              </a:moveTo>
              <a:lnTo>
                <a:pt x="44672" y="80703"/>
              </a:lnTo>
              <a:lnTo>
                <a:pt x="71051" y="54324"/>
              </a:lnTo>
              <a:lnTo>
                <a:pt x="72004" y="55277"/>
              </a:lnTo>
              <a:lnTo>
                <a:pt x="72313" y="55277"/>
              </a:lnTo>
              <a:lnTo>
                <a:pt x="45783" y="81808"/>
              </a:lnTo>
              <a:close/>
            </a:path>
            <a:path w="76200" h="86360">
              <a:moveTo>
                <a:pt x="72313" y="55277"/>
              </a:moveTo>
              <a:lnTo>
                <a:pt x="72004" y="55277"/>
              </a:lnTo>
              <a:lnTo>
                <a:pt x="73267" y="54324"/>
              </a:lnTo>
              <a:lnTo>
                <a:pt x="72313" y="55277"/>
              </a:lnTo>
              <a:close/>
            </a:path>
            <a:path w="76200" h="86360">
              <a:moveTo>
                <a:pt x="44672" y="80703"/>
              </a:moveTo>
              <a:lnTo>
                <a:pt x="40198" y="76248"/>
              </a:lnTo>
              <a:lnTo>
                <a:pt x="59488" y="57184"/>
              </a:lnTo>
              <a:lnTo>
                <a:pt x="68191" y="57184"/>
              </a:lnTo>
              <a:lnTo>
                <a:pt x="44672" y="80703"/>
              </a:lnTo>
              <a:close/>
            </a:path>
            <a:path w="76200" h="86360">
              <a:moveTo>
                <a:pt x="44675" y="85776"/>
              </a:moveTo>
              <a:lnTo>
                <a:pt x="35446" y="76245"/>
              </a:lnTo>
              <a:lnTo>
                <a:pt x="53910" y="58137"/>
              </a:lnTo>
              <a:lnTo>
                <a:pt x="55173" y="59090"/>
              </a:lnTo>
              <a:lnTo>
                <a:pt x="37973" y="76245"/>
              </a:lnTo>
              <a:lnTo>
                <a:pt x="43564" y="81811"/>
              </a:lnTo>
              <a:lnTo>
                <a:pt x="43412" y="81963"/>
              </a:lnTo>
              <a:lnTo>
                <a:pt x="44675" y="82916"/>
              </a:lnTo>
              <a:lnTo>
                <a:pt x="47473" y="82916"/>
              </a:lnTo>
              <a:lnTo>
                <a:pt x="44675" y="85776"/>
              </a:lnTo>
              <a:close/>
            </a:path>
            <a:path w="76200" h="86360">
              <a:moveTo>
                <a:pt x="55631" y="60996"/>
              </a:moveTo>
              <a:lnTo>
                <a:pt x="55173" y="60996"/>
              </a:lnTo>
              <a:lnTo>
                <a:pt x="55173" y="59090"/>
              </a:lnTo>
              <a:lnTo>
                <a:pt x="53910" y="58137"/>
              </a:lnTo>
              <a:lnTo>
                <a:pt x="58524" y="58137"/>
              </a:lnTo>
              <a:lnTo>
                <a:pt x="55631" y="60996"/>
              </a:lnTo>
              <a:close/>
            </a:path>
            <a:path w="76200" h="86360">
              <a:moveTo>
                <a:pt x="37973" y="76245"/>
              </a:moveTo>
              <a:lnTo>
                <a:pt x="55173" y="59090"/>
              </a:lnTo>
              <a:lnTo>
                <a:pt x="55173" y="60996"/>
              </a:lnTo>
              <a:lnTo>
                <a:pt x="55631" y="60996"/>
              </a:lnTo>
              <a:lnTo>
                <a:pt x="41166" y="75292"/>
              </a:lnTo>
              <a:lnTo>
                <a:pt x="39237" y="75292"/>
              </a:lnTo>
              <a:lnTo>
                <a:pt x="37973" y="76245"/>
              </a:lnTo>
              <a:close/>
            </a:path>
            <a:path w="76200" h="86360">
              <a:moveTo>
                <a:pt x="39237" y="77198"/>
              </a:moveTo>
              <a:lnTo>
                <a:pt x="37973" y="76245"/>
              </a:lnTo>
              <a:lnTo>
                <a:pt x="39237" y="75292"/>
              </a:lnTo>
              <a:lnTo>
                <a:pt x="40198" y="76248"/>
              </a:lnTo>
              <a:lnTo>
                <a:pt x="39237" y="77198"/>
              </a:lnTo>
              <a:close/>
            </a:path>
            <a:path w="76200" h="86360">
              <a:moveTo>
                <a:pt x="40198" y="76248"/>
              </a:moveTo>
              <a:lnTo>
                <a:pt x="39237" y="75292"/>
              </a:lnTo>
              <a:lnTo>
                <a:pt x="41166" y="75292"/>
              </a:lnTo>
              <a:lnTo>
                <a:pt x="40198" y="76248"/>
              </a:lnTo>
              <a:close/>
            </a:path>
            <a:path w="76200" h="86360">
              <a:moveTo>
                <a:pt x="43564" y="81811"/>
              </a:moveTo>
              <a:lnTo>
                <a:pt x="37973" y="76245"/>
              </a:lnTo>
              <a:lnTo>
                <a:pt x="39237" y="77198"/>
              </a:lnTo>
              <a:lnTo>
                <a:pt x="41152" y="77198"/>
              </a:lnTo>
              <a:lnTo>
                <a:pt x="44672" y="80703"/>
              </a:lnTo>
              <a:lnTo>
                <a:pt x="43564" y="81811"/>
              </a:lnTo>
              <a:close/>
            </a:path>
            <a:path w="76200" h="86360">
              <a:moveTo>
                <a:pt x="41152" y="77198"/>
              </a:moveTo>
              <a:lnTo>
                <a:pt x="39237" y="77198"/>
              </a:lnTo>
              <a:lnTo>
                <a:pt x="40198" y="76248"/>
              </a:lnTo>
              <a:lnTo>
                <a:pt x="41152" y="77198"/>
              </a:lnTo>
              <a:close/>
            </a:path>
            <a:path w="76200" h="86360">
              <a:moveTo>
                <a:pt x="44675" y="82916"/>
              </a:moveTo>
              <a:lnTo>
                <a:pt x="43567" y="81808"/>
              </a:lnTo>
              <a:lnTo>
                <a:pt x="44672" y="80703"/>
              </a:lnTo>
              <a:lnTo>
                <a:pt x="45780" y="81811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5785" y="81811"/>
              </a:lnTo>
              <a:lnTo>
                <a:pt x="45938" y="81963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3412" y="81963"/>
              </a:lnTo>
              <a:lnTo>
                <a:pt x="43564" y="81811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twoCellAnchor>
    <xdr:from>
      <xdr:col>3</xdr:col>
      <xdr:colOff>1806005</xdr:colOff>
      <xdr:row>21</xdr:row>
      <xdr:rowOff>122465</xdr:rowOff>
    </xdr:from>
    <xdr:to>
      <xdr:col>12</xdr:col>
      <xdr:colOff>2104320</xdr:colOff>
      <xdr:row>36</xdr:row>
      <xdr:rowOff>95251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C1781C99-7D0E-02EA-09A0-07A4FF8918A2}"/>
            </a:ext>
          </a:extLst>
        </xdr:cNvPr>
        <xdr:cNvGrpSpPr/>
      </xdr:nvGrpSpPr>
      <xdr:grpSpPr>
        <a:xfrm>
          <a:off x="6191250" y="8082644"/>
          <a:ext cx="7138963" cy="3088821"/>
          <a:chOff x="7997255" y="9429751"/>
          <a:chExt cx="8394565" cy="3088821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FEFABCA2-97A8-E354-20D1-BEDB6A0035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3840" b="5565"/>
          <a:stretch/>
        </xdr:blipFill>
        <xdr:spPr>
          <a:xfrm>
            <a:off x="7997255" y="9429751"/>
            <a:ext cx="8394565" cy="3088821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616E37DA-690B-48A3-8B03-630AA763424C}"/>
              </a:ext>
            </a:extLst>
          </xdr:cNvPr>
          <xdr:cNvSpPr txBox="1"/>
        </xdr:nvSpPr>
        <xdr:spPr>
          <a:xfrm>
            <a:off x="11111929" y="10863603"/>
            <a:ext cx="1838767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/>
              <a:t>UA</a:t>
            </a:r>
            <a:r>
              <a:rPr lang="en-US" sz="1600" b="1" baseline="0"/>
              <a:t> Suggest</a:t>
            </a:r>
            <a:endParaRPr lang="en-US" sz="1600" b="1"/>
          </a:p>
        </xdr:txBody>
      </xdr:sp>
    </xdr:grpSp>
    <xdr:clientData/>
  </xdr:twoCellAnchor>
  <xdr:twoCellAnchor>
    <xdr:from>
      <xdr:col>0</xdr:col>
      <xdr:colOff>0</xdr:colOff>
      <xdr:row>21</xdr:row>
      <xdr:rowOff>136069</xdr:rowOff>
    </xdr:from>
    <xdr:to>
      <xdr:col>3</xdr:col>
      <xdr:colOff>0</xdr:colOff>
      <xdr:row>36</xdr:row>
      <xdr:rowOff>81643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3E04E14B-2BDF-35C8-7FDC-56C5EB832EF3}"/>
            </a:ext>
          </a:extLst>
        </xdr:cNvPr>
        <xdr:cNvGrpSpPr/>
      </xdr:nvGrpSpPr>
      <xdr:grpSpPr>
        <a:xfrm>
          <a:off x="0" y="8096248"/>
          <a:ext cx="6191250" cy="3061609"/>
          <a:chOff x="0" y="4898570"/>
          <a:chExt cx="8228571" cy="2993573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70216DC1-F88F-F06D-7667-27254890115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5871" b="8012"/>
          <a:stretch/>
        </xdr:blipFill>
        <xdr:spPr>
          <a:xfrm>
            <a:off x="0" y="4898570"/>
            <a:ext cx="8228571" cy="2993573"/>
          </a:xfrm>
          <a:prstGeom prst="rect">
            <a:avLst/>
          </a:prstGeom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9CAF9823-06E1-4533-ADC4-E8EA85F015A3}"/>
              </a:ext>
            </a:extLst>
          </xdr:cNvPr>
          <xdr:cNvSpPr txBox="1"/>
        </xdr:nvSpPr>
        <xdr:spPr>
          <a:xfrm>
            <a:off x="2545575" y="6327321"/>
            <a:ext cx="2354301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/>
              <a:t>Pattern follow spec</a:t>
            </a:r>
          </a:p>
        </xdr:txBody>
      </xdr:sp>
    </xdr:grpSp>
    <xdr:clientData/>
  </xdr:twoCellAnchor>
  <xdr:twoCellAnchor>
    <xdr:from>
      <xdr:col>2</xdr:col>
      <xdr:colOff>449036</xdr:colOff>
      <xdr:row>21</xdr:row>
      <xdr:rowOff>285749</xdr:rowOff>
    </xdr:from>
    <xdr:to>
      <xdr:col>2</xdr:col>
      <xdr:colOff>2558143</xdr:colOff>
      <xdr:row>26</xdr:row>
      <xdr:rowOff>54429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4E36983-43F9-17F8-1248-CF499D402591}"/>
            </a:ext>
          </a:extLst>
        </xdr:cNvPr>
        <xdr:cNvSpPr/>
      </xdr:nvSpPr>
      <xdr:spPr>
        <a:xfrm>
          <a:off x="3796393" y="8245928"/>
          <a:ext cx="2109107" cy="97971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476250</xdr:colOff>
      <xdr:row>21</xdr:row>
      <xdr:rowOff>190499</xdr:rowOff>
    </xdr:from>
    <xdr:to>
      <xdr:col>12</xdr:col>
      <xdr:colOff>1796143</xdr:colOff>
      <xdr:row>25</xdr:row>
      <xdr:rowOff>149679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7FF15F7-B8C9-720F-9038-8CC0F890BBC1}"/>
            </a:ext>
          </a:extLst>
        </xdr:cNvPr>
        <xdr:cNvSpPr/>
      </xdr:nvSpPr>
      <xdr:spPr>
        <a:xfrm>
          <a:off x="10450286" y="8150678"/>
          <a:ext cx="2571750" cy="97971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9"/>
  <sheetViews>
    <sheetView view="pageBreakPreview" topLeftCell="A108" zoomScale="40" zoomScaleNormal="10" zoomScaleSheetLayoutView="40" zoomScalePageLayoutView="25" workbookViewId="0">
      <selection activeCell="B38" sqref="B38:E38"/>
    </sheetView>
  </sheetViews>
  <sheetFormatPr defaultColWidth="9.28515625" defaultRowHeight="16.5"/>
  <cols>
    <col min="1" max="1" width="8.42578125" style="38" customWidth="1"/>
    <col min="2" max="2" width="25" style="38" customWidth="1"/>
    <col min="3" max="3" width="24.28515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28515625" style="38" customWidth="1"/>
    <col min="12" max="12" width="21.5703125" style="38" customWidth="1"/>
    <col min="13" max="13" width="15.7109375" style="38" customWidth="1"/>
    <col min="14" max="15" width="13.42578125" style="38" customWidth="1"/>
    <col min="16" max="16" width="24.28515625" style="38" customWidth="1"/>
    <col min="17" max="17" width="14.7109375" style="38" bestFit="1" customWidth="1"/>
    <col min="18" max="16384" width="9.28515625" style="38"/>
  </cols>
  <sheetData>
    <row r="1" spans="1:17" s="4" customFormat="1" ht="40.15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364" t="s">
        <v>0</v>
      </c>
      <c r="O1" s="364" t="s">
        <v>0</v>
      </c>
      <c r="P1" s="365" t="s">
        <v>1</v>
      </c>
      <c r="Q1" s="365"/>
    </row>
    <row r="2" spans="1:17" s="4" customFormat="1" ht="40.1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364" t="s">
        <v>2</v>
      </c>
      <c r="O2" s="364" t="s">
        <v>2</v>
      </c>
      <c r="P2" s="366" t="s">
        <v>3</v>
      </c>
      <c r="Q2" s="366"/>
    </row>
    <row r="3" spans="1:17" s="4" customFormat="1" ht="40.1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364" t="s">
        <v>4</v>
      </c>
      <c r="O3" s="364" t="s">
        <v>4</v>
      </c>
      <c r="P3" s="367" t="s">
        <v>5</v>
      </c>
      <c r="Q3" s="365"/>
    </row>
    <row r="4" spans="1:17" s="5" customFormat="1" ht="33" customHeight="1" thickBot="1">
      <c r="B4" s="6" t="s">
        <v>6</v>
      </c>
      <c r="G4" s="7"/>
    </row>
    <row r="5" spans="1:17" s="5" customFormat="1" ht="58.15" customHeight="1">
      <c r="B5" s="8" t="s">
        <v>7</v>
      </c>
      <c r="C5" s="8"/>
      <c r="D5" s="6"/>
      <c r="F5" s="9"/>
      <c r="G5" s="369" t="s">
        <v>259</v>
      </c>
      <c r="H5" s="370"/>
      <c r="I5" s="370"/>
      <c r="J5" s="370"/>
      <c r="K5" s="370"/>
      <c r="L5" s="370"/>
      <c r="M5" s="371"/>
    </row>
    <row r="6" spans="1:17" s="10" customFormat="1" ht="58.15" customHeight="1">
      <c r="B6" s="11" t="s">
        <v>8</v>
      </c>
      <c r="C6" s="11"/>
      <c r="D6" s="12" t="s">
        <v>9</v>
      </c>
      <c r="E6" s="14"/>
      <c r="F6" s="11"/>
      <c r="G6" s="372"/>
      <c r="H6" s="373"/>
      <c r="I6" s="373"/>
      <c r="J6" s="373"/>
      <c r="K6" s="373"/>
      <c r="L6" s="373"/>
      <c r="M6" s="374"/>
      <c r="N6" s="13"/>
      <c r="O6" s="13"/>
      <c r="P6" s="13"/>
      <c r="Q6" s="13"/>
    </row>
    <row r="7" spans="1:17" s="10" customFormat="1" ht="58.15" customHeight="1">
      <c r="B7" s="11" t="s">
        <v>10</v>
      </c>
      <c r="C7" s="11"/>
      <c r="D7" s="12" t="s">
        <v>11</v>
      </c>
      <c r="E7" s="12"/>
      <c r="F7" s="11"/>
      <c r="G7" s="372"/>
      <c r="H7" s="373"/>
      <c r="I7" s="373"/>
      <c r="J7" s="373"/>
      <c r="K7" s="373"/>
      <c r="L7" s="373"/>
      <c r="M7" s="374"/>
      <c r="N7" s="13"/>
      <c r="O7" s="13"/>
      <c r="P7" s="13"/>
      <c r="Q7" s="13"/>
    </row>
    <row r="8" spans="1:17" s="10" customFormat="1" ht="58.15" customHeight="1" thickBot="1">
      <c r="B8" s="11" t="s">
        <v>12</v>
      </c>
      <c r="C8" s="11"/>
      <c r="D8" s="368" t="s">
        <v>13</v>
      </c>
      <c r="E8" s="368"/>
      <c r="F8" s="368"/>
      <c r="G8" s="375"/>
      <c r="H8" s="376"/>
      <c r="I8" s="376"/>
      <c r="J8" s="376"/>
      <c r="K8" s="376"/>
      <c r="L8" s="376"/>
      <c r="M8" s="377"/>
      <c r="N8" s="13"/>
      <c r="O8" s="13"/>
      <c r="P8" s="13"/>
      <c r="Q8" s="13"/>
    </row>
    <row r="9" spans="1:17" s="15" customFormat="1" ht="33">
      <c r="B9" s="16" t="s">
        <v>14</v>
      </c>
      <c r="C9" s="16"/>
      <c r="D9" s="137" t="s">
        <v>15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.15" customHeight="1">
      <c r="B10" s="256" t="s">
        <v>16</v>
      </c>
      <c r="C10" s="256"/>
      <c r="D10" s="136" t="s">
        <v>17</v>
      </c>
      <c r="E10" s="136"/>
      <c r="F10" s="136"/>
      <c r="G10" s="257"/>
      <c r="H10" s="136"/>
      <c r="I10" s="185"/>
      <c r="J10" s="258" t="s">
        <v>18</v>
      </c>
      <c r="K10" s="185"/>
      <c r="L10" s="185"/>
      <c r="M10" s="185" t="s">
        <v>19</v>
      </c>
      <c r="N10" s="251"/>
      <c r="O10" s="251"/>
      <c r="P10" s="251"/>
      <c r="Q10" s="251"/>
    </row>
    <row r="11" spans="1:17" s="15" customFormat="1" ht="85.5" customHeight="1">
      <c r="B11" s="185" t="s">
        <v>20</v>
      </c>
      <c r="C11" s="185"/>
      <c r="D11" s="380">
        <v>45433</v>
      </c>
      <c r="E11" s="381"/>
      <c r="F11" s="381"/>
      <c r="G11" s="260"/>
      <c r="H11" s="259"/>
      <c r="I11" s="185"/>
      <c r="J11" s="258" t="s">
        <v>21</v>
      </c>
      <c r="K11" s="185"/>
      <c r="L11" s="185"/>
      <c r="M11" s="378" t="s">
        <v>22</v>
      </c>
      <c r="N11" s="378"/>
      <c r="O11" s="378"/>
      <c r="P11" s="378"/>
      <c r="Q11" s="378"/>
    </row>
    <row r="12" spans="1:17" s="15" customFormat="1" ht="33">
      <c r="B12" s="185" t="s">
        <v>23</v>
      </c>
      <c r="C12" s="185"/>
      <c r="D12" s="261"/>
      <c r="E12" s="185"/>
      <c r="F12" s="185"/>
      <c r="G12" s="262"/>
      <c r="H12" s="250"/>
      <c r="I12" s="185"/>
      <c r="J12" s="258" t="s">
        <v>24</v>
      </c>
      <c r="M12" s="185" t="s">
        <v>25</v>
      </c>
      <c r="N12" s="185"/>
      <c r="O12" s="250"/>
      <c r="P12" s="250"/>
      <c r="Q12" s="251"/>
    </row>
    <row r="13" spans="1:17" s="15" customFormat="1" ht="33">
      <c r="B13" s="382"/>
      <c r="C13" s="382"/>
      <c r="D13" s="382"/>
      <c r="E13" s="382"/>
      <c r="F13" s="382"/>
      <c r="G13" s="262"/>
      <c r="H13" s="250"/>
      <c r="I13" s="185"/>
      <c r="J13" s="258" t="s">
        <v>26</v>
      </c>
      <c r="K13" s="185"/>
      <c r="L13" s="185"/>
      <c r="M13" s="185" t="s">
        <v>27</v>
      </c>
      <c r="N13" s="250"/>
      <c r="O13" s="251"/>
      <c r="P13" s="251"/>
      <c r="Q13" s="250"/>
    </row>
    <row r="14" spans="1:17" s="15" customFormat="1" ht="33">
      <c r="B14" s="185" t="s">
        <v>28</v>
      </c>
      <c r="C14" s="185"/>
      <c r="D14" s="185" t="s">
        <v>29</v>
      </c>
      <c r="E14" s="185"/>
      <c r="F14" s="185"/>
      <c r="G14" s="263"/>
      <c r="H14" s="185"/>
      <c r="I14" s="185"/>
      <c r="J14" s="258" t="s">
        <v>30</v>
      </c>
      <c r="K14" s="185"/>
      <c r="L14" s="185"/>
      <c r="M14" s="251" t="s">
        <v>31</v>
      </c>
      <c r="N14" s="251"/>
      <c r="O14" s="251"/>
      <c r="P14" s="251"/>
      <c r="Q14" s="251"/>
    </row>
    <row r="15" spans="1:17" s="15" customFormat="1" ht="32.65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17" s="204" customFormat="1" ht="37.5" customHeight="1">
      <c r="B17" s="201"/>
      <c r="C17" s="202" t="s">
        <v>33</v>
      </c>
      <c r="D17" s="202" t="s">
        <v>34</v>
      </c>
      <c r="E17" s="203" t="s">
        <v>35</v>
      </c>
      <c r="F17" s="203" t="s">
        <v>36</v>
      </c>
      <c r="G17" s="203" t="s">
        <v>37</v>
      </c>
      <c r="H17" s="203" t="s">
        <v>38</v>
      </c>
      <c r="I17" s="203" t="s">
        <v>39</v>
      </c>
      <c r="J17" s="203" t="s">
        <v>40</v>
      </c>
      <c r="K17" s="203" t="s">
        <v>41</v>
      </c>
      <c r="L17" s="203"/>
      <c r="M17" s="203"/>
      <c r="N17" s="203"/>
      <c r="O17" s="203"/>
      <c r="P17" s="203"/>
      <c r="Q17" s="233" t="s">
        <v>42</v>
      </c>
    </row>
    <row r="18" spans="1:17" s="204" customFormat="1" ht="52.5">
      <c r="B18" s="218"/>
      <c r="C18" s="218"/>
      <c r="D18" s="218"/>
      <c r="E18" s="219"/>
      <c r="F18" s="219"/>
      <c r="G18" s="220"/>
      <c r="H18" s="219"/>
      <c r="I18" s="219"/>
      <c r="J18" s="219"/>
      <c r="K18" s="219"/>
      <c r="L18" s="219"/>
      <c r="M18" s="221"/>
      <c r="N18" s="221"/>
      <c r="O18" s="221"/>
      <c r="P18" s="221"/>
      <c r="Q18" s="222"/>
    </row>
    <row r="19" spans="1:17" s="204" customFormat="1" ht="52.5">
      <c r="B19" s="205" t="s">
        <v>43</v>
      </c>
      <c r="C19" s="206"/>
      <c r="D19" s="207" t="s">
        <v>44</v>
      </c>
      <c r="E19" s="208"/>
      <c r="F19" s="209">
        <v>1</v>
      </c>
      <c r="G19" s="209">
        <v>0</v>
      </c>
      <c r="H19" s="209">
        <v>1</v>
      </c>
      <c r="I19" s="209">
        <v>0</v>
      </c>
      <c r="J19" s="209">
        <v>1</v>
      </c>
      <c r="K19" s="209">
        <v>0</v>
      </c>
      <c r="L19" s="209"/>
      <c r="M19" s="209"/>
      <c r="N19" s="209"/>
      <c r="O19" s="209"/>
      <c r="P19" s="209"/>
      <c r="Q19" s="210">
        <f>SUM(E19:P19)</f>
        <v>3</v>
      </c>
    </row>
    <row r="20" spans="1:17" s="204" customFormat="1" ht="52.5">
      <c r="B20" s="205" t="s">
        <v>45</v>
      </c>
      <c r="C20" s="206"/>
      <c r="D20" s="208" t="str">
        <f>+D19</f>
        <v>BLACK</v>
      </c>
      <c r="E20" s="208"/>
      <c r="F20" s="209">
        <v>0</v>
      </c>
      <c r="G20" s="211">
        <f>ROUNDUP(G19*5%,0)</f>
        <v>0</v>
      </c>
      <c r="H20" s="211">
        <v>2</v>
      </c>
      <c r="I20" s="211">
        <f t="shared" ref="I20:K20" si="0">ROUNDUP(I19*5%,0)</f>
        <v>0</v>
      </c>
      <c r="J20" s="211">
        <v>0</v>
      </c>
      <c r="K20" s="211">
        <f t="shared" si="0"/>
        <v>0</v>
      </c>
      <c r="L20" s="211"/>
      <c r="M20" s="211"/>
      <c r="N20" s="211"/>
      <c r="O20" s="211"/>
      <c r="P20" s="211"/>
      <c r="Q20" s="210">
        <f>SUM(E20:P20)</f>
        <v>2</v>
      </c>
    </row>
    <row r="21" spans="1:17" s="217" customFormat="1" ht="52.5">
      <c r="B21" s="212" t="s">
        <v>46</v>
      </c>
      <c r="C21" s="212"/>
      <c r="D21" s="213" t="str">
        <f>+D20</f>
        <v>BLACK</v>
      </c>
      <c r="E21" s="214"/>
      <c r="F21" s="215">
        <v>1</v>
      </c>
      <c r="G21" s="216">
        <f>SUM(G19:G20)</f>
        <v>0</v>
      </c>
      <c r="H21" s="216">
        <f t="shared" ref="H21:K21" si="1">SUM(H19:H20)</f>
        <v>3</v>
      </c>
      <c r="I21" s="216">
        <f t="shared" si="1"/>
        <v>0</v>
      </c>
      <c r="J21" s="216">
        <f t="shared" si="1"/>
        <v>1</v>
      </c>
      <c r="K21" s="216">
        <f t="shared" si="1"/>
        <v>0</v>
      </c>
      <c r="L21" s="216"/>
      <c r="M21" s="215"/>
      <c r="N21" s="215"/>
      <c r="O21" s="215"/>
      <c r="P21" s="215"/>
      <c r="Q21" s="215">
        <f>SUM(Q19:Q20)</f>
        <v>5</v>
      </c>
    </row>
    <row r="22" spans="1:17" s="217" customFormat="1" ht="59.25" hidden="1">
      <c r="B22" s="227" t="s">
        <v>47</v>
      </c>
      <c r="C22" s="228"/>
      <c r="D22" s="228"/>
      <c r="E22" s="229"/>
      <c r="F22" s="229"/>
      <c r="G22" s="230">
        <v>0</v>
      </c>
      <c r="H22" s="229">
        <v>0</v>
      </c>
      <c r="I22" s="229">
        <v>0</v>
      </c>
      <c r="J22" s="229">
        <v>0</v>
      </c>
      <c r="K22" s="229">
        <v>0</v>
      </c>
      <c r="L22" s="229"/>
      <c r="M22" s="231"/>
      <c r="N22" s="231"/>
      <c r="O22" s="231"/>
      <c r="P22" s="231"/>
      <c r="Q22" s="232">
        <f>SUM(G22:P22)</f>
        <v>0</v>
      </c>
    </row>
    <row r="23" spans="1:17" s="204" customFormat="1" ht="52.5">
      <c r="B23" s="205"/>
      <c r="C23" s="206"/>
      <c r="D23" s="208"/>
      <c r="E23" s="208"/>
      <c r="F23" s="209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0"/>
    </row>
    <row r="24" spans="1:17" s="238" customFormat="1" ht="52.5">
      <c r="B24" s="239"/>
      <c r="C24" s="239"/>
      <c r="E24" s="240"/>
      <c r="F24" s="241"/>
      <c r="G24" s="242"/>
      <c r="H24" s="242"/>
      <c r="I24" s="242"/>
      <c r="J24" s="242"/>
      <c r="K24" s="242"/>
      <c r="L24" s="242"/>
      <c r="M24" s="241"/>
      <c r="N24" s="241"/>
      <c r="O24" s="241"/>
      <c r="P24" s="241"/>
      <c r="Q24" s="241"/>
    </row>
    <row r="25" spans="1:17" s="217" customFormat="1" ht="52.5">
      <c r="B25" s="223" t="s">
        <v>48</v>
      </c>
      <c r="C25" s="224"/>
      <c r="D25" s="223"/>
      <c r="E25" s="225"/>
      <c r="F25" s="226">
        <v>1</v>
      </c>
      <c r="G25" s="226">
        <f>G22+G21</f>
        <v>0</v>
      </c>
      <c r="H25" s="226">
        <f t="shared" ref="H25:K25" si="2">H22+H21</f>
        <v>3</v>
      </c>
      <c r="I25" s="226">
        <f t="shared" si="2"/>
        <v>0</v>
      </c>
      <c r="J25" s="226">
        <f t="shared" si="2"/>
        <v>1</v>
      </c>
      <c r="K25" s="226">
        <f t="shared" si="2"/>
        <v>0</v>
      </c>
      <c r="L25" s="226"/>
      <c r="M25" s="226"/>
      <c r="N25" s="226"/>
      <c r="O25" s="226"/>
      <c r="P25" s="226"/>
      <c r="Q25" s="226">
        <f>Q22+$Q$21</f>
        <v>5</v>
      </c>
    </row>
    <row r="26" spans="1:17" s="99" customFormat="1" ht="20.25" customHeight="1">
      <c r="B26" s="100"/>
      <c r="C26" s="101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</row>
    <row r="27" spans="1:17" s="4" customFormat="1" ht="59.1" customHeight="1">
      <c r="B27" s="87" t="s">
        <v>49</v>
      </c>
      <c r="C27" s="24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</row>
    <row r="28" spans="1:17" s="25" customFormat="1" ht="168">
      <c r="A28" s="338" t="s">
        <v>50</v>
      </c>
      <c r="B28" s="338"/>
      <c r="C28" s="338"/>
      <c r="D28" s="191" t="s">
        <v>51</v>
      </c>
      <c r="E28" s="191" t="s">
        <v>52</v>
      </c>
      <c r="F28" s="191" t="s">
        <v>53</v>
      </c>
      <c r="G28" s="190" t="s">
        <v>54</v>
      </c>
      <c r="H28" s="190" t="s">
        <v>55</v>
      </c>
      <c r="I28" s="190" t="s">
        <v>56</v>
      </c>
      <c r="J28" s="190" t="s">
        <v>57</v>
      </c>
      <c r="K28" s="190" t="s">
        <v>58</v>
      </c>
      <c r="L28" s="190" t="s">
        <v>59</v>
      </c>
      <c r="M28" s="190" t="s">
        <v>60</v>
      </c>
      <c r="N28" s="333" t="s">
        <v>61</v>
      </c>
      <c r="O28" s="333"/>
      <c r="P28" s="333"/>
      <c r="Q28" s="333"/>
    </row>
    <row r="29" spans="1:17" s="34" customFormat="1" ht="45.75" customHeight="1">
      <c r="A29" s="363" t="str">
        <f>D19</f>
        <v>BLACK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</row>
    <row r="30" spans="1:17" s="128" customFormat="1" ht="159.75" customHeight="1">
      <c r="A30" s="129">
        <v>1</v>
      </c>
      <c r="B30" s="328" t="str">
        <f>M11</f>
        <v>FRENCH TERRY100% ORGANIC COTTON 430 GSM</v>
      </c>
      <c r="C30" s="328"/>
      <c r="D30" s="195" t="s">
        <v>62</v>
      </c>
      <c r="E30" s="195" t="str">
        <f>D19</f>
        <v>BLACK</v>
      </c>
      <c r="F30" s="129" t="s">
        <v>38</v>
      </c>
      <c r="G30" s="196">
        <v>5</v>
      </c>
      <c r="H30" s="197">
        <v>1.2</v>
      </c>
      <c r="I30" s="179">
        <f>H30*G30</f>
        <v>6</v>
      </c>
      <c r="J30" s="187">
        <v>0</v>
      </c>
      <c r="K30" s="187">
        <v>0</v>
      </c>
      <c r="L30" s="187">
        <v>0</v>
      </c>
      <c r="M30" s="188">
        <f>SUM(I30:L30)</f>
        <v>6</v>
      </c>
      <c r="N30" s="329"/>
      <c r="O30" s="329"/>
      <c r="P30" s="329"/>
      <c r="Q30" s="329"/>
    </row>
    <row r="31" spans="1:17" s="128" customFormat="1" ht="196.5" customHeight="1">
      <c r="A31" s="129">
        <v>2</v>
      </c>
      <c r="B31" s="328" t="s">
        <v>260</v>
      </c>
      <c r="C31" s="328"/>
      <c r="D31" s="195" t="s">
        <v>63</v>
      </c>
      <c r="E31" s="195" t="str">
        <f>D19</f>
        <v>BLACK</v>
      </c>
      <c r="F31" s="129" t="s">
        <v>38</v>
      </c>
      <c r="G31" s="196">
        <v>5</v>
      </c>
      <c r="H31" s="197">
        <v>0.255</v>
      </c>
      <c r="I31" s="179">
        <f t="shared" ref="I31" si="3">H31*G31</f>
        <v>1.2749999999999999</v>
      </c>
      <c r="J31" s="187">
        <v>0</v>
      </c>
      <c r="K31" s="187">
        <v>0</v>
      </c>
      <c r="L31" s="187">
        <v>0</v>
      </c>
      <c r="M31" s="188">
        <f t="shared" ref="M31" si="4">SUM(I31:L31)</f>
        <v>1.2749999999999999</v>
      </c>
      <c r="N31" s="329"/>
      <c r="O31" s="329"/>
      <c r="P31" s="329"/>
      <c r="Q31" s="329"/>
    </row>
    <row r="32" spans="1:17" s="26" customFormat="1" ht="37.15" customHeight="1" thickBot="1">
      <c r="B32" s="87" t="s">
        <v>64</v>
      </c>
      <c r="C32" s="27"/>
      <c r="D32" s="27"/>
      <c r="E32" s="27"/>
      <c r="G32" s="28"/>
      <c r="Q32" s="29"/>
    </row>
    <row r="33" spans="1:17" s="40" customFormat="1" ht="55.5" customHeight="1">
      <c r="A33" s="391" t="s">
        <v>65</v>
      </c>
      <c r="B33" s="392"/>
      <c r="C33" s="392"/>
      <c r="D33" s="392"/>
      <c r="E33" s="393"/>
      <c r="F33" s="84" t="s">
        <v>66</v>
      </c>
      <c r="G33" s="84" t="s">
        <v>67</v>
      </c>
      <c r="H33" s="394" t="s">
        <v>68</v>
      </c>
      <c r="I33" s="395"/>
      <c r="J33" s="85" t="s">
        <v>53</v>
      </c>
      <c r="K33" s="84" t="s">
        <v>69</v>
      </c>
      <c r="L33" s="84" t="s">
        <v>70</v>
      </c>
      <c r="M33" s="86" t="s">
        <v>71</v>
      </c>
      <c r="N33" s="86" t="s">
        <v>72</v>
      </c>
      <c r="O33" s="86" t="s">
        <v>73</v>
      </c>
      <c r="P33" s="359" t="s">
        <v>74</v>
      </c>
      <c r="Q33" s="360"/>
    </row>
    <row r="34" spans="1:17" s="15" customFormat="1" ht="52.5" customHeight="1">
      <c r="A34" s="192">
        <v>1</v>
      </c>
      <c r="B34" s="323" t="s">
        <v>261</v>
      </c>
      <c r="C34" s="323"/>
      <c r="D34" s="323"/>
      <c r="E34" s="324"/>
      <c r="F34" s="182" t="str">
        <f t="shared" ref="F34" si="5">H34</f>
        <v>BLACK</v>
      </c>
      <c r="G34" s="236" t="str">
        <f>E30</f>
        <v>BLACK</v>
      </c>
      <c r="H34" s="330" t="str">
        <f>D19</f>
        <v>BLACK</v>
      </c>
      <c r="I34" s="325"/>
      <c r="J34" s="186" t="s">
        <v>75</v>
      </c>
      <c r="K34" s="186">
        <v>5</v>
      </c>
      <c r="L34" s="264">
        <f t="shared" ref="L34" si="6">185/5000</f>
        <v>3.6999999999999998E-2</v>
      </c>
      <c r="M34" s="193">
        <f t="shared" ref="M34" si="7">K34*L34</f>
        <v>0.185</v>
      </c>
      <c r="N34" s="193"/>
      <c r="O34" s="189">
        <f t="shared" ref="O34" si="8">ROUNDUP(N34+M34,0)</f>
        <v>1</v>
      </c>
      <c r="P34" s="361"/>
      <c r="Q34" s="362"/>
    </row>
    <row r="35" spans="1:17" s="15" customFormat="1" ht="54" customHeight="1">
      <c r="A35" s="192">
        <v>3</v>
      </c>
      <c r="B35" s="327" t="s">
        <v>78</v>
      </c>
      <c r="C35" s="334"/>
      <c r="D35" s="334"/>
      <c r="E35" s="335"/>
      <c r="F35" s="182" t="s">
        <v>44</v>
      </c>
      <c r="G35" s="182" t="s">
        <v>44</v>
      </c>
      <c r="H35" s="336" t="s">
        <v>44</v>
      </c>
      <c r="I35" s="337"/>
      <c r="J35" s="186" t="s">
        <v>77</v>
      </c>
      <c r="K35" s="186">
        <v>5</v>
      </c>
      <c r="L35" s="186">
        <v>1</v>
      </c>
      <c r="M35" s="186">
        <f t="shared" ref="M35:M36" si="9">L35*K35</f>
        <v>5</v>
      </c>
      <c r="N35" s="193"/>
      <c r="O35" s="189">
        <f t="shared" ref="O35:O36" si="10">ROUNDUP(N35+M35,0)</f>
        <v>5</v>
      </c>
      <c r="P35" s="252"/>
      <c r="Q35" s="253"/>
    </row>
    <row r="36" spans="1:17" s="15" customFormat="1" ht="52.5" customHeight="1">
      <c r="A36" s="192">
        <v>5</v>
      </c>
      <c r="B36" s="322" t="s">
        <v>79</v>
      </c>
      <c r="C36" s="323"/>
      <c r="D36" s="323"/>
      <c r="E36" s="324"/>
      <c r="F36" s="182" t="s">
        <v>44</v>
      </c>
      <c r="G36" s="182" t="s">
        <v>44</v>
      </c>
      <c r="H36" s="330" t="str">
        <f t="shared" ref="H36" si="11">H35</f>
        <v>BLACK</v>
      </c>
      <c r="I36" s="325"/>
      <c r="J36" s="186" t="s">
        <v>77</v>
      </c>
      <c r="K36" s="186">
        <v>5</v>
      </c>
      <c r="L36" s="186">
        <v>1</v>
      </c>
      <c r="M36" s="186">
        <f t="shared" si="9"/>
        <v>5</v>
      </c>
      <c r="N36" s="193"/>
      <c r="O36" s="189">
        <f t="shared" si="10"/>
        <v>5</v>
      </c>
      <c r="P36" s="331"/>
      <c r="Q36" s="332"/>
    </row>
    <row r="37" spans="1:17" s="15" customFormat="1" ht="49.5" customHeight="1">
      <c r="A37" s="192">
        <v>7</v>
      </c>
      <c r="B37" s="322" t="s">
        <v>81</v>
      </c>
      <c r="C37" s="323"/>
      <c r="D37" s="323"/>
      <c r="E37" s="324"/>
      <c r="F37" s="182" t="s">
        <v>44</v>
      </c>
      <c r="G37" s="182" t="s">
        <v>44</v>
      </c>
      <c r="H37" s="330" t="str">
        <f>H34</f>
        <v>BLACK</v>
      </c>
      <c r="I37" s="325"/>
      <c r="J37" s="186" t="s">
        <v>77</v>
      </c>
      <c r="K37" s="186">
        <v>5</v>
      </c>
      <c r="L37" s="186">
        <v>1</v>
      </c>
      <c r="M37" s="186">
        <f t="shared" ref="M37" si="12">L37*K37</f>
        <v>5</v>
      </c>
      <c r="N37" s="193"/>
      <c r="O37" s="189">
        <f t="shared" ref="O37" si="13">ROUNDUP(N37+M37,0)</f>
        <v>5</v>
      </c>
      <c r="P37" s="331"/>
      <c r="Q37" s="332"/>
    </row>
    <row r="38" spans="1:17" s="15" customFormat="1" ht="52.5" customHeight="1">
      <c r="A38" s="192">
        <v>8</v>
      </c>
      <c r="B38" s="322" t="s">
        <v>274</v>
      </c>
      <c r="C38" s="323"/>
      <c r="D38" s="323"/>
      <c r="E38" s="324"/>
      <c r="F38" s="182" t="s">
        <v>44</v>
      </c>
      <c r="G38" s="182" t="s">
        <v>44</v>
      </c>
      <c r="H38" s="330" t="str">
        <f>H34</f>
        <v>BLACK</v>
      </c>
      <c r="I38" s="325"/>
      <c r="J38" s="186" t="s">
        <v>77</v>
      </c>
      <c r="K38" s="186">
        <v>5</v>
      </c>
      <c r="L38" s="186">
        <v>1</v>
      </c>
      <c r="M38" s="186">
        <f t="shared" ref="M38" si="14">L38*K38</f>
        <v>5</v>
      </c>
      <c r="N38" s="193"/>
      <c r="O38" s="189">
        <f t="shared" ref="O38" si="15">ROUNDUP(N38+M38,0)</f>
        <v>5</v>
      </c>
      <c r="P38" s="331"/>
      <c r="Q38" s="332"/>
    </row>
    <row r="39" spans="1:17" s="26" customFormat="1" ht="39" hidden="1" customHeight="1">
      <c r="B39" s="91" t="s">
        <v>82</v>
      </c>
      <c r="C39" s="27"/>
      <c r="D39" s="27"/>
      <c r="E39" s="27"/>
      <c r="F39" s="249"/>
      <c r="G39" s="237"/>
      <c r="H39" s="30"/>
      <c r="I39" s="30"/>
      <c r="J39" s="30"/>
      <c r="K39" s="30"/>
      <c r="L39" s="30"/>
      <c r="M39" s="30"/>
      <c r="N39" s="30"/>
      <c r="O39" s="30"/>
      <c r="Q39" s="29"/>
    </row>
    <row r="40" spans="1:17" s="40" customFormat="1" ht="60.75" hidden="1" customHeight="1">
      <c r="A40" s="338" t="s">
        <v>65</v>
      </c>
      <c r="B40" s="338"/>
      <c r="C40" s="338"/>
      <c r="D40" s="338"/>
      <c r="E40" s="339"/>
      <c r="F40" s="190" t="s">
        <v>66</v>
      </c>
      <c r="G40" s="235" t="s">
        <v>67</v>
      </c>
      <c r="H40" s="340">
        <f t="shared" ref="H40:H76" si="16">H39</f>
        <v>0</v>
      </c>
      <c r="I40" s="333"/>
      <c r="J40" s="191" t="s">
        <v>53</v>
      </c>
      <c r="K40" s="190" t="e">
        <f>#REF!</f>
        <v>#REF!</v>
      </c>
      <c r="L40" s="190" t="s">
        <v>70</v>
      </c>
      <c r="M40" s="190" t="s">
        <v>71</v>
      </c>
      <c r="N40" s="190" t="s">
        <v>72</v>
      </c>
      <c r="O40" s="190" t="s">
        <v>73</v>
      </c>
      <c r="P40" s="333" t="s">
        <v>74</v>
      </c>
      <c r="Q40" s="333"/>
    </row>
    <row r="41" spans="1:17" s="34" customFormat="1" ht="27.75" hidden="1" customHeight="1">
      <c r="A41" s="192">
        <v>1</v>
      </c>
      <c r="B41" s="322" t="s">
        <v>83</v>
      </c>
      <c r="C41" s="323"/>
      <c r="D41" s="323"/>
      <c r="E41" s="324"/>
      <c r="F41" s="182" t="s">
        <v>84</v>
      </c>
      <c r="G41" s="234" t="s">
        <v>85</v>
      </c>
      <c r="H41" s="325">
        <f t="shared" si="16"/>
        <v>0</v>
      </c>
      <c r="I41" s="326"/>
      <c r="J41" s="186" t="s">
        <v>77</v>
      </c>
      <c r="K41" s="186" t="e">
        <f>#REF!</f>
        <v>#REF!</v>
      </c>
      <c r="L41" s="186">
        <v>2</v>
      </c>
      <c r="M41" s="186" t="e">
        <f t="shared" ref="M41:M76" si="17">K41*L41</f>
        <v>#REF!</v>
      </c>
      <c r="N41" s="193"/>
      <c r="O41" s="189" t="e">
        <f t="shared" ref="O41:O74" si="18">ROUNDUP(N41+M41,0)</f>
        <v>#REF!</v>
      </c>
      <c r="P41" s="320"/>
      <c r="Q41" s="320"/>
    </row>
    <row r="42" spans="1:17" s="34" customFormat="1" ht="27.75" hidden="1" customHeight="1">
      <c r="A42" s="192">
        <v>1</v>
      </c>
      <c r="B42" s="322" t="s">
        <v>83</v>
      </c>
      <c r="C42" s="323"/>
      <c r="D42" s="323"/>
      <c r="E42" s="324"/>
      <c r="F42" s="182"/>
      <c r="G42" s="234"/>
      <c r="H42" s="325"/>
      <c r="I42" s="326"/>
      <c r="J42" s="186" t="s">
        <v>77</v>
      </c>
      <c r="K42" s="186" t="e">
        <f>#REF!</f>
        <v>#REF!</v>
      </c>
      <c r="L42" s="186">
        <v>2</v>
      </c>
      <c r="M42" s="186" t="e">
        <f t="shared" si="17"/>
        <v>#REF!</v>
      </c>
      <c r="N42" s="193"/>
      <c r="O42" s="189" t="e">
        <f t="shared" si="18"/>
        <v>#REF!</v>
      </c>
      <c r="P42" s="320"/>
      <c r="Q42" s="320"/>
    </row>
    <row r="43" spans="1:17" s="34" customFormat="1" ht="27.75" hidden="1" customHeight="1">
      <c r="A43" s="192">
        <v>1</v>
      </c>
      <c r="B43" s="322" t="s">
        <v>83</v>
      </c>
      <c r="C43" s="323"/>
      <c r="D43" s="323"/>
      <c r="E43" s="324"/>
      <c r="F43" s="182"/>
      <c r="G43" s="234"/>
      <c r="H43" s="325">
        <f t="shared" si="16"/>
        <v>0</v>
      </c>
      <c r="I43" s="326"/>
      <c r="J43" s="186" t="s">
        <v>77</v>
      </c>
      <c r="K43" s="186" t="e">
        <f>#REF!</f>
        <v>#REF!</v>
      </c>
      <c r="L43" s="186">
        <v>2</v>
      </c>
      <c r="M43" s="186" t="e">
        <f t="shared" si="17"/>
        <v>#REF!</v>
      </c>
      <c r="N43" s="193"/>
      <c r="O43" s="189" t="e">
        <f t="shared" ref="O43:O44" si="19">ROUNDUP(N43+M43,0)</f>
        <v>#REF!</v>
      </c>
      <c r="P43" s="320"/>
      <c r="Q43" s="320"/>
    </row>
    <row r="44" spans="1:17" s="34" customFormat="1" ht="27.75" hidden="1" customHeight="1">
      <c r="A44" s="192">
        <v>1</v>
      </c>
      <c r="B44" s="322" t="s">
        <v>83</v>
      </c>
      <c r="C44" s="323"/>
      <c r="D44" s="323"/>
      <c r="E44" s="324"/>
      <c r="F44" s="182"/>
      <c r="G44" s="234"/>
      <c r="H44" s="325">
        <f t="shared" si="16"/>
        <v>0</v>
      </c>
      <c r="I44" s="326"/>
      <c r="J44" s="186" t="s">
        <v>77</v>
      </c>
      <c r="K44" s="186" t="e">
        <f>#REF!</f>
        <v>#REF!</v>
      </c>
      <c r="L44" s="186">
        <v>2</v>
      </c>
      <c r="M44" s="186" t="e">
        <f t="shared" si="17"/>
        <v>#REF!</v>
      </c>
      <c r="N44" s="193"/>
      <c r="O44" s="189" t="e">
        <f t="shared" si="19"/>
        <v>#REF!</v>
      </c>
      <c r="P44" s="320"/>
      <c r="Q44" s="320"/>
    </row>
    <row r="45" spans="1:17" s="34" customFormat="1" ht="27.75" hidden="1" customHeight="1">
      <c r="A45" s="192">
        <v>2</v>
      </c>
      <c r="B45" s="322" t="s">
        <v>86</v>
      </c>
      <c r="C45" s="322"/>
      <c r="D45" s="322"/>
      <c r="E45" s="327"/>
      <c r="F45" s="182" t="s">
        <v>84</v>
      </c>
      <c r="G45" s="234" t="s">
        <v>85</v>
      </c>
      <c r="H45" s="325">
        <f t="shared" si="16"/>
        <v>0</v>
      </c>
      <c r="I45" s="326"/>
      <c r="J45" s="186" t="s">
        <v>77</v>
      </c>
      <c r="K45" s="186" t="e">
        <f>#REF!</f>
        <v>#REF!</v>
      </c>
      <c r="L45" s="194">
        <f>L57*2</f>
        <v>0.08</v>
      </c>
      <c r="M45" s="186" t="e">
        <f t="shared" si="17"/>
        <v>#REF!</v>
      </c>
      <c r="N45" s="193"/>
      <c r="O45" s="189" t="e">
        <f t="shared" si="18"/>
        <v>#REF!</v>
      </c>
      <c r="P45" s="320"/>
      <c r="Q45" s="320"/>
    </row>
    <row r="46" spans="1:17" s="34" customFormat="1" ht="27.75" hidden="1" customHeight="1">
      <c r="A46" s="192">
        <v>2</v>
      </c>
      <c r="B46" s="322" t="s">
        <v>86</v>
      </c>
      <c r="C46" s="322"/>
      <c r="D46" s="322"/>
      <c r="E46" s="327"/>
      <c r="F46" s="182"/>
      <c r="G46" s="234"/>
      <c r="H46" s="325">
        <f t="shared" si="16"/>
        <v>0</v>
      </c>
      <c r="I46" s="326"/>
      <c r="J46" s="186" t="s">
        <v>77</v>
      </c>
      <c r="K46" s="186" t="e">
        <f>#REF!</f>
        <v>#REF!</v>
      </c>
      <c r="L46" s="194">
        <f>L58*2</f>
        <v>0.08</v>
      </c>
      <c r="M46" s="186" t="e">
        <f t="shared" si="17"/>
        <v>#REF!</v>
      </c>
      <c r="N46" s="193"/>
      <c r="O46" s="189" t="e">
        <f t="shared" si="18"/>
        <v>#REF!</v>
      </c>
      <c r="P46" s="320"/>
      <c r="Q46" s="320"/>
    </row>
    <row r="47" spans="1:17" s="34" customFormat="1" ht="27.75" hidden="1" customHeight="1">
      <c r="A47" s="192">
        <v>2</v>
      </c>
      <c r="B47" s="322" t="s">
        <v>86</v>
      </c>
      <c r="C47" s="322"/>
      <c r="D47" s="322"/>
      <c r="E47" s="327"/>
      <c r="F47" s="182"/>
      <c r="G47" s="234"/>
      <c r="H47" s="325">
        <f t="shared" si="16"/>
        <v>0</v>
      </c>
      <c r="I47" s="326"/>
      <c r="J47" s="186" t="s">
        <v>77</v>
      </c>
      <c r="K47" s="186" t="e">
        <f>#REF!</f>
        <v>#REF!</v>
      </c>
      <c r="L47" s="194">
        <f>L59*2</f>
        <v>0.08</v>
      </c>
      <c r="M47" s="186" t="e">
        <f t="shared" si="17"/>
        <v>#REF!</v>
      </c>
      <c r="N47" s="193"/>
      <c r="O47" s="189" t="e">
        <f t="shared" ref="O47:O48" si="20">ROUNDUP(N47+M47,0)</f>
        <v>#REF!</v>
      </c>
      <c r="P47" s="320"/>
      <c r="Q47" s="320"/>
    </row>
    <row r="48" spans="1:17" s="34" customFormat="1" ht="27.75" hidden="1" customHeight="1">
      <c r="A48" s="192">
        <v>2</v>
      </c>
      <c r="B48" s="322" t="s">
        <v>86</v>
      </c>
      <c r="C48" s="322"/>
      <c r="D48" s="322"/>
      <c r="E48" s="327"/>
      <c r="F48" s="182"/>
      <c r="G48" s="234"/>
      <c r="H48" s="325">
        <f t="shared" si="16"/>
        <v>0</v>
      </c>
      <c r="I48" s="326"/>
      <c r="J48" s="186" t="s">
        <v>77</v>
      </c>
      <c r="K48" s="186" t="e">
        <f>#REF!</f>
        <v>#REF!</v>
      </c>
      <c r="L48" s="194">
        <f>L60*2</f>
        <v>0.08</v>
      </c>
      <c r="M48" s="186" t="e">
        <f t="shared" si="17"/>
        <v>#REF!</v>
      </c>
      <c r="N48" s="193"/>
      <c r="O48" s="189" t="e">
        <f t="shared" si="20"/>
        <v>#REF!</v>
      </c>
      <c r="P48" s="320"/>
      <c r="Q48" s="320"/>
    </row>
    <row r="49" spans="1:17" s="34" customFormat="1" ht="27.75" hidden="1" customHeight="1">
      <c r="A49" s="192">
        <v>3</v>
      </c>
      <c r="B49" s="322" t="s">
        <v>87</v>
      </c>
      <c r="C49" s="322"/>
      <c r="D49" s="322"/>
      <c r="E49" s="327"/>
      <c r="F49" s="182" t="s">
        <v>88</v>
      </c>
      <c r="G49" s="234" t="s">
        <v>89</v>
      </c>
      <c r="H49" s="325">
        <f t="shared" si="16"/>
        <v>0</v>
      </c>
      <c r="I49" s="326"/>
      <c r="J49" s="186" t="s">
        <v>77</v>
      </c>
      <c r="K49" s="186" t="e">
        <f>#REF!</f>
        <v>#REF!</v>
      </c>
      <c r="L49" s="186">
        <v>1</v>
      </c>
      <c r="M49" s="186" t="e">
        <f t="shared" si="17"/>
        <v>#REF!</v>
      </c>
      <c r="N49" s="193"/>
      <c r="O49" s="189" t="e">
        <f t="shared" si="18"/>
        <v>#REF!</v>
      </c>
      <c r="P49" s="320"/>
      <c r="Q49" s="320"/>
    </row>
    <row r="50" spans="1:17" s="34" customFormat="1" ht="27.75" hidden="1" customHeight="1">
      <c r="A50" s="192">
        <v>3</v>
      </c>
      <c r="B50" s="322" t="s">
        <v>87</v>
      </c>
      <c r="C50" s="322"/>
      <c r="D50" s="322"/>
      <c r="E50" s="327"/>
      <c r="F50" s="182"/>
      <c r="G50" s="234"/>
      <c r="H50" s="325">
        <f t="shared" si="16"/>
        <v>0</v>
      </c>
      <c r="I50" s="326"/>
      <c r="J50" s="186" t="s">
        <v>77</v>
      </c>
      <c r="K50" s="186" t="e">
        <f>#REF!</f>
        <v>#REF!</v>
      </c>
      <c r="L50" s="186">
        <v>1</v>
      </c>
      <c r="M50" s="186" t="e">
        <f t="shared" si="17"/>
        <v>#REF!</v>
      </c>
      <c r="N50" s="193"/>
      <c r="O50" s="189" t="e">
        <f t="shared" si="18"/>
        <v>#REF!</v>
      </c>
      <c r="P50" s="320"/>
      <c r="Q50" s="320"/>
    </row>
    <row r="51" spans="1:17" s="34" customFormat="1" ht="27.75" hidden="1" customHeight="1">
      <c r="A51" s="192">
        <v>3</v>
      </c>
      <c r="B51" s="322" t="s">
        <v>87</v>
      </c>
      <c r="C51" s="322"/>
      <c r="D51" s="322"/>
      <c r="E51" s="327"/>
      <c r="F51" s="182"/>
      <c r="G51" s="234"/>
      <c r="H51" s="325">
        <f t="shared" si="16"/>
        <v>0</v>
      </c>
      <c r="I51" s="326"/>
      <c r="J51" s="186" t="s">
        <v>77</v>
      </c>
      <c r="K51" s="186" t="e">
        <f>#REF!</f>
        <v>#REF!</v>
      </c>
      <c r="L51" s="186">
        <v>1</v>
      </c>
      <c r="M51" s="186" t="e">
        <f t="shared" si="17"/>
        <v>#REF!</v>
      </c>
      <c r="N51" s="193"/>
      <c r="O51" s="189" t="e">
        <f t="shared" ref="O51:O52" si="21">ROUNDUP(N51+M51,0)</f>
        <v>#REF!</v>
      </c>
      <c r="P51" s="320"/>
      <c r="Q51" s="320"/>
    </row>
    <row r="52" spans="1:17" s="34" customFormat="1" ht="27.75" hidden="1" customHeight="1">
      <c r="A52" s="192">
        <v>3</v>
      </c>
      <c r="B52" s="322" t="s">
        <v>87</v>
      </c>
      <c r="C52" s="322"/>
      <c r="D52" s="322"/>
      <c r="E52" s="327"/>
      <c r="F52" s="182"/>
      <c r="G52" s="234"/>
      <c r="H52" s="325">
        <f t="shared" si="16"/>
        <v>0</v>
      </c>
      <c r="I52" s="326"/>
      <c r="J52" s="186" t="s">
        <v>77</v>
      </c>
      <c r="K52" s="186" t="e">
        <f>#REF!</f>
        <v>#REF!</v>
      </c>
      <c r="L52" s="186">
        <v>1</v>
      </c>
      <c r="M52" s="186" t="e">
        <f t="shared" si="17"/>
        <v>#REF!</v>
      </c>
      <c r="N52" s="193"/>
      <c r="O52" s="189" t="e">
        <f t="shared" si="21"/>
        <v>#REF!</v>
      </c>
      <c r="P52" s="320"/>
      <c r="Q52" s="320"/>
    </row>
    <row r="53" spans="1:17" s="34" customFormat="1" ht="27.75" hidden="1" customHeight="1">
      <c r="A53" s="192">
        <v>4</v>
      </c>
      <c r="B53" s="322" t="s">
        <v>90</v>
      </c>
      <c r="C53" s="322"/>
      <c r="D53" s="322"/>
      <c r="E53" s="327"/>
      <c r="F53" s="182" t="s">
        <v>91</v>
      </c>
      <c r="G53" s="182"/>
      <c r="H53" s="325">
        <f t="shared" si="16"/>
        <v>0</v>
      </c>
      <c r="I53" s="326"/>
      <c r="J53" s="186" t="s">
        <v>77</v>
      </c>
      <c r="K53" s="186" t="e">
        <f>#REF!</f>
        <v>#REF!</v>
      </c>
      <c r="L53" s="186">
        <v>1</v>
      </c>
      <c r="M53" s="186" t="e">
        <f t="shared" si="17"/>
        <v>#REF!</v>
      </c>
      <c r="N53" s="193"/>
      <c r="O53" s="189" t="e">
        <f t="shared" si="18"/>
        <v>#REF!</v>
      </c>
      <c r="P53" s="320"/>
      <c r="Q53" s="320"/>
    </row>
    <row r="54" spans="1:17" s="34" customFormat="1" ht="27.75" hidden="1" customHeight="1">
      <c r="A54" s="192">
        <v>4</v>
      </c>
      <c r="B54" s="322" t="s">
        <v>90</v>
      </c>
      <c r="C54" s="322"/>
      <c r="D54" s="322"/>
      <c r="E54" s="327"/>
      <c r="F54" s="182" t="s">
        <v>91</v>
      </c>
      <c r="G54" s="182"/>
      <c r="H54" s="325">
        <f t="shared" si="16"/>
        <v>0</v>
      </c>
      <c r="I54" s="326"/>
      <c r="J54" s="186" t="s">
        <v>77</v>
      </c>
      <c r="K54" s="186" t="e">
        <f>#REF!</f>
        <v>#REF!</v>
      </c>
      <c r="L54" s="186">
        <v>1</v>
      </c>
      <c r="M54" s="186" t="e">
        <f t="shared" si="17"/>
        <v>#REF!</v>
      </c>
      <c r="N54" s="193"/>
      <c r="O54" s="189" t="e">
        <f t="shared" si="18"/>
        <v>#REF!</v>
      </c>
      <c r="P54" s="320"/>
      <c r="Q54" s="320"/>
    </row>
    <row r="55" spans="1:17" s="34" customFormat="1" ht="27.75" hidden="1" customHeight="1">
      <c r="A55" s="192">
        <v>4</v>
      </c>
      <c r="B55" s="322" t="s">
        <v>90</v>
      </c>
      <c r="C55" s="322"/>
      <c r="D55" s="322"/>
      <c r="E55" s="327"/>
      <c r="F55" s="182" t="s">
        <v>91</v>
      </c>
      <c r="G55" s="182"/>
      <c r="H55" s="325">
        <f t="shared" si="16"/>
        <v>0</v>
      </c>
      <c r="I55" s="326"/>
      <c r="J55" s="186" t="s">
        <v>77</v>
      </c>
      <c r="K55" s="186" t="e">
        <f>#REF!</f>
        <v>#REF!</v>
      </c>
      <c r="L55" s="186">
        <v>1</v>
      </c>
      <c r="M55" s="186" t="e">
        <f t="shared" si="17"/>
        <v>#REF!</v>
      </c>
      <c r="N55" s="193"/>
      <c r="O55" s="189" t="e">
        <f t="shared" ref="O55:O56" si="22">ROUNDUP(N55+M55,0)</f>
        <v>#REF!</v>
      </c>
      <c r="P55" s="320"/>
      <c r="Q55" s="320"/>
    </row>
    <row r="56" spans="1:17" s="34" customFormat="1" ht="27.75" hidden="1" customHeight="1">
      <c r="A56" s="192">
        <v>4</v>
      </c>
      <c r="B56" s="322" t="s">
        <v>90</v>
      </c>
      <c r="C56" s="322"/>
      <c r="D56" s="322"/>
      <c r="E56" s="327"/>
      <c r="F56" s="182" t="s">
        <v>91</v>
      </c>
      <c r="G56" s="182"/>
      <c r="H56" s="325">
        <f t="shared" si="16"/>
        <v>0</v>
      </c>
      <c r="I56" s="326"/>
      <c r="J56" s="186" t="s">
        <v>77</v>
      </c>
      <c r="K56" s="186" t="e">
        <f>#REF!</f>
        <v>#REF!</v>
      </c>
      <c r="L56" s="186">
        <v>1</v>
      </c>
      <c r="M56" s="186" t="e">
        <f t="shared" si="17"/>
        <v>#REF!</v>
      </c>
      <c r="N56" s="193"/>
      <c r="O56" s="189" t="e">
        <f t="shared" si="22"/>
        <v>#REF!</v>
      </c>
      <c r="P56" s="320"/>
      <c r="Q56" s="320"/>
    </row>
    <row r="57" spans="1:17" s="34" customFormat="1" ht="27.75" hidden="1" customHeight="1">
      <c r="A57" s="192">
        <v>5</v>
      </c>
      <c r="B57" s="322" t="s">
        <v>92</v>
      </c>
      <c r="C57" s="323"/>
      <c r="D57" s="323"/>
      <c r="E57" s="324"/>
      <c r="F57" s="182" t="s">
        <v>93</v>
      </c>
      <c r="G57" s="182"/>
      <c r="H57" s="325">
        <f t="shared" si="16"/>
        <v>0</v>
      </c>
      <c r="I57" s="326"/>
      <c r="J57" s="186" t="s">
        <v>77</v>
      </c>
      <c r="K57" s="186" t="e">
        <f>#REF!</f>
        <v>#REF!</v>
      </c>
      <c r="L57" s="194">
        <f>1/25</f>
        <v>0.04</v>
      </c>
      <c r="M57" s="186" t="e">
        <f t="shared" si="17"/>
        <v>#REF!</v>
      </c>
      <c r="N57" s="193"/>
      <c r="O57" s="189" t="e">
        <f t="shared" si="18"/>
        <v>#REF!</v>
      </c>
      <c r="P57" s="320"/>
      <c r="Q57" s="320"/>
    </row>
    <row r="58" spans="1:17" s="34" customFormat="1" ht="27.75" hidden="1" customHeight="1">
      <c r="A58" s="192">
        <v>5</v>
      </c>
      <c r="B58" s="322" t="s">
        <v>92</v>
      </c>
      <c r="C58" s="323"/>
      <c r="D58" s="323"/>
      <c r="E58" s="324"/>
      <c r="F58" s="182" t="s">
        <v>93</v>
      </c>
      <c r="G58" s="182"/>
      <c r="H58" s="325">
        <f t="shared" si="16"/>
        <v>0</v>
      </c>
      <c r="I58" s="326"/>
      <c r="J58" s="186" t="s">
        <v>77</v>
      </c>
      <c r="K58" s="186" t="e">
        <f>#REF!</f>
        <v>#REF!</v>
      </c>
      <c r="L58" s="194">
        <f t="shared" ref="L58:L60" si="23">1/25</f>
        <v>0.04</v>
      </c>
      <c r="M58" s="186" t="e">
        <f t="shared" si="17"/>
        <v>#REF!</v>
      </c>
      <c r="N58" s="193"/>
      <c r="O58" s="189" t="e">
        <f t="shared" si="18"/>
        <v>#REF!</v>
      </c>
      <c r="P58" s="320"/>
      <c r="Q58" s="320"/>
    </row>
    <row r="59" spans="1:17" s="34" customFormat="1" ht="27.75" hidden="1" customHeight="1">
      <c r="A59" s="192">
        <v>5</v>
      </c>
      <c r="B59" s="322" t="s">
        <v>92</v>
      </c>
      <c r="C59" s="323"/>
      <c r="D59" s="323"/>
      <c r="E59" s="324"/>
      <c r="F59" s="182" t="s">
        <v>93</v>
      </c>
      <c r="G59" s="182"/>
      <c r="H59" s="325">
        <f t="shared" si="16"/>
        <v>0</v>
      </c>
      <c r="I59" s="326"/>
      <c r="J59" s="186" t="s">
        <v>77</v>
      </c>
      <c r="K59" s="186" t="e">
        <f>#REF!</f>
        <v>#REF!</v>
      </c>
      <c r="L59" s="194">
        <f t="shared" si="23"/>
        <v>0.04</v>
      </c>
      <c r="M59" s="186" t="e">
        <f t="shared" si="17"/>
        <v>#REF!</v>
      </c>
      <c r="N59" s="193"/>
      <c r="O59" s="189" t="e">
        <f t="shared" ref="O59:O60" si="24">ROUNDUP(N59+M59,0)</f>
        <v>#REF!</v>
      </c>
      <c r="P59" s="320"/>
      <c r="Q59" s="320"/>
    </row>
    <row r="60" spans="1:17" s="34" customFormat="1" ht="27.75" hidden="1" customHeight="1">
      <c r="A60" s="192">
        <v>5</v>
      </c>
      <c r="B60" s="322" t="s">
        <v>92</v>
      </c>
      <c r="C60" s="323"/>
      <c r="D60" s="323"/>
      <c r="E60" s="324"/>
      <c r="F60" s="182" t="s">
        <v>93</v>
      </c>
      <c r="G60" s="182"/>
      <c r="H60" s="325">
        <f t="shared" si="16"/>
        <v>0</v>
      </c>
      <c r="I60" s="326"/>
      <c r="J60" s="186" t="s">
        <v>77</v>
      </c>
      <c r="K60" s="186" t="e">
        <f>#REF!</f>
        <v>#REF!</v>
      </c>
      <c r="L60" s="194">
        <f t="shared" si="23"/>
        <v>0.04</v>
      </c>
      <c r="M60" s="186" t="e">
        <f t="shared" si="17"/>
        <v>#REF!</v>
      </c>
      <c r="N60" s="193"/>
      <c r="O60" s="189" t="e">
        <f t="shared" si="24"/>
        <v>#REF!</v>
      </c>
      <c r="P60" s="320"/>
      <c r="Q60" s="320"/>
    </row>
    <row r="61" spans="1:17" s="34" customFormat="1" ht="27.75" hidden="1" customHeight="1">
      <c r="A61" s="192">
        <v>6</v>
      </c>
      <c r="B61" s="322" t="s">
        <v>94</v>
      </c>
      <c r="C61" s="323"/>
      <c r="D61" s="323"/>
      <c r="E61" s="324"/>
      <c r="F61" s="182" t="s">
        <v>93</v>
      </c>
      <c r="G61" s="182"/>
      <c r="H61" s="325">
        <f t="shared" si="16"/>
        <v>0</v>
      </c>
      <c r="I61" s="326"/>
      <c r="J61" s="186" t="s">
        <v>77</v>
      </c>
      <c r="K61" s="186" t="e">
        <f>#REF!</f>
        <v>#REF!</v>
      </c>
      <c r="L61" s="194">
        <f>L57*2</f>
        <v>0.08</v>
      </c>
      <c r="M61" s="186" t="e">
        <f t="shared" si="17"/>
        <v>#REF!</v>
      </c>
      <c r="N61" s="193"/>
      <c r="O61" s="189" t="e">
        <f t="shared" si="18"/>
        <v>#REF!</v>
      </c>
      <c r="P61" s="320"/>
      <c r="Q61" s="320"/>
    </row>
    <row r="62" spans="1:17" s="34" customFormat="1" ht="27.75" hidden="1" customHeight="1">
      <c r="A62" s="192">
        <v>6</v>
      </c>
      <c r="B62" s="322" t="s">
        <v>94</v>
      </c>
      <c r="C62" s="323"/>
      <c r="D62" s="323"/>
      <c r="E62" s="324"/>
      <c r="F62" s="182" t="s">
        <v>93</v>
      </c>
      <c r="G62" s="182"/>
      <c r="H62" s="325">
        <f t="shared" si="16"/>
        <v>0</v>
      </c>
      <c r="I62" s="326"/>
      <c r="J62" s="186" t="s">
        <v>77</v>
      </c>
      <c r="K62" s="186" t="e">
        <f>#REF!</f>
        <v>#REF!</v>
      </c>
      <c r="L62" s="194">
        <f>L58*2</f>
        <v>0.08</v>
      </c>
      <c r="M62" s="186" t="e">
        <f t="shared" si="17"/>
        <v>#REF!</v>
      </c>
      <c r="N62" s="193"/>
      <c r="O62" s="189" t="e">
        <f t="shared" si="18"/>
        <v>#REF!</v>
      </c>
      <c r="P62" s="320"/>
      <c r="Q62" s="320"/>
    </row>
    <row r="63" spans="1:17" s="34" customFormat="1" ht="27.75" hidden="1" customHeight="1">
      <c r="A63" s="192">
        <v>6</v>
      </c>
      <c r="B63" s="322" t="s">
        <v>94</v>
      </c>
      <c r="C63" s="323"/>
      <c r="D63" s="323"/>
      <c r="E63" s="324"/>
      <c r="F63" s="182" t="s">
        <v>93</v>
      </c>
      <c r="G63" s="182"/>
      <c r="H63" s="325">
        <f t="shared" si="16"/>
        <v>0</v>
      </c>
      <c r="I63" s="326"/>
      <c r="J63" s="186" t="s">
        <v>77</v>
      </c>
      <c r="K63" s="186" t="e">
        <f>#REF!</f>
        <v>#REF!</v>
      </c>
      <c r="L63" s="194">
        <f>L59*2</f>
        <v>0.08</v>
      </c>
      <c r="M63" s="186" t="e">
        <f t="shared" si="17"/>
        <v>#REF!</v>
      </c>
      <c r="N63" s="193"/>
      <c r="O63" s="189" t="e">
        <f t="shared" ref="O63:O64" si="25">ROUNDUP(N63+M63,0)</f>
        <v>#REF!</v>
      </c>
      <c r="P63" s="320"/>
      <c r="Q63" s="320"/>
    </row>
    <row r="64" spans="1:17" s="34" customFormat="1" ht="27.75" hidden="1" customHeight="1">
      <c r="A64" s="192">
        <v>6</v>
      </c>
      <c r="B64" s="322" t="s">
        <v>94</v>
      </c>
      <c r="C64" s="323"/>
      <c r="D64" s="323"/>
      <c r="E64" s="324"/>
      <c r="F64" s="182" t="s">
        <v>93</v>
      </c>
      <c r="G64" s="182"/>
      <c r="H64" s="325">
        <f t="shared" si="16"/>
        <v>0</v>
      </c>
      <c r="I64" s="326"/>
      <c r="J64" s="186" t="s">
        <v>77</v>
      </c>
      <c r="K64" s="186" t="e">
        <f>#REF!</f>
        <v>#REF!</v>
      </c>
      <c r="L64" s="194">
        <f>L60*2</f>
        <v>0.08</v>
      </c>
      <c r="M64" s="186" t="e">
        <f t="shared" si="17"/>
        <v>#REF!</v>
      </c>
      <c r="N64" s="193"/>
      <c r="O64" s="189" t="e">
        <f t="shared" si="25"/>
        <v>#REF!</v>
      </c>
      <c r="P64" s="320"/>
      <c r="Q64" s="320"/>
    </row>
    <row r="65" spans="1:17" s="34" customFormat="1" ht="27.75" hidden="1" customHeight="1">
      <c r="A65" s="192">
        <v>7</v>
      </c>
      <c r="B65" s="322" t="s">
        <v>95</v>
      </c>
      <c r="C65" s="323"/>
      <c r="D65" s="323"/>
      <c r="E65" s="324"/>
      <c r="F65" s="182" t="s">
        <v>91</v>
      </c>
      <c r="G65" s="182"/>
      <c r="H65" s="325">
        <f t="shared" si="16"/>
        <v>0</v>
      </c>
      <c r="I65" s="326"/>
      <c r="J65" s="186" t="s">
        <v>77</v>
      </c>
      <c r="K65" s="186" t="e">
        <f>#REF!</f>
        <v>#REF!</v>
      </c>
      <c r="L65" s="194">
        <f>L57</f>
        <v>0.04</v>
      </c>
      <c r="M65" s="186" t="e">
        <f t="shared" si="17"/>
        <v>#REF!</v>
      </c>
      <c r="N65" s="193"/>
      <c r="O65" s="189" t="e">
        <f t="shared" si="18"/>
        <v>#REF!</v>
      </c>
      <c r="P65" s="320"/>
      <c r="Q65" s="320"/>
    </row>
    <row r="66" spans="1:17" s="34" customFormat="1" ht="27.75" hidden="1" customHeight="1">
      <c r="A66" s="192">
        <v>7</v>
      </c>
      <c r="B66" s="322" t="s">
        <v>95</v>
      </c>
      <c r="C66" s="323"/>
      <c r="D66" s="323"/>
      <c r="E66" s="324"/>
      <c r="F66" s="182" t="s">
        <v>91</v>
      </c>
      <c r="G66" s="182"/>
      <c r="H66" s="325">
        <f t="shared" si="16"/>
        <v>0</v>
      </c>
      <c r="I66" s="326"/>
      <c r="J66" s="186" t="s">
        <v>77</v>
      </c>
      <c r="K66" s="186" t="e">
        <f>#REF!</f>
        <v>#REF!</v>
      </c>
      <c r="L66" s="194">
        <f>L58</f>
        <v>0.04</v>
      </c>
      <c r="M66" s="186" t="e">
        <f t="shared" si="17"/>
        <v>#REF!</v>
      </c>
      <c r="N66" s="193"/>
      <c r="O66" s="189" t="e">
        <f t="shared" si="18"/>
        <v>#REF!</v>
      </c>
      <c r="P66" s="320"/>
      <c r="Q66" s="320"/>
    </row>
    <row r="67" spans="1:17" s="34" customFormat="1" ht="27.75" hidden="1" customHeight="1">
      <c r="A67" s="192">
        <v>7</v>
      </c>
      <c r="B67" s="322" t="s">
        <v>95</v>
      </c>
      <c r="C67" s="323"/>
      <c r="D67" s="323"/>
      <c r="E67" s="324"/>
      <c r="F67" s="182" t="s">
        <v>91</v>
      </c>
      <c r="G67" s="182"/>
      <c r="H67" s="325">
        <f t="shared" si="16"/>
        <v>0</v>
      </c>
      <c r="I67" s="326"/>
      <c r="J67" s="186" t="s">
        <v>77</v>
      </c>
      <c r="K67" s="186" t="e">
        <f>#REF!</f>
        <v>#REF!</v>
      </c>
      <c r="L67" s="194">
        <f>L59</f>
        <v>0.04</v>
      </c>
      <c r="M67" s="186" t="e">
        <f t="shared" si="17"/>
        <v>#REF!</v>
      </c>
      <c r="N67" s="193"/>
      <c r="O67" s="189" t="e">
        <f t="shared" ref="O67:O68" si="26">ROUNDUP(N67+M67,0)</f>
        <v>#REF!</v>
      </c>
      <c r="P67" s="320"/>
      <c r="Q67" s="320"/>
    </row>
    <row r="68" spans="1:17" s="34" customFormat="1" ht="27.75" hidden="1" customHeight="1">
      <c r="A68" s="192">
        <v>7</v>
      </c>
      <c r="B68" s="322" t="s">
        <v>95</v>
      </c>
      <c r="C68" s="323"/>
      <c r="D68" s="323"/>
      <c r="E68" s="324"/>
      <c r="F68" s="182" t="s">
        <v>91</v>
      </c>
      <c r="G68" s="182"/>
      <c r="H68" s="325">
        <f t="shared" si="16"/>
        <v>0</v>
      </c>
      <c r="I68" s="326"/>
      <c r="J68" s="186" t="s">
        <v>77</v>
      </c>
      <c r="K68" s="186" t="e">
        <f>#REF!</f>
        <v>#REF!</v>
      </c>
      <c r="L68" s="194">
        <f>L60</f>
        <v>0.04</v>
      </c>
      <c r="M68" s="186" t="e">
        <f t="shared" si="17"/>
        <v>#REF!</v>
      </c>
      <c r="N68" s="193"/>
      <c r="O68" s="189" t="e">
        <f t="shared" si="26"/>
        <v>#REF!</v>
      </c>
      <c r="P68" s="320"/>
      <c r="Q68" s="320"/>
    </row>
    <row r="69" spans="1:17" s="34" customFormat="1" ht="27.75" hidden="1" customHeight="1">
      <c r="A69" s="192">
        <v>8</v>
      </c>
      <c r="B69" s="322" t="s">
        <v>96</v>
      </c>
      <c r="C69" s="322"/>
      <c r="D69" s="322"/>
      <c r="E69" s="327"/>
      <c r="F69" s="182" t="s">
        <v>97</v>
      </c>
      <c r="G69" s="182"/>
      <c r="H69" s="325">
        <f t="shared" si="16"/>
        <v>0</v>
      </c>
      <c r="I69" s="326"/>
      <c r="J69" s="186" t="s">
        <v>77</v>
      </c>
      <c r="K69" s="186" t="e">
        <f>#REF!</f>
        <v>#REF!</v>
      </c>
      <c r="L69" s="186">
        <v>1</v>
      </c>
      <c r="M69" s="186" t="e">
        <f t="shared" si="17"/>
        <v>#REF!</v>
      </c>
      <c r="N69" s="193"/>
      <c r="O69" s="189" t="e">
        <f t="shared" si="18"/>
        <v>#REF!</v>
      </c>
      <c r="P69" s="320"/>
      <c r="Q69" s="320"/>
    </row>
    <row r="70" spans="1:17" s="34" customFormat="1" ht="27.75" hidden="1" customHeight="1">
      <c r="A70" s="192">
        <v>8</v>
      </c>
      <c r="B70" s="322" t="s">
        <v>96</v>
      </c>
      <c r="C70" s="323"/>
      <c r="D70" s="323"/>
      <c r="E70" s="324"/>
      <c r="F70" s="182" t="s">
        <v>97</v>
      </c>
      <c r="G70" s="182"/>
      <c r="H70" s="325">
        <f t="shared" si="16"/>
        <v>0</v>
      </c>
      <c r="I70" s="326"/>
      <c r="J70" s="186" t="s">
        <v>77</v>
      </c>
      <c r="K70" s="186" t="e">
        <f>#REF!</f>
        <v>#REF!</v>
      </c>
      <c r="L70" s="186">
        <v>1</v>
      </c>
      <c r="M70" s="186" t="e">
        <f t="shared" si="17"/>
        <v>#REF!</v>
      </c>
      <c r="N70" s="193"/>
      <c r="O70" s="189" t="e">
        <f t="shared" si="18"/>
        <v>#REF!</v>
      </c>
      <c r="P70" s="320"/>
      <c r="Q70" s="320"/>
    </row>
    <row r="71" spans="1:17" s="34" customFormat="1" ht="27.75" hidden="1" customHeight="1">
      <c r="A71" s="192">
        <v>8</v>
      </c>
      <c r="B71" s="322" t="s">
        <v>96</v>
      </c>
      <c r="C71" s="323"/>
      <c r="D71" s="323"/>
      <c r="E71" s="324"/>
      <c r="F71" s="182" t="s">
        <v>97</v>
      </c>
      <c r="G71" s="182"/>
      <c r="H71" s="325">
        <f t="shared" si="16"/>
        <v>0</v>
      </c>
      <c r="I71" s="326"/>
      <c r="J71" s="186" t="s">
        <v>77</v>
      </c>
      <c r="K71" s="186" t="e">
        <f>#REF!</f>
        <v>#REF!</v>
      </c>
      <c r="L71" s="194">
        <v>1</v>
      </c>
      <c r="M71" s="186" t="e">
        <f t="shared" si="17"/>
        <v>#REF!</v>
      </c>
      <c r="N71" s="193"/>
      <c r="O71" s="189" t="e">
        <f t="shared" ref="O71:O72" si="27">ROUNDUP(N71+M71,0)</f>
        <v>#REF!</v>
      </c>
      <c r="P71" s="320"/>
      <c r="Q71" s="320"/>
    </row>
    <row r="72" spans="1:17" s="34" customFormat="1" ht="27.75" hidden="1" customHeight="1">
      <c r="A72" s="192">
        <v>8</v>
      </c>
      <c r="B72" s="322" t="s">
        <v>96</v>
      </c>
      <c r="C72" s="323"/>
      <c r="D72" s="323"/>
      <c r="E72" s="324"/>
      <c r="F72" s="182" t="s">
        <v>97</v>
      </c>
      <c r="G72" s="182"/>
      <c r="H72" s="325">
        <f t="shared" si="16"/>
        <v>0</v>
      </c>
      <c r="I72" s="326"/>
      <c r="J72" s="186" t="s">
        <v>77</v>
      </c>
      <c r="K72" s="186" t="e">
        <f>#REF!</f>
        <v>#REF!</v>
      </c>
      <c r="L72" s="186">
        <v>1</v>
      </c>
      <c r="M72" s="186" t="e">
        <f t="shared" si="17"/>
        <v>#REF!</v>
      </c>
      <c r="N72" s="193"/>
      <c r="O72" s="189" t="e">
        <f t="shared" si="27"/>
        <v>#REF!</v>
      </c>
      <c r="P72" s="320"/>
      <c r="Q72" s="320"/>
    </row>
    <row r="73" spans="1:17" s="34" customFormat="1" ht="27.75" hidden="1" customHeight="1">
      <c r="A73" s="192">
        <v>9</v>
      </c>
      <c r="B73" s="322" t="s">
        <v>98</v>
      </c>
      <c r="C73" s="323"/>
      <c r="D73" s="323"/>
      <c r="E73" s="324"/>
      <c r="F73" s="182" t="s">
        <v>91</v>
      </c>
      <c r="G73" s="182"/>
      <c r="H73" s="325">
        <f t="shared" si="16"/>
        <v>0</v>
      </c>
      <c r="I73" s="326"/>
      <c r="J73" s="186" t="s">
        <v>77</v>
      </c>
      <c r="K73" s="186" t="e">
        <f>#REF!</f>
        <v>#REF!</v>
      </c>
      <c r="L73" s="186">
        <v>1.1000000000000001</v>
      </c>
      <c r="M73" s="186" t="e">
        <f t="shared" si="17"/>
        <v>#REF!</v>
      </c>
      <c r="N73" s="193"/>
      <c r="O73" s="189" t="e">
        <f t="shared" si="18"/>
        <v>#REF!</v>
      </c>
      <c r="P73" s="320"/>
      <c r="Q73" s="320"/>
    </row>
    <row r="74" spans="1:17" s="34" customFormat="1" ht="27.75" hidden="1" customHeight="1">
      <c r="A74" s="192">
        <v>9</v>
      </c>
      <c r="B74" s="322" t="s">
        <v>98</v>
      </c>
      <c r="C74" s="322"/>
      <c r="D74" s="322"/>
      <c r="E74" s="327"/>
      <c r="F74" s="182" t="s">
        <v>91</v>
      </c>
      <c r="G74" s="182"/>
      <c r="H74" s="325">
        <f t="shared" si="16"/>
        <v>0</v>
      </c>
      <c r="I74" s="326"/>
      <c r="J74" s="186" t="s">
        <v>77</v>
      </c>
      <c r="K74" s="186" t="e">
        <f>#REF!</f>
        <v>#REF!</v>
      </c>
      <c r="L74" s="186">
        <v>1.1000000000000001</v>
      </c>
      <c r="M74" s="186" t="e">
        <f t="shared" si="17"/>
        <v>#REF!</v>
      </c>
      <c r="N74" s="193"/>
      <c r="O74" s="189" t="e">
        <f t="shared" si="18"/>
        <v>#REF!</v>
      </c>
      <c r="P74" s="320"/>
      <c r="Q74" s="320"/>
    </row>
    <row r="75" spans="1:17" s="34" customFormat="1" ht="27.75" hidden="1" customHeight="1">
      <c r="A75" s="192">
        <v>9</v>
      </c>
      <c r="B75" s="322" t="s">
        <v>98</v>
      </c>
      <c r="C75" s="323"/>
      <c r="D75" s="323"/>
      <c r="E75" s="324"/>
      <c r="F75" s="182" t="s">
        <v>91</v>
      </c>
      <c r="G75" s="182"/>
      <c r="H75" s="325">
        <f t="shared" si="16"/>
        <v>0</v>
      </c>
      <c r="I75" s="326"/>
      <c r="J75" s="186" t="s">
        <v>77</v>
      </c>
      <c r="K75" s="186" t="e">
        <f>#REF!</f>
        <v>#REF!</v>
      </c>
      <c r="L75" s="194">
        <v>1.1000000000000001</v>
      </c>
      <c r="M75" s="186" t="e">
        <f t="shared" si="17"/>
        <v>#REF!</v>
      </c>
      <c r="N75" s="193"/>
      <c r="O75" s="189" t="e">
        <f t="shared" ref="O75:O76" si="28">ROUNDUP(N75+M75,0)</f>
        <v>#REF!</v>
      </c>
      <c r="P75" s="320"/>
      <c r="Q75" s="320"/>
    </row>
    <row r="76" spans="1:17" s="34" customFormat="1" ht="27.75" hidden="1" customHeight="1">
      <c r="A76" s="192">
        <v>9</v>
      </c>
      <c r="B76" s="322" t="s">
        <v>98</v>
      </c>
      <c r="C76" s="322"/>
      <c r="D76" s="322"/>
      <c r="E76" s="327"/>
      <c r="F76" s="182" t="s">
        <v>91</v>
      </c>
      <c r="G76" s="182"/>
      <c r="H76" s="325">
        <f t="shared" si="16"/>
        <v>0</v>
      </c>
      <c r="I76" s="326"/>
      <c r="J76" s="186" t="s">
        <v>77</v>
      </c>
      <c r="K76" s="186" t="e">
        <f>#REF!</f>
        <v>#REF!</v>
      </c>
      <c r="L76" s="186">
        <v>1.1000000000000001</v>
      </c>
      <c r="M76" s="186" t="e">
        <f t="shared" si="17"/>
        <v>#REF!</v>
      </c>
      <c r="N76" s="193"/>
      <c r="O76" s="189" t="e">
        <f t="shared" si="28"/>
        <v>#REF!</v>
      </c>
      <c r="P76" s="320"/>
      <c r="Q76" s="320"/>
    </row>
    <row r="77" spans="1:17" s="15" customFormat="1" ht="39.75" customHeight="1">
      <c r="A77" s="92"/>
      <c r="B77" s="92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</row>
    <row r="78" spans="1:17" s="15" customFormat="1" ht="33" customHeight="1">
      <c r="B78" s="87" t="s">
        <v>99</v>
      </c>
      <c r="C78" s="88"/>
      <c r="D78" s="89"/>
      <c r="E78" s="89"/>
      <c r="F78" s="89"/>
      <c r="G78" s="90"/>
      <c r="H78" s="89"/>
      <c r="I78" s="89"/>
      <c r="J78" s="321" t="s">
        <v>100</v>
      </c>
      <c r="K78" s="321"/>
      <c r="L78" s="321"/>
      <c r="M78" s="321"/>
      <c r="N78" s="321"/>
      <c r="O78" s="33"/>
      <c r="P78" s="33"/>
      <c r="Q78" s="34"/>
    </row>
    <row r="79" spans="1:17" s="92" customFormat="1" ht="54.6" customHeight="1">
      <c r="A79" s="92">
        <v>1</v>
      </c>
      <c r="B79" s="94" t="s">
        <v>101</v>
      </c>
      <c r="C79" s="98" t="s">
        <v>263</v>
      </c>
      <c r="D79" s="15"/>
      <c r="E79" s="15"/>
      <c r="F79" s="15"/>
      <c r="G79" s="35"/>
      <c r="H79" s="35"/>
      <c r="I79" s="35"/>
      <c r="J79" s="35"/>
      <c r="K79" s="19"/>
      <c r="L79" s="19"/>
      <c r="M79" s="35"/>
      <c r="N79" s="35"/>
      <c r="O79" s="35"/>
      <c r="P79" s="35"/>
      <c r="Q79" s="35"/>
    </row>
    <row r="80" spans="1:17" s="15" customFormat="1" ht="34.5" customHeight="1">
      <c r="A80" s="92"/>
      <c r="B80" s="345" t="s">
        <v>103</v>
      </c>
      <c r="C80" s="346"/>
      <c r="D80" s="346"/>
      <c r="E80" s="346"/>
      <c r="F80" s="346"/>
      <c r="G80" s="346"/>
      <c r="H80" s="346"/>
      <c r="I80" s="349"/>
      <c r="J80" s="35"/>
      <c r="K80" s="19"/>
      <c r="L80" s="19"/>
      <c r="M80" s="35"/>
      <c r="N80" s="35"/>
      <c r="O80" s="35"/>
      <c r="P80" s="35"/>
      <c r="Q80" s="35"/>
    </row>
    <row r="81" spans="1:17" s="15" customFormat="1" ht="59.25" customHeight="1">
      <c r="A81" s="92"/>
      <c r="B81" s="351" t="s">
        <v>68</v>
      </c>
      <c r="C81" s="352"/>
      <c r="D81" s="353" t="s">
        <v>104</v>
      </c>
      <c r="E81" s="354"/>
      <c r="F81" s="354"/>
      <c r="G81" s="354"/>
      <c r="H81" s="354"/>
      <c r="I81" s="355"/>
      <c r="J81" s="35"/>
      <c r="K81" s="35"/>
      <c r="L81" s="35"/>
      <c r="M81" s="35"/>
      <c r="N81" s="35"/>
      <c r="O81" s="35"/>
      <c r="P81" s="35"/>
      <c r="Q81" s="35"/>
    </row>
    <row r="82" spans="1:17" s="15" customFormat="1" ht="78.599999999999994" customHeight="1">
      <c r="A82" s="92"/>
      <c r="B82" s="350" t="str">
        <f>D19</f>
        <v>BLACK</v>
      </c>
      <c r="C82" s="350" t="e">
        <f>#REF!</f>
        <v>#REF!</v>
      </c>
      <c r="D82" s="383" t="s">
        <v>262</v>
      </c>
      <c r="E82" s="384"/>
      <c r="F82" s="384"/>
      <c r="G82" s="384"/>
      <c r="H82" s="384"/>
      <c r="I82" s="385"/>
      <c r="J82" s="35"/>
      <c r="K82" s="35"/>
      <c r="L82" s="35"/>
      <c r="M82" s="35"/>
      <c r="N82" s="35"/>
      <c r="O82" s="35"/>
    </row>
    <row r="83" spans="1:17" s="15" customFormat="1" ht="33"/>
    <row r="84" spans="1:17" s="15" customFormat="1" ht="33">
      <c r="A84" s="92"/>
      <c r="B84" s="345"/>
      <c r="C84" s="346"/>
      <c r="D84" s="347"/>
      <c r="E84" s="347"/>
      <c r="F84" s="347"/>
      <c r="G84" s="347"/>
      <c r="H84" s="347"/>
      <c r="I84" s="348"/>
      <c r="J84" s="35"/>
      <c r="K84" s="35"/>
      <c r="L84" s="35"/>
    </row>
    <row r="85" spans="1:17" s="15" customFormat="1" ht="40.5" customHeight="1">
      <c r="A85" s="92"/>
      <c r="B85" s="327"/>
      <c r="C85" s="335"/>
      <c r="D85" s="265" t="s">
        <v>36</v>
      </c>
      <c r="E85" s="265" t="s">
        <v>37</v>
      </c>
      <c r="F85" s="265" t="s">
        <v>38</v>
      </c>
      <c r="G85" s="265" t="s">
        <v>39</v>
      </c>
      <c r="H85" s="265" t="s">
        <v>40</v>
      </c>
      <c r="I85" s="265" t="s">
        <v>41</v>
      </c>
      <c r="J85" s="35"/>
    </row>
    <row r="86" spans="1:17" s="15" customFormat="1" ht="178.5" customHeight="1">
      <c r="A86" s="92"/>
      <c r="B86" s="344" t="s">
        <v>264</v>
      </c>
      <c r="C86" s="344"/>
      <c r="D86" s="274" t="s">
        <v>265</v>
      </c>
      <c r="E86" s="274"/>
      <c r="F86" s="274" t="s">
        <v>265</v>
      </c>
      <c r="G86" s="274"/>
      <c r="H86" s="274" t="s">
        <v>265</v>
      </c>
      <c r="I86" s="274"/>
      <c r="J86" s="35"/>
    </row>
    <row r="87" spans="1:17" s="15" customFormat="1" ht="12.75" customHeight="1">
      <c r="A87" s="92"/>
      <c r="B87" s="92"/>
      <c r="C87" s="92"/>
      <c r="D87" s="92"/>
      <c r="E87" s="92"/>
      <c r="F87" s="92"/>
      <c r="G87" s="92"/>
      <c r="H87" s="92"/>
      <c r="I87" s="92"/>
      <c r="J87" s="35"/>
      <c r="K87" s="35"/>
      <c r="L87" s="35"/>
      <c r="M87" s="35"/>
      <c r="N87" s="35"/>
      <c r="O87" s="35"/>
      <c r="P87" s="35"/>
      <c r="Q87" s="35"/>
    </row>
    <row r="88" spans="1:17" s="92" customFormat="1" ht="40.5" customHeight="1">
      <c r="A88" s="16">
        <v>2</v>
      </c>
      <c r="B88" s="94" t="s">
        <v>105</v>
      </c>
      <c r="C88" s="343" t="s">
        <v>106</v>
      </c>
      <c r="D88" s="343"/>
      <c r="E88" s="343"/>
      <c r="F88" s="343"/>
      <c r="G88" s="35"/>
      <c r="H88" s="35"/>
      <c r="I88" s="35"/>
      <c r="J88" s="35"/>
      <c r="K88" s="19"/>
      <c r="L88" s="19"/>
      <c r="M88" s="35"/>
      <c r="N88" s="35"/>
      <c r="O88" s="35"/>
      <c r="P88" s="35"/>
      <c r="Q88" s="35"/>
    </row>
    <row r="89" spans="1:17" s="15" customFormat="1" ht="33" hidden="1">
      <c r="A89" s="92"/>
      <c r="B89" s="345" t="s">
        <v>103</v>
      </c>
      <c r="C89" s="346"/>
      <c r="D89" s="346"/>
      <c r="E89" s="346"/>
      <c r="F89" s="346"/>
      <c r="G89" s="346"/>
      <c r="H89" s="346"/>
      <c r="I89" s="349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63" hidden="1" customHeight="1">
      <c r="A90" s="92"/>
      <c r="B90" s="351" t="s">
        <v>68</v>
      </c>
      <c r="C90" s="352"/>
      <c r="D90" s="353" t="s">
        <v>104</v>
      </c>
      <c r="E90" s="354"/>
      <c r="F90" s="354"/>
      <c r="G90" s="354"/>
      <c r="H90" s="354"/>
      <c r="I90" s="355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40.5" hidden="1" customHeight="1">
      <c r="A91" s="92"/>
      <c r="B91" s="350"/>
      <c r="C91" s="350"/>
      <c r="D91" s="386"/>
      <c r="E91" s="387"/>
      <c r="F91" s="387"/>
      <c r="G91" s="387"/>
      <c r="H91" s="387"/>
      <c r="I91" s="388"/>
      <c r="J91" s="35"/>
      <c r="K91" s="35"/>
      <c r="L91" s="35"/>
      <c r="M91" s="35"/>
      <c r="N91" s="35"/>
      <c r="O91" s="35"/>
    </row>
    <row r="92" spans="1:17" s="15" customFormat="1" ht="40.5" hidden="1" customHeight="1">
      <c r="A92" s="92"/>
      <c r="B92" s="198"/>
      <c r="C92" s="199"/>
      <c r="D92" s="200"/>
      <c r="E92" s="183"/>
      <c r="F92" s="183"/>
      <c r="G92" s="183"/>
      <c r="H92" s="183"/>
      <c r="I92" s="184"/>
      <c r="J92" s="35"/>
      <c r="K92" s="35"/>
      <c r="L92" s="35"/>
      <c r="M92" s="35"/>
      <c r="N92" s="35"/>
      <c r="O92" s="35"/>
    </row>
    <row r="93" spans="1:17" s="15" customFormat="1" ht="33" hidden="1">
      <c r="A93" s="92"/>
      <c r="B93" s="345" t="s">
        <v>107</v>
      </c>
      <c r="C93" s="346"/>
      <c r="D93" s="347"/>
      <c r="E93" s="347"/>
      <c r="F93" s="347"/>
      <c r="G93" s="347"/>
      <c r="H93" s="347"/>
      <c r="I93" s="348"/>
      <c r="J93" s="35"/>
      <c r="K93" s="35"/>
      <c r="L93" s="35"/>
    </row>
    <row r="94" spans="1:17" s="15" customFormat="1" ht="56.25" hidden="1" customHeight="1">
      <c r="A94" s="92"/>
      <c r="B94" s="327"/>
      <c r="C94" s="335"/>
      <c r="D94" s="265" t="s">
        <v>36</v>
      </c>
      <c r="E94" s="265" t="s">
        <v>37</v>
      </c>
      <c r="F94" s="265" t="s">
        <v>38</v>
      </c>
      <c r="G94" s="265" t="s">
        <v>39</v>
      </c>
      <c r="H94" s="265" t="s">
        <v>40</v>
      </c>
      <c r="I94" s="265" t="s">
        <v>41</v>
      </c>
      <c r="J94" s="35"/>
    </row>
    <row r="95" spans="1:17" s="15" customFormat="1" ht="96.75" hidden="1" customHeight="1">
      <c r="A95" s="92"/>
      <c r="B95" s="344" t="s">
        <v>108</v>
      </c>
      <c r="C95" s="344"/>
      <c r="D95" s="356"/>
      <c r="E95" s="357"/>
      <c r="F95" s="357"/>
      <c r="G95" s="357"/>
      <c r="H95" s="357"/>
      <c r="I95" s="358"/>
      <c r="J95" s="35"/>
    </row>
    <row r="96" spans="1:17" s="15" customFormat="1" ht="33">
      <c r="A96" s="92"/>
      <c r="B96" s="92"/>
      <c r="C96" s="92"/>
      <c r="D96" s="92"/>
      <c r="E96" s="92"/>
      <c r="F96" s="92"/>
      <c r="G96" s="92"/>
      <c r="H96" s="92"/>
      <c r="I96" s="92"/>
      <c r="J96" s="35"/>
      <c r="K96" s="35"/>
      <c r="L96" s="35"/>
      <c r="M96" s="35"/>
      <c r="N96" s="35"/>
      <c r="O96" s="35"/>
      <c r="P96" s="35"/>
      <c r="Q96" s="35"/>
    </row>
    <row r="97" spans="1:17" s="92" customFormat="1" ht="48.6" customHeight="1">
      <c r="A97" s="16">
        <v>3</v>
      </c>
      <c r="B97" s="94" t="s">
        <v>109</v>
      </c>
      <c r="C97" s="18" t="s">
        <v>110</v>
      </c>
      <c r="D97" s="18"/>
      <c r="E97" s="18"/>
      <c r="F97" s="18"/>
      <c r="G97" s="35"/>
      <c r="H97" s="35"/>
      <c r="I97" s="35"/>
      <c r="J97" s="35"/>
      <c r="K97" s="19"/>
      <c r="L97" s="19"/>
      <c r="M97" s="35"/>
      <c r="N97" s="35"/>
      <c r="O97" s="35"/>
      <c r="P97" s="35"/>
      <c r="Q97" s="35"/>
    </row>
    <row r="98" spans="1:17" s="15" customFormat="1" ht="36.6" hidden="1" customHeight="1">
      <c r="A98" s="92"/>
      <c r="B98" s="351" t="s">
        <v>68</v>
      </c>
      <c r="C98" s="352"/>
      <c r="D98" s="353" t="s">
        <v>104</v>
      </c>
      <c r="E98" s="354"/>
      <c r="F98" s="354"/>
      <c r="G98" s="354"/>
      <c r="H98" s="354"/>
      <c r="I98" s="355"/>
      <c r="J98" s="35"/>
      <c r="K98" s="35"/>
      <c r="L98" s="35"/>
      <c r="M98" s="35"/>
      <c r="N98" s="35"/>
      <c r="O98" s="35"/>
      <c r="P98" s="35"/>
      <c r="Q98" s="35"/>
    </row>
    <row r="99" spans="1:17" s="15" customFormat="1" ht="77.099999999999994" hidden="1" customHeight="1">
      <c r="A99" s="92"/>
      <c r="B99" s="350" t="e">
        <f>#REF!</f>
        <v>#REF!</v>
      </c>
      <c r="C99" s="350" t="e">
        <f>#REF!</f>
        <v>#REF!</v>
      </c>
      <c r="D99" s="383" t="s">
        <v>111</v>
      </c>
      <c r="E99" s="384"/>
      <c r="F99" s="384"/>
      <c r="G99" s="384"/>
      <c r="H99" s="384"/>
      <c r="I99" s="385"/>
      <c r="J99" s="35"/>
      <c r="K99" s="35"/>
      <c r="L99" s="35"/>
      <c r="M99" s="35"/>
      <c r="N99" s="35"/>
      <c r="O99" s="35"/>
    </row>
    <row r="100" spans="1:17" s="15" customFormat="1" ht="77.099999999999994" hidden="1" customHeight="1">
      <c r="A100" s="92"/>
      <c r="B100" s="350" t="e">
        <f>#REF!</f>
        <v>#REF!</v>
      </c>
      <c r="C100" s="350"/>
      <c r="D100" s="383" t="s">
        <v>112</v>
      </c>
      <c r="E100" s="384"/>
      <c r="F100" s="384"/>
      <c r="G100" s="384"/>
      <c r="H100" s="384"/>
      <c r="I100" s="385"/>
      <c r="J100" s="35"/>
      <c r="K100" s="35"/>
      <c r="L100" s="35"/>
      <c r="M100" s="35"/>
      <c r="N100" s="35"/>
      <c r="O100" s="35"/>
    </row>
    <row r="101" spans="1:17" s="15" customFormat="1" ht="77.099999999999994" hidden="1" customHeight="1">
      <c r="A101" s="92"/>
      <c r="B101" s="350" t="e">
        <f>#REF!</f>
        <v>#REF!</v>
      </c>
      <c r="C101" s="350" t="e">
        <f>#REF!</f>
        <v>#REF!</v>
      </c>
      <c r="D101" s="383" t="s">
        <v>111</v>
      </c>
      <c r="E101" s="384"/>
      <c r="F101" s="384"/>
      <c r="G101" s="384"/>
      <c r="H101" s="384"/>
      <c r="I101" s="385"/>
      <c r="J101" s="35"/>
      <c r="K101" s="35"/>
      <c r="L101" s="35"/>
      <c r="M101" s="35"/>
      <c r="N101" s="35"/>
      <c r="O101" s="35"/>
    </row>
    <row r="102" spans="1:17" s="15" customFormat="1" ht="77.099999999999994" hidden="1" customHeight="1">
      <c r="A102" s="92"/>
      <c r="B102" s="350" t="e">
        <f>#REF!</f>
        <v>#REF!</v>
      </c>
      <c r="C102" s="350" t="e">
        <f>#REF!</f>
        <v>#REF!</v>
      </c>
      <c r="D102" s="383" t="s">
        <v>112</v>
      </c>
      <c r="E102" s="384"/>
      <c r="F102" s="384"/>
      <c r="G102" s="384"/>
      <c r="H102" s="384"/>
      <c r="I102" s="385"/>
      <c r="J102" s="35"/>
      <c r="K102" s="35"/>
      <c r="L102" s="35"/>
      <c r="M102" s="35"/>
      <c r="N102" s="35"/>
      <c r="O102" s="35"/>
    </row>
    <row r="103" spans="1:17" s="15" customFormat="1" ht="18.75" customHeight="1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39.75" customHeight="1">
      <c r="B104" s="321" t="s">
        <v>113</v>
      </c>
      <c r="C104" s="321"/>
      <c r="D104" s="321"/>
      <c r="E104" s="321"/>
      <c r="G104" s="35"/>
      <c r="N104" s="34"/>
      <c r="O104" s="33"/>
      <c r="P104" s="33"/>
      <c r="Q104" s="34"/>
    </row>
    <row r="105" spans="1:17" s="15" customFormat="1" ht="35.25" customHeight="1">
      <c r="A105" s="92">
        <v>1</v>
      </c>
      <c r="B105" s="95" t="s">
        <v>114</v>
      </c>
      <c r="C105" s="92"/>
      <c r="D105" s="92"/>
      <c r="G105" s="35"/>
      <c r="N105" s="34"/>
      <c r="O105" s="33"/>
      <c r="P105" s="33"/>
      <c r="Q105" s="34"/>
    </row>
    <row r="106" spans="1:17" s="15" customFormat="1" ht="35.25" customHeight="1">
      <c r="A106" s="92">
        <v>2</v>
      </c>
      <c r="B106" s="95" t="s">
        <v>115</v>
      </c>
      <c r="C106" s="92"/>
      <c r="D106" s="92"/>
      <c r="G106" s="35"/>
      <c r="N106" s="34"/>
      <c r="O106" s="33"/>
      <c r="P106" s="33"/>
      <c r="Q106" s="34"/>
    </row>
    <row r="107" spans="1:17" s="15" customFormat="1" ht="35.25" customHeight="1">
      <c r="A107" s="92">
        <v>3</v>
      </c>
      <c r="B107" s="95" t="s">
        <v>116</v>
      </c>
      <c r="C107" s="92"/>
      <c r="D107" s="92"/>
      <c r="G107" s="35"/>
      <c r="N107" s="34"/>
      <c r="O107" s="33"/>
      <c r="P107" s="33"/>
      <c r="Q107" s="34"/>
    </row>
    <row r="108" spans="1:17" s="18" customFormat="1" ht="33">
      <c r="A108" s="16"/>
      <c r="B108" s="266" t="s">
        <v>117</v>
      </c>
      <c r="C108" s="267" t="s">
        <v>36</v>
      </c>
      <c r="D108" s="267" t="s">
        <v>37</v>
      </c>
      <c r="E108" s="267" t="s">
        <v>38</v>
      </c>
      <c r="F108" s="267" t="s">
        <v>39</v>
      </c>
      <c r="G108" s="267" t="s">
        <v>40</v>
      </c>
      <c r="H108" s="267" t="s">
        <v>41</v>
      </c>
      <c r="I108" s="254" t="s">
        <v>42</v>
      </c>
      <c r="M108" s="36"/>
      <c r="N108" s="37"/>
      <c r="O108" s="37"/>
      <c r="P108" s="36"/>
    </row>
    <row r="109" spans="1:17" s="18" customFormat="1" ht="50.1" customHeight="1">
      <c r="A109" s="16"/>
      <c r="B109" s="266" t="s">
        <v>118</v>
      </c>
      <c r="C109" s="189">
        <v>1</v>
      </c>
      <c r="D109" s="189">
        <v>0</v>
      </c>
      <c r="E109" s="189">
        <v>2</v>
      </c>
      <c r="F109" s="189">
        <v>2</v>
      </c>
      <c r="G109" s="189">
        <v>0</v>
      </c>
      <c r="H109" s="189">
        <v>0</v>
      </c>
      <c r="I109" s="255">
        <f>SUM(C109:H109)</f>
        <v>5</v>
      </c>
      <c r="M109" s="36"/>
      <c r="N109" s="37"/>
      <c r="O109" s="37"/>
      <c r="P109" s="36"/>
    </row>
    <row r="110" spans="1:17" s="96" customFormat="1" ht="40.5" customHeight="1">
      <c r="A110" s="341"/>
      <c r="B110" s="342"/>
      <c r="C110" s="342"/>
      <c r="D110" s="342"/>
      <c r="E110" s="342"/>
      <c r="F110" s="342"/>
      <c r="G110" s="342"/>
      <c r="H110" s="342"/>
      <c r="I110" s="342"/>
      <c r="J110" s="342"/>
      <c r="K110" s="342"/>
      <c r="L110" s="342"/>
      <c r="M110" s="342"/>
      <c r="N110" s="342"/>
      <c r="O110" s="342"/>
      <c r="P110" s="342"/>
      <c r="Q110" s="342"/>
    </row>
    <row r="111" spans="1:17" s="96" customFormat="1" ht="67.5">
      <c r="B111" s="302" t="s">
        <v>266</v>
      </c>
      <c r="G111" s="97"/>
    </row>
    <row r="112" spans="1:17" s="96" customFormat="1" ht="40.5">
      <c r="B112" s="303" t="s">
        <v>267</v>
      </c>
      <c r="C112" s="304"/>
      <c r="D112" s="304"/>
      <c r="E112" s="304"/>
      <c r="F112" s="304"/>
      <c r="G112" s="305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</row>
    <row r="113" spans="2:17" s="96" customFormat="1" ht="40.5">
      <c r="B113" s="303" t="s">
        <v>268</v>
      </c>
      <c r="C113" s="304"/>
      <c r="D113" s="304"/>
      <c r="E113" s="304"/>
      <c r="F113" s="304"/>
      <c r="G113" s="305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</row>
    <row r="114" spans="2:17" s="96" customFormat="1" ht="144.75" customHeight="1">
      <c r="B114" s="389" t="s">
        <v>269</v>
      </c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</row>
    <row r="115" spans="2:17" s="96" customFormat="1" ht="108.75" customHeight="1">
      <c r="B115" s="390" t="s">
        <v>270</v>
      </c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</row>
    <row r="116" spans="2:17" s="96" customFormat="1" ht="40.5">
      <c r="B116" s="303" t="s">
        <v>209</v>
      </c>
      <c r="G116" s="97"/>
    </row>
    <row r="117" spans="2:17" s="96" customFormat="1" ht="33">
      <c r="G117" s="97"/>
    </row>
    <row r="118" spans="2:17" s="96" customFormat="1" ht="33">
      <c r="G118" s="97"/>
    </row>
    <row r="119" spans="2:17" s="96" customFormat="1" ht="33">
      <c r="G119" s="97"/>
    </row>
  </sheetData>
  <autoFilter ref="A33:R7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80">
    <mergeCell ref="B114:Q114"/>
    <mergeCell ref="B115:Q115"/>
    <mergeCell ref="D102:I102"/>
    <mergeCell ref="A33:E33"/>
    <mergeCell ref="B34:E34"/>
    <mergeCell ref="H33:I33"/>
    <mergeCell ref="B41:E41"/>
    <mergeCell ref="H41:I41"/>
    <mergeCell ref="B98:C98"/>
    <mergeCell ref="D98:I98"/>
    <mergeCell ref="B99:C99"/>
    <mergeCell ref="D99:I99"/>
    <mergeCell ref="B100:C100"/>
    <mergeCell ref="D100:I100"/>
    <mergeCell ref="B46:E46"/>
    <mergeCell ref="H46:I46"/>
    <mergeCell ref="H45:I45"/>
    <mergeCell ref="B101:C101"/>
    <mergeCell ref="D101:I101"/>
    <mergeCell ref="B38:E38"/>
    <mergeCell ref="H38:I38"/>
    <mergeCell ref="B42:E42"/>
    <mergeCell ref="H42:I42"/>
    <mergeCell ref="H63:I63"/>
    <mergeCell ref="B81:C81"/>
    <mergeCell ref="D81:I81"/>
    <mergeCell ref="B82:C82"/>
    <mergeCell ref="D82:I82"/>
    <mergeCell ref="D91:I91"/>
    <mergeCell ref="H67:I67"/>
    <mergeCell ref="B69:E69"/>
    <mergeCell ref="B73:E73"/>
    <mergeCell ref="H73:I73"/>
    <mergeCell ref="B72:E72"/>
    <mergeCell ref="H72:I72"/>
    <mergeCell ref="B95:C95"/>
    <mergeCell ref="D95:I95"/>
    <mergeCell ref="B94:C94"/>
    <mergeCell ref="B102:C102"/>
    <mergeCell ref="H34:I34"/>
    <mergeCell ref="P33:Q33"/>
    <mergeCell ref="P34:Q34"/>
    <mergeCell ref="A29:Q29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6:Q27"/>
    <mergeCell ref="D11:F11"/>
    <mergeCell ref="B13:F13"/>
    <mergeCell ref="N28:Q28"/>
    <mergeCell ref="A28:C28"/>
    <mergeCell ref="B64:E64"/>
    <mergeCell ref="H64:I64"/>
    <mergeCell ref="B62:E62"/>
    <mergeCell ref="H62:I62"/>
    <mergeCell ref="B61:E61"/>
    <mergeCell ref="H61:I61"/>
    <mergeCell ref="A110:Q110"/>
    <mergeCell ref="B70:E70"/>
    <mergeCell ref="H70:I70"/>
    <mergeCell ref="C88:F88"/>
    <mergeCell ref="B85:C85"/>
    <mergeCell ref="B86:C86"/>
    <mergeCell ref="B84:I84"/>
    <mergeCell ref="B104:E104"/>
    <mergeCell ref="B80:I80"/>
    <mergeCell ref="B93:I93"/>
    <mergeCell ref="B74:E74"/>
    <mergeCell ref="H74:I74"/>
    <mergeCell ref="B75:E75"/>
    <mergeCell ref="H75:I75"/>
    <mergeCell ref="B76:E76"/>
    <mergeCell ref="H76:I76"/>
    <mergeCell ref="B89:I89"/>
    <mergeCell ref="B91:C91"/>
    <mergeCell ref="B90:C90"/>
    <mergeCell ref="D90:I90"/>
    <mergeCell ref="B66:E66"/>
    <mergeCell ref="H66:I66"/>
    <mergeCell ref="H65:I65"/>
    <mergeCell ref="H69:I69"/>
    <mergeCell ref="B65:E65"/>
    <mergeCell ref="B63:E63"/>
    <mergeCell ref="B68:E68"/>
    <mergeCell ref="H68:I68"/>
    <mergeCell ref="B71:E71"/>
    <mergeCell ref="H71:I71"/>
    <mergeCell ref="B67:E67"/>
    <mergeCell ref="H58:I58"/>
    <mergeCell ref="B56:E56"/>
    <mergeCell ref="H50:I50"/>
    <mergeCell ref="H57:I57"/>
    <mergeCell ref="H53:I53"/>
    <mergeCell ref="B52:E52"/>
    <mergeCell ref="H52:I52"/>
    <mergeCell ref="B51:E51"/>
    <mergeCell ref="H51:I51"/>
    <mergeCell ref="B53:E53"/>
    <mergeCell ref="B54:E54"/>
    <mergeCell ref="H54:I54"/>
    <mergeCell ref="H49:I49"/>
    <mergeCell ref="B50:E50"/>
    <mergeCell ref="B55:E55"/>
    <mergeCell ref="H55:I55"/>
    <mergeCell ref="H56:I56"/>
    <mergeCell ref="B57:E57"/>
    <mergeCell ref="B49:E49"/>
    <mergeCell ref="P41:Q41"/>
    <mergeCell ref="P36:Q36"/>
    <mergeCell ref="P42:Q42"/>
    <mergeCell ref="B47:E47"/>
    <mergeCell ref="H36:I36"/>
    <mergeCell ref="H47:I47"/>
    <mergeCell ref="B37:E37"/>
    <mergeCell ref="A40:E40"/>
    <mergeCell ref="H40:I40"/>
    <mergeCell ref="B36:E36"/>
    <mergeCell ref="P44:Q44"/>
    <mergeCell ref="P45:Q45"/>
    <mergeCell ref="P46:Q46"/>
    <mergeCell ref="P47:Q47"/>
    <mergeCell ref="P38:Q38"/>
    <mergeCell ref="B43:E43"/>
    <mergeCell ref="H43:I43"/>
    <mergeCell ref="B30:C30"/>
    <mergeCell ref="N30:Q30"/>
    <mergeCell ref="B31:C31"/>
    <mergeCell ref="N31:Q31"/>
    <mergeCell ref="H37:I37"/>
    <mergeCell ref="P37:Q37"/>
    <mergeCell ref="P40:Q40"/>
    <mergeCell ref="B35:E35"/>
    <mergeCell ref="H35:I35"/>
    <mergeCell ref="B44:E44"/>
    <mergeCell ref="H44:I44"/>
    <mergeCell ref="P64:Q64"/>
    <mergeCell ref="P65:Q65"/>
    <mergeCell ref="P52:Q52"/>
    <mergeCell ref="P53:Q53"/>
    <mergeCell ref="P54:Q54"/>
    <mergeCell ref="P55:Q55"/>
    <mergeCell ref="P43:Q43"/>
    <mergeCell ref="P51:Q51"/>
    <mergeCell ref="P56:Q56"/>
    <mergeCell ref="P48:Q48"/>
    <mergeCell ref="P49:Q49"/>
    <mergeCell ref="P50:Q50"/>
    <mergeCell ref="B45:E45"/>
    <mergeCell ref="B48:E48"/>
    <mergeCell ref="H48:I48"/>
    <mergeCell ref="B59:E59"/>
    <mergeCell ref="H59:I59"/>
    <mergeCell ref="B60:E60"/>
    <mergeCell ref="H60:I60"/>
    <mergeCell ref="B58:E58"/>
    <mergeCell ref="P57:Q57"/>
    <mergeCell ref="P58:Q58"/>
    <mergeCell ref="P59:Q59"/>
    <mergeCell ref="J78:N78"/>
    <mergeCell ref="P73:Q73"/>
    <mergeCell ref="P74:Q74"/>
    <mergeCell ref="P75:Q75"/>
    <mergeCell ref="P76:Q76"/>
    <mergeCell ref="P69:Q69"/>
    <mergeCell ref="P70:Q70"/>
    <mergeCell ref="P71:Q71"/>
    <mergeCell ref="P72:Q72"/>
    <mergeCell ref="P60:Q60"/>
    <mergeCell ref="P61:Q61"/>
    <mergeCell ref="P62:Q62"/>
    <mergeCell ref="P63:Q63"/>
    <mergeCell ref="P66:Q66"/>
    <mergeCell ref="P67:Q67"/>
    <mergeCell ref="P68:Q6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28515625" defaultRowHeight="16.5"/>
  <cols>
    <col min="1" max="1" width="8.42578125" style="38" customWidth="1"/>
    <col min="2" max="2" width="25" style="38" customWidth="1"/>
    <col min="3" max="3" width="24.28515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28515625" style="38" customWidth="1"/>
    <col min="12" max="12" width="18.7109375" style="38" customWidth="1"/>
    <col min="13" max="13" width="14.28515625" style="38" customWidth="1"/>
    <col min="14" max="15" width="13.42578125" style="38" customWidth="1"/>
    <col min="16" max="16" width="24.28515625" style="38" customWidth="1"/>
    <col min="17" max="17" width="14.7109375" style="38" bestFit="1" customWidth="1"/>
    <col min="18" max="16384" width="9.28515625" style="38"/>
  </cols>
  <sheetData>
    <row r="1" spans="1:16" s="4" customFormat="1" ht="40.15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64" t="s">
        <v>0</v>
      </c>
      <c r="N1" s="364" t="s">
        <v>0</v>
      </c>
      <c r="O1" s="365" t="s">
        <v>1</v>
      </c>
      <c r="P1" s="365"/>
    </row>
    <row r="2" spans="1:16" s="4" customFormat="1" ht="40.1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64" t="s">
        <v>2</v>
      </c>
      <c r="N2" s="364" t="s">
        <v>2</v>
      </c>
      <c r="O2" s="366" t="s">
        <v>3</v>
      </c>
      <c r="P2" s="366"/>
    </row>
    <row r="3" spans="1:16" s="4" customFormat="1" ht="40.1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64" t="s">
        <v>4</v>
      </c>
      <c r="N3" s="364" t="s">
        <v>4</v>
      </c>
      <c r="O3" s="367" t="s">
        <v>5</v>
      </c>
      <c r="P3" s="365"/>
    </row>
    <row r="4" spans="1:16" s="5" customFormat="1" ht="33" customHeight="1" thickBot="1">
      <c r="B4" s="6" t="s">
        <v>119</v>
      </c>
      <c r="G4" s="7"/>
    </row>
    <row r="5" spans="1:16" s="5" customFormat="1" ht="58.15" customHeight="1">
      <c r="B5" s="8" t="s">
        <v>7</v>
      </c>
      <c r="C5" s="8"/>
      <c r="D5" s="6"/>
      <c r="F5" s="9"/>
      <c r="G5" s="369" t="s">
        <v>120</v>
      </c>
      <c r="H5" s="370"/>
      <c r="I5" s="370"/>
      <c r="J5" s="370"/>
      <c r="K5" s="370"/>
      <c r="L5" s="371"/>
    </row>
    <row r="6" spans="1:16" s="10" customFormat="1" ht="58.15" customHeight="1">
      <c r="B6" s="11" t="s">
        <v>8</v>
      </c>
      <c r="C6" s="11"/>
      <c r="D6" s="12" t="s">
        <v>121</v>
      </c>
      <c r="E6" s="14"/>
      <c r="F6" s="11"/>
      <c r="G6" s="372"/>
      <c r="H6" s="373"/>
      <c r="I6" s="373"/>
      <c r="J6" s="373"/>
      <c r="K6" s="373"/>
      <c r="L6" s="374"/>
      <c r="M6" s="13"/>
      <c r="N6" s="13"/>
      <c r="O6" s="13"/>
      <c r="P6" s="13"/>
    </row>
    <row r="7" spans="1:16" s="10" customFormat="1" ht="58.15" customHeight="1">
      <c r="B7" s="11" t="s">
        <v>10</v>
      </c>
      <c r="C7" s="11"/>
      <c r="D7" s="12" t="s">
        <v>122</v>
      </c>
      <c r="E7" s="12"/>
      <c r="F7" s="11"/>
      <c r="G7" s="372"/>
      <c r="H7" s="373"/>
      <c r="I7" s="373"/>
      <c r="J7" s="373"/>
      <c r="K7" s="373"/>
      <c r="L7" s="374"/>
      <c r="M7" s="13"/>
      <c r="N7" s="13"/>
      <c r="O7" s="13"/>
      <c r="P7" s="13"/>
    </row>
    <row r="8" spans="1:16" s="10" customFormat="1" ht="58.15" customHeight="1" thickBot="1">
      <c r="B8" s="11" t="s">
        <v>12</v>
      </c>
      <c r="C8" s="11"/>
      <c r="D8" s="368" t="s">
        <v>123</v>
      </c>
      <c r="E8" s="368"/>
      <c r="F8" s="368"/>
      <c r="G8" s="375"/>
      <c r="H8" s="376"/>
      <c r="I8" s="376"/>
      <c r="J8" s="376"/>
      <c r="K8" s="376"/>
      <c r="L8" s="377"/>
      <c r="M8" s="13"/>
      <c r="N8" s="13"/>
      <c r="O8" s="13"/>
      <c r="P8" s="13"/>
    </row>
    <row r="9" spans="1:16" s="15" customFormat="1" ht="33">
      <c r="B9" s="16" t="s">
        <v>14</v>
      </c>
      <c r="C9" s="16"/>
      <c r="D9" s="137" t="s">
        <v>124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256" t="s">
        <v>16</v>
      </c>
      <c r="C10" s="256"/>
      <c r="D10" s="136" t="s">
        <v>125</v>
      </c>
      <c r="E10" s="136"/>
      <c r="F10" s="136"/>
      <c r="G10" s="257"/>
      <c r="H10" s="136"/>
      <c r="I10" s="185"/>
      <c r="J10" s="185" t="s">
        <v>18</v>
      </c>
      <c r="K10" s="185"/>
      <c r="L10" s="185" t="s">
        <v>126</v>
      </c>
      <c r="M10" s="251"/>
      <c r="N10" s="251"/>
      <c r="O10" s="251"/>
      <c r="P10" s="251"/>
    </row>
    <row r="11" spans="1:16" s="15" customFormat="1" ht="68.25" customHeight="1">
      <c r="B11" s="185" t="s">
        <v>20</v>
      </c>
      <c r="C11" s="185"/>
      <c r="D11" s="380">
        <v>44964</v>
      </c>
      <c r="E11" s="381"/>
      <c r="F11" s="381"/>
      <c r="G11" s="260"/>
      <c r="H11" s="259"/>
      <c r="I11" s="185"/>
      <c r="J11" s="185" t="s">
        <v>21</v>
      </c>
      <c r="K11" s="185"/>
      <c r="L11" s="378" t="s">
        <v>127</v>
      </c>
      <c r="M11" s="378"/>
      <c r="N11" s="378"/>
      <c r="O11" s="378"/>
      <c r="P11" s="378"/>
    </row>
    <row r="12" spans="1:16" s="15" customFormat="1" ht="33">
      <c r="B12" s="185" t="s">
        <v>23</v>
      </c>
      <c r="C12" s="185"/>
      <c r="D12" s="261"/>
      <c r="E12" s="185"/>
      <c r="F12" s="185"/>
      <c r="G12" s="262"/>
      <c r="H12" s="250"/>
      <c r="I12" s="185"/>
      <c r="J12" s="185" t="s">
        <v>24</v>
      </c>
      <c r="L12" s="185" t="s">
        <v>25</v>
      </c>
      <c r="M12" s="185"/>
      <c r="N12" s="250"/>
      <c r="O12" s="250"/>
      <c r="P12" s="251"/>
    </row>
    <row r="13" spans="1:16" s="15" customFormat="1" ht="33">
      <c r="B13" s="382"/>
      <c r="C13" s="382"/>
      <c r="D13" s="382"/>
      <c r="E13" s="382"/>
      <c r="F13" s="382"/>
      <c r="G13" s="262"/>
      <c r="H13" s="250"/>
      <c r="I13" s="185"/>
      <c r="J13" s="185" t="s">
        <v>26</v>
      </c>
      <c r="K13" s="185"/>
      <c r="L13" s="185" t="s">
        <v>128</v>
      </c>
      <c r="M13" s="250"/>
      <c r="N13" s="251"/>
      <c r="O13" s="251"/>
      <c r="P13" s="250"/>
    </row>
    <row r="14" spans="1:16" s="15" customFormat="1" ht="33">
      <c r="B14" s="185" t="s">
        <v>28</v>
      </c>
      <c r="C14" s="185"/>
      <c r="D14" s="185" t="s">
        <v>29</v>
      </c>
      <c r="E14" s="185"/>
      <c r="F14" s="185"/>
      <c r="G14" s="263"/>
      <c r="H14" s="185"/>
      <c r="I14" s="185"/>
      <c r="J14" s="185" t="s">
        <v>30</v>
      </c>
      <c r="K14" s="185"/>
      <c r="L14" s="251" t="s">
        <v>129</v>
      </c>
      <c r="M14" s="251"/>
      <c r="N14" s="251"/>
      <c r="O14" s="251"/>
      <c r="P14" s="251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130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39" t="s">
        <v>131</v>
      </c>
      <c r="E28" s="439"/>
      <c r="F28" s="439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39" t="str">
        <f>+D28</f>
        <v>WASHED BURGUNDY</v>
      </c>
      <c r="E29" s="439"/>
      <c r="F29" s="439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40" t="str">
        <f>+D29</f>
        <v>WASHED BURGUNDY</v>
      </c>
      <c r="E30" s="440"/>
      <c r="F30" s="440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132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133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48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379" t="s">
        <v>134</v>
      </c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9"/>
      <c r="P43" s="379"/>
    </row>
    <row r="44" spans="1:16" s="4" customFormat="1" ht="59.1" customHeight="1" thickBot="1">
      <c r="B44" s="87" t="s">
        <v>49</v>
      </c>
      <c r="C44" s="24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</row>
    <row r="45" spans="1:16" s="25" customFormat="1" ht="144.75" thickBot="1">
      <c r="A45" s="442" t="s">
        <v>50</v>
      </c>
      <c r="B45" s="443"/>
      <c r="C45" s="443"/>
      <c r="D45" s="81" t="s">
        <v>51</v>
      </c>
      <c r="E45" s="82" t="s">
        <v>52</v>
      </c>
      <c r="F45" s="81" t="s">
        <v>53</v>
      </c>
      <c r="G45" s="83" t="s">
        <v>54</v>
      </c>
      <c r="H45" s="83" t="s">
        <v>55</v>
      </c>
      <c r="I45" s="83" t="s">
        <v>56</v>
      </c>
      <c r="J45" s="83" t="s">
        <v>135</v>
      </c>
      <c r="K45" s="83" t="s">
        <v>136</v>
      </c>
      <c r="L45" s="83" t="s">
        <v>60</v>
      </c>
      <c r="M45" s="444" t="s">
        <v>61</v>
      </c>
      <c r="N45" s="445"/>
      <c r="O45" s="445"/>
      <c r="P45" s="446"/>
    </row>
    <row r="46" spans="1:16" s="34" customFormat="1" ht="45.75" hidden="1" customHeight="1">
      <c r="A46" s="436" t="str">
        <f>D18</f>
        <v>BLACK</v>
      </c>
      <c r="B46" s="437"/>
      <c r="C46" s="437"/>
      <c r="D46" s="437"/>
      <c r="E46" s="437"/>
      <c r="F46" s="437"/>
      <c r="G46" s="437"/>
      <c r="H46" s="437"/>
      <c r="I46" s="437"/>
      <c r="J46" s="437"/>
      <c r="K46" s="437"/>
      <c r="L46" s="437"/>
      <c r="M46" s="437"/>
      <c r="N46" s="437"/>
      <c r="O46" s="437"/>
      <c r="P46" s="438"/>
    </row>
    <row r="47" spans="1:16" s="128" customFormat="1" ht="120" hidden="1" customHeight="1">
      <c r="A47" s="129">
        <v>1</v>
      </c>
      <c r="B47" s="328" t="str">
        <f>$L$11</f>
        <v>100% DRY COTTON FLEECE 410GSM</v>
      </c>
      <c r="C47" s="328"/>
      <c r="D47" s="195" t="s">
        <v>137</v>
      </c>
      <c r="E47" s="195" t="str">
        <f>A46</f>
        <v>BLACK</v>
      </c>
      <c r="F47" s="129" t="s">
        <v>38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68"/>
      <c r="M47" s="432"/>
      <c r="N47" s="433"/>
      <c r="O47" s="433"/>
      <c r="P47" s="434"/>
    </row>
    <row r="48" spans="1:16" s="128" customFormat="1" ht="89.25" hidden="1" customHeight="1">
      <c r="A48" s="129">
        <v>2</v>
      </c>
      <c r="B48" s="328" t="s">
        <v>138</v>
      </c>
      <c r="C48" s="328"/>
      <c r="D48" s="195" t="s">
        <v>139</v>
      </c>
      <c r="E48" s="195" t="str">
        <f>E47</f>
        <v>BLACK</v>
      </c>
      <c r="F48" s="129" t="s">
        <v>38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68"/>
      <c r="M48" s="432"/>
      <c r="N48" s="433"/>
      <c r="O48" s="433"/>
      <c r="P48" s="434"/>
    </row>
    <row r="49" spans="1:16" s="128" customFormat="1" ht="129" hidden="1" customHeight="1">
      <c r="A49" s="129">
        <v>3</v>
      </c>
      <c r="B49" s="435" t="s">
        <v>140</v>
      </c>
      <c r="C49" s="435"/>
      <c r="D49" s="195" t="s">
        <v>141</v>
      </c>
      <c r="E49" s="195" t="str">
        <f>E48</f>
        <v>BLACK</v>
      </c>
      <c r="F49" s="129" t="s">
        <v>38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68"/>
      <c r="M49" s="432"/>
      <c r="N49" s="433"/>
      <c r="O49" s="433"/>
      <c r="P49" s="434"/>
    </row>
    <row r="50" spans="1:16" s="34" customFormat="1" ht="51.75" customHeight="1">
      <c r="A50" s="429" t="str">
        <f>D23</f>
        <v>GREY HEATHER</v>
      </c>
      <c r="B50" s="430"/>
      <c r="C50" s="430"/>
      <c r="D50" s="430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430"/>
      <c r="P50" s="431"/>
    </row>
    <row r="51" spans="1:16" s="128" customFormat="1" ht="186.75" customHeight="1">
      <c r="A51" s="129">
        <v>1</v>
      </c>
      <c r="B51" s="328" t="str">
        <f>$L$11</f>
        <v>100% DRY COTTON FLEECE 410GSM</v>
      </c>
      <c r="C51" s="328"/>
      <c r="D51" s="195" t="s">
        <v>137</v>
      </c>
      <c r="E51" s="195" t="str">
        <f>A50</f>
        <v>GREY HEATHER</v>
      </c>
      <c r="F51" s="129" t="s">
        <v>38</v>
      </c>
      <c r="G51" s="196">
        <f>$P$25</f>
        <v>769</v>
      </c>
      <c r="H51" s="269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70">
        <f>SUBTOTAL(9,I51:K51)</f>
        <v>483.06452999999999</v>
      </c>
      <c r="M51" s="432" t="s">
        <v>142</v>
      </c>
      <c r="N51" s="433"/>
      <c r="O51" s="433"/>
      <c r="P51" s="434"/>
    </row>
    <row r="52" spans="1:16" s="128" customFormat="1" ht="186.75" customHeight="1">
      <c r="A52" s="129">
        <v>2</v>
      </c>
      <c r="B52" s="328" t="s">
        <v>138</v>
      </c>
      <c r="C52" s="328"/>
      <c r="D52" s="195" t="s">
        <v>139</v>
      </c>
      <c r="E52" s="195" t="str">
        <f>E51</f>
        <v>GREY HEATHER</v>
      </c>
      <c r="F52" s="129" t="s">
        <v>38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68">
        <f t="shared" ref="L52:L53" si="10">SUBTOTAL(9,I52:K52)</f>
        <v>201.42861500000001</v>
      </c>
      <c r="M52" s="432" t="s">
        <v>143</v>
      </c>
      <c r="N52" s="433"/>
      <c r="O52" s="433"/>
      <c r="P52" s="434"/>
    </row>
    <row r="53" spans="1:16" s="128" customFormat="1" ht="186.75" customHeight="1">
      <c r="A53" s="129">
        <v>3</v>
      </c>
      <c r="B53" s="435" t="s">
        <v>140</v>
      </c>
      <c r="C53" s="435"/>
      <c r="D53" s="195" t="s">
        <v>141</v>
      </c>
      <c r="E53" s="195" t="str">
        <f>E52</f>
        <v>GREY HEATHER</v>
      </c>
      <c r="F53" s="129" t="s">
        <v>38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68">
        <f t="shared" si="10"/>
        <v>12.731095</v>
      </c>
      <c r="M53" s="432" t="s">
        <v>144</v>
      </c>
      <c r="N53" s="433"/>
      <c r="O53" s="433"/>
      <c r="P53" s="434"/>
    </row>
    <row r="54" spans="1:16" s="34" customFormat="1" ht="51.75" hidden="1" customHeight="1">
      <c r="A54" s="429" t="str">
        <f>D28</f>
        <v>WASHED BURGUNDY</v>
      </c>
      <c r="B54" s="430"/>
      <c r="C54" s="430"/>
      <c r="D54" s="430"/>
      <c r="E54" s="430"/>
      <c r="F54" s="430"/>
      <c r="G54" s="430"/>
      <c r="H54" s="430"/>
      <c r="I54" s="430"/>
      <c r="J54" s="430"/>
      <c r="K54" s="430"/>
      <c r="L54" s="430"/>
      <c r="M54" s="430"/>
      <c r="N54" s="430"/>
      <c r="O54" s="430"/>
      <c r="P54" s="431"/>
    </row>
    <row r="55" spans="1:16" s="128" customFormat="1" ht="96.75" hidden="1" customHeight="1">
      <c r="A55" s="129">
        <v>1</v>
      </c>
      <c r="B55" s="328" t="str">
        <f>$L$11</f>
        <v>100% DRY COTTON FLEECE 410GSM</v>
      </c>
      <c r="C55" s="328"/>
      <c r="D55" s="195" t="s">
        <v>137</v>
      </c>
      <c r="E55" s="195" t="str">
        <f>A54</f>
        <v>WASHED BURGUNDY</v>
      </c>
      <c r="F55" s="129" t="s">
        <v>38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68"/>
      <c r="M55" s="432"/>
      <c r="N55" s="433"/>
      <c r="O55" s="433"/>
      <c r="P55" s="434"/>
    </row>
    <row r="56" spans="1:16" s="128" customFormat="1" ht="70.5" hidden="1" customHeight="1">
      <c r="A56" s="129">
        <v>2</v>
      </c>
      <c r="B56" s="328" t="s">
        <v>138</v>
      </c>
      <c r="C56" s="328"/>
      <c r="D56" s="195" t="s">
        <v>139</v>
      </c>
      <c r="E56" s="195" t="str">
        <f>E55</f>
        <v>WASHED BURGUNDY</v>
      </c>
      <c r="F56" s="129" t="s">
        <v>38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68"/>
      <c r="M56" s="432"/>
      <c r="N56" s="433"/>
      <c r="O56" s="433"/>
      <c r="P56" s="434"/>
    </row>
    <row r="57" spans="1:16" s="128" customFormat="1" ht="125.25" hidden="1" customHeight="1">
      <c r="A57" s="129">
        <v>3</v>
      </c>
      <c r="B57" s="435" t="s">
        <v>140</v>
      </c>
      <c r="C57" s="435"/>
      <c r="D57" s="195" t="s">
        <v>141</v>
      </c>
      <c r="E57" s="195" t="str">
        <f>E56</f>
        <v>WASHED BURGUNDY</v>
      </c>
      <c r="F57" s="129" t="s">
        <v>38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68"/>
      <c r="M57" s="432"/>
      <c r="N57" s="433"/>
      <c r="O57" s="433"/>
      <c r="P57" s="434"/>
    </row>
    <row r="58" spans="1:16" s="34" customFormat="1" ht="51.75" hidden="1" customHeight="1">
      <c r="A58" s="429" t="str">
        <f>D33</f>
        <v>LIME</v>
      </c>
      <c r="B58" s="430"/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1"/>
    </row>
    <row r="59" spans="1:16" s="128" customFormat="1" ht="96.75" hidden="1" customHeight="1">
      <c r="A59" s="129">
        <v>1</v>
      </c>
      <c r="B59" s="328" t="str">
        <f>$L$11</f>
        <v>100% DRY COTTON FLEECE 410GSM</v>
      </c>
      <c r="C59" s="328"/>
      <c r="D59" s="195" t="s">
        <v>137</v>
      </c>
      <c r="E59" s="195" t="str">
        <f>A58</f>
        <v>LIME</v>
      </c>
      <c r="F59" s="129" t="s">
        <v>38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68"/>
      <c r="M59" s="432"/>
      <c r="N59" s="433"/>
      <c r="O59" s="433"/>
      <c r="P59" s="434"/>
    </row>
    <row r="60" spans="1:16" s="128" customFormat="1" ht="70.5" hidden="1" customHeight="1">
      <c r="A60" s="129">
        <v>2</v>
      </c>
      <c r="B60" s="328" t="s">
        <v>138</v>
      </c>
      <c r="C60" s="328"/>
      <c r="D60" s="195" t="s">
        <v>139</v>
      </c>
      <c r="E60" s="195" t="str">
        <f>E59</f>
        <v>LIME</v>
      </c>
      <c r="F60" s="129" t="s">
        <v>38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68"/>
      <c r="M60" s="432"/>
      <c r="N60" s="433"/>
      <c r="O60" s="433"/>
      <c r="P60" s="434"/>
    </row>
    <row r="61" spans="1:16" s="128" customFormat="1" ht="125.25" hidden="1" customHeight="1">
      <c r="A61" s="129">
        <v>3</v>
      </c>
      <c r="B61" s="435" t="s">
        <v>140</v>
      </c>
      <c r="C61" s="435"/>
      <c r="D61" s="195" t="s">
        <v>141</v>
      </c>
      <c r="E61" s="195" t="str">
        <f>E60</f>
        <v>LIME</v>
      </c>
      <c r="F61" s="129" t="s">
        <v>38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68"/>
      <c r="M61" s="432"/>
      <c r="N61" s="433"/>
      <c r="O61" s="433"/>
      <c r="P61" s="434"/>
    </row>
    <row r="62" spans="1:16" s="34" customFormat="1" ht="21.75" customHeight="1">
      <c r="A62" s="429"/>
      <c r="B62" s="430"/>
      <c r="C62" s="430"/>
      <c r="D62" s="430"/>
      <c r="E62" s="430"/>
      <c r="F62" s="430"/>
      <c r="G62" s="430"/>
      <c r="H62" s="430"/>
      <c r="I62" s="430"/>
      <c r="J62" s="430"/>
      <c r="K62" s="430"/>
      <c r="L62" s="430"/>
      <c r="M62" s="430"/>
      <c r="N62" s="430"/>
      <c r="O62" s="430"/>
      <c r="P62" s="431"/>
    </row>
    <row r="63" spans="1:16" s="26" customFormat="1" ht="33.75" thickBot="1">
      <c r="B63" s="87" t="s">
        <v>64</v>
      </c>
      <c r="C63" s="27"/>
      <c r="D63" s="27"/>
      <c r="E63" s="27"/>
      <c r="G63" s="28"/>
      <c r="P63" s="29"/>
    </row>
    <row r="64" spans="1:16" s="40" customFormat="1" ht="96">
      <c r="A64" s="391" t="s">
        <v>65</v>
      </c>
      <c r="B64" s="392"/>
      <c r="C64" s="392"/>
      <c r="D64" s="392"/>
      <c r="E64" s="393"/>
      <c r="F64" s="84" t="s">
        <v>66</v>
      </c>
      <c r="G64" s="84" t="s">
        <v>67</v>
      </c>
      <c r="H64" s="394" t="s">
        <v>68</v>
      </c>
      <c r="I64" s="395"/>
      <c r="J64" s="85" t="s">
        <v>53</v>
      </c>
      <c r="K64" s="84" t="s">
        <v>69</v>
      </c>
      <c r="L64" s="84" t="s">
        <v>70</v>
      </c>
      <c r="M64" s="86" t="s">
        <v>71</v>
      </c>
      <c r="N64" s="86" t="s">
        <v>72</v>
      </c>
      <c r="O64" s="86" t="s">
        <v>73</v>
      </c>
      <c r="P64" s="86" t="s">
        <v>74</v>
      </c>
    </row>
    <row r="65" spans="1:16" s="15" customFormat="1" ht="57.75" hidden="1" customHeight="1">
      <c r="A65" s="192">
        <v>1</v>
      </c>
      <c r="B65" s="323" t="s">
        <v>76</v>
      </c>
      <c r="C65" s="323"/>
      <c r="D65" s="323"/>
      <c r="E65" s="323"/>
      <c r="F65" s="182" t="str">
        <f>H65</f>
        <v>BLACK</v>
      </c>
      <c r="G65" s="236"/>
      <c r="H65" s="416" t="str">
        <f>$D$18</f>
        <v>BLACK</v>
      </c>
      <c r="I65" s="325" t="str">
        <f t="shared" ref="I65:I88" si="15">$E$47</f>
        <v>BLACK</v>
      </c>
      <c r="J65" s="186" t="s">
        <v>75</v>
      </c>
      <c r="K65" s="186">
        <f>$P$20</f>
        <v>0</v>
      </c>
      <c r="L65" s="264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71"/>
    </row>
    <row r="66" spans="1:16" s="15" customFormat="1" ht="84" customHeight="1">
      <c r="A66" s="192">
        <v>1</v>
      </c>
      <c r="B66" s="323" t="s">
        <v>76</v>
      </c>
      <c r="C66" s="323"/>
      <c r="D66" s="323"/>
      <c r="E66" s="323"/>
      <c r="F66" s="182" t="str">
        <f t="shared" ref="F66:F68" si="18">H66</f>
        <v>GREY HEATHER</v>
      </c>
      <c r="G66" s="236" t="s">
        <v>145</v>
      </c>
      <c r="H66" s="416" t="str">
        <f>$D$23</f>
        <v>GREY HEATHER</v>
      </c>
      <c r="I66" s="325" t="str">
        <f t="shared" si="15"/>
        <v>BLACK</v>
      </c>
      <c r="J66" s="186" t="s">
        <v>75</v>
      </c>
      <c r="K66" s="186">
        <f>$P$25</f>
        <v>769</v>
      </c>
      <c r="L66" s="264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71"/>
    </row>
    <row r="67" spans="1:16" s="15" customFormat="1" ht="57.75" hidden="1" customHeight="1">
      <c r="A67" s="192">
        <v>1</v>
      </c>
      <c r="B67" s="323" t="s">
        <v>76</v>
      </c>
      <c r="C67" s="323"/>
      <c r="D67" s="323"/>
      <c r="E67" s="323"/>
      <c r="F67" s="182" t="str">
        <f t="shared" si="18"/>
        <v>WASHED BURGUNDY</v>
      </c>
      <c r="G67" s="236"/>
      <c r="H67" s="416" t="str">
        <f>$D$28</f>
        <v>WASHED BURGUNDY</v>
      </c>
      <c r="I67" s="325" t="str">
        <f t="shared" si="15"/>
        <v>BLACK</v>
      </c>
      <c r="J67" s="186" t="s">
        <v>75</v>
      </c>
      <c r="K67" s="186">
        <f>$P$30</f>
        <v>0</v>
      </c>
      <c r="L67" s="264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71"/>
    </row>
    <row r="68" spans="1:16" s="15" customFormat="1" ht="57.75" hidden="1" customHeight="1">
      <c r="A68" s="192">
        <v>1</v>
      </c>
      <c r="B68" s="323" t="s">
        <v>76</v>
      </c>
      <c r="C68" s="323"/>
      <c r="D68" s="323"/>
      <c r="E68" s="323"/>
      <c r="F68" s="182" t="str">
        <f t="shared" si="18"/>
        <v>LIME</v>
      </c>
      <c r="G68" s="236"/>
      <c r="H68" s="416" t="str">
        <f>$D$33</f>
        <v>LIME</v>
      </c>
      <c r="I68" s="325" t="str">
        <f t="shared" si="15"/>
        <v>BLACK</v>
      </c>
      <c r="J68" s="186" t="s">
        <v>75</v>
      </c>
      <c r="K68" s="186">
        <f>$P$35</f>
        <v>0</v>
      </c>
      <c r="L68" s="264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71"/>
    </row>
    <row r="69" spans="1:16" s="15" customFormat="1" ht="57.75" hidden="1" customHeight="1">
      <c r="A69" s="192">
        <v>2</v>
      </c>
      <c r="B69" s="323" t="s">
        <v>146</v>
      </c>
      <c r="C69" s="323"/>
      <c r="D69" s="323"/>
      <c r="E69" s="323"/>
      <c r="F69" s="417" t="s">
        <v>44</v>
      </c>
      <c r="G69" s="420" t="s">
        <v>147</v>
      </c>
      <c r="H69" s="427" t="str">
        <f t="shared" ref="H69" si="19">$D$18</f>
        <v>BLACK</v>
      </c>
      <c r="I69" s="428" t="str">
        <f t="shared" si="15"/>
        <v>BLACK</v>
      </c>
      <c r="J69" s="186" t="s">
        <v>75</v>
      </c>
      <c r="K69" s="186">
        <f t="shared" ref="K69" si="20">$P$20</f>
        <v>0</v>
      </c>
      <c r="L69" s="272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71"/>
    </row>
    <row r="70" spans="1:16" s="15" customFormat="1" ht="84" customHeight="1">
      <c r="A70" s="192">
        <v>2</v>
      </c>
      <c r="B70" s="323" t="s">
        <v>146</v>
      </c>
      <c r="C70" s="323"/>
      <c r="D70" s="323"/>
      <c r="E70" s="323"/>
      <c r="F70" s="425" t="s">
        <v>44</v>
      </c>
      <c r="G70" s="426" t="s">
        <v>147</v>
      </c>
      <c r="H70" s="326" t="str">
        <f t="shared" ref="H70" si="21">$D$23</f>
        <v>GREY HEATHER</v>
      </c>
      <c r="I70" s="326" t="str">
        <f t="shared" si="15"/>
        <v>BLACK</v>
      </c>
      <c r="J70" s="186" t="s">
        <v>75</v>
      </c>
      <c r="K70" s="186">
        <f t="shared" ref="K70" si="22">$P$25</f>
        <v>769</v>
      </c>
      <c r="L70" s="272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71"/>
    </row>
    <row r="71" spans="1:16" s="15" customFormat="1" ht="57.75" hidden="1" customHeight="1">
      <c r="A71" s="192">
        <v>2</v>
      </c>
      <c r="B71" s="323" t="s">
        <v>146</v>
      </c>
      <c r="C71" s="323"/>
      <c r="D71" s="323"/>
      <c r="E71" s="323"/>
      <c r="F71" s="418" t="s">
        <v>44</v>
      </c>
      <c r="G71" s="421" t="s">
        <v>147</v>
      </c>
      <c r="H71" s="423" t="str">
        <f t="shared" ref="H71" si="23">$D$28</f>
        <v>WASHED BURGUNDY</v>
      </c>
      <c r="I71" s="424" t="str">
        <f t="shared" si="15"/>
        <v>BLACK</v>
      </c>
      <c r="J71" s="186" t="s">
        <v>75</v>
      </c>
      <c r="K71" s="186">
        <f t="shared" ref="K71" si="24">$P$30</f>
        <v>0</v>
      </c>
      <c r="L71" s="272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71"/>
    </row>
    <row r="72" spans="1:16" s="15" customFormat="1" ht="57.75" hidden="1" customHeight="1">
      <c r="A72" s="192">
        <v>2</v>
      </c>
      <c r="B72" s="323" t="s">
        <v>146</v>
      </c>
      <c r="C72" s="323"/>
      <c r="D72" s="323"/>
      <c r="E72" s="323"/>
      <c r="F72" s="419" t="s">
        <v>44</v>
      </c>
      <c r="G72" s="422" t="s">
        <v>147</v>
      </c>
      <c r="H72" s="416" t="str">
        <f t="shared" ref="H72" si="25">$D$33</f>
        <v>LIME</v>
      </c>
      <c r="I72" s="325" t="str">
        <f t="shared" si="15"/>
        <v>BLACK</v>
      </c>
      <c r="J72" s="186" t="s">
        <v>75</v>
      </c>
      <c r="K72" s="186">
        <f t="shared" ref="K72" si="26">$P$35</f>
        <v>0</v>
      </c>
      <c r="L72" s="272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71"/>
    </row>
    <row r="73" spans="1:16" s="15" customFormat="1" ht="57.75" hidden="1" customHeight="1">
      <c r="A73" s="192">
        <v>3</v>
      </c>
      <c r="B73" s="322" t="s">
        <v>148</v>
      </c>
      <c r="C73" s="323"/>
      <c r="D73" s="323"/>
      <c r="E73" s="323"/>
      <c r="F73" s="417" t="s">
        <v>149</v>
      </c>
      <c r="G73" s="420" t="s">
        <v>150</v>
      </c>
      <c r="H73" s="427" t="str">
        <f t="shared" ref="H73" si="27">$D$18</f>
        <v>BLACK</v>
      </c>
      <c r="I73" s="428" t="str">
        <f t="shared" si="15"/>
        <v>BLACK</v>
      </c>
      <c r="J73" s="186" t="s">
        <v>77</v>
      </c>
      <c r="K73" s="186">
        <f t="shared" ref="K73" si="28">$P$20</f>
        <v>0</v>
      </c>
      <c r="L73" s="186">
        <v>1</v>
      </c>
      <c r="M73" s="186">
        <f t="shared" ref="M73:M84" si="29">L73*K73</f>
        <v>0</v>
      </c>
      <c r="N73" s="193"/>
      <c r="O73" s="189">
        <f t="shared" si="17"/>
        <v>0</v>
      </c>
      <c r="P73" s="271"/>
    </row>
    <row r="74" spans="1:16" s="15" customFormat="1" ht="84" customHeight="1">
      <c r="A74" s="192">
        <v>3</v>
      </c>
      <c r="B74" s="322" t="s">
        <v>148</v>
      </c>
      <c r="C74" s="323"/>
      <c r="D74" s="323"/>
      <c r="E74" s="323"/>
      <c r="F74" s="425"/>
      <c r="G74" s="426"/>
      <c r="H74" s="326" t="str">
        <f t="shared" ref="H74" si="30">$D$23</f>
        <v>GREY HEATHER</v>
      </c>
      <c r="I74" s="326" t="str">
        <f t="shared" si="15"/>
        <v>BLACK</v>
      </c>
      <c r="J74" s="186" t="s">
        <v>77</v>
      </c>
      <c r="K74" s="186">
        <f t="shared" ref="K74" si="31">$P$25</f>
        <v>769</v>
      </c>
      <c r="L74" s="186">
        <v>1</v>
      </c>
      <c r="M74" s="186">
        <f t="shared" si="29"/>
        <v>769</v>
      </c>
      <c r="N74" s="193"/>
      <c r="O74" s="189">
        <f t="shared" si="17"/>
        <v>769</v>
      </c>
      <c r="P74" s="271"/>
    </row>
    <row r="75" spans="1:16" s="15" customFormat="1" ht="57.75" hidden="1" customHeight="1">
      <c r="A75" s="192">
        <v>3</v>
      </c>
      <c r="B75" s="322" t="s">
        <v>148</v>
      </c>
      <c r="C75" s="323"/>
      <c r="D75" s="323"/>
      <c r="E75" s="323"/>
      <c r="F75" s="418"/>
      <c r="G75" s="421"/>
      <c r="H75" s="423" t="str">
        <f t="shared" ref="H75" si="32">$D$28</f>
        <v>WASHED BURGUNDY</v>
      </c>
      <c r="I75" s="424" t="str">
        <f t="shared" si="15"/>
        <v>BLACK</v>
      </c>
      <c r="J75" s="186" t="s">
        <v>77</v>
      </c>
      <c r="K75" s="186">
        <f t="shared" ref="K75" si="33">$P$30</f>
        <v>0</v>
      </c>
      <c r="L75" s="186">
        <v>1</v>
      </c>
      <c r="M75" s="186">
        <f t="shared" si="29"/>
        <v>0</v>
      </c>
      <c r="N75" s="193"/>
      <c r="O75" s="189">
        <f t="shared" si="17"/>
        <v>0</v>
      </c>
      <c r="P75" s="271"/>
    </row>
    <row r="76" spans="1:16" s="15" customFormat="1" ht="57.75" hidden="1" customHeight="1">
      <c r="A76" s="192">
        <v>3</v>
      </c>
      <c r="B76" s="322" t="s">
        <v>148</v>
      </c>
      <c r="C76" s="323"/>
      <c r="D76" s="323"/>
      <c r="E76" s="323"/>
      <c r="F76" s="419"/>
      <c r="G76" s="422"/>
      <c r="H76" s="416" t="str">
        <f t="shared" ref="H76" si="34">$D$33</f>
        <v>LIME</v>
      </c>
      <c r="I76" s="325" t="str">
        <f t="shared" si="15"/>
        <v>BLACK</v>
      </c>
      <c r="J76" s="186" t="s">
        <v>77</v>
      </c>
      <c r="K76" s="186">
        <f t="shared" ref="K76" si="35">$P$35</f>
        <v>0</v>
      </c>
      <c r="L76" s="186">
        <v>1</v>
      </c>
      <c r="M76" s="186">
        <f t="shared" si="29"/>
        <v>0</v>
      </c>
      <c r="N76" s="193"/>
      <c r="O76" s="189">
        <f t="shared" si="17"/>
        <v>0</v>
      </c>
      <c r="P76" s="271"/>
    </row>
    <row r="77" spans="1:16" s="15" customFormat="1" ht="57.75" hidden="1" customHeight="1">
      <c r="A77" s="192">
        <v>4</v>
      </c>
      <c r="B77" s="322" t="s">
        <v>151</v>
      </c>
      <c r="C77" s="323"/>
      <c r="D77" s="323"/>
      <c r="E77" s="323"/>
      <c r="F77" s="417" t="s">
        <v>149</v>
      </c>
      <c r="G77" s="420" t="s">
        <v>152</v>
      </c>
      <c r="H77" s="427" t="str">
        <f t="shared" ref="H77" si="36">$D$18</f>
        <v>BLACK</v>
      </c>
      <c r="I77" s="428" t="str">
        <f t="shared" si="15"/>
        <v>BLACK</v>
      </c>
      <c r="J77" s="186" t="s">
        <v>77</v>
      </c>
      <c r="K77" s="186">
        <f t="shared" ref="K77" si="37">$P$20</f>
        <v>0</v>
      </c>
      <c r="L77" s="186">
        <v>1</v>
      </c>
      <c r="M77" s="186">
        <f t="shared" si="29"/>
        <v>0</v>
      </c>
      <c r="N77" s="193"/>
      <c r="O77" s="189">
        <f t="shared" si="17"/>
        <v>0</v>
      </c>
      <c r="P77" s="271"/>
    </row>
    <row r="78" spans="1:16" s="15" customFormat="1" ht="84" customHeight="1">
      <c r="A78" s="192">
        <v>4</v>
      </c>
      <c r="B78" s="322" t="s">
        <v>151</v>
      </c>
      <c r="C78" s="323"/>
      <c r="D78" s="323"/>
      <c r="E78" s="323"/>
      <c r="F78" s="425"/>
      <c r="G78" s="426"/>
      <c r="H78" s="326" t="str">
        <f t="shared" ref="H78" si="38">$D$23</f>
        <v>GREY HEATHER</v>
      </c>
      <c r="I78" s="326" t="str">
        <f t="shared" si="15"/>
        <v>BLACK</v>
      </c>
      <c r="J78" s="186" t="s">
        <v>77</v>
      </c>
      <c r="K78" s="186">
        <f t="shared" ref="K78" si="39">$P$25</f>
        <v>769</v>
      </c>
      <c r="L78" s="186">
        <v>1</v>
      </c>
      <c r="M78" s="186">
        <f t="shared" si="29"/>
        <v>769</v>
      </c>
      <c r="N78" s="193"/>
      <c r="O78" s="189">
        <f t="shared" si="17"/>
        <v>769</v>
      </c>
      <c r="P78" s="271"/>
    </row>
    <row r="79" spans="1:16" s="15" customFormat="1" ht="57.75" hidden="1" customHeight="1">
      <c r="A79" s="192">
        <v>4</v>
      </c>
      <c r="B79" s="322" t="s">
        <v>151</v>
      </c>
      <c r="C79" s="323"/>
      <c r="D79" s="323"/>
      <c r="E79" s="323"/>
      <c r="F79" s="418"/>
      <c r="G79" s="421"/>
      <c r="H79" s="423" t="str">
        <f t="shared" ref="H79" si="40">$D$28</f>
        <v>WASHED BURGUNDY</v>
      </c>
      <c r="I79" s="424" t="str">
        <f t="shared" si="15"/>
        <v>BLACK</v>
      </c>
      <c r="J79" s="186" t="s">
        <v>77</v>
      </c>
      <c r="K79" s="186">
        <f t="shared" ref="K79" si="41">$P$30</f>
        <v>0</v>
      </c>
      <c r="L79" s="186">
        <v>1</v>
      </c>
      <c r="M79" s="186">
        <f t="shared" si="29"/>
        <v>0</v>
      </c>
      <c r="N79" s="193"/>
      <c r="O79" s="189">
        <f t="shared" si="17"/>
        <v>0</v>
      </c>
      <c r="P79" s="271"/>
    </row>
    <row r="80" spans="1:16" s="15" customFormat="1" ht="57.75" hidden="1" customHeight="1">
      <c r="A80" s="192">
        <v>4</v>
      </c>
      <c r="B80" s="322" t="s">
        <v>151</v>
      </c>
      <c r="C80" s="323"/>
      <c r="D80" s="323"/>
      <c r="E80" s="323"/>
      <c r="F80" s="419"/>
      <c r="G80" s="422"/>
      <c r="H80" s="416" t="str">
        <f t="shared" ref="H80" si="42">$D$33</f>
        <v>LIME</v>
      </c>
      <c r="I80" s="325" t="str">
        <f t="shared" si="15"/>
        <v>BLACK</v>
      </c>
      <c r="J80" s="186" t="s">
        <v>77</v>
      </c>
      <c r="K80" s="186">
        <f t="shared" ref="K80" si="43">$P$35</f>
        <v>0</v>
      </c>
      <c r="L80" s="186">
        <v>1</v>
      </c>
      <c r="M80" s="186">
        <f t="shared" si="29"/>
        <v>0</v>
      </c>
      <c r="N80" s="193"/>
      <c r="O80" s="189">
        <f t="shared" si="17"/>
        <v>0</v>
      </c>
      <c r="P80" s="271"/>
    </row>
    <row r="81" spans="1:16" s="15" customFormat="1" ht="57.75" hidden="1" customHeight="1">
      <c r="A81" s="192">
        <v>5</v>
      </c>
      <c r="B81" s="322" t="s">
        <v>153</v>
      </c>
      <c r="C81" s="323"/>
      <c r="D81" s="323"/>
      <c r="E81" s="323"/>
      <c r="F81" s="417" t="s">
        <v>84</v>
      </c>
      <c r="G81" s="420"/>
      <c r="H81" s="427" t="str">
        <f t="shared" ref="H81" si="44">$D$18</f>
        <v>BLACK</v>
      </c>
      <c r="I81" s="428" t="str">
        <f t="shared" si="15"/>
        <v>BLACK</v>
      </c>
      <c r="J81" s="186" t="s">
        <v>77</v>
      </c>
      <c r="K81" s="186">
        <f t="shared" ref="K81" si="45">$P$20</f>
        <v>0</v>
      </c>
      <c r="L81" s="186">
        <v>1</v>
      </c>
      <c r="M81" s="186">
        <f t="shared" si="29"/>
        <v>0</v>
      </c>
      <c r="N81" s="193"/>
      <c r="O81" s="189">
        <f t="shared" si="17"/>
        <v>0</v>
      </c>
      <c r="P81" s="271"/>
    </row>
    <row r="82" spans="1:16" s="15" customFormat="1" ht="84" customHeight="1">
      <c r="A82" s="192">
        <v>5</v>
      </c>
      <c r="B82" s="322" t="s">
        <v>153</v>
      </c>
      <c r="C82" s="323"/>
      <c r="D82" s="323"/>
      <c r="E82" s="323"/>
      <c r="F82" s="425"/>
      <c r="G82" s="426"/>
      <c r="H82" s="326" t="str">
        <f t="shared" ref="H82" si="46">$D$23</f>
        <v>GREY HEATHER</v>
      </c>
      <c r="I82" s="326" t="str">
        <f t="shared" si="15"/>
        <v>BLACK</v>
      </c>
      <c r="J82" s="186" t="s">
        <v>77</v>
      </c>
      <c r="K82" s="186">
        <f t="shared" ref="K82" si="47">$P$25</f>
        <v>769</v>
      </c>
      <c r="L82" s="186">
        <v>1</v>
      </c>
      <c r="M82" s="186">
        <f t="shared" si="29"/>
        <v>769</v>
      </c>
      <c r="N82" s="193"/>
      <c r="O82" s="189">
        <f t="shared" si="17"/>
        <v>769</v>
      </c>
      <c r="P82" s="271" t="s">
        <v>154</v>
      </c>
    </row>
    <row r="83" spans="1:16" s="15" customFormat="1" ht="57.75" hidden="1" customHeight="1">
      <c r="A83" s="192">
        <v>5</v>
      </c>
      <c r="B83" s="322" t="s">
        <v>153</v>
      </c>
      <c r="C83" s="323"/>
      <c r="D83" s="323"/>
      <c r="E83" s="323"/>
      <c r="F83" s="418"/>
      <c r="G83" s="421"/>
      <c r="H83" s="423" t="str">
        <f t="shared" ref="H83" si="48">$D$28</f>
        <v>WASHED BURGUNDY</v>
      </c>
      <c r="I83" s="424" t="str">
        <f t="shared" si="15"/>
        <v>BLACK</v>
      </c>
      <c r="J83" s="186" t="s">
        <v>77</v>
      </c>
      <c r="K83" s="186">
        <f t="shared" ref="K83" si="49">$P$30</f>
        <v>0</v>
      </c>
      <c r="L83" s="186">
        <v>1</v>
      </c>
      <c r="M83" s="186">
        <f t="shared" si="29"/>
        <v>0</v>
      </c>
      <c r="N83" s="193"/>
      <c r="O83" s="189">
        <f t="shared" si="17"/>
        <v>0</v>
      </c>
      <c r="P83" s="271"/>
    </row>
    <row r="84" spans="1:16" s="15" customFormat="1" ht="57.75" hidden="1" customHeight="1">
      <c r="A84" s="192">
        <v>5</v>
      </c>
      <c r="B84" s="322" t="s">
        <v>153</v>
      </c>
      <c r="C84" s="323"/>
      <c r="D84" s="323"/>
      <c r="E84" s="323"/>
      <c r="F84" s="419"/>
      <c r="G84" s="422"/>
      <c r="H84" s="416" t="str">
        <f t="shared" ref="H84" si="50">$D$33</f>
        <v>LIME</v>
      </c>
      <c r="I84" s="325" t="str">
        <f t="shared" si="15"/>
        <v>BLACK</v>
      </c>
      <c r="J84" s="186" t="s">
        <v>77</v>
      </c>
      <c r="K84" s="186">
        <f t="shared" ref="K84" si="51">$P$35</f>
        <v>0</v>
      </c>
      <c r="L84" s="186">
        <v>1</v>
      </c>
      <c r="M84" s="186">
        <f t="shared" si="29"/>
        <v>0</v>
      </c>
      <c r="N84" s="193"/>
      <c r="O84" s="189">
        <f t="shared" si="17"/>
        <v>0</v>
      </c>
      <c r="P84" s="271"/>
    </row>
    <row r="85" spans="1:16" s="15" customFormat="1" ht="57.75" hidden="1" customHeight="1">
      <c r="A85" s="192">
        <v>6</v>
      </c>
      <c r="B85" s="323" t="s">
        <v>155</v>
      </c>
      <c r="C85" s="323"/>
      <c r="D85" s="323"/>
      <c r="E85" s="323"/>
      <c r="F85" s="417" t="s">
        <v>156</v>
      </c>
      <c r="G85" s="420" t="s">
        <v>157</v>
      </c>
      <c r="H85" s="427" t="str">
        <f t="shared" ref="H85" si="52">$D$18</f>
        <v>BLACK</v>
      </c>
      <c r="I85" s="428" t="str">
        <f t="shared" si="15"/>
        <v>BLACK</v>
      </c>
      <c r="J85" s="186" t="s">
        <v>77</v>
      </c>
      <c r="K85" s="186">
        <f t="shared" ref="K85" si="53">$P$20</f>
        <v>0</v>
      </c>
      <c r="L85" s="186">
        <v>1</v>
      </c>
      <c r="M85" s="193">
        <f t="shared" ref="M85:M88" si="54">K85*L85</f>
        <v>0</v>
      </c>
      <c r="N85" s="193"/>
      <c r="O85" s="189">
        <f t="shared" si="17"/>
        <v>0</v>
      </c>
      <c r="P85" s="271"/>
    </row>
    <row r="86" spans="1:16" s="15" customFormat="1" ht="95.25" customHeight="1">
      <c r="A86" s="192">
        <v>6</v>
      </c>
      <c r="B86" s="323" t="s">
        <v>155</v>
      </c>
      <c r="C86" s="323"/>
      <c r="D86" s="323"/>
      <c r="E86" s="323"/>
      <c r="F86" s="425"/>
      <c r="G86" s="426"/>
      <c r="H86" s="326" t="str">
        <f t="shared" ref="H86" si="55">$D$23</f>
        <v>GREY HEATHER</v>
      </c>
      <c r="I86" s="326" t="str">
        <f t="shared" si="15"/>
        <v>BLACK</v>
      </c>
      <c r="J86" s="186" t="s">
        <v>77</v>
      </c>
      <c r="K86" s="186">
        <f t="shared" ref="K86" si="56">$P$25</f>
        <v>769</v>
      </c>
      <c r="L86" s="186">
        <v>1</v>
      </c>
      <c r="M86" s="193">
        <f t="shared" si="54"/>
        <v>769</v>
      </c>
      <c r="N86" s="193"/>
      <c r="O86" s="189">
        <f t="shared" si="17"/>
        <v>769</v>
      </c>
      <c r="P86" s="271"/>
    </row>
    <row r="87" spans="1:16" s="15" customFormat="1" ht="33" hidden="1">
      <c r="A87" s="192">
        <v>6</v>
      </c>
      <c r="B87" s="323" t="s">
        <v>155</v>
      </c>
      <c r="C87" s="323"/>
      <c r="D87" s="323"/>
      <c r="E87" s="323"/>
      <c r="F87" s="418"/>
      <c r="G87" s="421"/>
      <c r="H87" s="423" t="str">
        <f t="shared" ref="H87" si="57">$D$28</f>
        <v>WASHED BURGUNDY</v>
      </c>
      <c r="I87" s="424" t="str">
        <f t="shared" si="15"/>
        <v>BLACK</v>
      </c>
      <c r="J87" s="186" t="s">
        <v>77</v>
      </c>
      <c r="K87" s="186">
        <f t="shared" ref="K87" si="58">$P$30</f>
        <v>0</v>
      </c>
      <c r="L87" s="186">
        <v>1</v>
      </c>
      <c r="M87" s="193">
        <f t="shared" si="54"/>
        <v>0</v>
      </c>
      <c r="N87" s="193"/>
      <c r="O87" s="189">
        <f t="shared" si="17"/>
        <v>0</v>
      </c>
      <c r="P87" s="271"/>
    </row>
    <row r="88" spans="1:16" s="15" customFormat="1" ht="33" hidden="1">
      <c r="A88" s="192">
        <v>6</v>
      </c>
      <c r="B88" s="323" t="s">
        <v>155</v>
      </c>
      <c r="C88" s="323"/>
      <c r="D88" s="323"/>
      <c r="E88" s="323"/>
      <c r="F88" s="419"/>
      <c r="G88" s="422"/>
      <c r="H88" s="416" t="str">
        <f t="shared" ref="H88" si="59">$D$33</f>
        <v>LIME</v>
      </c>
      <c r="I88" s="325" t="str">
        <f t="shared" si="15"/>
        <v>BLACK</v>
      </c>
      <c r="J88" s="186" t="s">
        <v>77</v>
      </c>
      <c r="K88" s="186">
        <f t="shared" ref="K88" si="60">$P$35</f>
        <v>0</v>
      </c>
      <c r="L88" s="186">
        <v>1</v>
      </c>
      <c r="M88" s="193">
        <f t="shared" si="54"/>
        <v>0</v>
      </c>
      <c r="N88" s="193"/>
      <c r="O88" s="189">
        <f t="shared" si="17"/>
        <v>0</v>
      </c>
      <c r="P88" s="271"/>
    </row>
    <row r="89" spans="1:16" s="26" customFormat="1" ht="33.75" thickBot="1">
      <c r="B89" s="91" t="s">
        <v>82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391" t="s">
        <v>65</v>
      </c>
      <c r="B90" s="392"/>
      <c r="C90" s="392"/>
      <c r="D90" s="392"/>
      <c r="E90" s="393"/>
      <c r="F90" s="84" t="s">
        <v>66</v>
      </c>
      <c r="G90" s="84" t="s">
        <v>67</v>
      </c>
      <c r="H90" s="394" t="s">
        <v>68</v>
      </c>
      <c r="I90" s="395"/>
      <c r="J90" s="85" t="s">
        <v>53</v>
      </c>
      <c r="K90" s="84" t="s">
        <v>69</v>
      </c>
      <c r="L90" s="84" t="s">
        <v>70</v>
      </c>
      <c r="M90" s="86" t="s">
        <v>71</v>
      </c>
      <c r="N90" s="86" t="s">
        <v>72</v>
      </c>
      <c r="O90" s="86" t="s">
        <v>73</v>
      </c>
      <c r="P90" s="86" t="s">
        <v>74</v>
      </c>
    </row>
    <row r="91" spans="1:16" s="34" customFormat="1" ht="33" hidden="1">
      <c r="A91" s="192">
        <v>1</v>
      </c>
      <c r="B91" s="322" t="s">
        <v>83</v>
      </c>
      <c r="C91" s="323"/>
      <c r="D91" s="323"/>
      <c r="E91" s="323"/>
      <c r="F91" s="417" t="s">
        <v>84</v>
      </c>
      <c r="G91" s="420" t="s">
        <v>85</v>
      </c>
      <c r="H91" s="416" t="str">
        <f t="shared" ref="H91" si="61">$D$18</f>
        <v>BLACK</v>
      </c>
      <c r="I91" s="325" t="str">
        <f t="shared" ref="I91:I126" si="62">$E$47</f>
        <v>BLACK</v>
      </c>
      <c r="J91" s="186" t="s">
        <v>158</v>
      </c>
      <c r="K91" s="186">
        <f t="shared" ref="K91:K123" si="63">$P$20</f>
        <v>0</v>
      </c>
      <c r="L91" s="186">
        <v>2</v>
      </c>
      <c r="M91" s="186">
        <f t="shared" ref="M91:M118" si="64">K91*L91</f>
        <v>0</v>
      </c>
      <c r="N91" s="193"/>
      <c r="O91" s="189">
        <f t="shared" ref="O91:O131" si="65">ROUNDUP(N91+M91,0)</f>
        <v>0</v>
      </c>
      <c r="P91" s="253"/>
    </row>
    <row r="92" spans="1:16" s="34" customFormat="1" ht="98.25" customHeight="1">
      <c r="A92" s="192">
        <v>1</v>
      </c>
      <c r="B92" s="322" t="s">
        <v>83</v>
      </c>
      <c r="C92" s="323"/>
      <c r="D92" s="323"/>
      <c r="E92" s="323"/>
      <c r="F92" s="418"/>
      <c r="G92" s="421"/>
      <c r="H92" s="416" t="str">
        <f t="shared" ref="H92" si="66">$D$23</f>
        <v>GREY HEATHER</v>
      </c>
      <c r="I92" s="325" t="str">
        <f t="shared" si="62"/>
        <v>BLACK</v>
      </c>
      <c r="J92" s="186" t="s">
        <v>158</v>
      </c>
      <c r="K92" s="186">
        <f t="shared" ref="K92:K124" si="67">$P$25</f>
        <v>769</v>
      </c>
      <c r="L92" s="186">
        <v>2</v>
      </c>
      <c r="M92" s="186">
        <f t="shared" si="64"/>
        <v>1538</v>
      </c>
      <c r="N92" s="193"/>
      <c r="O92" s="189">
        <f t="shared" si="65"/>
        <v>1538</v>
      </c>
      <c r="P92" s="253" t="s">
        <v>159</v>
      </c>
    </row>
    <row r="93" spans="1:16" s="34" customFormat="1" ht="33" hidden="1">
      <c r="A93" s="192">
        <v>1</v>
      </c>
      <c r="B93" s="322" t="s">
        <v>83</v>
      </c>
      <c r="C93" s="323"/>
      <c r="D93" s="323"/>
      <c r="E93" s="323"/>
      <c r="F93" s="418"/>
      <c r="G93" s="421"/>
      <c r="H93" s="416" t="str">
        <f t="shared" ref="H93" si="68">$D$28</f>
        <v>WASHED BURGUNDY</v>
      </c>
      <c r="I93" s="325" t="str">
        <f t="shared" si="62"/>
        <v>BLACK</v>
      </c>
      <c r="J93" s="186" t="s">
        <v>158</v>
      </c>
      <c r="K93" s="186">
        <f t="shared" ref="K93" si="69">$P$30</f>
        <v>0</v>
      </c>
      <c r="L93" s="186">
        <v>2</v>
      </c>
      <c r="M93" s="186">
        <f t="shared" si="64"/>
        <v>0</v>
      </c>
      <c r="N93" s="193"/>
      <c r="O93" s="189">
        <f t="shared" si="65"/>
        <v>0</v>
      </c>
      <c r="P93" s="253"/>
    </row>
    <row r="94" spans="1:16" s="34" customFormat="1" ht="33" hidden="1">
      <c r="A94" s="192">
        <v>1</v>
      </c>
      <c r="B94" s="322" t="s">
        <v>83</v>
      </c>
      <c r="C94" s="323"/>
      <c r="D94" s="323"/>
      <c r="E94" s="323"/>
      <c r="F94" s="419"/>
      <c r="G94" s="422"/>
      <c r="H94" s="416" t="str">
        <f t="shared" ref="H94" si="70">$D$33</f>
        <v>LIME</v>
      </c>
      <c r="I94" s="325" t="str">
        <f t="shared" si="62"/>
        <v>BLACK</v>
      </c>
      <c r="J94" s="186" t="s">
        <v>158</v>
      </c>
      <c r="K94" s="186">
        <f t="shared" ref="K94" si="71">$P$35</f>
        <v>0</v>
      </c>
      <c r="L94" s="186">
        <v>2</v>
      </c>
      <c r="M94" s="186">
        <f t="shared" si="64"/>
        <v>0</v>
      </c>
      <c r="N94" s="193"/>
      <c r="O94" s="189">
        <f t="shared" si="65"/>
        <v>0</v>
      </c>
      <c r="P94" s="253"/>
    </row>
    <row r="95" spans="1:16" s="34" customFormat="1" ht="33" hidden="1">
      <c r="A95" s="192">
        <v>2</v>
      </c>
      <c r="B95" s="327" t="s">
        <v>86</v>
      </c>
      <c r="C95" s="334"/>
      <c r="D95" s="334"/>
      <c r="E95" s="335"/>
      <c r="F95" s="417" t="s">
        <v>84</v>
      </c>
      <c r="G95" s="420" t="s">
        <v>85</v>
      </c>
      <c r="H95" s="416" t="str">
        <f t="shared" ref="H95:H123" si="72">$D$18</f>
        <v>BLACK</v>
      </c>
      <c r="I95" s="325" t="str">
        <f t="shared" si="62"/>
        <v>BLACK</v>
      </c>
      <c r="J95" s="186" t="s">
        <v>158</v>
      </c>
      <c r="K95" s="186">
        <f t="shared" si="63"/>
        <v>0</v>
      </c>
      <c r="L95" s="194">
        <f>L107*2</f>
        <v>0.08</v>
      </c>
      <c r="M95" s="186">
        <f t="shared" si="64"/>
        <v>0</v>
      </c>
      <c r="N95" s="193"/>
      <c r="O95" s="189">
        <f t="shared" si="65"/>
        <v>0</v>
      </c>
      <c r="P95" s="253"/>
    </row>
    <row r="96" spans="1:16" s="34" customFormat="1" ht="98.25" customHeight="1">
      <c r="A96" s="192">
        <v>2</v>
      </c>
      <c r="B96" s="327" t="s">
        <v>86</v>
      </c>
      <c r="C96" s="334"/>
      <c r="D96" s="334"/>
      <c r="E96" s="335"/>
      <c r="F96" s="418"/>
      <c r="G96" s="421"/>
      <c r="H96" s="416" t="str">
        <f t="shared" ref="H96:H124" si="73">$D$23</f>
        <v>GREY HEATHER</v>
      </c>
      <c r="I96" s="325" t="str">
        <f t="shared" si="62"/>
        <v>BLACK</v>
      </c>
      <c r="J96" s="186" t="s">
        <v>158</v>
      </c>
      <c r="K96" s="186">
        <f t="shared" si="67"/>
        <v>769</v>
      </c>
      <c r="L96" s="194">
        <f>L108*2</f>
        <v>0.08</v>
      </c>
      <c r="M96" s="186">
        <f t="shared" si="64"/>
        <v>61.52</v>
      </c>
      <c r="N96" s="193"/>
      <c r="O96" s="189">
        <f t="shared" si="65"/>
        <v>62</v>
      </c>
      <c r="P96" s="253" t="s">
        <v>159</v>
      </c>
    </row>
    <row r="97" spans="1:16" s="34" customFormat="1" ht="33" hidden="1">
      <c r="A97" s="192">
        <v>2</v>
      </c>
      <c r="B97" s="327" t="s">
        <v>86</v>
      </c>
      <c r="C97" s="334"/>
      <c r="D97" s="334"/>
      <c r="E97" s="335"/>
      <c r="F97" s="418"/>
      <c r="G97" s="421"/>
      <c r="H97" s="416" t="str">
        <f t="shared" ref="H97:H121" si="74">$D$28</f>
        <v>WASHED BURGUNDY</v>
      </c>
      <c r="I97" s="325" t="str">
        <f t="shared" si="62"/>
        <v>BLACK</v>
      </c>
      <c r="J97" s="186" t="s">
        <v>158</v>
      </c>
      <c r="K97" s="186">
        <f t="shared" ref="K97:K125" si="75">$P$30</f>
        <v>0</v>
      </c>
      <c r="L97" s="194">
        <f>L109*2</f>
        <v>0.08</v>
      </c>
      <c r="M97" s="186">
        <f t="shared" si="64"/>
        <v>0</v>
      </c>
      <c r="N97" s="193"/>
      <c r="O97" s="189">
        <f t="shared" si="65"/>
        <v>0</v>
      </c>
      <c r="P97" s="253"/>
    </row>
    <row r="98" spans="1:16" s="34" customFormat="1" ht="33" hidden="1">
      <c r="A98" s="192">
        <v>2</v>
      </c>
      <c r="B98" s="327" t="s">
        <v>86</v>
      </c>
      <c r="C98" s="334"/>
      <c r="D98" s="334"/>
      <c r="E98" s="335"/>
      <c r="F98" s="419"/>
      <c r="G98" s="422"/>
      <c r="H98" s="416" t="str">
        <f t="shared" ref="H98:H122" si="76">$D$33</f>
        <v>LIME</v>
      </c>
      <c r="I98" s="325" t="str">
        <f t="shared" si="62"/>
        <v>BLACK</v>
      </c>
      <c r="J98" s="186" t="s">
        <v>158</v>
      </c>
      <c r="K98" s="186">
        <f t="shared" ref="K98:K126" si="77">$P$35</f>
        <v>0</v>
      </c>
      <c r="L98" s="194">
        <f>L110*2</f>
        <v>0.08</v>
      </c>
      <c r="M98" s="186">
        <f t="shared" si="64"/>
        <v>0</v>
      </c>
      <c r="N98" s="193"/>
      <c r="O98" s="189">
        <f t="shared" si="65"/>
        <v>0</v>
      </c>
      <c r="P98" s="253"/>
    </row>
    <row r="99" spans="1:16" s="34" customFormat="1" ht="33" hidden="1">
      <c r="A99" s="192">
        <v>3</v>
      </c>
      <c r="B99" s="327" t="s">
        <v>87</v>
      </c>
      <c r="C99" s="334"/>
      <c r="D99" s="334"/>
      <c r="E99" s="335"/>
      <c r="F99" s="417" t="s">
        <v>88</v>
      </c>
      <c r="G99" s="420" t="s">
        <v>89</v>
      </c>
      <c r="H99" s="416" t="str">
        <f t="shared" si="72"/>
        <v>BLACK</v>
      </c>
      <c r="I99" s="325" t="str">
        <f t="shared" si="62"/>
        <v>BLACK</v>
      </c>
      <c r="J99" s="186" t="s">
        <v>158</v>
      </c>
      <c r="K99" s="186">
        <f t="shared" si="63"/>
        <v>0</v>
      </c>
      <c r="L99" s="186">
        <v>1</v>
      </c>
      <c r="M99" s="186">
        <f t="shared" si="64"/>
        <v>0</v>
      </c>
      <c r="N99" s="193"/>
      <c r="O99" s="189">
        <f t="shared" si="65"/>
        <v>0</v>
      </c>
      <c r="P99" s="253"/>
    </row>
    <row r="100" spans="1:16" s="34" customFormat="1" ht="98.25" customHeight="1">
      <c r="A100" s="192">
        <v>3</v>
      </c>
      <c r="B100" s="327" t="s">
        <v>87</v>
      </c>
      <c r="C100" s="334"/>
      <c r="D100" s="334"/>
      <c r="E100" s="335"/>
      <c r="F100" s="418"/>
      <c r="G100" s="421"/>
      <c r="H100" s="416" t="str">
        <f t="shared" si="73"/>
        <v>GREY HEATHER</v>
      </c>
      <c r="I100" s="325" t="str">
        <f t="shared" si="62"/>
        <v>BLACK</v>
      </c>
      <c r="J100" s="186" t="s">
        <v>158</v>
      </c>
      <c r="K100" s="186">
        <f t="shared" si="67"/>
        <v>769</v>
      </c>
      <c r="L100" s="186">
        <v>1</v>
      </c>
      <c r="M100" s="186">
        <f t="shared" si="64"/>
        <v>769</v>
      </c>
      <c r="N100" s="193"/>
      <c r="O100" s="189">
        <f t="shared" si="65"/>
        <v>769</v>
      </c>
      <c r="P100" s="253"/>
    </row>
    <row r="101" spans="1:16" s="34" customFormat="1" ht="33" hidden="1">
      <c r="A101" s="192">
        <v>3</v>
      </c>
      <c r="B101" s="327" t="s">
        <v>87</v>
      </c>
      <c r="C101" s="334"/>
      <c r="D101" s="334"/>
      <c r="E101" s="335"/>
      <c r="F101" s="418"/>
      <c r="G101" s="421"/>
      <c r="H101" s="416" t="str">
        <f t="shared" si="74"/>
        <v>WASHED BURGUNDY</v>
      </c>
      <c r="I101" s="325" t="str">
        <f t="shared" si="62"/>
        <v>BLACK</v>
      </c>
      <c r="J101" s="186" t="s">
        <v>158</v>
      </c>
      <c r="K101" s="186">
        <f t="shared" si="75"/>
        <v>0</v>
      </c>
      <c r="L101" s="186">
        <v>1</v>
      </c>
      <c r="M101" s="186">
        <f t="shared" si="64"/>
        <v>0</v>
      </c>
      <c r="N101" s="193"/>
      <c r="O101" s="189">
        <f t="shared" si="65"/>
        <v>0</v>
      </c>
      <c r="P101" s="253"/>
    </row>
    <row r="102" spans="1:16" s="34" customFormat="1" ht="33" hidden="1">
      <c r="A102" s="192">
        <v>3</v>
      </c>
      <c r="B102" s="327" t="s">
        <v>87</v>
      </c>
      <c r="C102" s="334"/>
      <c r="D102" s="334"/>
      <c r="E102" s="335"/>
      <c r="F102" s="419"/>
      <c r="G102" s="422"/>
      <c r="H102" s="416" t="str">
        <f t="shared" si="76"/>
        <v>LIME</v>
      </c>
      <c r="I102" s="325" t="str">
        <f t="shared" si="62"/>
        <v>BLACK</v>
      </c>
      <c r="J102" s="186" t="s">
        <v>158</v>
      </c>
      <c r="K102" s="186">
        <f t="shared" si="77"/>
        <v>0</v>
      </c>
      <c r="L102" s="186">
        <v>1</v>
      </c>
      <c r="M102" s="186">
        <f t="shared" si="64"/>
        <v>0</v>
      </c>
      <c r="N102" s="193"/>
      <c r="O102" s="189">
        <f t="shared" si="65"/>
        <v>0</v>
      </c>
      <c r="P102" s="253"/>
    </row>
    <row r="103" spans="1:16" s="34" customFormat="1" ht="33" hidden="1">
      <c r="A103" s="192">
        <v>4</v>
      </c>
      <c r="B103" s="327" t="s">
        <v>90</v>
      </c>
      <c r="C103" s="334"/>
      <c r="D103" s="334"/>
      <c r="E103" s="335"/>
      <c r="F103" s="182" t="s">
        <v>91</v>
      </c>
      <c r="G103" s="182"/>
      <c r="H103" s="416" t="str">
        <f t="shared" si="72"/>
        <v>BLACK</v>
      </c>
      <c r="I103" s="325" t="str">
        <f t="shared" si="62"/>
        <v>BLACK</v>
      </c>
      <c r="J103" s="186" t="s">
        <v>158</v>
      </c>
      <c r="K103" s="186">
        <f t="shared" si="63"/>
        <v>0</v>
      </c>
      <c r="L103" s="186">
        <v>1</v>
      </c>
      <c r="M103" s="186">
        <f t="shared" si="64"/>
        <v>0</v>
      </c>
      <c r="N103" s="193"/>
      <c r="O103" s="189">
        <f t="shared" si="65"/>
        <v>0</v>
      </c>
      <c r="P103" s="253"/>
    </row>
    <row r="104" spans="1:16" s="34" customFormat="1" ht="63.75" customHeight="1">
      <c r="A104" s="192">
        <v>4</v>
      </c>
      <c r="B104" s="327" t="s">
        <v>90</v>
      </c>
      <c r="C104" s="334"/>
      <c r="D104" s="334"/>
      <c r="E104" s="335"/>
      <c r="F104" s="182" t="s">
        <v>91</v>
      </c>
      <c r="G104" s="182"/>
      <c r="H104" s="416" t="str">
        <f t="shared" si="73"/>
        <v>GREY HEATHER</v>
      </c>
      <c r="I104" s="325" t="str">
        <f t="shared" si="62"/>
        <v>BLACK</v>
      </c>
      <c r="J104" s="186" t="s">
        <v>158</v>
      </c>
      <c r="K104" s="186">
        <f t="shared" si="67"/>
        <v>769</v>
      </c>
      <c r="L104" s="186">
        <v>1</v>
      </c>
      <c r="M104" s="186">
        <f t="shared" si="64"/>
        <v>769</v>
      </c>
      <c r="N104" s="193"/>
      <c r="O104" s="189">
        <f t="shared" si="65"/>
        <v>769</v>
      </c>
      <c r="P104" s="253"/>
    </row>
    <row r="105" spans="1:16" s="34" customFormat="1" ht="33" hidden="1">
      <c r="A105" s="192">
        <v>4</v>
      </c>
      <c r="B105" s="327" t="s">
        <v>90</v>
      </c>
      <c r="C105" s="334"/>
      <c r="D105" s="334"/>
      <c r="E105" s="335"/>
      <c r="F105" s="182" t="s">
        <v>91</v>
      </c>
      <c r="G105" s="182"/>
      <c r="H105" s="416" t="str">
        <f t="shared" si="74"/>
        <v>WASHED BURGUNDY</v>
      </c>
      <c r="I105" s="325" t="str">
        <f t="shared" si="62"/>
        <v>BLACK</v>
      </c>
      <c r="J105" s="186" t="s">
        <v>158</v>
      </c>
      <c r="K105" s="186">
        <f t="shared" si="75"/>
        <v>0</v>
      </c>
      <c r="L105" s="186">
        <v>1</v>
      </c>
      <c r="M105" s="186">
        <f t="shared" si="64"/>
        <v>0</v>
      </c>
      <c r="N105" s="193"/>
      <c r="O105" s="189">
        <f t="shared" si="65"/>
        <v>0</v>
      </c>
      <c r="P105" s="253"/>
    </row>
    <row r="106" spans="1:16" s="34" customFormat="1" ht="33" hidden="1">
      <c r="A106" s="192">
        <v>4</v>
      </c>
      <c r="B106" s="327" t="s">
        <v>90</v>
      </c>
      <c r="C106" s="334"/>
      <c r="D106" s="334"/>
      <c r="E106" s="335"/>
      <c r="F106" s="182" t="s">
        <v>91</v>
      </c>
      <c r="G106" s="182"/>
      <c r="H106" s="416" t="str">
        <f t="shared" si="76"/>
        <v>LIME</v>
      </c>
      <c r="I106" s="325" t="str">
        <f t="shared" si="62"/>
        <v>BLACK</v>
      </c>
      <c r="J106" s="186" t="s">
        <v>158</v>
      </c>
      <c r="K106" s="186">
        <f t="shared" si="77"/>
        <v>0</v>
      </c>
      <c r="L106" s="186">
        <v>1</v>
      </c>
      <c r="M106" s="186">
        <f t="shared" si="64"/>
        <v>0</v>
      </c>
      <c r="N106" s="193"/>
      <c r="O106" s="189">
        <f t="shared" si="65"/>
        <v>0</v>
      </c>
      <c r="P106" s="253"/>
    </row>
    <row r="107" spans="1:16" s="34" customFormat="1" ht="33" hidden="1">
      <c r="A107" s="192">
        <v>5</v>
      </c>
      <c r="B107" s="322" t="s">
        <v>92</v>
      </c>
      <c r="C107" s="323"/>
      <c r="D107" s="323"/>
      <c r="E107" s="323"/>
      <c r="F107" s="182" t="s">
        <v>93</v>
      </c>
      <c r="G107" s="182"/>
      <c r="H107" s="416" t="str">
        <f t="shared" si="72"/>
        <v>BLACK</v>
      </c>
      <c r="I107" s="325" t="str">
        <f t="shared" si="62"/>
        <v>BLACK</v>
      </c>
      <c r="J107" s="186" t="s">
        <v>158</v>
      </c>
      <c r="K107" s="186">
        <f t="shared" si="63"/>
        <v>0</v>
      </c>
      <c r="L107" s="194">
        <f>1/25</f>
        <v>0.04</v>
      </c>
      <c r="M107" s="186">
        <f t="shared" si="64"/>
        <v>0</v>
      </c>
      <c r="N107" s="193"/>
      <c r="O107" s="189">
        <f t="shared" si="65"/>
        <v>0</v>
      </c>
      <c r="P107" s="253"/>
    </row>
    <row r="108" spans="1:16" s="34" customFormat="1" ht="63.75" customHeight="1">
      <c r="A108" s="192">
        <v>5</v>
      </c>
      <c r="B108" s="322" t="s">
        <v>92</v>
      </c>
      <c r="C108" s="323"/>
      <c r="D108" s="323"/>
      <c r="E108" s="323"/>
      <c r="F108" s="182" t="s">
        <v>93</v>
      </c>
      <c r="G108" s="182"/>
      <c r="H108" s="416" t="str">
        <f t="shared" si="73"/>
        <v>GREY HEATHER</v>
      </c>
      <c r="I108" s="325" t="str">
        <f t="shared" si="62"/>
        <v>BLACK</v>
      </c>
      <c r="J108" s="186" t="s">
        <v>158</v>
      </c>
      <c r="K108" s="186">
        <f t="shared" si="67"/>
        <v>769</v>
      </c>
      <c r="L108" s="194">
        <f t="shared" ref="L108:L110" si="78">1/25</f>
        <v>0.04</v>
      </c>
      <c r="M108" s="186">
        <f t="shared" si="64"/>
        <v>30.76</v>
      </c>
      <c r="N108" s="193"/>
      <c r="O108" s="189">
        <f t="shared" si="65"/>
        <v>31</v>
      </c>
      <c r="P108" s="253"/>
    </row>
    <row r="109" spans="1:16" s="34" customFormat="1" ht="33" hidden="1">
      <c r="A109" s="192">
        <v>5</v>
      </c>
      <c r="B109" s="322" t="s">
        <v>92</v>
      </c>
      <c r="C109" s="323"/>
      <c r="D109" s="323"/>
      <c r="E109" s="323"/>
      <c r="F109" s="182" t="s">
        <v>93</v>
      </c>
      <c r="G109" s="182"/>
      <c r="H109" s="416" t="str">
        <f t="shared" si="74"/>
        <v>WASHED BURGUNDY</v>
      </c>
      <c r="I109" s="325" t="str">
        <f t="shared" si="62"/>
        <v>BLACK</v>
      </c>
      <c r="J109" s="186" t="s">
        <v>158</v>
      </c>
      <c r="K109" s="186">
        <f t="shared" si="75"/>
        <v>0</v>
      </c>
      <c r="L109" s="194">
        <f t="shared" si="78"/>
        <v>0.04</v>
      </c>
      <c r="M109" s="186">
        <f t="shared" si="64"/>
        <v>0</v>
      </c>
      <c r="N109" s="193"/>
      <c r="O109" s="189">
        <f t="shared" si="65"/>
        <v>0</v>
      </c>
      <c r="P109" s="253"/>
    </row>
    <row r="110" spans="1:16" s="34" customFormat="1" ht="33" hidden="1">
      <c r="A110" s="192">
        <v>5</v>
      </c>
      <c r="B110" s="322" t="s">
        <v>92</v>
      </c>
      <c r="C110" s="323"/>
      <c r="D110" s="323"/>
      <c r="E110" s="323"/>
      <c r="F110" s="182" t="s">
        <v>93</v>
      </c>
      <c r="G110" s="182"/>
      <c r="H110" s="416" t="str">
        <f t="shared" si="76"/>
        <v>LIME</v>
      </c>
      <c r="I110" s="325" t="str">
        <f t="shared" si="62"/>
        <v>BLACK</v>
      </c>
      <c r="J110" s="186" t="s">
        <v>158</v>
      </c>
      <c r="K110" s="186">
        <f t="shared" si="77"/>
        <v>0</v>
      </c>
      <c r="L110" s="194">
        <f t="shared" si="78"/>
        <v>0.04</v>
      </c>
      <c r="M110" s="186">
        <f t="shared" si="64"/>
        <v>0</v>
      </c>
      <c r="N110" s="193"/>
      <c r="O110" s="189">
        <f t="shared" si="65"/>
        <v>0</v>
      </c>
      <c r="P110" s="253"/>
    </row>
    <row r="111" spans="1:16" s="34" customFormat="1" ht="33" hidden="1">
      <c r="A111" s="192">
        <v>6</v>
      </c>
      <c r="B111" s="322" t="s">
        <v>94</v>
      </c>
      <c r="C111" s="323"/>
      <c r="D111" s="323"/>
      <c r="E111" s="323"/>
      <c r="F111" s="182" t="s">
        <v>93</v>
      </c>
      <c r="G111" s="182"/>
      <c r="H111" s="416" t="str">
        <f t="shared" si="72"/>
        <v>BLACK</v>
      </c>
      <c r="I111" s="325" t="str">
        <f t="shared" si="62"/>
        <v>BLACK</v>
      </c>
      <c r="J111" s="186" t="s">
        <v>158</v>
      </c>
      <c r="K111" s="186">
        <f t="shared" si="63"/>
        <v>0</v>
      </c>
      <c r="L111" s="194">
        <f>L107*2</f>
        <v>0.08</v>
      </c>
      <c r="M111" s="186">
        <f t="shared" si="64"/>
        <v>0</v>
      </c>
      <c r="N111" s="193"/>
      <c r="O111" s="189">
        <f t="shared" si="65"/>
        <v>0</v>
      </c>
      <c r="P111" s="253"/>
    </row>
    <row r="112" spans="1:16" s="34" customFormat="1" ht="63.75" customHeight="1">
      <c r="A112" s="192">
        <v>6</v>
      </c>
      <c r="B112" s="322" t="s">
        <v>94</v>
      </c>
      <c r="C112" s="323"/>
      <c r="D112" s="323"/>
      <c r="E112" s="323"/>
      <c r="F112" s="182" t="s">
        <v>93</v>
      </c>
      <c r="G112" s="182"/>
      <c r="H112" s="416" t="str">
        <f t="shared" si="73"/>
        <v>GREY HEATHER</v>
      </c>
      <c r="I112" s="325" t="str">
        <f t="shared" si="62"/>
        <v>BLACK</v>
      </c>
      <c r="J112" s="186" t="s">
        <v>158</v>
      </c>
      <c r="K112" s="186">
        <f t="shared" si="67"/>
        <v>769</v>
      </c>
      <c r="L112" s="194">
        <f>L108*2</f>
        <v>0.08</v>
      </c>
      <c r="M112" s="186">
        <f t="shared" si="64"/>
        <v>61.52</v>
      </c>
      <c r="N112" s="193"/>
      <c r="O112" s="189">
        <f t="shared" si="65"/>
        <v>62</v>
      </c>
      <c r="P112" s="253"/>
    </row>
    <row r="113" spans="1:16" s="34" customFormat="1" ht="33" hidden="1">
      <c r="A113" s="192">
        <v>6</v>
      </c>
      <c r="B113" s="322" t="s">
        <v>94</v>
      </c>
      <c r="C113" s="323"/>
      <c r="D113" s="323"/>
      <c r="E113" s="323"/>
      <c r="F113" s="182" t="s">
        <v>93</v>
      </c>
      <c r="G113" s="182"/>
      <c r="H113" s="416" t="str">
        <f t="shared" si="74"/>
        <v>WASHED BURGUNDY</v>
      </c>
      <c r="I113" s="325" t="str">
        <f t="shared" si="62"/>
        <v>BLACK</v>
      </c>
      <c r="J113" s="186" t="s">
        <v>158</v>
      </c>
      <c r="K113" s="186">
        <f t="shared" si="75"/>
        <v>0</v>
      </c>
      <c r="L113" s="194">
        <f>L109*2</f>
        <v>0.08</v>
      </c>
      <c r="M113" s="186">
        <f t="shared" si="64"/>
        <v>0</v>
      </c>
      <c r="N113" s="193"/>
      <c r="O113" s="189">
        <f t="shared" si="65"/>
        <v>0</v>
      </c>
      <c r="P113" s="253"/>
    </row>
    <row r="114" spans="1:16" s="34" customFormat="1" ht="33" hidden="1">
      <c r="A114" s="192">
        <v>6</v>
      </c>
      <c r="B114" s="322" t="s">
        <v>94</v>
      </c>
      <c r="C114" s="323"/>
      <c r="D114" s="323"/>
      <c r="E114" s="323"/>
      <c r="F114" s="182" t="s">
        <v>93</v>
      </c>
      <c r="G114" s="182"/>
      <c r="H114" s="416" t="str">
        <f t="shared" si="76"/>
        <v>LIME</v>
      </c>
      <c r="I114" s="325" t="str">
        <f t="shared" si="62"/>
        <v>BLACK</v>
      </c>
      <c r="J114" s="186" t="s">
        <v>158</v>
      </c>
      <c r="K114" s="186">
        <f t="shared" si="77"/>
        <v>0</v>
      </c>
      <c r="L114" s="194">
        <f>L110*2</f>
        <v>0.08</v>
      </c>
      <c r="M114" s="186">
        <f t="shared" si="64"/>
        <v>0</v>
      </c>
      <c r="N114" s="193"/>
      <c r="O114" s="189">
        <f t="shared" si="65"/>
        <v>0</v>
      </c>
      <c r="P114" s="253"/>
    </row>
    <row r="115" spans="1:16" s="34" customFormat="1" ht="33" hidden="1">
      <c r="A115" s="192">
        <v>7</v>
      </c>
      <c r="B115" s="322" t="s">
        <v>95</v>
      </c>
      <c r="C115" s="323"/>
      <c r="D115" s="323"/>
      <c r="E115" s="323"/>
      <c r="F115" s="182" t="s">
        <v>91</v>
      </c>
      <c r="G115" s="182"/>
      <c r="H115" s="416" t="str">
        <f t="shared" si="72"/>
        <v>BLACK</v>
      </c>
      <c r="I115" s="325" t="str">
        <f t="shared" si="62"/>
        <v>BLACK</v>
      </c>
      <c r="J115" s="186" t="s">
        <v>158</v>
      </c>
      <c r="K115" s="186">
        <f t="shared" si="63"/>
        <v>0</v>
      </c>
      <c r="L115" s="194">
        <f>L107</f>
        <v>0.04</v>
      </c>
      <c r="M115" s="186">
        <f t="shared" si="64"/>
        <v>0</v>
      </c>
      <c r="N115" s="193"/>
      <c r="O115" s="189">
        <f t="shared" si="65"/>
        <v>0</v>
      </c>
      <c r="P115" s="253"/>
    </row>
    <row r="116" spans="1:16" s="34" customFormat="1" ht="63.75" customHeight="1">
      <c r="A116" s="192">
        <v>7</v>
      </c>
      <c r="B116" s="322" t="s">
        <v>95</v>
      </c>
      <c r="C116" s="323"/>
      <c r="D116" s="323"/>
      <c r="E116" s="323"/>
      <c r="F116" s="182" t="s">
        <v>91</v>
      </c>
      <c r="G116" s="182"/>
      <c r="H116" s="416" t="str">
        <f t="shared" si="73"/>
        <v>GREY HEATHER</v>
      </c>
      <c r="I116" s="325" t="str">
        <f t="shared" si="62"/>
        <v>BLACK</v>
      </c>
      <c r="J116" s="186" t="s">
        <v>158</v>
      </c>
      <c r="K116" s="186">
        <f t="shared" si="67"/>
        <v>769</v>
      </c>
      <c r="L116" s="194">
        <f>L108</f>
        <v>0.04</v>
      </c>
      <c r="M116" s="186">
        <f t="shared" si="64"/>
        <v>30.76</v>
      </c>
      <c r="N116" s="193"/>
      <c r="O116" s="189">
        <f t="shared" si="65"/>
        <v>31</v>
      </c>
      <c r="P116" s="253"/>
    </row>
    <row r="117" spans="1:16" s="34" customFormat="1" ht="33" hidden="1">
      <c r="A117" s="192">
        <v>7</v>
      </c>
      <c r="B117" s="322" t="s">
        <v>95</v>
      </c>
      <c r="C117" s="323"/>
      <c r="D117" s="323"/>
      <c r="E117" s="323"/>
      <c r="F117" s="182" t="s">
        <v>91</v>
      </c>
      <c r="G117" s="182"/>
      <c r="H117" s="416" t="str">
        <f t="shared" si="74"/>
        <v>WASHED BURGUNDY</v>
      </c>
      <c r="I117" s="325" t="str">
        <f t="shared" si="62"/>
        <v>BLACK</v>
      </c>
      <c r="J117" s="186" t="s">
        <v>158</v>
      </c>
      <c r="K117" s="186">
        <f t="shared" si="75"/>
        <v>0</v>
      </c>
      <c r="L117" s="194">
        <f>L109</f>
        <v>0.04</v>
      </c>
      <c r="M117" s="186">
        <f t="shared" si="64"/>
        <v>0</v>
      </c>
      <c r="N117" s="193"/>
      <c r="O117" s="189">
        <f t="shared" si="65"/>
        <v>0</v>
      </c>
      <c r="P117" s="253"/>
    </row>
    <row r="118" spans="1:16" s="34" customFormat="1" ht="33" hidden="1">
      <c r="A118" s="192">
        <v>7</v>
      </c>
      <c r="B118" s="322" t="s">
        <v>95</v>
      </c>
      <c r="C118" s="323"/>
      <c r="D118" s="323"/>
      <c r="E118" s="323"/>
      <c r="F118" s="182" t="s">
        <v>91</v>
      </c>
      <c r="G118" s="182"/>
      <c r="H118" s="416" t="str">
        <f t="shared" si="76"/>
        <v>LIME</v>
      </c>
      <c r="I118" s="325" t="str">
        <f t="shared" si="62"/>
        <v>BLACK</v>
      </c>
      <c r="J118" s="186" t="s">
        <v>158</v>
      </c>
      <c r="K118" s="186">
        <f t="shared" si="77"/>
        <v>0</v>
      </c>
      <c r="L118" s="194">
        <f>L110</f>
        <v>0.04</v>
      </c>
      <c r="M118" s="186">
        <f t="shared" si="64"/>
        <v>0</v>
      </c>
      <c r="N118" s="193"/>
      <c r="O118" s="189">
        <f t="shared" si="65"/>
        <v>0</v>
      </c>
      <c r="P118" s="253"/>
    </row>
    <row r="119" spans="1:16" s="34" customFormat="1" ht="33" hidden="1">
      <c r="A119" s="192">
        <v>8</v>
      </c>
      <c r="B119" s="327" t="s">
        <v>96</v>
      </c>
      <c r="C119" s="334"/>
      <c r="D119" s="334"/>
      <c r="E119" s="335"/>
      <c r="F119" s="182" t="s">
        <v>97</v>
      </c>
      <c r="G119" s="182"/>
      <c r="H119" s="416" t="str">
        <f t="shared" si="72"/>
        <v>BLACK</v>
      </c>
      <c r="I119" s="325" t="str">
        <f t="shared" si="62"/>
        <v>BLACK</v>
      </c>
      <c r="J119" s="186" t="s">
        <v>158</v>
      </c>
      <c r="K119" s="186">
        <f t="shared" si="63"/>
        <v>0</v>
      </c>
      <c r="L119" s="186">
        <v>1</v>
      </c>
      <c r="M119" s="186">
        <f>K119*L119</f>
        <v>0</v>
      </c>
      <c r="N119" s="193"/>
      <c r="O119" s="189">
        <f t="shared" si="65"/>
        <v>0</v>
      </c>
      <c r="P119" s="253"/>
    </row>
    <row r="120" spans="1:16" s="34" customFormat="1" ht="63.75" customHeight="1">
      <c r="A120" s="192">
        <v>8</v>
      </c>
      <c r="B120" s="322" t="s">
        <v>96</v>
      </c>
      <c r="C120" s="323"/>
      <c r="D120" s="323"/>
      <c r="E120" s="323"/>
      <c r="F120" s="182" t="s">
        <v>97</v>
      </c>
      <c r="G120" s="182"/>
      <c r="H120" s="416" t="str">
        <f t="shared" si="73"/>
        <v>GREY HEATHER</v>
      </c>
      <c r="I120" s="325" t="str">
        <f t="shared" si="62"/>
        <v>BLACK</v>
      </c>
      <c r="J120" s="186" t="s">
        <v>158</v>
      </c>
      <c r="K120" s="186">
        <f t="shared" si="67"/>
        <v>769</v>
      </c>
      <c r="L120" s="186">
        <v>1</v>
      </c>
      <c r="M120" s="186">
        <f t="shared" ref="M120:M131" si="79">K120*L120</f>
        <v>769</v>
      </c>
      <c r="N120" s="193"/>
      <c r="O120" s="189">
        <f t="shared" si="65"/>
        <v>769</v>
      </c>
      <c r="P120" s="253"/>
    </row>
    <row r="121" spans="1:16" s="34" customFormat="1" ht="33" hidden="1">
      <c r="A121" s="192">
        <v>8</v>
      </c>
      <c r="B121" s="322" t="s">
        <v>96</v>
      </c>
      <c r="C121" s="323"/>
      <c r="D121" s="323"/>
      <c r="E121" s="323"/>
      <c r="F121" s="182" t="s">
        <v>97</v>
      </c>
      <c r="G121" s="182"/>
      <c r="H121" s="416" t="str">
        <f t="shared" si="74"/>
        <v>WASHED BURGUNDY</v>
      </c>
      <c r="I121" s="325" t="str">
        <f t="shared" si="62"/>
        <v>BLACK</v>
      </c>
      <c r="J121" s="186" t="s">
        <v>158</v>
      </c>
      <c r="K121" s="186">
        <f t="shared" si="75"/>
        <v>0</v>
      </c>
      <c r="L121" s="186">
        <v>1</v>
      </c>
      <c r="M121" s="186">
        <f t="shared" si="79"/>
        <v>0</v>
      </c>
      <c r="N121" s="193"/>
      <c r="O121" s="189">
        <f t="shared" si="65"/>
        <v>0</v>
      </c>
      <c r="P121" s="253"/>
    </row>
    <row r="122" spans="1:16" s="34" customFormat="1" ht="33" hidden="1">
      <c r="A122" s="192">
        <v>8</v>
      </c>
      <c r="B122" s="322" t="s">
        <v>96</v>
      </c>
      <c r="C122" s="323"/>
      <c r="D122" s="323"/>
      <c r="E122" s="323"/>
      <c r="F122" s="182" t="s">
        <v>97</v>
      </c>
      <c r="G122" s="182"/>
      <c r="H122" s="416" t="str">
        <f t="shared" si="76"/>
        <v>LIME</v>
      </c>
      <c r="I122" s="325" t="str">
        <f t="shared" si="62"/>
        <v>BLACK</v>
      </c>
      <c r="J122" s="186" t="s">
        <v>158</v>
      </c>
      <c r="K122" s="186">
        <f t="shared" si="77"/>
        <v>0</v>
      </c>
      <c r="L122" s="186">
        <v>1</v>
      </c>
      <c r="M122" s="186">
        <f t="shared" si="79"/>
        <v>0</v>
      </c>
      <c r="N122" s="193"/>
      <c r="O122" s="189">
        <f t="shared" si="65"/>
        <v>0</v>
      </c>
      <c r="P122" s="253"/>
    </row>
    <row r="123" spans="1:16" s="34" customFormat="1" ht="33" hidden="1">
      <c r="A123" s="192">
        <v>9</v>
      </c>
      <c r="B123" s="322" t="s">
        <v>98</v>
      </c>
      <c r="C123" s="323"/>
      <c r="D123" s="323"/>
      <c r="E123" s="323"/>
      <c r="F123" s="182" t="s">
        <v>91</v>
      </c>
      <c r="G123" s="182"/>
      <c r="H123" s="416" t="str">
        <f t="shared" si="72"/>
        <v>BLACK</v>
      </c>
      <c r="I123" s="325" t="str">
        <f t="shared" si="62"/>
        <v>BLACK</v>
      </c>
      <c r="J123" s="186" t="s">
        <v>158</v>
      </c>
      <c r="K123" s="186">
        <f t="shared" si="63"/>
        <v>0</v>
      </c>
      <c r="L123" s="186">
        <v>1.1000000000000001</v>
      </c>
      <c r="M123" s="186">
        <f t="shared" si="79"/>
        <v>0</v>
      </c>
      <c r="N123" s="193"/>
      <c r="O123" s="189">
        <f t="shared" si="65"/>
        <v>0</v>
      </c>
      <c r="P123" s="253"/>
    </row>
    <row r="124" spans="1:16" s="34" customFormat="1" ht="63.75" customHeight="1">
      <c r="A124" s="192">
        <v>9</v>
      </c>
      <c r="B124" s="327" t="s">
        <v>98</v>
      </c>
      <c r="C124" s="334"/>
      <c r="D124" s="334"/>
      <c r="E124" s="335"/>
      <c r="F124" s="182" t="s">
        <v>91</v>
      </c>
      <c r="G124" s="182"/>
      <c r="H124" s="416" t="str">
        <f t="shared" si="73"/>
        <v>GREY HEATHER</v>
      </c>
      <c r="I124" s="325" t="str">
        <f t="shared" si="62"/>
        <v>BLACK</v>
      </c>
      <c r="J124" s="186" t="s">
        <v>158</v>
      </c>
      <c r="K124" s="186">
        <f t="shared" si="67"/>
        <v>769</v>
      </c>
      <c r="L124" s="186">
        <v>1.1000000000000001</v>
      </c>
      <c r="M124" s="186">
        <f t="shared" si="79"/>
        <v>845.90000000000009</v>
      </c>
      <c r="N124" s="193"/>
      <c r="O124" s="189">
        <f t="shared" si="65"/>
        <v>846</v>
      </c>
      <c r="P124" s="253"/>
    </row>
    <row r="125" spans="1:16" s="34" customFormat="1" ht="33" hidden="1">
      <c r="A125" s="192">
        <v>9</v>
      </c>
      <c r="B125" s="327" t="s">
        <v>98</v>
      </c>
      <c r="C125" s="334"/>
      <c r="D125" s="334"/>
      <c r="E125" s="335"/>
      <c r="F125" s="182" t="s">
        <v>91</v>
      </c>
      <c r="G125" s="182"/>
      <c r="H125" s="416" t="str">
        <f>$D$28</f>
        <v>WASHED BURGUNDY</v>
      </c>
      <c r="I125" s="325" t="str">
        <f t="shared" si="62"/>
        <v>BLACK</v>
      </c>
      <c r="J125" s="186" t="s">
        <v>158</v>
      </c>
      <c r="K125" s="186">
        <f t="shared" si="75"/>
        <v>0</v>
      </c>
      <c r="L125" s="186">
        <v>1.1000000000000001</v>
      </c>
      <c r="M125" s="186">
        <f t="shared" si="79"/>
        <v>0</v>
      </c>
      <c r="N125" s="193"/>
      <c r="O125" s="189">
        <f t="shared" si="65"/>
        <v>0</v>
      </c>
      <c r="P125" s="253"/>
    </row>
    <row r="126" spans="1:16" s="34" customFormat="1" ht="33" hidden="1">
      <c r="A126" s="192">
        <v>9</v>
      </c>
      <c r="B126" s="327" t="s">
        <v>98</v>
      </c>
      <c r="C126" s="334"/>
      <c r="D126" s="334"/>
      <c r="E126" s="335"/>
      <c r="F126" s="182" t="s">
        <v>91</v>
      </c>
      <c r="G126" s="182"/>
      <c r="H126" s="416" t="str">
        <f>$D$33</f>
        <v>LIME</v>
      </c>
      <c r="I126" s="325" t="str">
        <f t="shared" si="62"/>
        <v>BLACK</v>
      </c>
      <c r="J126" s="186" t="s">
        <v>158</v>
      </c>
      <c r="K126" s="186">
        <f t="shared" si="77"/>
        <v>0</v>
      </c>
      <c r="L126" s="186">
        <v>1.1000000000000001</v>
      </c>
      <c r="M126" s="186">
        <f t="shared" si="79"/>
        <v>0</v>
      </c>
      <c r="N126" s="193"/>
      <c r="O126" s="189">
        <f t="shared" si="65"/>
        <v>0</v>
      </c>
      <c r="P126" s="253"/>
    </row>
    <row r="127" spans="1:16" s="34" customFormat="1" ht="46.5" customHeight="1">
      <c r="A127" s="192">
        <v>10</v>
      </c>
      <c r="B127" s="322" t="s">
        <v>160</v>
      </c>
      <c r="C127" s="323"/>
      <c r="D127" s="323"/>
      <c r="E127" s="323"/>
      <c r="F127" s="414" t="s">
        <v>161</v>
      </c>
      <c r="G127" s="182"/>
      <c r="H127" s="415" t="s">
        <v>162</v>
      </c>
      <c r="I127" s="325"/>
      <c r="J127" s="186" t="s">
        <v>158</v>
      </c>
      <c r="K127" s="186">
        <v>9</v>
      </c>
      <c r="L127" s="194">
        <f>$L$107*2</f>
        <v>0.08</v>
      </c>
      <c r="M127" s="186">
        <f t="shared" si="79"/>
        <v>0.72</v>
      </c>
      <c r="N127" s="193"/>
      <c r="O127" s="189">
        <f t="shared" si="65"/>
        <v>1</v>
      </c>
      <c r="P127" s="253"/>
    </row>
    <row r="128" spans="1:16" s="34" customFormat="1" ht="46.5" customHeight="1">
      <c r="A128" s="192">
        <v>10</v>
      </c>
      <c r="B128" s="322" t="s">
        <v>160</v>
      </c>
      <c r="C128" s="323"/>
      <c r="D128" s="323"/>
      <c r="E128" s="323"/>
      <c r="F128" s="414"/>
      <c r="G128" s="182"/>
      <c r="H128" s="415" t="s">
        <v>163</v>
      </c>
      <c r="I128" s="325"/>
      <c r="J128" s="186" t="s">
        <v>158</v>
      </c>
      <c r="K128" s="186">
        <v>24</v>
      </c>
      <c r="L128" s="194">
        <f t="shared" ref="L128:L131" si="80">$L$107*2</f>
        <v>0.08</v>
      </c>
      <c r="M128" s="186">
        <f t="shared" si="79"/>
        <v>1.92</v>
      </c>
      <c r="N128" s="193"/>
      <c r="O128" s="189">
        <f t="shared" si="65"/>
        <v>2</v>
      </c>
      <c r="P128" s="253"/>
    </row>
    <row r="129" spans="1:16" s="34" customFormat="1" ht="46.5" customHeight="1">
      <c r="A129" s="192">
        <v>10</v>
      </c>
      <c r="B129" s="322" t="s">
        <v>160</v>
      </c>
      <c r="C129" s="323"/>
      <c r="D129" s="323"/>
      <c r="E129" s="323"/>
      <c r="F129" s="414"/>
      <c r="G129" s="182"/>
      <c r="H129" s="415" t="s">
        <v>164</v>
      </c>
      <c r="I129" s="325"/>
      <c r="J129" s="186" t="s">
        <v>158</v>
      </c>
      <c r="K129" s="186">
        <v>12</v>
      </c>
      <c r="L129" s="194">
        <f t="shared" si="80"/>
        <v>0.08</v>
      </c>
      <c r="M129" s="186">
        <f t="shared" si="79"/>
        <v>0.96</v>
      </c>
      <c r="N129" s="193"/>
      <c r="O129" s="189">
        <f t="shared" si="65"/>
        <v>1</v>
      </c>
      <c r="P129" s="253"/>
    </row>
    <row r="130" spans="1:16" s="34" customFormat="1" ht="46.5" customHeight="1">
      <c r="A130" s="192">
        <v>10</v>
      </c>
      <c r="B130" s="322" t="s">
        <v>160</v>
      </c>
      <c r="C130" s="323"/>
      <c r="D130" s="323"/>
      <c r="E130" s="323"/>
      <c r="F130" s="414"/>
      <c r="G130" s="182"/>
      <c r="H130" s="415">
        <v>41</v>
      </c>
      <c r="I130" s="325"/>
      <c r="J130" s="186" t="s">
        <v>158</v>
      </c>
      <c r="K130" s="186">
        <v>30</v>
      </c>
      <c r="L130" s="194">
        <f t="shared" si="80"/>
        <v>0.08</v>
      </c>
      <c r="M130" s="186">
        <f t="shared" si="79"/>
        <v>2.4</v>
      </c>
      <c r="N130" s="193"/>
      <c r="O130" s="189">
        <f t="shared" si="65"/>
        <v>3</v>
      </c>
      <c r="P130" s="253"/>
    </row>
    <row r="131" spans="1:16" s="34" customFormat="1" ht="46.5" customHeight="1">
      <c r="A131" s="192">
        <v>10</v>
      </c>
      <c r="B131" s="322" t="s">
        <v>160</v>
      </c>
      <c r="C131" s="323"/>
      <c r="D131" s="323"/>
      <c r="E131" s="323"/>
      <c r="F131" s="414"/>
      <c r="G131" s="182"/>
      <c r="H131" s="416">
        <v>42</v>
      </c>
      <c r="I131" s="325"/>
      <c r="J131" s="186" t="s">
        <v>158</v>
      </c>
      <c r="K131" s="186">
        <v>67</v>
      </c>
      <c r="L131" s="194">
        <f t="shared" si="80"/>
        <v>0.08</v>
      </c>
      <c r="M131" s="186">
        <f t="shared" si="79"/>
        <v>5.36</v>
      </c>
      <c r="N131" s="193"/>
      <c r="O131" s="189">
        <f t="shared" si="65"/>
        <v>6</v>
      </c>
      <c r="P131" s="253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99</v>
      </c>
      <c r="C133" s="88"/>
      <c r="D133" s="89"/>
      <c r="E133" s="89"/>
      <c r="F133" s="89"/>
      <c r="G133" s="90"/>
      <c r="H133" s="89"/>
      <c r="I133" s="89"/>
      <c r="J133" s="321" t="s">
        <v>100</v>
      </c>
      <c r="K133" s="321"/>
      <c r="L133" s="321"/>
      <c r="M133" s="321"/>
      <c r="N133" s="33"/>
      <c r="O133" s="33"/>
      <c r="P133" s="34"/>
    </row>
    <row r="134" spans="1:16" s="92" customFormat="1" ht="34.5" customHeight="1">
      <c r="A134" s="92">
        <v>1</v>
      </c>
      <c r="B134" s="94" t="s">
        <v>101</v>
      </c>
      <c r="C134" s="98" t="s">
        <v>102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45" t="s">
        <v>103</v>
      </c>
      <c r="C135" s="346"/>
      <c r="D135" s="346"/>
      <c r="E135" s="346"/>
      <c r="F135" s="346"/>
      <c r="G135" s="346"/>
      <c r="H135" s="346"/>
      <c r="I135" s="34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68</v>
      </c>
      <c r="C136" s="273" t="s">
        <v>165</v>
      </c>
      <c r="D136" s="408" t="s">
        <v>166</v>
      </c>
      <c r="E136" s="408"/>
      <c r="F136" s="408" t="s">
        <v>167</v>
      </c>
      <c r="G136" s="408"/>
      <c r="H136" s="408"/>
      <c r="I136" s="408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409" t="s">
        <v>168</v>
      </c>
      <c r="D137" s="411" t="s">
        <v>169</v>
      </c>
      <c r="E137" s="412"/>
      <c r="F137" s="413" t="s">
        <v>170</v>
      </c>
      <c r="G137" s="413"/>
      <c r="H137" s="413"/>
      <c r="I137" s="413"/>
      <c r="J137" s="35"/>
      <c r="K137" s="35"/>
      <c r="L137" s="35"/>
      <c r="M137" s="35"/>
      <c r="N137" s="35"/>
    </row>
    <row r="138" spans="1:16" s="15" customFormat="1" ht="66" hidden="1">
      <c r="A138" s="92"/>
      <c r="B138" s="198" t="str">
        <f t="shared" ref="B138" si="82">$D$23</f>
        <v>GREY HEATHER</v>
      </c>
      <c r="C138" s="410"/>
      <c r="D138" s="383" t="s">
        <v>171</v>
      </c>
      <c r="E138" s="385"/>
      <c r="F138" s="413" t="s">
        <v>172</v>
      </c>
      <c r="G138" s="413"/>
      <c r="H138" s="413"/>
      <c r="I138" s="413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345"/>
      <c r="C140" s="346"/>
      <c r="D140" s="347"/>
      <c r="E140" s="347"/>
      <c r="F140" s="347"/>
      <c r="G140" s="347"/>
      <c r="H140" s="347"/>
      <c r="I140" s="348"/>
      <c r="J140" s="35"/>
      <c r="K140" s="35"/>
    </row>
    <row r="141" spans="1:16" s="15" customFormat="1" ht="33" hidden="1">
      <c r="A141" s="92"/>
      <c r="B141" s="327"/>
      <c r="C141" s="335"/>
      <c r="D141" s="265" t="s">
        <v>35</v>
      </c>
      <c r="E141" s="265" t="s">
        <v>37</v>
      </c>
      <c r="F141" s="265" t="s">
        <v>38</v>
      </c>
      <c r="G141" s="265" t="s">
        <v>39</v>
      </c>
      <c r="H141" s="265" t="s">
        <v>40</v>
      </c>
      <c r="I141" s="265" t="s">
        <v>41</v>
      </c>
      <c r="J141" s="35"/>
    </row>
    <row r="142" spans="1:16" s="15" customFormat="1" ht="178.5" hidden="1" customHeight="1">
      <c r="A142" s="92"/>
      <c r="B142" s="344" t="s">
        <v>173</v>
      </c>
      <c r="C142" s="344"/>
      <c r="D142" s="274"/>
      <c r="E142" s="274">
        <v>2.2000000000000002</v>
      </c>
      <c r="F142" s="356">
        <v>3</v>
      </c>
      <c r="G142" s="357"/>
      <c r="H142" s="357"/>
      <c r="I142" s="35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105</v>
      </c>
      <c r="C144" s="343" t="s">
        <v>174</v>
      </c>
      <c r="D144" s="343"/>
      <c r="E144" s="343"/>
      <c r="F144" s="34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345" t="s">
        <v>103</v>
      </c>
      <c r="C145" s="346"/>
      <c r="D145" s="346"/>
      <c r="E145" s="346"/>
      <c r="F145" s="346"/>
      <c r="G145" s="346"/>
      <c r="H145" s="346"/>
      <c r="I145" s="34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68</v>
      </c>
      <c r="C146" s="139" t="s">
        <v>175</v>
      </c>
      <c r="D146" s="139" t="s">
        <v>176</v>
      </c>
      <c r="E146" s="353" t="s">
        <v>104</v>
      </c>
      <c r="F146" s="354"/>
      <c r="G146" s="354"/>
      <c r="H146" s="354"/>
      <c r="I146" s="355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177</v>
      </c>
      <c r="D147" s="141" t="s">
        <v>178</v>
      </c>
      <c r="E147" s="383" t="s">
        <v>112</v>
      </c>
      <c r="F147" s="384"/>
      <c r="G147" s="384"/>
      <c r="H147" s="384"/>
      <c r="I147" s="385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177</v>
      </c>
      <c r="D148" s="141" t="s">
        <v>178</v>
      </c>
      <c r="E148" s="383" t="s">
        <v>179</v>
      </c>
      <c r="F148" s="384"/>
      <c r="G148" s="384"/>
      <c r="H148" s="384"/>
      <c r="I148" s="385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177</v>
      </c>
      <c r="D149" s="141" t="s">
        <v>178</v>
      </c>
      <c r="E149" s="383" t="s">
        <v>112</v>
      </c>
      <c r="F149" s="384"/>
      <c r="G149" s="384"/>
      <c r="H149" s="384"/>
      <c r="I149" s="385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177</v>
      </c>
      <c r="D150" s="141" t="s">
        <v>178</v>
      </c>
      <c r="E150" s="383" t="s">
        <v>112</v>
      </c>
      <c r="F150" s="384"/>
      <c r="G150" s="384"/>
      <c r="H150" s="384"/>
      <c r="I150" s="385"/>
      <c r="J150" s="35"/>
      <c r="K150" s="35"/>
      <c r="L150" s="35"/>
      <c r="M150" s="35"/>
      <c r="N150" s="35"/>
    </row>
    <row r="151" spans="1:16" s="15" customFormat="1" ht="33">
      <c r="A151" s="92"/>
      <c r="B151" s="345" t="s">
        <v>107</v>
      </c>
      <c r="C151" s="346"/>
      <c r="D151" s="347"/>
      <c r="E151" s="347"/>
      <c r="F151" s="347"/>
      <c r="G151" s="347"/>
      <c r="H151" s="347"/>
      <c r="I151" s="348"/>
      <c r="J151" s="35"/>
      <c r="K151" s="35"/>
    </row>
    <row r="152" spans="1:16" s="15" customFormat="1" ht="56.25" customHeight="1">
      <c r="A152" s="92"/>
      <c r="B152" s="327"/>
      <c r="C152" s="335"/>
      <c r="D152" s="265" t="s">
        <v>35</v>
      </c>
      <c r="E152" s="265" t="s">
        <v>37</v>
      </c>
      <c r="F152" s="265" t="s">
        <v>38</v>
      </c>
      <c r="G152" s="265" t="s">
        <v>39</v>
      </c>
      <c r="H152" s="265" t="s">
        <v>40</v>
      </c>
      <c r="I152" s="265" t="s">
        <v>41</v>
      </c>
      <c r="J152" s="35"/>
    </row>
    <row r="153" spans="1:16" s="15" customFormat="1" ht="111.75" customHeight="1">
      <c r="A153" s="92"/>
      <c r="B153" s="405" t="s">
        <v>180</v>
      </c>
      <c r="C153" s="406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05" t="s">
        <v>181</v>
      </c>
      <c r="C154" s="406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109</v>
      </c>
      <c r="C156" s="18" t="s">
        <v>182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68</v>
      </c>
      <c r="C157" s="351" t="s">
        <v>183</v>
      </c>
      <c r="D157" s="407"/>
      <c r="E157" s="407"/>
      <c r="F157" s="407"/>
      <c r="G157" s="407"/>
      <c r="H157" s="407"/>
      <c r="I157" s="352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383" t="s">
        <v>184</v>
      </c>
      <c r="D158" s="384"/>
      <c r="E158" s="384"/>
      <c r="F158" s="384"/>
      <c r="G158" s="384"/>
      <c r="H158" s="384"/>
      <c r="I158" s="385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383" t="s">
        <v>185</v>
      </c>
      <c r="D159" s="384"/>
      <c r="E159" s="384"/>
      <c r="F159" s="384"/>
      <c r="G159" s="384"/>
      <c r="H159" s="384"/>
      <c r="I159" s="385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186</v>
      </c>
      <c r="C160" s="396" t="s">
        <v>184</v>
      </c>
      <c r="D160" s="397"/>
      <c r="E160" s="397"/>
      <c r="F160" s="397"/>
      <c r="G160" s="397"/>
      <c r="H160" s="397"/>
      <c r="I160" s="398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187</v>
      </c>
      <c r="C161" s="399"/>
      <c r="D161" s="400"/>
      <c r="E161" s="400"/>
      <c r="F161" s="400"/>
      <c r="G161" s="400"/>
      <c r="H161" s="400"/>
      <c r="I161" s="401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133</v>
      </c>
      <c r="C162" s="402"/>
      <c r="D162" s="403"/>
      <c r="E162" s="403"/>
      <c r="F162" s="403"/>
      <c r="G162" s="403"/>
      <c r="H162" s="403"/>
      <c r="I162" s="404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21" t="s">
        <v>113</v>
      </c>
      <c r="C164" s="321"/>
      <c r="D164" s="321"/>
      <c r="E164" s="32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114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115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116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266" t="s">
        <v>117</v>
      </c>
      <c r="C168" s="267" t="s">
        <v>37</v>
      </c>
      <c r="D168" s="267" t="s">
        <v>38</v>
      </c>
      <c r="E168" s="267" t="s">
        <v>39</v>
      </c>
      <c r="F168" s="267" t="s">
        <v>40</v>
      </c>
      <c r="G168" s="267" t="s">
        <v>41</v>
      </c>
      <c r="H168" s="267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266" t="s">
        <v>118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41"/>
      <c r="B170" s="342"/>
      <c r="C170" s="34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</row>
    <row r="171" spans="1:16" s="96" customFormat="1" ht="133.15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1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29"/>
  <sheetViews>
    <sheetView view="pageBreakPreview" topLeftCell="A10" zoomScale="40" zoomScaleNormal="40" zoomScaleSheetLayoutView="40" zoomScalePageLayoutView="25" workbookViewId="0">
      <selection activeCell="B38" sqref="B38:E38"/>
    </sheetView>
  </sheetViews>
  <sheetFormatPr defaultColWidth="9.28515625" defaultRowHeight="24"/>
  <cols>
    <col min="1" max="1" width="83.7109375" style="79" customWidth="1"/>
    <col min="2" max="2" width="194.28515625" style="79" customWidth="1"/>
    <col min="3" max="3" width="108.7109375" style="80" customWidth="1"/>
    <col min="4" max="16384" width="9.28515625" style="80"/>
  </cols>
  <sheetData>
    <row r="1" spans="1:9" s="74" customFormat="1" ht="134.25" customHeight="1">
      <c r="A1" s="72"/>
      <c r="B1" s="76"/>
    </row>
    <row r="2" spans="1:9" s="74" customFormat="1" ht="37.5" customHeight="1">
      <c r="A2" s="73" t="str">
        <f>'1. CUTTING DOCKET'!B6</f>
        <v xml:space="preserve">JOB NUMBER:  </v>
      </c>
      <c r="B2" s="76" t="str">
        <f>'1. CUTTING DOCKET'!D6</f>
        <v>R12 SS25 S2737</v>
      </c>
    </row>
    <row r="3" spans="1:9" s="74" customFormat="1" ht="37.5" customHeight="1">
      <c r="A3" s="75" t="str">
        <f>'1. CUTTING DOCKET'!B7</f>
        <v xml:space="preserve">STYLE NUMBER: </v>
      </c>
      <c r="B3" s="76" t="str">
        <f>'1. CUTTING DOCKET'!D7</f>
        <v>R12-SH01</v>
      </c>
    </row>
    <row r="4" spans="1:9" s="74" customFormat="1" ht="37.5" customHeight="1">
      <c r="A4" s="75" t="str">
        <f>'1. CUTTING DOCKET'!B8</f>
        <v xml:space="preserve">STYLE NAME : </v>
      </c>
      <c r="B4" s="76" t="str">
        <f>'1. CUTTING DOCKET'!D8</f>
        <v xml:space="preserve">Men's Cotton Sweatshort   </v>
      </c>
    </row>
    <row r="5" spans="1:9" s="74" customFormat="1" ht="76.150000000000006" customHeight="1">
      <c r="A5" s="180"/>
      <c r="B5" s="142" t="str">
        <f>'1. CUTTING DOCKET'!E30</f>
        <v>BLACK</v>
      </c>
    </row>
    <row r="6" spans="1:9" s="77" customFormat="1" ht="69.75" customHeight="1">
      <c r="A6" s="144" t="s">
        <v>188</v>
      </c>
      <c r="B6" s="144" t="str">
        <f>B5</f>
        <v>BLACK</v>
      </c>
    </row>
    <row r="7" spans="1:9" s="77" customFormat="1" ht="105" customHeight="1">
      <c r="A7" s="181" t="s">
        <v>189</v>
      </c>
      <c r="B7" s="144" t="str">
        <f>'1. CUTTING DOCKET'!B30</f>
        <v>FRENCH TERRY100% ORGANIC COTTON 430 GSM</v>
      </c>
    </row>
    <row r="8" spans="1:9" s="77" customFormat="1" ht="232.5" customHeight="1">
      <c r="A8" s="145" t="str">
        <f>'1. CUTTING DOCKET'!D30</f>
        <v>VẢI CHÍNH, LƯNG QUẦN, TÚI</v>
      </c>
      <c r="B8" s="146" t="s">
        <v>271</v>
      </c>
      <c r="I8" s="78"/>
    </row>
    <row r="9" spans="1:9" s="77" customFormat="1" ht="190.5" customHeight="1">
      <c r="A9" s="144" t="s">
        <v>260</v>
      </c>
      <c r="B9" s="144" t="str">
        <f>'1. CUTTING DOCKET'!E31</f>
        <v>BLACK</v>
      </c>
    </row>
    <row r="10" spans="1:9" s="77" customFormat="1" ht="232.5" customHeight="1">
      <c r="A10" s="145" t="s">
        <v>80</v>
      </c>
      <c r="B10" s="146"/>
      <c r="I10" s="78"/>
    </row>
    <row r="11" spans="1:9" s="77" customFormat="1" ht="132" hidden="1" customHeight="1">
      <c r="A11" s="144" t="e">
        <f>'1. CUTTING DOCKET'!#REF!</f>
        <v>#REF!</v>
      </c>
      <c r="B11" s="144" t="e">
        <f>#REF!</f>
        <v>#REF!</v>
      </c>
    </row>
    <row r="12" spans="1:9" s="77" customFormat="1" ht="292.5" hidden="1" customHeight="1">
      <c r="A12" s="145" t="e">
        <f>'1. CUTTING DOCKET'!#REF!</f>
        <v>#REF!</v>
      </c>
      <c r="B12" s="146"/>
      <c r="I12" s="78"/>
    </row>
    <row r="13" spans="1:9" s="77" customFormat="1" ht="135" hidden="1" customHeight="1">
      <c r="A13" s="144" t="e">
        <f>'1. CUTTING DOCKET'!#REF!</f>
        <v>#REF!</v>
      </c>
      <c r="B13" s="144"/>
    </row>
    <row r="14" spans="1:9" s="77" customFormat="1" ht="409.6" hidden="1" customHeight="1">
      <c r="A14" s="145" t="e">
        <f>'1. CUTTING DOCKET'!#REF!</f>
        <v>#REF!</v>
      </c>
      <c r="B14" s="146"/>
      <c r="I14" s="78"/>
    </row>
    <row r="15" spans="1:9" s="77" customFormat="1" ht="74.25" customHeight="1">
      <c r="A15" s="144" t="s">
        <v>190</v>
      </c>
      <c r="B15" s="148" t="str">
        <f>'1. CUTTING DOCKET'!$F$34</f>
        <v>BLACK</v>
      </c>
    </row>
    <row r="16" spans="1:9" s="77" customFormat="1" ht="169.5" customHeight="1">
      <c r="A16" s="145" t="str">
        <f>'1. CUTTING DOCKET'!B34</f>
        <v xml:space="preserve">CHỈ 40/2 MAY CHÍNH + VẮT SỔ </v>
      </c>
      <c r="B16" s="143"/>
    </row>
    <row r="17" spans="1:6" s="77" customFormat="1" ht="115.5" hidden="1" customHeight="1">
      <c r="A17" s="145" t="e">
        <f>'1. CUTTING DOCKET'!#REF!</f>
        <v>#REF!</v>
      </c>
      <c r="B17" s="143"/>
    </row>
    <row r="18" spans="1:6" s="77" customFormat="1" ht="90" customHeight="1">
      <c r="A18" s="144" t="str">
        <f>'1. CUTTING DOCKET'!B35</f>
        <v>NHÃN ÉP + SIZE</v>
      </c>
      <c r="B18" s="148" t="s">
        <v>44</v>
      </c>
    </row>
    <row r="19" spans="1:6" s="77" customFormat="1" ht="409.6" customHeight="1">
      <c r="A19" s="146" t="s">
        <v>272</v>
      </c>
      <c r="B19" s="245"/>
    </row>
    <row r="20" spans="1:6" s="77" customFormat="1" ht="79.5" customHeight="1">
      <c r="A20" s="144" t="str">
        <f>'1. CUTTING DOCKET'!B36</f>
        <v>NHÃN THÀNH PHẦN 100% POLYESTER</v>
      </c>
      <c r="B20" s="244" t="s">
        <v>44</v>
      </c>
    </row>
    <row r="21" spans="1:6" s="77" customFormat="1" ht="346.5" customHeight="1">
      <c r="A21" s="149" t="s">
        <v>191</v>
      </c>
      <c r="B21" s="246"/>
    </row>
    <row r="22" spans="1:6" s="77" customFormat="1" ht="101.45" customHeight="1">
      <c r="A22" s="144" t="s">
        <v>192</v>
      </c>
      <c r="B22" s="244" t="str">
        <f>'1. CUTTING DOCKET'!F37</f>
        <v>BLACK</v>
      </c>
    </row>
    <row r="23" spans="1:6" s="77" customFormat="1" ht="362.25" customHeight="1">
      <c r="A23" s="149" t="s">
        <v>273</v>
      </c>
      <c r="B23" s="248"/>
    </row>
    <row r="24" spans="1:6" s="77" customFormat="1" ht="95.25" customHeight="1">
      <c r="A24" s="144" t="str">
        <f>'1. CUTTING DOCKET'!B38</f>
        <v>THUN TẠI LƯNG 4.5CM</v>
      </c>
      <c r="B24" s="243" t="s">
        <v>44</v>
      </c>
    </row>
    <row r="25" spans="1:6" s="77" customFormat="1" ht="324.75" customHeight="1">
      <c r="A25" s="145" t="s">
        <v>273</v>
      </c>
      <c r="B25" s="247"/>
    </row>
    <row r="29" spans="1:6">
      <c r="F29" s="80" t="b">
        <v>1</v>
      </c>
    </row>
  </sheetData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9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5"/>
  <sheetViews>
    <sheetView zoomScaleNormal="100" zoomScaleSheetLayoutView="55" workbookViewId="0">
      <selection activeCell="A21" sqref="A21:XFD23"/>
    </sheetView>
  </sheetViews>
  <sheetFormatPr defaultRowHeight="15"/>
  <cols>
    <col min="1" max="1" width="18.85546875" style="281" customWidth="1"/>
    <col min="2" max="2" width="15.5703125" style="281" customWidth="1"/>
    <col min="3" max="4" width="37.85546875" style="281" customWidth="1"/>
    <col min="5" max="5" width="8" style="281" customWidth="1"/>
    <col min="6" max="6" width="7.5703125" style="281" customWidth="1"/>
    <col min="7" max="7" width="8" style="281" customWidth="1"/>
    <col min="8" max="8" width="7.5703125" style="281" customWidth="1"/>
    <col min="9" max="9" width="12.140625" style="281" customWidth="1"/>
    <col min="10" max="10" width="7.5703125" style="281" customWidth="1"/>
    <col min="11" max="11" width="37.7109375" style="281" customWidth="1"/>
    <col min="12" max="12" width="1" style="281" customWidth="1"/>
    <col min="13" max="13" width="2.140625" style="281" customWidth="1"/>
    <col min="14" max="16384" width="9.140625" style="281"/>
  </cols>
  <sheetData>
    <row r="1" spans="1:13" ht="19.5" customHeight="1">
      <c r="A1" s="450" t="s">
        <v>275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1:13" ht="21" customHeight="1">
      <c r="A2" s="451" t="s">
        <v>276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</row>
    <row r="3" spans="1:13" ht="1.9" customHeight="1"/>
    <row r="4" spans="1:13" ht="19.5" customHeight="1">
      <c r="A4" s="452" t="s">
        <v>277</v>
      </c>
      <c r="B4" s="452" t="s">
        <v>278</v>
      </c>
      <c r="C4" s="452" t="s">
        <v>279</v>
      </c>
      <c r="D4" s="282"/>
      <c r="E4" s="454" t="s">
        <v>280</v>
      </c>
      <c r="F4" s="454" t="s">
        <v>281</v>
      </c>
      <c r="G4" s="456" t="s">
        <v>282</v>
      </c>
      <c r="H4" s="457"/>
      <c r="I4" s="457"/>
      <c r="J4" s="458"/>
      <c r="K4" s="459" t="s">
        <v>283</v>
      </c>
      <c r="L4" s="283"/>
    </row>
    <row r="5" spans="1:13" ht="19.5" customHeight="1">
      <c r="A5" s="453"/>
      <c r="B5" s="453"/>
      <c r="C5" s="453"/>
      <c r="D5" s="284"/>
      <c r="E5" s="455"/>
      <c r="F5" s="455"/>
      <c r="G5" s="285" t="s">
        <v>284</v>
      </c>
      <c r="H5" s="286" t="s">
        <v>285</v>
      </c>
      <c r="I5" s="286" t="s">
        <v>286</v>
      </c>
      <c r="J5" s="287" t="s">
        <v>287</v>
      </c>
      <c r="K5" s="460"/>
      <c r="L5" s="283"/>
    </row>
    <row r="6" spans="1:13" ht="61.5" customHeight="1">
      <c r="A6" s="288" t="s">
        <v>288</v>
      </c>
      <c r="B6" s="289" t="s">
        <v>289</v>
      </c>
      <c r="C6" s="289" t="s">
        <v>290</v>
      </c>
      <c r="D6" s="300" t="s">
        <v>196</v>
      </c>
      <c r="E6" s="290">
        <v>-1</v>
      </c>
      <c r="F6" s="290">
        <v>1</v>
      </c>
      <c r="G6" s="291">
        <v>39.25</v>
      </c>
      <c r="H6" s="292">
        <v>41</v>
      </c>
      <c r="I6" s="292">
        <v>1.75</v>
      </c>
      <c r="J6" s="293">
        <v>40</v>
      </c>
      <c r="K6" s="289" t="s">
        <v>291</v>
      </c>
      <c r="L6" s="283"/>
    </row>
    <row r="7" spans="1:13" ht="17.25" customHeight="1">
      <c r="A7" s="288" t="s">
        <v>292</v>
      </c>
      <c r="B7" s="289" t="s">
        <v>293</v>
      </c>
      <c r="C7" s="294"/>
      <c r="D7" s="301" t="s">
        <v>197</v>
      </c>
      <c r="E7" s="290">
        <v>-0.5</v>
      </c>
      <c r="F7" s="290">
        <v>0.5</v>
      </c>
      <c r="G7" s="295">
        <v>4.5</v>
      </c>
      <c r="H7" s="296">
        <v>4.5</v>
      </c>
      <c r="I7" s="296">
        <v>0</v>
      </c>
      <c r="J7" s="290">
        <v>4.5</v>
      </c>
      <c r="K7" s="289" t="s">
        <v>294</v>
      </c>
      <c r="L7" s="283"/>
    </row>
    <row r="8" spans="1:13" ht="17.25" customHeight="1">
      <c r="A8" s="288" t="s">
        <v>295</v>
      </c>
      <c r="B8" s="289" t="s">
        <v>296</v>
      </c>
      <c r="C8" s="289" t="s">
        <v>297</v>
      </c>
      <c r="D8" s="300" t="s">
        <v>198</v>
      </c>
      <c r="E8" s="290">
        <v>0</v>
      </c>
      <c r="F8" s="290">
        <v>0</v>
      </c>
      <c r="G8" s="295">
        <v>15</v>
      </c>
      <c r="H8" s="296">
        <v>15</v>
      </c>
      <c r="I8" s="296">
        <v>0</v>
      </c>
      <c r="J8" s="290">
        <v>15</v>
      </c>
      <c r="K8" s="289" t="s">
        <v>294</v>
      </c>
      <c r="L8" s="283"/>
    </row>
    <row r="9" spans="1:13" ht="16.5" customHeight="1">
      <c r="A9" s="447" t="s">
        <v>298</v>
      </c>
      <c r="B9" s="448"/>
      <c r="C9" s="448"/>
      <c r="D9" s="448"/>
      <c r="E9" s="448"/>
      <c r="F9" s="448"/>
      <c r="G9" s="448"/>
      <c r="H9" s="448"/>
      <c r="I9" s="448"/>
      <c r="J9" s="448"/>
      <c r="K9" s="449"/>
      <c r="L9" s="283"/>
    </row>
    <row r="10" spans="1:13" ht="17.25" customHeight="1">
      <c r="A10" s="288" t="s">
        <v>299</v>
      </c>
      <c r="B10" s="289" t="s">
        <v>300</v>
      </c>
      <c r="C10" s="289" t="s">
        <v>301</v>
      </c>
      <c r="D10" s="300" t="s">
        <v>199</v>
      </c>
      <c r="E10" s="290">
        <v>-1</v>
      </c>
      <c r="F10" s="290">
        <v>1</v>
      </c>
      <c r="G10" s="295">
        <v>56</v>
      </c>
      <c r="H10" s="296">
        <v>55.7</v>
      </c>
      <c r="I10" s="296">
        <v>-0.3</v>
      </c>
      <c r="J10" s="290">
        <v>56</v>
      </c>
      <c r="K10" s="289" t="s">
        <v>302</v>
      </c>
      <c r="L10" s="283"/>
    </row>
    <row r="11" spans="1:13" ht="18" customHeight="1">
      <c r="A11" s="447" t="s">
        <v>303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9"/>
      <c r="L11" s="283"/>
    </row>
    <row r="12" spans="1:13" ht="27.75" customHeight="1">
      <c r="A12" s="288" t="s">
        <v>304</v>
      </c>
      <c r="B12" s="289" t="s">
        <v>305</v>
      </c>
      <c r="C12" s="289" t="s">
        <v>306</v>
      </c>
      <c r="D12" s="300" t="s">
        <v>200</v>
      </c>
      <c r="E12" s="290">
        <v>-0.5</v>
      </c>
      <c r="F12" s="290">
        <v>0.5</v>
      </c>
      <c r="G12" s="295">
        <v>28.3</v>
      </c>
      <c r="H12" s="296">
        <v>28.3</v>
      </c>
      <c r="I12" s="296">
        <v>0</v>
      </c>
      <c r="J12" s="297">
        <v>30</v>
      </c>
      <c r="K12" s="289" t="s">
        <v>307</v>
      </c>
      <c r="L12" s="283"/>
    </row>
    <row r="13" spans="1:13" ht="27.75" customHeight="1">
      <c r="A13" s="288" t="s">
        <v>308</v>
      </c>
      <c r="B13" s="289" t="s">
        <v>309</v>
      </c>
      <c r="C13" s="289" t="s">
        <v>306</v>
      </c>
      <c r="D13" s="300" t="s">
        <v>201</v>
      </c>
      <c r="E13" s="290">
        <v>-0.5</v>
      </c>
      <c r="F13" s="290">
        <v>0.5</v>
      </c>
      <c r="G13" s="295">
        <v>34</v>
      </c>
      <c r="H13" s="296">
        <v>34</v>
      </c>
      <c r="I13" s="296">
        <v>0</v>
      </c>
      <c r="J13" s="297">
        <v>36</v>
      </c>
      <c r="K13" s="289" t="s">
        <v>307</v>
      </c>
      <c r="L13" s="283"/>
    </row>
    <row r="14" spans="1:13" ht="27.75" customHeight="1">
      <c r="A14" s="288" t="s">
        <v>310</v>
      </c>
      <c r="B14" s="289" t="s">
        <v>311</v>
      </c>
      <c r="C14" s="289" t="s">
        <v>312</v>
      </c>
      <c r="D14" s="300" t="s">
        <v>202</v>
      </c>
      <c r="E14" s="290">
        <v>-0.5</v>
      </c>
      <c r="F14" s="290">
        <v>0.5</v>
      </c>
      <c r="G14" s="295">
        <v>34.700000000000003</v>
      </c>
      <c r="H14" s="296">
        <v>34.700000000000003</v>
      </c>
      <c r="I14" s="296">
        <v>0</v>
      </c>
      <c r="J14" s="290">
        <v>34.700000000000003</v>
      </c>
      <c r="K14" s="289" t="s">
        <v>294</v>
      </c>
      <c r="L14" s="283"/>
    </row>
    <row r="15" spans="1:13" ht="17.25" customHeight="1">
      <c r="A15" s="288" t="s">
        <v>313</v>
      </c>
      <c r="B15" s="289" t="s">
        <v>314</v>
      </c>
      <c r="C15" s="289" t="s">
        <v>290</v>
      </c>
      <c r="D15" s="300" t="s">
        <v>203</v>
      </c>
      <c r="E15" s="290">
        <v>-0.5</v>
      </c>
      <c r="F15" s="290">
        <v>0.5</v>
      </c>
      <c r="G15" s="295">
        <v>27.5</v>
      </c>
      <c r="H15" s="296">
        <v>27.5</v>
      </c>
      <c r="I15" s="296">
        <v>0</v>
      </c>
      <c r="J15" s="290">
        <v>27.5</v>
      </c>
      <c r="K15" s="289" t="s">
        <v>294</v>
      </c>
      <c r="L15" s="283"/>
    </row>
    <row r="16" spans="1:13" ht="17.25" customHeight="1">
      <c r="A16" s="288" t="s">
        <v>315</v>
      </c>
      <c r="B16" s="289" t="s">
        <v>316</v>
      </c>
      <c r="C16" s="294"/>
      <c r="D16" s="301" t="s">
        <v>204</v>
      </c>
      <c r="E16" s="290">
        <v>-0.3</v>
      </c>
      <c r="F16" s="290">
        <v>0.3</v>
      </c>
      <c r="G16" s="295">
        <v>2.5</v>
      </c>
      <c r="H16" s="296">
        <v>2.5</v>
      </c>
      <c r="I16" s="296">
        <v>0</v>
      </c>
      <c r="J16" s="290">
        <v>2.5</v>
      </c>
      <c r="K16" s="289" t="s">
        <v>294</v>
      </c>
      <c r="L16" s="283"/>
    </row>
    <row r="17" spans="1:12" ht="17.25" customHeight="1">
      <c r="A17" s="288" t="s">
        <v>317</v>
      </c>
      <c r="B17" s="289" t="s">
        <v>318</v>
      </c>
      <c r="C17" s="294"/>
      <c r="D17" s="301" t="s">
        <v>205</v>
      </c>
      <c r="E17" s="290">
        <v>-0.5</v>
      </c>
      <c r="F17" s="290">
        <v>0.5</v>
      </c>
      <c r="G17" s="295">
        <v>21.2</v>
      </c>
      <c r="H17" s="296">
        <v>21</v>
      </c>
      <c r="I17" s="296">
        <v>-0.2</v>
      </c>
      <c r="J17" s="290">
        <v>21.2</v>
      </c>
      <c r="K17" s="289" t="s">
        <v>294</v>
      </c>
      <c r="L17" s="283"/>
    </row>
    <row r="18" spans="1:12" ht="17.25" customHeight="1">
      <c r="A18" s="288" t="s">
        <v>319</v>
      </c>
      <c r="B18" s="289" t="s">
        <v>320</v>
      </c>
      <c r="C18" s="289" t="s">
        <v>321</v>
      </c>
      <c r="D18" s="300" t="s">
        <v>206</v>
      </c>
      <c r="E18" s="290">
        <v>-0.8</v>
      </c>
      <c r="F18" s="290">
        <v>0.8</v>
      </c>
      <c r="G18" s="295">
        <v>43.7</v>
      </c>
      <c r="H18" s="298">
        <v>45.5</v>
      </c>
      <c r="I18" s="298">
        <v>1.8</v>
      </c>
      <c r="J18" s="290">
        <v>43.7</v>
      </c>
      <c r="K18" s="289" t="s">
        <v>302</v>
      </c>
      <c r="L18" s="283"/>
    </row>
    <row r="19" spans="1:12" ht="17.25" customHeight="1">
      <c r="A19" s="288" t="s">
        <v>322</v>
      </c>
      <c r="B19" s="289" t="s">
        <v>323</v>
      </c>
      <c r="C19" s="294"/>
      <c r="D19" s="301" t="s">
        <v>207</v>
      </c>
      <c r="E19" s="290">
        <v>-0.6</v>
      </c>
      <c r="F19" s="290">
        <v>0.6</v>
      </c>
      <c r="G19" s="295">
        <v>18.5</v>
      </c>
      <c r="H19" s="296">
        <v>18</v>
      </c>
      <c r="I19" s="296">
        <v>-0.5</v>
      </c>
      <c r="J19" s="290">
        <v>18.5</v>
      </c>
      <c r="K19" s="289" t="s">
        <v>302</v>
      </c>
      <c r="L19" s="283"/>
    </row>
    <row r="20" spans="1:12" ht="17.25" customHeight="1">
      <c r="A20" s="288" t="s">
        <v>324</v>
      </c>
      <c r="B20" s="289" t="s">
        <v>325</v>
      </c>
      <c r="C20" s="289" t="s">
        <v>326</v>
      </c>
      <c r="D20" s="300" t="s">
        <v>208</v>
      </c>
      <c r="E20" s="290">
        <v>-0.3</v>
      </c>
      <c r="F20" s="290">
        <v>0.3</v>
      </c>
      <c r="G20" s="295">
        <v>11.8</v>
      </c>
      <c r="H20" s="296">
        <v>11.8</v>
      </c>
      <c r="I20" s="296">
        <v>0</v>
      </c>
      <c r="J20" s="290">
        <v>11.8</v>
      </c>
      <c r="K20" s="289" t="s">
        <v>294</v>
      </c>
      <c r="L20" s="283"/>
    </row>
    <row r="21" spans="1:12" ht="27.75" hidden="1" customHeight="1">
      <c r="A21" s="288" t="s">
        <v>327</v>
      </c>
      <c r="B21" s="289" t="s">
        <v>328</v>
      </c>
      <c r="C21" s="289" t="s">
        <v>329</v>
      </c>
      <c r="D21" s="289"/>
      <c r="E21" s="290">
        <v>0</v>
      </c>
      <c r="F21" s="290">
        <v>0</v>
      </c>
      <c r="G21" s="295">
        <v>2</v>
      </c>
      <c r="H21" s="299"/>
      <c r="I21" s="299"/>
      <c r="J21" s="290">
        <v>2</v>
      </c>
      <c r="K21" s="289" t="s">
        <v>330</v>
      </c>
      <c r="L21" s="283"/>
    </row>
    <row r="22" spans="1:12" ht="27.75" hidden="1" customHeight="1">
      <c r="A22" s="288" t="s">
        <v>331</v>
      </c>
      <c r="B22" s="289" t="s">
        <v>328</v>
      </c>
      <c r="C22" s="289" t="s">
        <v>332</v>
      </c>
      <c r="D22" s="289"/>
      <c r="E22" s="290">
        <v>0</v>
      </c>
      <c r="F22" s="290">
        <v>0</v>
      </c>
      <c r="G22" s="295">
        <v>1.5</v>
      </c>
      <c r="H22" s="299"/>
      <c r="I22" s="299"/>
      <c r="J22" s="290">
        <v>1.5</v>
      </c>
      <c r="K22" s="289" t="s">
        <v>330</v>
      </c>
      <c r="L22" s="283"/>
    </row>
    <row r="23" spans="1:12" ht="27.75" hidden="1" customHeight="1">
      <c r="A23" s="288" t="s">
        <v>333</v>
      </c>
      <c r="B23" s="289" t="s">
        <v>334</v>
      </c>
      <c r="C23" s="289" t="s">
        <v>335</v>
      </c>
      <c r="D23" s="289"/>
      <c r="E23" s="290">
        <v>0</v>
      </c>
      <c r="F23" s="290">
        <v>0</v>
      </c>
      <c r="G23" s="295">
        <v>22</v>
      </c>
      <c r="H23" s="298">
        <v>18.5</v>
      </c>
      <c r="I23" s="298">
        <v>-3.5</v>
      </c>
      <c r="J23" s="290">
        <v>22</v>
      </c>
      <c r="K23" s="289" t="s">
        <v>302</v>
      </c>
      <c r="L23" s="283"/>
    </row>
    <row r="24" spans="1:12" ht="15.75" customHeight="1">
      <c r="A24" s="461" t="s">
        <v>336</v>
      </c>
      <c r="B24" s="462"/>
      <c r="C24" s="462"/>
      <c r="D24" s="462"/>
      <c r="E24" s="462"/>
      <c r="F24" s="462"/>
      <c r="G24" s="462"/>
      <c r="H24" s="462"/>
      <c r="I24" s="462"/>
      <c r="J24" s="462"/>
      <c r="K24" s="463"/>
      <c r="L24" s="283"/>
    </row>
    <row r="25" spans="1:12" ht="19.5" customHeight="1">
      <c r="A25" s="464" t="s">
        <v>337</v>
      </c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</row>
    <row r="26" spans="1:12" ht="100.15" customHeight="1">
      <c r="A26" s="465"/>
      <c r="B26" s="466"/>
      <c r="C26" s="466"/>
      <c r="D26" s="466"/>
      <c r="E26" s="466"/>
      <c r="F26" s="466"/>
      <c r="G26" s="466"/>
      <c r="H26" s="466"/>
      <c r="I26" s="466"/>
      <c r="J26" s="466"/>
      <c r="K26" s="466"/>
      <c r="L26" s="467"/>
    </row>
    <row r="27" spans="1:12" ht="73.5" customHeight="1">
      <c r="A27" s="468"/>
      <c r="B27" s="469"/>
      <c r="C27" s="469"/>
      <c r="D27" s="469"/>
      <c r="E27" s="469"/>
      <c r="F27" s="469"/>
      <c r="G27" s="469"/>
      <c r="H27" s="469"/>
      <c r="I27" s="469"/>
      <c r="J27" s="469"/>
      <c r="K27" s="469"/>
      <c r="L27" s="470"/>
    </row>
    <row r="28" spans="1:12" ht="346.15" customHeight="1">
      <c r="A28" s="471"/>
      <c r="B28" s="469"/>
      <c r="C28" s="469"/>
      <c r="D28" s="469"/>
      <c r="E28" s="469"/>
      <c r="F28" s="469"/>
      <c r="G28" s="469"/>
      <c r="H28" s="469"/>
      <c r="I28" s="469"/>
      <c r="J28" s="469"/>
      <c r="K28" s="469"/>
      <c r="L28" s="470"/>
    </row>
    <row r="29" spans="1:12" ht="409.15" customHeight="1">
      <c r="A29" s="472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4"/>
    </row>
    <row r="30" spans="1:12" ht="10.5" customHeight="1">
      <c r="A30" s="465"/>
      <c r="B30" s="466"/>
      <c r="C30" s="466"/>
      <c r="D30" s="466"/>
      <c r="E30" s="466"/>
      <c r="F30" s="466"/>
      <c r="G30" s="466"/>
      <c r="H30" s="466"/>
      <c r="I30" s="466"/>
      <c r="J30" s="466"/>
      <c r="K30" s="466"/>
      <c r="L30" s="467"/>
    </row>
    <row r="31" spans="1:12" ht="102.75" customHeight="1">
      <c r="A31" s="471"/>
      <c r="B31" s="469"/>
      <c r="C31" s="469"/>
      <c r="D31" s="469"/>
      <c r="E31" s="469"/>
      <c r="F31" s="469"/>
      <c r="G31" s="469"/>
      <c r="H31" s="469"/>
      <c r="I31" s="469"/>
      <c r="J31" s="469"/>
      <c r="K31" s="469"/>
      <c r="L31" s="470"/>
    </row>
    <row r="32" spans="1:12" ht="19.5" customHeight="1">
      <c r="A32" s="450" t="s">
        <v>275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</row>
    <row r="33" spans="1:12" ht="408.4" customHeight="1">
      <c r="A33" s="465"/>
      <c r="B33" s="466"/>
      <c r="C33" s="466"/>
      <c r="D33" s="466"/>
      <c r="E33" s="466"/>
      <c r="F33" s="466"/>
      <c r="G33" s="466"/>
      <c r="H33" s="466"/>
      <c r="I33" s="466"/>
      <c r="J33" s="466"/>
      <c r="K33" s="466"/>
      <c r="L33" s="467"/>
    </row>
    <row r="34" spans="1:12" ht="111" customHeight="1">
      <c r="A34" s="471"/>
      <c r="B34" s="469"/>
      <c r="C34" s="469"/>
      <c r="D34" s="469"/>
      <c r="E34" s="469"/>
      <c r="F34" s="469"/>
      <c r="G34" s="469"/>
      <c r="H34" s="469"/>
      <c r="I34" s="469"/>
      <c r="J34" s="469"/>
      <c r="K34" s="469"/>
      <c r="L34" s="470"/>
    </row>
    <row r="35" spans="1:12" ht="19.5" customHeight="1">
      <c r="A35" s="450" t="s">
        <v>338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</row>
  </sheetData>
  <mergeCells count="22">
    <mergeCell ref="A35:L35"/>
    <mergeCell ref="A29:L30"/>
    <mergeCell ref="A31:L31"/>
    <mergeCell ref="A32:L32"/>
    <mergeCell ref="A33:L33"/>
    <mergeCell ref="A34:L34"/>
    <mergeCell ref="A24:K24"/>
    <mergeCell ref="A25:L25"/>
    <mergeCell ref="A26:L26"/>
    <mergeCell ref="A27:L27"/>
    <mergeCell ref="A28:L28"/>
    <mergeCell ref="A9:K9"/>
    <mergeCell ref="A11:K11"/>
    <mergeCell ref="A1:L1"/>
    <mergeCell ref="A2:M2"/>
    <mergeCell ref="A4:A5"/>
    <mergeCell ref="B4:B5"/>
    <mergeCell ref="C4:C5"/>
    <mergeCell ref="E4:E5"/>
    <mergeCell ref="F4:F5"/>
    <mergeCell ref="G4:J4"/>
    <mergeCell ref="K4:K5"/>
  </mergeCells>
  <printOptions horizontalCentered="1"/>
  <pageMargins left="0.7" right="0.7" top="0.75" bottom="0.75" header="0.3" footer="0.3"/>
  <pageSetup paperSize="9" scale="70" orientation="landscape" verticalDpi="0" r:id="rId1"/>
  <colBreaks count="1" manualBreakCount="1"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688BE-DECE-4BBC-B19A-C342AA0FAB54}">
  <dimension ref="A1:M22"/>
  <sheetViews>
    <sheetView tabSelected="1" topLeftCell="A12" zoomScale="70" zoomScaleNormal="70" workbookViewId="0">
      <selection activeCell="P16" sqref="P16"/>
    </sheetView>
  </sheetViews>
  <sheetFormatPr defaultRowHeight="15"/>
  <cols>
    <col min="1" max="1" width="18.140625" style="281" customWidth="1"/>
    <col min="2" max="2" width="32" style="281" customWidth="1"/>
    <col min="3" max="3" width="42.5703125" style="281" customWidth="1"/>
    <col min="4" max="4" width="45.85546875" style="281" hidden="1" customWidth="1"/>
    <col min="5" max="5" width="9.28515625" style="281" customWidth="1"/>
    <col min="6" max="6" width="9.5703125" style="281" customWidth="1"/>
    <col min="7" max="8" width="9.28515625" style="281" customWidth="1"/>
    <col min="9" max="9" width="9.5703125" style="281" customWidth="1"/>
    <col min="10" max="12" width="9.28515625" style="281" customWidth="1"/>
    <col min="13" max="13" width="52.42578125" style="281" customWidth="1"/>
    <col min="14" max="16384" width="9.140625" style="281"/>
  </cols>
  <sheetData>
    <row r="1" spans="1:13" ht="19.5">
      <c r="A1" s="451" t="s">
        <v>339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</row>
    <row r="3" spans="1:13" ht="35.25" customHeight="1">
      <c r="A3" s="314" t="s">
        <v>342</v>
      </c>
      <c r="B3" s="314" t="s">
        <v>343</v>
      </c>
      <c r="C3" s="314" t="s">
        <v>344</v>
      </c>
      <c r="D3" s="314"/>
      <c r="E3" s="314" t="s">
        <v>345</v>
      </c>
      <c r="F3" s="314" t="s">
        <v>346</v>
      </c>
      <c r="G3" s="314" t="s">
        <v>347</v>
      </c>
      <c r="H3" s="314" t="s">
        <v>348</v>
      </c>
      <c r="I3" s="314" t="s">
        <v>349</v>
      </c>
      <c r="J3" s="314" t="s">
        <v>350</v>
      </c>
      <c r="K3" s="314" t="s">
        <v>351</v>
      </c>
      <c r="L3" s="314" t="s">
        <v>352</v>
      </c>
      <c r="M3" s="315" t="s">
        <v>341</v>
      </c>
    </row>
    <row r="4" spans="1:13" ht="35.25" customHeight="1">
      <c r="A4" s="306" t="s">
        <v>353</v>
      </c>
      <c r="B4" s="307" t="s">
        <v>354</v>
      </c>
      <c r="C4" s="307" t="s">
        <v>355</v>
      </c>
      <c r="D4" s="308" t="s">
        <v>196</v>
      </c>
      <c r="E4" s="309">
        <v>-1</v>
      </c>
      <c r="F4" s="309">
        <v>1</v>
      </c>
      <c r="G4" s="309">
        <v>35</v>
      </c>
      <c r="H4" s="309">
        <v>37.5</v>
      </c>
      <c r="I4" s="310">
        <v>40</v>
      </c>
      <c r="J4" s="309">
        <v>42.5</v>
      </c>
      <c r="K4" s="309">
        <v>45</v>
      </c>
      <c r="L4" s="309">
        <v>47.5</v>
      </c>
      <c r="M4" s="316"/>
    </row>
    <row r="5" spans="1:13" ht="35.25" customHeight="1">
      <c r="A5" s="306" t="s">
        <v>356</v>
      </c>
      <c r="B5" s="307" t="s">
        <v>357</v>
      </c>
      <c r="C5" s="311"/>
      <c r="D5" s="312" t="s">
        <v>197</v>
      </c>
      <c r="E5" s="309">
        <v>-0.5</v>
      </c>
      <c r="F5" s="309">
        <v>0.5</v>
      </c>
      <c r="G5" s="309">
        <v>4.5</v>
      </c>
      <c r="H5" s="309">
        <v>4.5</v>
      </c>
      <c r="I5" s="310">
        <v>4.5</v>
      </c>
      <c r="J5" s="309">
        <v>4.5</v>
      </c>
      <c r="K5" s="309">
        <v>4.5</v>
      </c>
      <c r="L5" s="309">
        <v>4.5</v>
      </c>
      <c r="M5" s="316"/>
    </row>
    <row r="6" spans="1:13" ht="41.25" customHeight="1">
      <c r="A6" s="306" t="s">
        <v>358</v>
      </c>
      <c r="B6" s="307" t="s">
        <v>359</v>
      </c>
      <c r="C6" s="307" t="s">
        <v>360</v>
      </c>
      <c r="D6" s="308" t="s">
        <v>198</v>
      </c>
      <c r="E6" s="309">
        <v>0</v>
      </c>
      <c r="F6" s="309">
        <v>0</v>
      </c>
      <c r="G6" s="309">
        <v>13</v>
      </c>
      <c r="H6" s="309">
        <v>14</v>
      </c>
      <c r="I6" s="310">
        <v>15</v>
      </c>
      <c r="J6" s="309">
        <v>16</v>
      </c>
      <c r="K6" s="309">
        <v>17</v>
      </c>
      <c r="L6" s="309">
        <v>18</v>
      </c>
      <c r="M6" s="316"/>
    </row>
    <row r="7" spans="1:13" ht="35.25" customHeight="1">
      <c r="A7" s="475" t="s">
        <v>361</v>
      </c>
      <c r="B7" s="475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316"/>
    </row>
    <row r="8" spans="1:13" ht="35.25" customHeight="1">
      <c r="A8" s="306" t="s">
        <v>362</v>
      </c>
      <c r="B8" s="307" t="s">
        <v>363</v>
      </c>
      <c r="C8" s="307" t="s">
        <v>364</v>
      </c>
      <c r="D8" s="308" t="s">
        <v>199</v>
      </c>
      <c r="E8" s="309">
        <v>-1</v>
      </c>
      <c r="F8" s="309">
        <v>1</v>
      </c>
      <c r="G8" s="309">
        <v>51</v>
      </c>
      <c r="H8" s="309">
        <v>53.5</v>
      </c>
      <c r="I8" s="310">
        <v>56</v>
      </c>
      <c r="J8" s="309">
        <v>58.5</v>
      </c>
      <c r="K8" s="309">
        <v>61</v>
      </c>
      <c r="L8" s="309">
        <v>63.5</v>
      </c>
      <c r="M8" s="316"/>
    </row>
    <row r="9" spans="1:13" ht="35.25" customHeight="1">
      <c r="A9" s="475" t="s">
        <v>365</v>
      </c>
      <c r="B9" s="475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316"/>
    </row>
    <row r="10" spans="1:13" ht="35.25" customHeight="1">
      <c r="A10" s="306" t="s">
        <v>366</v>
      </c>
      <c r="B10" s="307" t="s">
        <v>367</v>
      </c>
      <c r="C10" s="307" t="s">
        <v>368</v>
      </c>
      <c r="D10" s="308" t="s">
        <v>200</v>
      </c>
      <c r="E10" s="309">
        <v>-0.5</v>
      </c>
      <c r="F10" s="309">
        <v>0.5</v>
      </c>
      <c r="G10" s="309">
        <v>28</v>
      </c>
      <c r="H10" s="309">
        <v>29</v>
      </c>
      <c r="I10" s="310">
        <v>30</v>
      </c>
      <c r="J10" s="309">
        <v>31</v>
      </c>
      <c r="K10" s="309">
        <v>32</v>
      </c>
      <c r="L10" s="309">
        <v>33</v>
      </c>
      <c r="M10" s="316"/>
    </row>
    <row r="11" spans="1:13" ht="35.25" customHeight="1">
      <c r="A11" s="306" t="s">
        <v>369</v>
      </c>
      <c r="B11" s="307" t="s">
        <v>370</v>
      </c>
      <c r="C11" s="307" t="s">
        <v>368</v>
      </c>
      <c r="D11" s="308" t="s">
        <v>201</v>
      </c>
      <c r="E11" s="309">
        <v>-0.5</v>
      </c>
      <c r="F11" s="309">
        <v>0.5</v>
      </c>
      <c r="G11" s="309">
        <v>34</v>
      </c>
      <c r="H11" s="309">
        <v>35</v>
      </c>
      <c r="I11" s="310">
        <v>36</v>
      </c>
      <c r="J11" s="309">
        <v>37</v>
      </c>
      <c r="K11" s="309">
        <v>38</v>
      </c>
      <c r="L11" s="309">
        <v>39</v>
      </c>
      <c r="M11" s="316"/>
    </row>
    <row r="12" spans="1:13" ht="35.25" customHeight="1">
      <c r="A12" s="306" t="s">
        <v>371</v>
      </c>
      <c r="B12" s="307" t="s">
        <v>372</v>
      </c>
      <c r="C12" s="307" t="s">
        <v>373</v>
      </c>
      <c r="D12" s="308" t="s">
        <v>202</v>
      </c>
      <c r="E12" s="309">
        <v>-0.5</v>
      </c>
      <c r="F12" s="309">
        <v>0.5</v>
      </c>
      <c r="G12" s="309">
        <v>32.200000000000003</v>
      </c>
      <c r="H12" s="309">
        <v>33.450000000000003</v>
      </c>
      <c r="I12" s="310">
        <v>34.700000000000003</v>
      </c>
      <c r="J12" s="309">
        <v>35.950000000000003</v>
      </c>
      <c r="K12" s="309">
        <v>37.200000000000003</v>
      </c>
      <c r="L12" s="309">
        <v>38.450000000000003</v>
      </c>
      <c r="M12" s="316"/>
    </row>
    <row r="13" spans="1:13" ht="35.25" customHeight="1">
      <c r="A13" s="306" t="s">
        <v>374</v>
      </c>
      <c r="B13" s="307" t="s">
        <v>375</v>
      </c>
      <c r="C13" s="307" t="s">
        <v>355</v>
      </c>
      <c r="D13" s="308" t="s">
        <v>203</v>
      </c>
      <c r="E13" s="309">
        <v>-0.5</v>
      </c>
      <c r="F13" s="309">
        <v>0.5</v>
      </c>
      <c r="G13" s="309">
        <v>25.5</v>
      </c>
      <c r="H13" s="309">
        <v>26.5</v>
      </c>
      <c r="I13" s="310">
        <v>27.5</v>
      </c>
      <c r="J13" s="309">
        <v>28.5</v>
      </c>
      <c r="K13" s="309">
        <v>29.5</v>
      </c>
      <c r="L13" s="309">
        <v>30.5</v>
      </c>
      <c r="M13" s="316"/>
    </row>
    <row r="14" spans="1:13" ht="35.25" customHeight="1">
      <c r="A14" s="306" t="s">
        <v>376</v>
      </c>
      <c r="B14" s="307" t="s">
        <v>377</v>
      </c>
      <c r="C14" s="311"/>
      <c r="D14" s="312" t="s">
        <v>204</v>
      </c>
      <c r="E14" s="309">
        <v>-0.3</v>
      </c>
      <c r="F14" s="309">
        <v>0.3</v>
      </c>
      <c r="G14" s="309">
        <v>2.5</v>
      </c>
      <c r="H14" s="309">
        <v>2.5</v>
      </c>
      <c r="I14" s="310">
        <v>2.5</v>
      </c>
      <c r="J14" s="309">
        <v>2.5</v>
      </c>
      <c r="K14" s="309">
        <v>2.5</v>
      </c>
      <c r="L14" s="309">
        <v>2.5</v>
      </c>
      <c r="M14" s="316"/>
    </row>
    <row r="15" spans="1:13" ht="35.25" customHeight="1">
      <c r="A15" s="306" t="s">
        <v>378</v>
      </c>
      <c r="B15" s="307" t="s">
        <v>379</v>
      </c>
      <c r="C15" s="311"/>
      <c r="D15" s="312" t="s">
        <v>205</v>
      </c>
      <c r="E15" s="309">
        <v>-0.5</v>
      </c>
      <c r="F15" s="309">
        <v>0.5</v>
      </c>
      <c r="G15" s="309">
        <v>19.2</v>
      </c>
      <c r="H15" s="309">
        <v>20.2</v>
      </c>
      <c r="I15" s="310">
        <v>21.2</v>
      </c>
      <c r="J15" s="309">
        <v>22.2</v>
      </c>
      <c r="K15" s="309">
        <v>23.2</v>
      </c>
      <c r="L15" s="309">
        <v>24.2</v>
      </c>
      <c r="M15" s="316"/>
    </row>
    <row r="16" spans="1:13" ht="47.25" customHeight="1">
      <c r="A16" s="306" t="s">
        <v>380</v>
      </c>
      <c r="B16" s="307" t="s">
        <v>381</v>
      </c>
      <c r="C16" s="307" t="s">
        <v>382</v>
      </c>
      <c r="D16" s="308" t="s">
        <v>396</v>
      </c>
      <c r="E16" s="309">
        <v>-0.8</v>
      </c>
      <c r="F16" s="309">
        <v>0.8</v>
      </c>
      <c r="G16" s="317">
        <f>H16-2</f>
        <v>41.5</v>
      </c>
      <c r="H16" s="317">
        <f>I16-2</f>
        <v>43.5</v>
      </c>
      <c r="I16" s="319">
        <v>45.5</v>
      </c>
      <c r="J16" s="317">
        <f>I16+2</f>
        <v>47.5</v>
      </c>
      <c r="K16" s="317">
        <f t="shared" ref="K16:L16" si="0">J16+2</f>
        <v>49.5</v>
      </c>
      <c r="L16" s="317">
        <f t="shared" si="0"/>
        <v>51.5</v>
      </c>
      <c r="M16" s="318" t="s">
        <v>397</v>
      </c>
    </row>
    <row r="17" spans="1:13" ht="35.25" customHeight="1">
      <c r="A17" s="306" t="s">
        <v>383</v>
      </c>
      <c r="B17" s="307" t="s">
        <v>384</v>
      </c>
      <c r="C17" s="311"/>
      <c r="D17" s="312" t="s">
        <v>207</v>
      </c>
      <c r="E17" s="309">
        <v>-0.6</v>
      </c>
      <c r="F17" s="309">
        <v>0.6</v>
      </c>
      <c r="G17" s="309">
        <v>17.5</v>
      </c>
      <c r="H17" s="309">
        <v>18</v>
      </c>
      <c r="I17" s="310">
        <v>18.5</v>
      </c>
      <c r="J17" s="309">
        <v>19</v>
      </c>
      <c r="K17" s="309">
        <v>19.5</v>
      </c>
      <c r="L17" s="309">
        <v>20</v>
      </c>
      <c r="M17" s="316"/>
    </row>
    <row r="18" spans="1:13" ht="43.5" customHeight="1">
      <c r="A18" s="306" t="s">
        <v>385</v>
      </c>
      <c r="B18" s="307" t="s">
        <v>386</v>
      </c>
      <c r="C18" s="307" t="s">
        <v>387</v>
      </c>
      <c r="D18" s="308" t="s">
        <v>208</v>
      </c>
      <c r="E18" s="309">
        <v>-0.3</v>
      </c>
      <c r="F18" s="309">
        <v>0.3</v>
      </c>
      <c r="G18" s="309">
        <v>10.8</v>
      </c>
      <c r="H18" s="309">
        <v>11.3</v>
      </c>
      <c r="I18" s="310">
        <v>11.8</v>
      </c>
      <c r="J18" s="309">
        <v>12.3</v>
      </c>
      <c r="K18" s="309">
        <v>12.8</v>
      </c>
      <c r="L18" s="309">
        <v>13.3</v>
      </c>
      <c r="M18" s="316"/>
    </row>
    <row r="19" spans="1:13" ht="35.25" hidden="1" customHeight="1">
      <c r="A19" s="306" t="s">
        <v>388</v>
      </c>
      <c r="B19" s="307" t="s">
        <v>389</v>
      </c>
      <c r="C19" s="307" t="s">
        <v>390</v>
      </c>
      <c r="D19" s="307"/>
      <c r="E19" s="309">
        <v>0</v>
      </c>
      <c r="F19" s="309">
        <v>0</v>
      </c>
      <c r="G19" s="313"/>
      <c r="H19" s="313"/>
      <c r="I19" s="310">
        <v>2</v>
      </c>
      <c r="J19" s="313"/>
      <c r="K19" s="313"/>
      <c r="L19" s="313"/>
      <c r="M19" s="316"/>
    </row>
    <row r="20" spans="1:13" ht="35.25" hidden="1" customHeight="1">
      <c r="A20" s="306" t="s">
        <v>391</v>
      </c>
      <c r="B20" s="307" t="s">
        <v>389</v>
      </c>
      <c r="C20" s="307" t="s">
        <v>392</v>
      </c>
      <c r="D20" s="307"/>
      <c r="E20" s="309">
        <v>0</v>
      </c>
      <c r="F20" s="309">
        <v>0</v>
      </c>
      <c r="G20" s="313"/>
      <c r="H20" s="313"/>
      <c r="I20" s="310">
        <v>1.5</v>
      </c>
      <c r="J20" s="313"/>
      <c r="K20" s="313"/>
      <c r="L20" s="313"/>
      <c r="M20" s="316"/>
    </row>
    <row r="21" spans="1:13" ht="35.25" hidden="1" customHeight="1">
      <c r="A21" s="306" t="s">
        <v>393</v>
      </c>
      <c r="B21" s="307" t="s">
        <v>394</v>
      </c>
      <c r="C21" s="307" t="s">
        <v>395</v>
      </c>
      <c r="D21" s="307"/>
      <c r="E21" s="309">
        <v>0</v>
      </c>
      <c r="F21" s="309">
        <v>0</v>
      </c>
      <c r="G21" s="313"/>
      <c r="H21" s="313"/>
      <c r="I21" s="310">
        <v>22</v>
      </c>
      <c r="J21" s="313"/>
      <c r="K21" s="313"/>
      <c r="L21" s="313"/>
      <c r="M21" s="316"/>
    </row>
    <row r="22" spans="1:13" ht="35.25" customHeight="1">
      <c r="A22" s="476" t="s">
        <v>340</v>
      </c>
      <c r="B22" s="477"/>
      <c r="C22" s="477"/>
      <c r="D22" s="477"/>
      <c r="E22" s="477"/>
      <c r="F22" s="477"/>
      <c r="G22" s="477"/>
      <c r="H22" s="477"/>
      <c r="I22" s="477"/>
      <c r="J22" s="477"/>
      <c r="K22" s="477"/>
      <c r="L22" s="478"/>
    </row>
  </sheetData>
  <mergeCells count="4">
    <mergeCell ref="A1:M1"/>
    <mergeCell ref="A7:L7"/>
    <mergeCell ref="A9:L9"/>
    <mergeCell ref="A22:L2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28515625" defaultRowHeight="24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7109375" style="80" hidden="1" customWidth="1"/>
    <col min="6" max="16384" width="9.28515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R12 SS25 S2737</v>
      </c>
      <c r="C2" s="73" t="s">
        <v>121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R12-SH01</v>
      </c>
      <c r="C3" s="75" t="s">
        <v>122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Men's Cotton Sweatshort   </v>
      </c>
      <c r="C4" s="75" t="s">
        <v>123</v>
      </c>
      <c r="D4" s="75"/>
      <c r="E4" s="75"/>
    </row>
    <row r="5" spans="1:12" s="74" customFormat="1" ht="76.150000000000006" customHeight="1">
      <c r="A5" s="76"/>
      <c r="B5" s="142" t="e">
        <f>'1. CUTTING DOCKET'!#REF!</f>
        <v>#REF!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188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181" t="s">
        <v>189</v>
      </c>
      <c r="B7" s="499" t="str">
        <f>'1. CUTTING DOCKET'!M11</f>
        <v>FRENCH TERRY100% ORGANIC COTTON 430 GSM</v>
      </c>
      <c r="C7" s="500"/>
      <c r="D7" s="500"/>
      <c r="E7" s="501"/>
    </row>
    <row r="8" spans="1:12" s="77" customFormat="1" ht="409.6" customHeight="1">
      <c r="A8" s="145" t="e">
        <f>'1. CUTTING DOCKET'!#REF!</f>
        <v>#REF!</v>
      </c>
      <c r="B8" s="502"/>
      <c r="C8" s="503"/>
      <c r="D8" s="503"/>
      <c r="E8" s="504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499" t="e">
        <f>'1. CUTTING DOCKET'!#REF!</f>
        <v>#REF!</v>
      </c>
      <c r="C13" s="500"/>
      <c r="D13" s="50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02"/>
      <c r="C14" s="503"/>
      <c r="D14" s="503"/>
      <c r="E14" s="275"/>
      <c r="L14" s="78"/>
    </row>
    <row r="15" spans="1:12" s="77" customFormat="1" ht="74.25" customHeight="1">
      <c r="A15" s="144" t="s">
        <v>190</v>
      </c>
      <c r="B15" s="148" t="e">
        <f>'1. CUTTING DOCKET'!#REF!</f>
        <v>#REF!</v>
      </c>
      <c r="C15" s="148" t="str">
        <f>'1. CUTTING DOCKET'!$F$34</f>
        <v>BLACK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76</v>
      </c>
      <c r="B16" s="143" t="e">
        <f>'1. CUTTING DOCKET'!#REF!</f>
        <v>#REF!</v>
      </c>
      <c r="C16" s="143" t="str">
        <f>'1. CUTTING DOCKET'!$G$34</f>
        <v>BLACK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505" t="e">
        <f>'1. CUTTING DOCKET'!#REF!</f>
        <v>#REF!</v>
      </c>
      <c r="C17" s="506"/>
      <c r="D17" s="506"/>
      <c r="E17" s="507"/>
    </row>
    <row r="18" spans="1:5" s="77" customFormat="1" ht="90" customHeight="1">
      <c r="A18" s="144" t="e">
        <f>'1. CUTTING DOCKET'!#REF!</f>
        <v>#REF!</v>
      </c>
      <c r="B18" s="485" t="e">
        <f>'1. CUTTING DOCKET'!#REF!</f>
        <v>#REF!</v>
      </c>
      <c r="C18" s="486"/>
      <c r="D18" s="486"/>
      <c r="E18" s="489"/>
    </row>
    <row r="19" spans="1:5" s="77" customFormat="1" ht="409.6" customHeight="1">
      <c r="A19" s="149" t="s">
        <v>210</v>
      </c>
      <c r="B19" s="487"/>
      <c r="C19" s="488"/>
      <c r="D19" s="488"/>
      <c r="E19" s="488"/>
    </row>
    <row r="20" spans="1:5" s="77" customFormat="1" ht="79.5" customHeight="1">
      <c r="A20" s="144" t="str">
        <f>'1. CUTTING DOCKET'!B36</f>
        <v>NHÃN THÀNH PHẦN 100% POLYESTER</v>
      </c>
      <c r="B20" s="485" t="str">
        <f>'1. CUTTING DOCKET'!F36</f>
        <v>BLACK</v>
      </c>
      <c r="C20" s="486"/>
      <c r="D20" s="486"/>
      <c r="E20" s="489"/>
    </row>
    <row r="21" spans="1:5" s="77" customFormat="1" ht="346.5" customHeight="1">
      <c r="A21" s="145" t="s">
        <v>211</v>
      </c>
      <c r="B21" s="490"/>
      <c r="C21" s="491"/>
      <c r="D21" s="491"/>
      <c r="E21" s="492"/>
    </row>
    <row r="22" spans="1:5" s="77" customFormat="1" ht="40.5">
      <c r="A22" s="144" t="e">
        <f>'1. CUTTING DOCKET'!#REF!</f>
        <v>#REF!</v>
      </c>
      <c r="B22" s="485" t="e">
        <f>'1. CUTTING DOCKET'!#REF!</f>
        <v>#REF!</v>
      </c>
      <c r="C22" s="486"/>
      <c r="D22" s="486"/>
      <c r="E22" s="276"/>
    </row>
    <row r="23" spans="1:5" s="77" customFormat="1" ht="299.25" customHeight="1">
      <c r="A23" s="149" t="s">
        <v>212</v>
      </c>
      <c r="B23" s="493"/>
      <c r="C23" s="494"/>
      <c r="D23" s="494"/>
      <c r="E23" s="494"/>
    </row>
    <row r="24" spans="1:5" s="77" customFormat="1" ht="101.65" customHeight="1">
      <c r="A24" s="144" t="e">
        <f>'1. CUTTING DOCKET'!#REF!</f>
        <v>#REF!</v>
      </c>
      <c r="B24" s="485" t="e">
        <f>'1. CUTTING DOCKET'!#REF!</f>
        <v>#REF!</v>
      </c>
      <c r="C24" s="486"/>
      <c r="D24" s="486"/>
      <c r="E24" s="276"/>
    </row>
    <row r="25" spans="1:5" s="77" customFormat="1" ht="362.25" customHeight="1">
      <c r="A25" s="149" t="s">
        <v>213</v>
      </c>
      <c r="B25" s="495" t="s">
        <v>214</v>
      </c>
      <c r="C25" s="496"/>
      <c r="D25" s="496"/>
      <c r="E25" s="277"/>
    </row>
    <row r="26" spans="1:5" s="77" customFormat="1" ht="109.5" customHeight="1">
      <c r="A26" s="144" t="s">
        <v>215</v>
      </c>
      <c r="B26" s="485" t="str">
        <f>'1. CUTTING DOCKET'!F41</f>
        <v>NỀN TRẮNG CHỮ ĐEN</v>
      </c>
      <c r="C26" s="486"/>
      <c r="D26" s="486"/>
      <c r="E26" s="278"/>
    </row>
    <row r="27" spans="1:5" s="77" customFormat="1" ht="282" customHeight="1">
      <c r="A27" s="149" t="s">
        <v>216</v>
      </c>
      <c r="B27" s="497" t="s">
        <v>217</v>
      </c>
      <c r="C27" s="498"/>
      <c r="D27" s="498"/>
      <c r="E27" s="498"/>
    </row>
    <row r="28" spans="1:5" s="77" customFormat="1" ht="93.6" customHeight="1">
      <c r="A28" s="144" t="str">
        <f>'1. CUTTING DOCKET'!B49</f>
        <v>THẺ BÀI 1 LÁ - ZHGT08</v>
      </c>
      <c r="B28" s="485" t="str">
        <f>'1. CUTTING DOCKET'!F49</f>
        <v>NỀN NATURAL CHỮ ĐEN</v>
      </c>
      <c r="C28" s="486"/>
      <c r="D28" s="486"/>
      <c r="E28" s="278"/>
    </row>
    <row r="29" spans="1:5" s="77" customFormat="1" ht="273" customHeight="1">
      <c r="A29" s="145" t="s">
        <v>218</v>
      </c>
      <c r="B29" s="479"/>
      <c r="C29" s="480"/>
      <c r="D29" s="480"/>
      <c r="E29" s="480"/>
    </row>
    <row r="30" spans="1:5" s="77" customFormat="1" ht="95.25" customHeight="1">
      <c r="A30" s="144" t="str">
        <f>'1. CUTTING DOCKET'!B53</f>
        <v>POLY BAG - 25" x 20" + 2"</v>
      </c>
      <c r="B30" s="485" t="str">
        <f>'1. CUTTING DOCKET'!F53</f>
        <v>CLEAR</v>
      </c>
      <c r="C30" s="486"/>
      <c r="D30" s="486"/>
      <c r="E30" s="278"/>
    </row>
    <row r="31" spans="1:5" s="77" customFormat="1" ht="324.75" customHeight="1">
      <c r="A31" s="145"/>
      <c r="B31" s="479"/>
      <c r="C31" s="480"/>
      <c r="D31" s="480"/>
      <c r="E31" s="480"/>
    </row>
    <row r="32" spans="1:5" s="77" customFormat="1" ht="119.65" customHeight="1">
      <c r="A32" s="144" t="s">
        <v>193</v>
      </c>
      <c r="B32" s="485" t="str">
        <f>'1. CUTTING DOCKET'!F57</f>
        <v>NATURAL</v>
      </c>
      <c r="C32" s="486"/>
      <c r="D32" s="486"/>
      <c r="E32" s="278"/>
    </row>
    <row r="33" spans="1:9" s="77" customFormat="1" ht="287.25" customHeight="1">
      <c r="A33" s="145" t="s">
        <v>194</v>
      </c>
      <c r="B33" s="479"/>
      <c r="C33" s="480"/>
      <c r="D33" s="480"/>
      <c r="E33" s="480"/>
    </row>
    <row r="34" spans="1:9" s="77" customFormat="1" ht="71.650000000000006" customHeight="1">
      <c r="A34" s="144" t="s">
        <v>96</v>
      </c>
      <c r="B34" s="485" t="s">
        <v>97</v>
      </c>
      <c r="C34" s="486"/>
      <c r="D34" s="486"/>
      <c r="E34" s="278"/>
    </row>
    <row r="35" spans="1:9" s="77" customFormat="1" ht="87" customHeight="1">
      <c r="A35" s="145" t="s">
        <v>195</v>
      </c>
      <c r="B35" s="479"/>
      <c r="C35" s="480"/>
      <c r="D35" s="480"/>
      <c r="E35" s="480"/>
    </row>
    <row r="36" spans="1:9" s="77" customFormat="1" ht="63.6" customHeight="1">
      <c r="A36" s="144" t="s">
        <v>98</v>
      </c>
      <c r="B36" s="485" t="s">
        <v>91</v>
      </c>
      <c r="C36" s="486"/>
      <c r="D36" s="486"/>
      <c r="E36" s="278"/>
    </row>
    <row r="37" spans="1:9" s="77" customFormat="1" ht="97.5" customHeight="1">
      <c r="A37" s="145" t="s">
        <v>195</v>
      </c>
      <c r="B37" s="479"/>
      <c r="C37" s="480"/>
      <c r="D37" s="480"/>
      <c r="E37" s="480"/>
    </row>
    <row r="38" spans="1:9" s="77" customFormat="1" ht="97.5" customHeight="1">
      <c r="A38" s="279" t="e">
        <f>'1. CUTTING DOCKET'!#REF!</f>
        <v>#REF!</v>
      </c>
      <c r="B38" s="481" t="e">
        <f>'1. CUTTING DOCKET'!#REF!</f>
        <v>#REF!</v>
      </c>
      <c r="C38" s="482"/>
      <c r="D38" s="483"/>
      <c r="E38" s="280"/>
    </row>
    <row r="39" spans="1:9" s="77" customFormat="1" ht="221.65" customHeight="1">
      <c r="A39" s="145"/>
      <c r="B39" s="484"/>
      <c r="C39" s="484"/>
      <c r="D39" s="484"/>
      <c r="E39" s="48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28515625" defaultRowHeight="16.5"/>
  <cols>
    <col min="1" max="17" width="9.28515625" style="41"/>
    <col min="18" max="18" width="80.28515625" style="41" customWidth="1"/>
    <col min="19" max="16384" width="9.28515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28515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28515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219</v>
      </c>
      <c r="C1" s="44" t="s">
        <v>220</v>
      </c>
      <c r="D1" s="508" t="s">
        <v>221</v>
      </c>
      <c r="E1" s="508"/>
      <c r="F1" s="50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222</v>
      </c>
      <c r="C2" s="49" t="s">
        <v>223</v>
      </c>
      <c r="D2" s="509" t="s">
        <v>224</v>
      </c>
      <c r="E2" s="509"/>
      <c r="F2" s="509"/>
      <c r="G2" s="509"/>
      <c r="H2" s="509"/>
      <c r="I2" s="51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225</v>
      </c>
      <c r="B3" s="51" t="s">
        <v>226</v>
      </c>
      <c r="C3" s="51" t="s">
        <v>227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228</v>
      </c>
      <c r="J3" s="54"/>
      <c r="K3" s="54"/>
    </row>
    <row r="4" spans="1:25" s="61" customFormat="1" ht="27" customHeight="1">
      <c r="A4" s="56">
        <v>1</v>
      </c>
      <c r="B4" s="57" t="s">
        <v>229</v>
      </c>
      <c r="C4" s="57" t="s">
        <v>230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231</v>
      </c>
      <c r="J4" s="60"/>
      <c r="K4" s="60"/>
    </row>
    <row r="5" spans="1:25" s="61" customFormat="1" ht="27" customHeight="1">
      <c r="A5" s="56">
        <v>2</v>
      </c>
      <c r="B5" s="57" t="s">
        <v>232</v>
      </c>
      <c r="C5" s="57" t="s">
        <v>233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231</v>
      </c>
      <c r="J5" s="60"/>
      <c r="K5" s="60"/>
    </row>
    <row r="6" spans="1:25" s="61" customFormat="1" ht="27" customHeight="1">
      <c r="A6" s="56">
        <v>3</v>
      </c>
      <c r="B6" s="42" t="s">
        <v>234</v>
      </c>
      <c r="C6" s="42" t="s">
        <v>235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231</v>
      </c>
      <c r="J6" s="60"/>
      <c r="K6" s="60"/>
    </row>
    <row r="7" spans="1:25" s="61" customFormat="1" ht="27" customHeight="1">
      <c r="A7" s="56">
        <v>4</v>
      </c>
      <c r="B7" s="42" t="s">
        <v>236</v>
      </c>
      <c r="C7" s="42" t="s">
        <v>237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231</v>
      </c>
      <c r="J7" s="60"/>
      <c r="K7" s="60"/>
    </row>
    <row r="8" spans="1:25" s="61" customFormat="1" ht="27" customHeight="1">
      <c r="A8" s="56">
        <v>5</v>
      </c>
      <c r="B8" s="42" t="s">
        <v>238</v>
      </c>
      <c r="C8" s="42" t="s">
        <v>239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240</v>
      </c>
      <c r="J8" s="60"/>
      <c r="K8" s="60"/>
    </row>
    <row r="9" spans="1:25" s="61" customFormat="1" ht="27" customHeight="1">
      <c r="A9" s="56">
        <v>6</v>
      </c>
      <c r="B9" s="42" t="s">
        <v>241</v>
      </c>
      <c r="C9" s="42" t="s">
        <v>242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231</v>
      </c>
      <c r="J9" s="60"/>
      <c r="K9" s="60"/>
    </row>
    <row r="10" spans="1:25" s="61" customFormat="1" ht="27" customHeight="1">
      <c r="A10" s="56">
        <v>7</v>
      </c>
      <c r="B10" s="42" t="s">
        <v>243</v>
      </c>
      <c r="C10" s="42" t="s">
        <v>244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231</v>
      </c>
      <c r="J10" s="60"/>
      <c r="K10" s="60"/>
    </row>
    <row r="11" spans="1:25" s="61" customFormat="1" ht="27" customHeight="1">
      <c r="A11" s="56">
        <v>8</v>
      </c>
      <c r="B11" s="42" t="s">
        <v>245</v>
      </c>
      <c r="C11" s="42" t="s">
        <v>246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247</v>
      </c>
      <c r="C12" s="42" t="s">
        <v>248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240</v>
      </c>
      <c r="J12" s="60"/>
      <c r="K12" s="60"/>
    </row>
    <row r="13" spans="1:25" s="61" customFormat="1" ht="27" customHeight="1">
      <c r="A13" s="56">
        <v>10</v>
      </c>
      <c r="B13" s="42" t="s">
        <v>249</v>
      </c>
      <c r="C13" s="42" t="s">
        <v>250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240</v>
      </c>
      <c r="J13" s="60"/>
      <c r="K13" s="60"/>
    </row>
    <row r="14" spans="1:25" s="61" customFormat="1" ht="27" customHeight="1">
      <c r="A14" s="56">
        <v>11</v>
      </c>
      <c r="B14" s="42" t="s">
        <v>251</v>
      </c>
      <c r="C14" s="42" t="s">
        <v>252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253</v>
      </c>
      <c r="C15" s="42" t="s">
        <v>254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255</v>
      </c>
      <c r="C16" s="42" t="s">
        <v>256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257</v>
      </c>
      <c r="C17" s="66" t="s">
        <v>258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C46C321-C73D-4F13-899B-91A3729D04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BBDB6B-6292-4433-B7AD-7D833744564A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2900536E-20B7-4722-9A8E-6A8E826549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1. CUTTING DOCKET</vt:lpstr>
      <vt:lpstr>GREY</vt:lpstr>
      <vt:lpstr>2. TRIM CARD</vt:lpstr>
      <vt:lpstr>SPEC FROM CUSTOMER</vt:lpstr>
      <vt:lpstr>SPEC ADVISE BY UA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'1. CUTTING DOCKET'!Print_Titles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dcterms:created xsi:type="dcterms:W3CDTF">2016-05-06T01:47:29Z</dcterms:created>
  <dcterms:modified xsi:type="dcterms:W3CDTF">2024-08-11T10:42:38Z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