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SPEC/SIZE SET SAMPLE/"/>
    </mc:Choice>
  </mc:AlternateContent>
  <xr:revisionPtr revIDLastSave="27" documentId="13_ncr:1_{371F074A-9C72-41CD-A6CE-923FEF9C50D6}" xr6:coauthVersionLast="47" xr6:coauthVersionMax="47" xr10:uidLastSave="{3863D0B0-3BC3-4F9C-A507-4FE5748490F3}"/>
  <bookViews>
    <workbookView xWindow="-120" yWindow="-120" windowWidth="20730" windowHeight="11040" tabRatio="895" activeTab="1" xr2:uid="{00000000-000D-0000-FFFF-FFFF00000000}"/>
  </bookViews>
  <sheets>
    <sheet name="SPEC FROM CUSTOMER " sheetId="31" r:id="rId1"/>
    <sheet name="SPEC ADVISE BY UA" sheetId="32" r:id="rId2"/>
    <sheet name="1. CUTTING" sheetId="21" state="hidden" r:id="rId3"/>
    <sheet name="2. TRIM" sheetId="22" state="hidden" r:id="rId4"/>
    <sheet name="FULL SIZE" sheetId="30" state="hidden" r:id="rId5"/>
    <sheet name="1. CUTTING " sheetId="1" state="hidden" r:id="rId6"/>
    <sheet name="1099-624675" sheetId="14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6">'[5]Chiet tinh dz22'!#REF!</definedName>
    <definedName name="_day1">'[5]Chiet tinh dz22'!#REF!</definedName>
    <definedName name="_day2">'[6]Chiet tinh dz35'!$H$3</definedName>
    <definedName name="_dbu1" localSheetId="6">'[4]CT Thang Mo'!#REF!</definedName>
    <definedName name="_dbu1">'[4]CT Thang Mo'!#REF!</definedName>
    <definedName name="_dbu2">'[4]CT Thang Mo'!$B$93:$F$93</definedName>
    <definedName name="_Fill" localSheetId="6">#REF!</definedName>
    <definedName name="_Fill" hidden="1">#REF!</definedName>
    <definedName name="_lap1" localSheetId="6">#REF!</definedName>
    <definedName name="_lap1">#REF!</definedName>
    <definedName name="_lap2" localSheetId="6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6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6">#REF!</definedName>
    <definedName name="Caáp_Baät">#REF!</definedName>
    <definedName name="cap" localSheetId="6">#REF!</definedName>
    <definedName name="cap">#REF!</definedName>
    <definedName name="cap0.7" localSheetId="6">#REF!</definedName>
    <definedName name="cap0.7">#REF!</definedName>
    <definedName name="CCNK" localSheetId="6">[9]QMCT!#REF!</definedName>
    <definedName name="CCNK">[9]QMCT!#REF!</definedName>
    <definedName name="CL" localSheetId="6">#REF!</definedName>
    <definedName name="CL">#REF!</definedName>
    <definedName name="CLTMP" localSheetId="6">[9]QMCT!#REF!</definedName>
    <definedName name="CLTMP">[9]QMCT!#REF!</definedName>
    <definedName name="ctdn9697" localSheetId="6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6">#REF!</definedName>
    <definedName name="DATA_DATA2_List">#REF!</definedName>
    <definedName name="_xlnm.Database" localSheetId="6">#REF!</definedName>
    <definedName name="_xlnm.Database">#REF!</definedName>
    <definedName name="DDAY" localSheetId="6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6">#REF!</definedName>
    <definedName name="dobt">#REF!</definedName>
    <definedName name="Döõ_Lieäu_Thoâ">[7]TK!$E$11:$E$60,[7]TK!$G$11:$G$60,[7]TK!$M$11:$M$60,[7]TK!$Q$11:$Q$60</definedName>
    <definedName name="dulieu" localSheetId="6">#REF!</definedName>
    <definedName name="dulieu">#REF!</definedName>
    <definedName name="FHT" localSheetId="6">#REF!</definedName>
    <definedName name="FHT">#REF!</definedName>
    <definedName name="Full" localSheetId="6">[9]QMCT!#REF!</definedName>
    <definedName name="Full">[9]QMCT!#REF!</definedName>
    <definedName name="giaca">'[10]dg-VTu'!$C$6:$F$55</definedName>
    <definedName name="HDCCT" localSheetId="6">[9]QMCT!#REF!</definedName>
    <definedName name="HDCCT">[9]QMCT!#REF!</definedName>
    <definedName name="HDCD" localSheetId="6">[9]QMCT!#REF!</definedName>
    <definedName name="HDCD">[9]QMCT!#REF!</definedName>
    <definedName name="Heâ_Soá">'[11]He so'!$A$1:$AU$1</definedName>
    <definedName name="Heä_Soá_NS" localSheetId="6">#REF!</definedName>
    <definedName name="Heä_Soá_NS">#REF!</definedName>
    <definedName name="Heä_Soá_TC">[7]HS!$C$66:$E$79</definedName>
    <definedName name="HS_1" localSheetId="6">[7]HS!#REF!</definedName>
    <definedName name="HS_1">[7]HS!#REF!</definedName>
    <definedName name="HS_2" localSheetId="6">[7]HS!#REF!</definedName>
    <definedName name="HS_2">[7]HS!#REF!</definedName>
    <definedName name="HS_3" localSheetId="6">[7]HS!#REF!</definedName>
    <definedName name="HS_3">[7]HS!#REF!</definedName>
    <definedName name="HS_4" localSheetId="6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6">#REF!</definedName>
    <definedName name="K">#REF!</definedName>
    <definedName name="K_1" localSheetId="1">[12]!K_1</definedName>
    <definedName name="K_1">[12]!K_1</definedName>
    <definedName name="K_2" localSheetId="1">[12]!K_2</definedName>
    <definedName name="K_2">[12]!K_2</definedName>
    <definedName name="Khaû_Naêng" localSheetId="6">#REF!</definedName>
    <definedName name="Khaû_Naêng">#REF!</definedName>
    <definedName name="KN" localSheetId="6">#REF!</definedName>
    <definedName name="KN">#REF!</definedName>
    <definedName name="KNIT">'[13]GENERAL (K)'!$C$7:$C$4072</definedName>
    <definedName name="KVC" localSheetId="6">#REF!</definedName>
    <definedName name="KVC">#REF!</definedName>
    <definedName name="L" localSheetId="6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6">#REF!</definedName>
    <definedName name="LÑP">#REF!</definedName>
    <definedName name="lVC" localSheetId="6">#REF!</definedName>
    <definedName name="lVC">#REF!</definedName>
    <definedName name="Maõ_CÑ" localSheetId="6">#REF!</definedName>
    <definedName name="Maõ_CÑ">#REF!</definedName>
    <definedName name="Maõ_Haøng">#REF!</definedName>
    <definedName name="mat">[14]Tke!$AD$10:$AR$96</definedName>
    <definedName name="May" localSheetId="6">#REF!</definedName>
    <definedName name="May">#REF!</definedName>
    <definedName name="Naêng_Suaát_BQ">[8]QT!$P$3</definedName>
    <definedName name="Naêng_suaát_BQ__taïm" localSheetId="6">#REF!</definedName>
    <definedName name="Naêng_suaát_BQ__taïm">#REF!</definedName>
    <definedName name="Naêng_suaát_QÑ" localSheetId="6">#REF!</definedName>
    <definedName name="Naêng_suaát_QÑ">#REF!</definedName>
    <definedName name="NCcap0.7" localSheetId="6">#REF!</definedName>
    <definedName name="NCcap0.7">#REF!</definedName>
    <definedName name="NCcap1">#REF!</definedName>
    <definedName name="ÑG">[8]QT!$K$6</definedName>
    <definedName name="Ngaøy_thaùng_HH" localSheetId="6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6">#REF!</definedName>
    <definedName name="ÑMTB">#REF!</definedName>
    <definedName name="Ñoåi_teân" localSheetId="6">[7]HS!#REF!</definedName>
    <definedName name="Ñoåi_teân">[7]HS!#REF!</definedName>
    <definedName name="Ñôn_Giaù_Duyeät" localSheetId="6">#REF!</definedName>
    <definedName name="Ñôn_Giaù_Duyeät">#REF!</definedName>
    <definedName name="Ñònh_Möùc_BQ" localSheetId="6">#REF!</definedName>
    <definedName name="Ñònh_Möùc_BQ">#REF!</definedName>
    <definedName name="NSNM" localSheetId="6">#REF!</definedName>
    <definedName name="NSNM">#REF!</definedName>
    <definedName name="NToS" localSheetId="1">[15]!NToS</definedName>
    <definedName name="NToS">[15]!NToS</definedName>
    <definedName name="PRICE" localSheetId="6">#REF!</definedName>
    <definedName name="PRICE">#REF!</definedName>
    <definedName name="_xlnm.Print_Area" localSheetId="2">'1. CUTTING'!$A$1:$P$105</definedName>
    <definedName name="_xlnm.Print_Area" localSheetId="5">'1. CUTTING '!$A$1:$P$149</definedName>
    <definedName name="_xlnm.Print_Area" localSheetId="3">'2. TRIM'!$A$1:$D$18</definedName>
    <definedName name="_xlnm.Print_Area" localSheetId="4">'FULL SIZE'!$A$1:$L$812</definedName>
    <definedName name="_xlnm.Print_Area" localSheetId="1">'SPEC ADVISE BY UA'!$A$1:$M$23</definedName>
    <definedName name="Print_erea">[8]QT!$A$1:$U$54</definedName>
    <definedName name="_xlnm.Print_Titles" localSheetId="2">'1. CUTTING'!$1:$15</definedName>
    <definedName name="_xlnm.Print_Titles" localSheetId="5">'1. CUTTING '!$1:$15</definedName>
    <definedName name="_xlnm.Print_Titles" localSheetId="3">'2. TRIM'!$1:$5</definedName>
    <definedName name="Quyõ_TG_SX" localSheetId="6">#REF!</definedName>
    <definedName name="Quyõ_TG_SX">#REF!</definedName>
    <definedName name="Quyõ_TGTB" localSheetId="6">#REF!</definedName>
    <definedName name="Quyõ_TGTB">#REF!</definedName>
    <definedName name="S_löôïng_BQ1toå" localSheetId="6">#REF!</definedName>
    <definedName name="S_löôïng_BQ1toå">#REF!</definedName>
    <definedName name="sau">'[6]Chiet tinh dz35'!$H$4</definedName>
    <definedName name="SDDL" localSheetId="6">[9]QMCT!#REF!</definedName>
    <definedName name="SDDL">[9]QMCT!#REF!</definedName>
    <definedName name="Soá_Giôø_TC" localSheetId="6">#REF!</definedName>
    <definedName name="Soá_Giôø_TC">#REF!</definedName>
    <definedName name="Soá_Löôïng" localSheetId="6">#REF!</definedName>
    <definedName name="Soá_Löôïng">#REF!</definedName>
    <definedName name="Soá_ngaøy_SX" localSheetId="6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6">#REF!</definedName>
    <definedName name="UH">#REF!</definedName>
    <definedName name="vc3.">'[4]CT  PL'!$B$125:$H$125</definedName>
    <definedName name="vca">'[4]CT  PL'!$B$25:$H$25</definedName>
    <definedName name="vccot" localSheetId="6">#REF!</definedName>
    <definedName name="vccot">#REF!</definedName>
    <definedName name="vccot.">'[4]CT  PL'!$B$8:$H$8</definedName>
    <definedName name="vcdbt">'[4]CT Thang Mo'!$B$220:$I$220</definedName>
    <definedName name="vcdc." localSheetId="6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6">#REF!</definedName>
    <definedName name="vctb">#REF!</definedName>
    <definedName name="vctt">'[4]CT  PL'!$B$288:$H$288</definedName>
    <definedName name="VDCLY" localSheetId="6">[9]QMCT!#REF!</definedName>
    <definedName name="VDCLY">[9]QMCT!#REF!</definedName>
    <definedName name="Vlcap0.7" localSheetId="6">#REF!</definedName>
    <definedName name="Vlcap0.7">#REF!</definedName>
    <definedName name="VLcap1" localSheetId="6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2" l="1"/>
  <c r="G21" i="32" s="1"/>
  <c r="J21" i="32"/>
  <c r="K21" i="32" s="1"/>
  <c r="L21" i="32" s="1"/>
  <c r="H18" i="32"/>
  <c r="G18" i="32" s="1"/>
  <c r="J18" i="32"/>
  <c r="K18" i="32" s="1"/>
  <c r="L18" i="32" s="1"/>
  <c r="H11" i="32"/>
  <c r="G11" i="32" s="1"/>
  <c r="J11" i="32"/>
  <c r="K11" i="32" s="1"/>
  <c r="L11" i="32" s="1"/>
  <c r="A17" i="22"/>
  <c r="A15" i="22"/>
  <c r="B15" i="22"/>
  <c r="H46" i="21" l="1"/>
  <c r="H47" i="21"/>
  <c r="L44" i="21" l="1"/>
  <c r="I20" i="21" l="1"/>
  <c r="J19" i="21"/>
  <c r="J20" i="21" s="1"/>
  <c r="K20" i="2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C12" i="22" l="1"/>
  <c r="L54" i="21" l="1"/>
  <c r="L53" i="21"/>
  <c r="L52" i="21"/>
  <c r="L51" i="21"/>
  <c r="L50" i="21"/>
  <c r="L49" i="21"/>
  <c r="P29" i="21"/>
  <c r="P28" i="21"/>
  <c r="P22" i="21"/>
  <c r="P21" i="21"/>
  <c r="B78" i="21" l="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91" i="21" s="1"/>
  <c r="I31" i="21"/>
  <c r="E91" i="21" s="1"/>
  <c r="J31" i="21"/>
  <c r="F91" i="21" s="1"/>
  <c r="K31" i="21"/>
  <c r="G91" i="21" s="1"/>
  <c r="L31" i="21"/>
  <c r="H91" i="21" s="1"/>
  <c r="G20" i="21"/>
  <c r="G31" i="21" s="1"/>
  <c r="E36" i="21"/>
  <c r="E37" i="21" s="1"/>
  <c r="B79" i="21" l="1"/>
  <c r="C11" i="22"/>
  <c r="G39" i="21"/>
  <c r="I39" i="21" s="1"/>
  <c r="J39" i="21" s="1"/>
  <c r="A13" i="22"/>
  <c r="B7" i="22"/>
  <c r="H50" i="21" l="1"/>
  <c r="H52" i="21" s="1"/>
  <c r="H54" i="21" s="1"/>
  <c r="H56" i="21" s="1"/>
  <c r="L39" i="21"/>
  <c r="G40" i="21"/>
  <c r="I40" i="21" s="1"/>
  <c r="J40" i="21" s="1"/>
  <c r="P31" i="21"/>
  <c r="C91" i="21"/>
  <c r="I91" i="21" s="1"/>
  <c r="H45" i="21"/>
  <c r="H49" i="21" s="1"/>
  <c r="H51" i="21" s="1"/>
  <c r="H53" i="21" s="1"/>
  <c r="H55" i="21" s="1"/>
  <c r="H57" i="21" s="1"/>
  <c r="H44" i="21"/>
  <c r="K47" i="21" l="1"/>
  <c r="M47" i="21" s="1"/>
  <c r="O47" i="21" s="1"/>
  <c r="K46" i="21"/>
  <c r="M46" i="21" s="1"/>
  <c r="O46" i="21" s="1"/>
  <c r="G37" i="21"/>
  <c r="G36" i="21"/>
  <c r="K50" i="21"/>
  <c r="K58" i="21"/>
  <c r="K44" i="21"/>
  <c r="K60" i="21"/>
  <c r="K49" i="21"/>
  <c r="K45" i="21"/>
  <c r="K51" i="21"/>
  <c r="K59" i="21"/>
  <c r="K54" i="21"/>
  <c r="K55" i="21"/>
  <c r="K56" i="21"/>
  <c r="K57" i="21"/>
  <c r="K52" i="21"/>
  <c r="K53" i="21"/>
  <c r="H58" i="21"/>
  <c r="H59" i="21"/>
  <c r="L40" i="21"/>
  <c r="B11" i="22"/>
  <c r="A8" i="22"/>
  <c r="A11" i="22"/>
  <c r="H61" i="21" l="1"/>
  <c r="H63" i="21" s="1"/>
  <c r="H60" i="21"/>
  <c r="H62" i="21" s="1"/>
  <c r="M50" i="21"/>
  <c r="O50" i="21" s="1"/>
  <c r="B36" i="21"/>
  <c r="M52" i="21" l="1"/>
  <c r="O52" i="21" s="1"/>
  <c r="M60" i="21"/>
  <c r="O60" i="21" s="1"/>
  <c r="B13" i="22"/>
  <c r="M54" i="21" l="1"/>
  <c r="O54" i="21" s="1"/>
  <c r="A10" i="22"/>
  <c r="A9" i="22"/>
  <c r="M56" i="21" l="1"/>
  <c r="O56" i="21" s="1"/>
  <c r="A35" i="21"/>
  <c r="B4" i="22"/>
  <c r="A4" i="22"/>
  <c r="B3" i="22"/>
  <c r="A3" i="22"/>
  <c r="B2" i="22"/>
  <c r="A2" i="22"/>
  <c r="D19" i="21"/>
  <c r="B70" i="21" s="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I20" i="1" s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18" i="1" s="1"/>
  <c r="A49" i="1"/>
  <c r="H70" i="1" s="1"/>
  <c r="H102" i="1"/>
  <c r="E54" i="1"/>
  <c r="E55" i="1" s="1"/>
  <c r="E56" i="1" s="1"/>
  <c r="A45" i="1"/>
  <c r="E46" i="1" s="1"/>
  <c r="E47" i="1" s="1"/>
  <c r="E48" i="1" s="1"/>
  <c r="A41" i="1"/>
  <c r="H111" i="1" s="1"/>
  <c r="H75" i="1" l="1"/>
  <c r="H98" i="1"/>
  <c r="H110" i="1"/>
  <c r="H79" i="1"/>
  <c r="B132" i="1"/>
  <c r="H122" i="1"/>
  <c r="H62" i="1"/>
  <c r="H71" i="1"/>
  <c r="H87" i="1"/>
  <c r="H67" i="1"/>
  <c r="H83" i="1"/>
  <c r="H114" i="1"/>
  <c r="H106" i="1"/>
  <c r="H63" i="1"/>
  <c r="H94" i="1"/>
  <c r="K61" i="21"/>
  <c r="M58" i="21"/>
  <c r="O58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61" i="21" l="1"/>
  <c r="O61" i="21" s="1"/>
  <c r="K63" i="21"/>
  <c r="M63" i="21" s="1"/>
  <c r="O63" i="21" s="1"/>
  <c r="B85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M45" i="21" l="1"/>
  <c r="O45" i="21" s="1"/>
  <c r="G47" i="1"/>
  <c r="I46" i="1"/>
  <c r="G55" i="1"/>
  <c r="I54" i="1"/>
  <c r="G43" i="1"/>
  <c r="I42" i="1"/>
  <c r="G51" i="1"/>
  <c r="I50" i="1"/>
  <c r="I36" i="21"/>
  <c r="J36" i="21" s="1"/>
  <c r="L36" i="21" l="1"/>
  <c r="M49" i="21"/>
  <c r="O49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51" i="21"/>
  <c r="O51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3" i="21" l="1"/>
  <c r="O53" i="21" s="1"/>
  <c r="M59" i="21" l="1"/>
  <c r="O59" i="21" s="1"/>
  <c r="M55" i="21"/>
  <c r="O55" i="21" s="1"/>
  <c r="M57" i="21" l="1"/>
  <c r="O57" i="21" s="1"/>
  <c r="K62" i="21" l="1"/>
  <c r="M62" i="21" s="1"/>
  <c r="O62" i="21" s="1"/>
</calcChain>
</file>

<file path=xl/sharedStrings.xml><?xml version="1.0" encoding="utf-8"?>
<sst xmlns="http://schemas.openxmlformats.org/spreadsheetml/2006/main" count="1017" uniqueCount="421">
  <si>
    <t>Mã số:</t>
  </si>
  <si>
    <t>MER.QT-1.BM.4</t>
  </si>
  <si>
    <t>Lần ban hành:</t>
  </si>
  <si>
    <t>01</t>
  </si>
  <si>
    <t>Số trang</t>
  </si>
  <si>
    <t>03/03</t>
  </si>
  <si>
    <t>MER - CHI/NGAN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</si>
  <si>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</si>
  <si>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</si>
  <si>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</si>
  <si>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</si>
  <si>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</si>
  <si>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</si>
  <si>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</si>
  <si>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</si>
  <si>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</si>
  <si>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</si>
  <si>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</si>
  <si>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KHỔ VẢI:</t>
  </si>
  <si>
    <t>168CM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</si>
  <si>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</si>
  <si>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</si>
  <si>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</si>
  <si>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</si>
  <si>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</si>
  <si>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</si>
  <si>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</si>
  <si>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</si>
  <si>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</si>
  <si>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</si>
  <si>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</si>
  <si>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</si>
  <si>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</si>
  <si>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</si>
  <si>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</si>
  <si>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</si>
  <si>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</si>
  <si>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</si>
  <si>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</si>
  <si>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</si>
  <si>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</si>
  <si>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</si>
  <si>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</si>
  <si>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</si>
  <si>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</si>
  <si>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</si>
  <si>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</si>
  <si>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</si>
  <si>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</si>
  <si>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</si>
  <si>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</si>
  <si>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</si>
  <si>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</si>
  <si>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</si>
  <si>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</si>
  <si>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</si>
  <si>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</si>
  <si>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</si>
  <si>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</si>
  <si>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</si>
  <si>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</si>
  <si>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</si>
  <si>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</si>
  <si>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</si>
  <si>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</si>
  <si>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</si>
  <si>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</si>
  <si>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</si>
  <si>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</si>
  <si>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</si>
  <si>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</si>
  <si>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</si>
  <si>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</si>
  <si>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</si>
  <si>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</si>
  <si>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</si>
  <si>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</si>
  <si>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</si>
  <si>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</si>
  <si>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</si>
  <si>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</si>
  <si>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</si>
  <si>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</si>
  <si>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</si>
  <si>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</si>
  <si>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</si>
  <si>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</si>
  <si>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</si>
  <si>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</si>
  <si>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r>
      <t>THÊU :</t>
    </r>
    <r>
      <rPr>
        <b/>
        <sz val="32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</si>
  <si>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</si>
  <si>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</si>
  <si>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</si>
  <si>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</si>
  <si>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</si>
  <si>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</si>
  <si>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2"/>
        <rFont val="Muli"/>
      </rPr>
      <t xml:space="preserve"> </t>
    </r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</si>
  <si>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</si>
  <si>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</si>
  <si>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</si>
  <si>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</si>
  <si>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</si>
  <si>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</si>
  <si>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</si>
  <si>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</si>
  <si>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</si>
  <si>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</si>
  <si>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</si>
  <si>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</si>
  <si>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</si>
  <si>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</si>
  <si>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</si>
  <si>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</si>
  <si>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</si>
  <si>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</si>
  <si>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</si>
  <si>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</si>
  <si>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</si>
  <si>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</si>
  <si>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</si>
  <si>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</si>
  <si>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</si>
  <si>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</si>
  <si>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</si>
  <si>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</si>
  <si>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</si>
  <si>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</si>
  <si>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</si>
  <si>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</si>
  <si>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</si>
  <si>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</si>
  <si>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</si>
  <si>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</si>
  <si>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</si>
  <si>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</si>
  <si>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</si>
  <si>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</si>
  <si>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</si>
  <si>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</si>
  <si>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</si>
  <si>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</si>
  <si>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</si>
  <si>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</si>
  <si>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</si>
  <si>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</si>
  <si>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</si>
  <si>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</si>
  <si>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</si>
  <si>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</si>
  <si>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</si>
  <si>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</si>
  <si>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</si>
  <si>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</si>
  <si>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</si>
  <si>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</si>
  <si>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</si>
  <si>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</si>
  <si>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</si>
  <si>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</si>
  <si>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</si>
  <si>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</si>
  <si>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</si>
  <si>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</si>
  <si>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</si>
  <si>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</si>
  <si>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</si>
  <si>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</si>
  <si>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</si>
  <si>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</si>
  <si>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</si>
  <si>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</si>
  <si>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</si>
  <si>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</si>
  <si>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</si>
  <si>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</si>
  <si>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</si>
  <si>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</si>
  <si>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</si>
  <si>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</si>
  <si>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</si>
  <si>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</si>
  <si>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</si>
  <si>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</si>
  <si>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</si>
  <si>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</si>
  <si>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</si>
  <si>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</si>
  <si>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</si>
  <si>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</si>
  <si>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</si>
  <si>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</si>
  <si>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</si>
  <si>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</si>
  <si>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</si>
  <si>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</si>
  <si>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</si>
  <si>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</si>
  <si>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</si>
  <si>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</si>
  <si>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</si>
  <si>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</si>
  <si>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</si>
  <si>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</si>
  <si>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</si>
  <si>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</si>
  <si>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</si>
  <si>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</si>
  <si>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</si>
  <si>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</si>
  <si>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</si>
  <si>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</si>
  <si>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</si>
  <si>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</si>
  <si>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</si>
  <si>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</si>
  <si>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</si>
  <si>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</si>
  <si>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</si>
  <si>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</si>
  <si>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</si>
  <si>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</si>
  <si>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 xml:space="preserve">NHÃN THÀNH PHẦN </t>
  </si>
  <si>
    <t>TEE</t>
  </si>
  <si>
    <t>R12  SS25  S2737</t>
  </si>
  <si>
    <t>SS25</t>
  </si>
  <si>
    <t>RAPHA</t>
  </si>
  <si>
    <r>
      <rPr>
        <b/>
        <sz val="12"/>
        <color rgb="FF0B0C0B"/>
        <rFont val="Calibri"/>
        <family val="2"/>
        <scheme val="minor"/>
      </rPr>
      <t>Dim</t>
    </r>
  </si>
  <si>
    <r>
      <rPr>
        <b/>
        <sz val="12"/>
        <color rgb="FF0B0C0B"/>
        <rFont val="Calibri"/>
        <family val="2"/>
        <scheme val="minor"/>
      </rPr>
      <t>Title</t>
    </r>
  </si>
  <si>
    <r>
      <rPr>
        <b/>
        <sz val="12"/>
        <color rgb="FF0B0C0B"/>
        <rFont val="Calibri"/>
        <family val="2"/>
        <scheme val="minor"/>
      </rPr>
      <t>Description</t>
    </r>
  </si>
  <si>
    <t>VỊ TRÍ ĐO</t>
  </si>
  <si>
    <r>
      <rPr>
        <b/>
        <sz val="12"/>
        <color rgb="FF0B0C0B"/>
        <rFont val="Calibri"/>
        <family val="2"/>
        <scheme val="minor"/>
      </rPr>
      <t>BDY2</t>
    </r>
  </si>
  <si>
    <r>
      <rPr>
        <b/>
        <sz val="12"/>
        <color rgb="FF0B0C0B"/>
        <rFont val="Calibri"/>
        <family val="2"/>
        <scheme val="minor"/>
      </rPr>
      <t>Front Body Length</t>
    </r>
  </si>
  <si>
    <r>
      <rPr>
        <b/>
        <sz val="12"/>
        <color rgb="FF0B0C0B"/>
        <rFont val="Calibri"/>
        <family val="2"/>
        <scheme val="minor"/>
      </rPr>
      <t>SNP Down To Hem</t>
    </r>
  </si>
  <si>
    <r>
      <rPr>
        <b/>
        <sz val="12"/>
        <color rgb="FF0B0C0B"/>
        <rFont val="Calibri"/>
        <family val="2"/>
        <scheme val="minor"/>
      </rPr>
      <t>BDY3</t>
    </r>
  </si>
  <si>
    <r>
      <rPr>
        <b/>
        <sz val="12"/>
        <color rgb="FF0B0C0B"/>
        <rFont val="Calibri"/>
        <family val="2"/>
        <scheme val="minor"/>
      </rPr>
      <t>Back Body Length</t>
    </r>
  </si>
  <si>
    <r>
      <rPr>
        <b/>
        <sz val="12"/>
        <color rgb="FF0B0C0B"/>
        <rFont val="Calibri"/>
        <family val="2"/>
        <scheme val="minor"/>
      </rPr>
      <t>BDY5</t>
    </r>
  </si>
  <si>
    <r>
      <rPr>
        <b/>
        <sz val="12"/>
        <color rgb="FF0B0C0B"/>
        <rFont val="Calibri"/>
        <family val="2"/>
        <scheme val="minor"/>
      </rPr>
      <t>Across Shoulder</t>
    </r>
  </si>
  <si>
    <r>
      <rPr>
        <b/>
        <sz val="12"/>
        <color rgb="FF0B0C0B"/>
        <rFont val="Calibri"/>
        <family val="2"/>
        <scheme val="minor"/>
      </rPr>
      <t>Across Shoulder Point To Point</t>
    </r>
  </si>
  <si>
    <r>
      <rPr>
        <b/>
        <sz val="12"/>
        <color rgb="FF0B0C0B"/>
        <rFont val="Calibri"/>
        <family val="2"/>
        <scheme val="minor"/>
      </rPr>
      <t>BDY6</t>
    </r>
  </si>
  <si>
    <t>VAI CON</t>
  </si>
  <si>
    <r>
      <rPr>
        <b/>
        <sz val="12"/>
        <color rgb="FF0B0C0B"/>
        <rFont val="Calibri"/>
        <family val="2"/>
        <scheme val="minor"/>
      </rPr>
      <t>BDY8</t>
    </r>
  </si>
  <si>
    <r>
      <rPr>
        <b/>
        <sz val="12"/>
        <color rgb="FF0B0C0B"/>
        <rFont val="Calibri"/>
        <family val="2"/>
        <scheme val="minor"/>
      </rPr>
      <t>Across Back</t>
    </r>
  </si>
  <si>
    <r>
      <rPr>
        <b/>
        <sz val="12"/>
        <color rgb="FF0B0C0B"/>
        <rFont val="Calibri"/>
        <family val="2"/>
        <scheme val="minor"/>
      </rPr>
      <t>13cm Down From SNP &amp; Across</t>
    </r>
  </si>
  <si>
    <r>
      <rPr>
        <b/>
        <sz val="12"/>
        <color rgb="FF0B0C0B"/>
        <rFont val="Calibri"/>
        <family val="2"/>
        <scheme val="minor"/>
      </rPr>
      <t>BDY9</t>
    </r>
  </si>
  <si>
    <r>
      <rPr>
        <b/>
        <sz val="12"/>
        <color rgb="FF0B0C0B"/>
        <rFont val="Calibri"/>
        <family val="2"/>
        <scheme val="minor"/>
      </rPr>
      <t>Across Front</t>
    </r>
  </si>
  <si>
    <t>NGANG TRƯỚC TỪ ĐỈNH VAI XUỐNG 13CM</t>
  </si>
  <si>
    <r>
      <rPr>
        <b/>
        <sz val="12"/>
        <color rgb="FF0B0C0B"/>
        <rFont val="Calibri"/>
        <family val="2"/>
        <scheme val="minor"/>
      </rPr>
      <t>BDY10</t>
    </r>
  </si>
  <si>
    <r>
      <rPr>
        <b/>
        <sz val="12"/>
        <color rgb="FF0B0C0B"/>
        <rFont val="Calibri"/>
        <family val="2"/>
        <scheme val="minor"/>
      </rPr>
      <t>Chest Width</t>
    </r>
  </si>
  <si>
    <r>
      <rPr>
        <b/>
        <sz val="12"/>
        <color rgb="FF0B0C0B"/>
        <rFont val="Calibri"/>
        <family val="2"/>
        <scheme val="minor"/>
      </rPr>
      <t>2cm Below Underarm Across</t>
    </r>
  </si>
  <si>
    <t>NGANG NGỰC DƯỚI NÁCH 2CM</t>
  </si>
  <si>
    <r>
      <rPr>
        <b/>
        <sz val="12"/>
        <color rgb="FF0B0C0B"/>
        <rFont val="Calibri"/>
        <family val="2"/>
        <scheme val="minor"/>
      </rPr>
      <t>BDY11</t>
    </r>
  </si>
  <si>
    <r>
      <rPr>
        <b/>
        <sz val="12"/>
        <color rgb="FF0B0C0B"/>
        <rFont val="Calibri"/>
        <family val="2"/>
        <scheme val="minor"/>
      </rPr>
      <t>Waist Position</t>
    </r>
  </si>
  <si>
    <r>
      <rPr>
        <b/>
        <sz val="12"/>
        <color rgb="FF0B0C0B"/>
        <rFont val="Calibri"/>
        <family val="2"/>
        <scheme val="minor"/>
      </rPr>
      <t>SNP to (MMT)</t>
    </r>
  </si>
  <si>
    <r>
      <rPr>
        <b/>
        <sz val="12"/>
        <color rgb="FF0B0C0B"/>
        <rFont val="Calibri"/>
        <family val="2"/>
        <scheme val="minor"/>
      </rPr>
      <t>BDY12</t>
    </r>
  </si>
  <si>
    <r>
      <rPr>
        <b/>
        <sz val="12"/>
        <color rgb="FF0B0C0B"/>
        <rFont val="Calibri"/>
        <family val="2"/>
        <scheme val="minor"/>
      </rPr>
      <t>Waist Width</t>
    </r>
  </si>
  <si>
    <r>
      <rPr>
        <b/>
        <sz val="12"/>
        <color rgb="FF0B0C0B"/>
        <rFont val="Calibri"/>
        <family val="2"/>
        <scheme val="minor"/>
      </rPr>
      <t>Straight Across at waist position</t>
    </r>
  </si>
  <si>
    <t>NGANG EO</t>
  </si>
  <si>
    <r>
      <rPr>
        <b/>
        <sz val="12"/>
        <color rgb="FF0B0C0B"/>
        <rFont val="Calibri"/>
        <family val="2"/>
        <scheme val="minor"/>
      </rPr>
      <t>BDY13</t>
    </r>
  </si>
  <si>
    <r>
      <rPr>
        <b/>
        <sz val="12"/>
        <color rgb="FF0B0C0B"/>
        <rFont val="Calibri"/>
        <family val="2"/>
        <scheme val="minor"/>
      </rPr>
      <t>Hem Width Relaxed</t>
    </r>
  </si>
  <si>
    <r>
      <rPr>
        <b/>
        <sz val="12"/>
        <color rgb="FF0B0C0B"/>
        <rFont val="Calibri"/>
        <family val="2"/>
        <scheme val="minor"/>
      </rPr>
      <t>Straight Across</t>
    </r>
  </si>
  <si>
    <r>
      <rPr>
        <b/>
        <sz val="12"/>
        <color rgb="FF0B0C0B"/>
        <rFont val="Calibri"/>
        <family val="2"/>
        <scheme val="minor"/>
      </rPr>
      <t>BDY15</t>
    </r>
  </si>
  <si>
    <r>
      <rPr>
        <b/>
        <sz val="12"/>
        <color rgb="FF0B0C0B"/>
        <rFont val="Calibri"/>
        <family val="2"/>
        <scheme val="minor"/>
      </rPr>
      <t>Hem Depth</t>
    </r>
  </si>
  <si>
    <r>
      <rPr>
        <b/>
        <sz val="12"/>
        <color rgb="FF0B0C0B"/>
        <rFont val="Calibri"/>
        <family val="2"/>
        <scheme val="minor"/>
      </rPr>
      <t>BDY23</t>
    </r>
  </si>
  <si>
    <r>
      <rPr>
        <b/>
        <sz val="12"/>
        <color rgb="FF0B0C0B"/>
        <rFont val="Calibri"/>
        <family val="2"/>
        <scheme val="minor"/>
      </rPr>
      <t>Raglan Seam Length Back</t>
    </r>
  </si>
  <si>
    <r>
      <rPr>
        <b/>
        <sz val="12"/>
        <color rgb="FF0B0C0B"/>
        <rFont val="Calibri"/>
        <family val="2"/>
        <scheme val="minor"/>
      </rPr>
      <t>Neckline To Underarm</t>
    </r>
  </si>
  <si>
    <r>
      <rPr>
        <b/>
        <sz val="12"/>
        <color rgb="FF0B0C0B"/>
        <rFont val="Calibri"/>
        <family val="2"/>
        <scheme val="minor"/>
      </rPr>
      <t>NE36</t>
    </r>
  </si>
  <si>
    <r>
      <rPr>
        <b/>
        <sz val="12"/>
        <color rgb="FF0B0C0B"/>
        <rFont val="Calibri"/>
        <family val="2"/>
        <scheme val="minor"/>
      </rPr>
      <t>Back Neck Width</t>
    </r>
  </si>
  <si>
    <r>
      <rPr>
        <b/>
        <sz val="12"/>
        <color rgb="FF0B0C0B"/>
        <rFont val="Calibri"/>
        <family val="2"/>
        <scheme val="minor"/>
      </rPr>
      <t>SNP To SNP</t>
    </r>
  </si>
  <si>
    <t>RỘNG CỔ SAU</t>
  </si>
  <si>
    <r>
      <rPr>
        <b/>
        <sz val="12"/>
        <color rgb="FF0B0C0B"/>
        <rFont val="Calibri"/>
        <family val="2"/>
        <scheme val="minor"/>
      </rPr>
      <t>NE32</t>
    </r>
  </si>
  <si>
    <r>
      <rPr>
        <b/>
        <sz val="12"/>
        <color rgb="FF0B0C0B"/>
        <rFont val="Calibri"/>
        <family val="2"/>
        <scheme val="minor"/>
      </rPr>
      <t>Front Neck Drop</t>
    </r>
  </si>
  <si>
    <r>
      <rPr>
        <b/>
        <sz val="12"/>
        <color rgb="FF0B0C0B"/>
        <rFont val="Calibri"/>
        <family val="2"/>
        <scheme val="minor"/>
      </rPr>
      <t>SNP To Neck Seam</t>
    </r>
  </si>
  <si>
    <t>HẠ CỔ TRƯỚC TỪ ĐỈNH VAI</t>
  </si>
  <si>
    <r>
      <rPr>
        <b/>
        <sz val="12"/>
        <color rgb="FF0B0C0B"/>
        <rFont val="Calibri"/>
        <family val="2"/>
        <scheme val="minor"/>
      </rPr>
      <t>NE33</t>
    </r>
  </si>
  <si>
    <r>
      <rPr>
        <b/>
        <sz val="12"/>
        <color rgb="FF0B0C0B"/>
        <rFont val="Calibri"/>
        <family val="2"/>
        <scheme val="minor"/>
      </rPr>
      <t>Back Neck Drop</t>
    </r>
  </si>
  <si>
    <r>
      <rPr>
        <b/>
        <sz val="12"/>
        <color rgb="FF0B0C0B"/>
        <rFont val="Calibri"/>
        <family val="2"/>
        <scheme val="minor"/>
      </rPr>
      <t>SNP To CB Seam</t>
    </r>
  </si>
  <si>
    <t>HẠ CỔ SAU TỪ ĐỈNH VAI</t>
  </si>
  <si>
    <r>
      <rPr>
        <b/>
        <sz val="12"/>
        <color rgb="FF0B0C0B"/>
        <rFont val="Calibri"/>
        <family val="2"/>
        <scheme val="minor"/>
      </rPr>
      <t>BDY19</t>
    </r>
  </si>
  <si>
    <r>
      <rPr>
        <b/>
        <sz val="12"/>
        <color rgb="FF0B0C0B"/>
        <rFont val="Calibri"/>
        <family val="2"/>
        <scheme val="minor"/>
      </rPr>
      <t>Armhole Straight</t>
    </r>
  </si>
  <si>
    <r>
      <rPr>
        <b/>
        <sz val="12"/>
        <color rgb="FF0B0C0B"/>
        <rFont val="Calibri"/>
        <family val="2"/>
        <scheme val="minor"/>
      </rPr>
      <t>Underarm To Shoulder seam</t>
    </r>
  </si>
  <si>
    <r>
      <rPr>
        <b/>
        <sz val="12"/>
        <color rgb="FF0B0C0B"/>
        <rFont val="Calibri"/>
        <family val="2"/>
        <scheme val="minor"/>
      </rPr>
      <t>BDY25</t>
    </r>
  </si>
  <si>
    <r>
      <rPr>
        <b/>
        <sz val="12"/>
        <color rgb="FF0B0C0B"/>
        <rFont val="Calibri"/>
        <family val="2"/>
        <scheme val="minor"/>
      </rPr>
      <t>Across Seam To Seam</t>
    </r>
  </si>
  <si>
    <r>
      <rPr>
        <b/>
        <sz val="12"/>
        <color rgb="FF0B0C0B"/>
        <rFont val="Calibri"/>
        <family val="2"/>
        <scheme val="minor"/>
      </rPr>
      <t>SL30</t>
    </r>
  </si>
  <si>
    <r>
      <rPr>
        <b/>
        <sz val="12"/>
        <color rgb="FF0B0C0B"/>
        <rFont val="Calibri"/>
        <family val="2"/>
        <scheme val="minor"/>
      </rPr>
      <t>Overarm Sleeve Length Set In</t>
    </r>
  </si>
  <si>
    <r>
      <rPr>
        <b/>
        <sz val="12"/>
        <color rgb="FF0B0C0B"/>
        <rFont val="Calibri"/>
        <family val="2"/>
        <scheme val="minor"/>
      </rPr>
      <t>Shoulder Point To Hem</t>
    </r>
  </si>
  <si>
    <r>
      <rPr>
        <b/>
        <sz val="12"/>
        <color rgb="FF0B0C0B"/>
        <rFont val="Calibri"/>
        <family val="2"/>
        <scheme val="minor"/>
      </rPr>
      <t>SL37</t>
    </r>
  </si>
  <si>
    <r>
      <rPr>
        <b/>
        <sz val="12"/>
        <color rgb="FF0B0C0B"/>
        <rFont val="Calibri"/>
        <family val="2"/>
        <scheme val="minor"/>
      </rPr>
      <t>Bicep Width</t>
    </r>
  </si>
  <si>
    <r>
      <rPr>
        <b/>
        <sz val="12"/>
        <color rgb="FF0B0C0B"/>
        <rFont val="Calibri"/>
        <family val="2"/>
        <scheme val="minor"/>
      </rPr>
      <t>2cm Below Armhole, Across</t>
    </r>
  </si>
  <si>
    <t>RỘNG BẮP TAY DƯỚI NÁCH 2CM</t>
  </si>
  <si>
    <r>
      <rPr>
        <b/>
        <sz val="12"/>
        <color rgb="FF0B0C0B"/>
        <rFont val="Calibri"/>
        <family val="2"/>
        <scheme val="minor"/>
      </rPr>
      <t>SL40</t>
    </r>
  </si>
  <si>
    <r>
      <rPr>
        <b/>
        <sz val="12"/>
        <color rgb="FF0B0C0B"/>
        <rFont val="Calibri"/>
        <family val="2"/>
        <scheme val="minor"/>
      </rPr>
      <t>Cuff Width Relaxed</t>
    </r>
  </si>
  <si>
    <r>
      <rPr>
        <b/>
        <sz val="12"/>
        <color rgb="FF0B0C0B"/>
        <rFont val="Calibri"/>
        <family val="2"/>
        <scheme val="minor"/>
      </rPr>
      <t>Measured at edge of cuff</t>
    </r>
  </si>
  <si>
    <r>
      <rPr>
        <b/>
        <sz val="12"/>
        <color rgb="FF0B0C0B"/>
        <rFont val="Calibri"/>
        <family val="2"/>
        <scheme val="minor"/>
      </rPr>
      <t>BDY29</t>
    </r>
  </si>
  <si>
    <r>
      <rPr>
        <b/>
        <sz val="12"/>
        <color rgb="FF0B0C0B"/>
        <rFont val="Calibri"/>
        <family val="2"/>
        <scheme val="minor"/>
      </rPr>
      <t>Logo Position From SNP</t>
    </r>
  </si>
  <si>
    <r>
      <rPr>
        <b/>
        <sz val="12"/>
        <color rgb="FF0B0C0B"/>
        <rFont val="Calibri"/>
        <family val="2"/>
        <scheme val="minor"/>
      </rPr>
      <t>SNP To Top Of 'R'</t>
    </r>
  </si>
  <si>
    <t>DÀI TRƯỚC ĐO TỪ ĐỈNH VAI ĐẾN LAI</t>
  </si>
  <si>
    <t>DÀI SAU ĐO TỪ ĐỈNH VAI ĐẾN LAI</t>
  </si>
  <si>
    <r>
      <rPr>
        <b/>
        <sz val="12"/>
        <color rgb="FF0B0C0B"/>
        <rFont val="Calibri"/>
        <family val="2"/>
        <scheme val="minor"/>
      </rPr>
      <t>Shoulder Length</t>
    </r>
  </si>
  <si>
    <r>
      <rPr>
        <b/>
        <sz val="12"/>
        <color rgb="FF0B0C0B"/>
        <rFont val="Calibri"/>
        <family val="2"/>
        <scheme val="minor"/>
      </rPr>
      <t>SNP To Armhole Along Natural Fold</t>
    </r>
  </si>
  <si>
    <t>NGANG SAU TỪ ĐỈNH VAI XUỐNG 13CM</t>
  </si>
  <si>
    <t xml:space="preserve">VỊ EO TỪ ĐỈNH VAI </t>
  </si>
  <si>
    <t>RỘNG LAI ĐO ÊM</t>
  </si>
  <si>
    <t>TO BẢN LAI</t>
  </si>
  <si>
    <t>DÀI ĐƯỜNG MAY RAGLAN TẠI THÂN SAU</t>
  </si>
  <si>
    <t>RỘNG NÁCH</t>
  </si>
  <si>
    <r>
      <rPr>
        <b/>
        <sz val="12"/>
        <color rgb="FF0B0C0B"/>
        <rFont val="Calibri"/>
        <family val="2"/>
        <scheme val="minor"/>
      </rPr>
      <t>Distance Between Raglan Points Back</t>
    </r>
  </si>
  <si>
    <t>KHOÁCH CÁCH GIỮA 2 ĐIỂM RAGLAN</t>
  </si>
  <si>
    <t>VỊ TRÍ LOGO TỪ ĐỈNH VAI ĐẾN ĐỈNH CHỮ R</t>
  </si>
  <si>
    <r>
      <rPr>
        <b/>
        <sz val="12"/>
        <color rgb="FF0B0C0B"/>
        <rFont val="Calibri"/>
        <family val="2"/>
        <scheme val="minor"/>
      </rPr>
      <t>Displaying 21 - 21 of 21 results                                                                                                                                      Units: CM   Grading Display: Absolute</t>
    </r>
  </si>
  <si>
    <t xml:space="preserve">Men's Cotton Relaxed T-Shirt </t>
  </si>
  <si>
    <t>R12-SS08</t>
  </si>
  <si>
    <t>JET BLACK</t>
  </si>
  <si>
    <t>QUY CÁCH MAY : ÁO MẪU 2ND PROTO SAMPLE MÃ HÀNG R12-SS08, MÀU BLACK CHUYỂN CÙNG TÁC NGHIỆP</t>
  </si>
  <si>
    <t>NHÃN ÉP +SIZE</t>
  </si>
  <si>
    <t>DÂY TAPE</t>
  </si>
  <si>
    <t>NHÃN ÉP TẠI GIỮA CỔ SAU</t>
  </si>
  <si>
    <t xml:space="preserve">MER CẤP NHÃN </t>
  </si>
  <si>
    <t>ĐỊNH VỊ HÌNH IN: CANH GIỮA CỔ SAU TỪ ĐƯỜNG MAY CỔ SAU XUỐNG</t>
  </si>
  <si>
    <t>2CM</t>
  </si>
  <si>
    <t>ÉP NHIỆT 
2CM MÉP DƯỚI VIỀN CỔ  - TẠI GIỮA CỔ SAU</t>
  </si>
  <si>
    <t>MAY KẸP DƯỚI VIỀN CỔ SAU</t>
  </si>
  <si>
    <t>MAY TẠI SƯỜN TRÁI NGƯỜI MẶC -
TỪ MÉP LAI LÊN 10CM</t>
  </si>
  <si>
    <t xml:space="preserve">SINGLE JERSEY_100% ORGANIC COTTON_SOLID_230_S0003	</t>
  </si>
  <si>
    <t>RIB 1X1_100% ORGANIC COTTON</t>
  </si>
  <si>
    <t xml:space="preserve">* CHÚ Ý:
</t>
  </si>
  <si>
    <t>Fitting on 3/7/24</t>
  </si>
  <si>
    <t>1. Add 1cm to front and back body length on top of original spec, spec updated</t>
  </si>
  <si>
    <t>3. Some of the POM are under spec (marked as RED in spec), please follow back to spec</t>
  </si>
  <si>
    <t>4. Please make sure not pressing too hard on the sleeve before packing as now the sleeves look kicking out</t>
  </si>
  <si>
    <t>2. Armhole drop 1.5cm</t>
  </si>
  <si>
    <t xml:space="preserve">THÊM 1CM VÀO CHIỀU DÀI THÂN TRƯỚC VÀ THÂN SAU - VUI LÒNG FOLLOW BTS ĐÍNH KÈM. </t>
  </si>
  <si>
    <t>Dim</t>
  </si>
  <si>
    <t>Title</t>
  </si>
  <si>
    <t>Description</t>
  </si>
  <si>
    <t>Tol (-)</t>
  </si>
  <si>
    <t>Tol (+)</t>
  </si>
  <si>
    <t>1st Proto Review-Rapha HQ-MED</t>
  </si>
  <si>
    <t>Review Comment</t>
  </si>
  <si>
    <t>Target</t>
  </si>
  <si>
    <t>Actual</t>
  </si>
  <si>
    <t>Actual Delta</t>
  </si>
  <si>
    <t>Revised</t>
  </si>
  <si>
    <t>BDY2</t>
  </si>
  <si>
    <t>Front Body Length</t>
  </si>
  <si>
    <t>SNP Down To Hem (measured excluding collar)</t>
  </si>
  <si>
    <t>RS 22/7/24 - Add 1cm to front and back body length on top of original spec to be 72cm</t>
  </si>
  <si>
    <t>BDY3</t>
  </si>
  <si>
    <t>Back Body Length</t>
  </si>
  <si>
    <t>BDY5</t>
  </si>
  <si>
    <t>Across Shoulder</t>
  </si>
  <si>
    <t>Across Shoulder Point To Point</t>
  </si>
  <si>
    <t>RS 22/7/24 - please go back to spec</t>
  </si>
  <si>
    <t>BDY6</t>
  </si>
  <si>
    <t>Shoulder Length</t>
  </si>
  <si>
    <t>SNP To Armhole Along Natural Fold</t>
  </si>
  <si>
    <t>BDY8</t>
  </si>
  <si>
    <t>Across Back</t>
  </si>
  <si>
    <t>13cm Down From SNP &amp; Across</t>
  </si>
  <si>
    <t>BDY9</t>
  </si>
  <si>
    <t>Across Front</t>
  </si>
  <si>
    <t>BDY10</t>
  </si>
  <si>
    <t>Chest Width</t>
  </si>
  <si>
    <t>2cm Below Underarm Across</t>
  </si>
  <si>
    <t>BDY11</t>
  </si>
  <si>
    <t>Waist Position</t>
  </si>
  <si>
    <t>SNP to (MMT)</t>
  </si>
  <si>
    <t>BDY12</t>
  </si>
  <si>
    <t>Waist Width</t>
  </si>
  <si>
    <t>Straight Across at waist position</t>
  </si>
  <si>
    <t>RS 22/7/24 - please follow as is P2</t>
  </si>
  <si>
    <t>BDY13</t>
  </si>
  <si>
    <t>Hem Width Relaxed</t>
  </si>
  <si>
    <t>Straight Across</t>
  </si>
  <si>
    <t>BDY15</t>
  </si>
  <si>
    <t>Hem Depth</t>
  </si>
  <si>
    <t>BDY23</t>
  </si>
  <si>
    <t>Raglan Seam Length Back</t>
  </si>
  <si>
    <t>Neckline To Underarm</t>
  </si>
  <si>
    <t>NE36</t>
  </si>
  <si>
    <t>Back Neck Width</t>
  </si>
  <si>
    <t>SNP To SNP</t>
  </si>
  <si>
    <t>NE32</t>
  </si>
  <si>
    <t>Front Neck Drop</t>
  </si>
  <si>
    <t>SNP To Neck Seam</t>
  </si>
  <si>
    <t>NE33</t>
  </si>
  <si>
    <t>Back Neck Drop</t>
  </si>
  <si>
    <t>SNP To CB Seam</t>
  </si>
  <si>
    <t>BDY19</t>
  </si>
  <si>
    <t>Armhole Straight</t>
  </si>
  <si>
    <t>Underarm To Shoulder seam</t>
  </si>
  <si>
    <t>RS 22/7/24 - armhole drop 1.5cm, please advise POM when submitting size set</t>
  </si>
  <si>
    <t>BDY25</t>
  </si>
  <si>
    <t>Distance Between Raglan Points Back</t>
  </si>
  <si>
    <t>Across Seam To Seam</t>
  </si>
  <si>
    <t>SL30</t>
  </si>
  <si>
    <t>Overarm Sleeve Length Set In</t>
  </si>
  <si>
    <t>Shoulder Point To Hem</t>
  </si>
  <si>
    <t>SL37</t>
  </si>
  <si>
    <t>Bicep Width</t>
  </si>
  <si>
    <t>2cm Below Armhole, Across</t>
  </si>
  <si>
    <t>SL40</t>
  </si>
  <si>
    <t>Cuff Width Relaxed</t>
  </si>
  <si>
    <t>Measured at edge of cuff</t>
  </si>
  <si>
    <t>BDY29</t>
  </si>
  <si>
    <t>Logo Position From SNP</t>
  </si>
  <si>
    <t>SNP To Top Of 'R'</t>
  </si>
  <si>
    <t>RS 22/7/24 - will review when size set</t>
  </si>
  <si>
    <t>XSM</t>
  </si>
  <si>
    <t>SML</t>
  </si>
  <si>
    <t>MED</t>
  </si>
  <si>
    <t>LRG</t>
  </si>
  <si>
    <t>XLG</t>
  </si>
  <si>
    <t>Displaying 21 - 21 of 21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</t>
  </si>
  <si>
    <t>RỘNG NÁCH GIẢM 1.5CM</t>
  </si>
  <si>
    <t>MỘT SỐ ĐIỂM GIẢM THÔNG SỐ - VUI LÒNG FOLLOW BTS ĐÍNH KÈM</t>
  </si>
  <si>
    <t xml:space="preserve">VUI LÒNG ĐẢM BẢO KHÔNG ẤN QUÁ MẠNH VÀO TAY ÁO KHI ĐÓNG GÓI </t>
  </si>
  <si>
    <t>Rebecca So 11:06 AM</t>
  </si>
  <si>
    <t>DÁN BẢNG MÀU 07/08/2024</t>
  </si>
  <si>
    <t>UA COMMENTS</t>
  </si>
  <si>
    <t>UA ADVISE FOR A BETTER SHAPE - CHEST WIDTH AND HEM WIDTH -&gt; OK BY REBECCA ON 10/08/2024</t>
  </si>
  <si>
    <t>UA EDIT AS YOUR COMMENT -&gt; OK BY REBECCA ON 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</si>
</sst>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b/>
      <u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33"/>
      <name val="Muli"/>
    </font>
    <font>
      <sz val="11"/>
      <name val="Muli"/>
    </font>
    <font>
      <b/>
      <sz val="12"/>
      <name val="Calibri"/>
      <family val="2"/>
      <scheme val="minor"/>
    </font>
    <font>
      <b/>
      <sz val="12"/>
      <color rgb="FF0B0C0B"/>
      <name val="Calibri"/>
      <family val="2"/>
      <scheme val="minor"/>
    </font>
    <font>
      <b/>
      <sz val="45"/>
      <name val="Muli"/>
    </font>
    <font>
      <b/>
      <sz val="12"/>
      <color rgb="FF000000"/>
      <name val="Calibri"/>
      <family val="2"/>
      <scheme val="minor"/>
    </font>
    <font>
      <b/>
      <sz val="55"/>
      <name val="Muli"/>
    </font>
    <font>
      <b/>
      <sz val="40"/>
      <name val="Muli"/>
    </font>
    <font>
      <sz val="38"/>
      <color rgb="FF0B0C0B"/>
      <name val="Calibri"/>
      <family val="2"/>
      <scheme val="minor"/>
    </font>
    <font>
      <b/>
      <sz val="38"/>
      <color rgb="FFFF0000"/>
      <name val="Calibri"/>
      <family val="2"/>
      <scheme val="minor"/>
    </font>
    <font>
      <b/>
      <sz val="38"/>
      <name val="Calibri"/>
      <family val="2"/>
      <scheme val="minor"/>
    </font>
    <font>
      <sz val="7.5"/>
      <color rgb="FF0B0C0B"/>
      <name val="Arial Black"/>
      <family val="2"/>
    </font>
    <font>
      <sz val="8"/>
      <color rgb="FF0B0C0B"/>
      <name val="Arial Black"/>
      <family val="2"/>
    </font>
    <font>
      <sz val="8"/>
      <color rgb="FFCB4733"/>
      <name val="Arial Black"/>
      <family val="2"/>
    </font>
    <font>
      <sz val="7.5"/>
      <color rgb="FF0B0C0B"/>
      <name val="Trebuchet MS"/>
      <family val="2"/>
    </font>
    <font>
      <sz val="7"/>
      <name val="Arial "/>
    </font>
    <font>
      <sz val="7"/>
      <color rgb="FF000000"/>
      <name val="Arial "/>
    </font>
    <font>
      <sz val="9"/>
      <color rgb="FF0B0C0B"/>
      <name val="Arial Black"/>
      <family val="2"/>
    </font>
    <font>
      <b/>
      <sz val="12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0F1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rgb="FFF1F0F1"/>
        <bgColor rgb="FF000000"/>
      </patternFill>
    </fill>
    <fill>
      <patternFill patternType="solid">
        <fgColor rgb="FFCCD0D4"/>
        <bgColor rgb="FF000000"/>
      </patternFill>
    </fill>
    <fill>
      <patternFill patternType="solid">
        <fgColor rgb="FFD7D9DC"/>
        <bgColor rgb="FF000000"/>
      </patternFill>
    </fill>
    <fill>
      <patternFill patternType="solid">
        <fgColor rgb="FFF7F6F6"/>
        <bgColor rgb="FF000000"/>
      </patternFill>
    </fill>
    <fill>
      <patternFill patternType="solid">
        <fgColor rgb="FFE0E1E4"/>
        <bgColor rgb="FF000000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/>
      <diagonal/>
    </border>
    <border>
      <left style="thin">
        <color rgb="FFC1C5CA"/>
      </left>
      <right/>
      <top style="thin">
        <color rgb="FFB3B9BF"/>
      </top>
      <bottom style="thin">
        <color rgb="FFB3B9BF"/>
      </bottom>
      <diagonal/>
    </border>
    <border>
      <left/>
      <right/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/>
      <diagonal/>
    </border>
    <border>
      <left style="thin">
        <color rgb="FFB3B9BF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C1C5CA"/>
      </left>
      <right style="thin">
        <color rgb="FFC1C5CA"/>
      </right>
      <top/>
      <bottom style="thin">
        <color rgb="FFC1C5CA"/>
      </bottom>
      <diagonal/>
    </border>
    <border>
      <left/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/>
      <bottom style="thin">
        <color rgb="FFC1C5CA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59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9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90" fillId="2" borderId="4" xfId="0" applyNumberFormat="1" applyFont="1" applyFill="1" applyBorder="1" applyAlignment="1">
      <alignment vertical="center"/>
    </xf>
    <xf numFmtId="3" fontId="90" fillId="2" borderId="4" xfId="0" applyNumberFormat="1" applyFont="1" applyFill="1" applyBorder="1" applyAlignment="1">
      <alignment horizontal="center" vertical="center"/>
    </xf>
    <xf numFmtId="0" fontId="91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92" fillId="0" borderId="0" xfId="0" applyFont="1" applyAlignment="1">
      <alignment horizontal="left" vertical="center"/>
    </xf>
    <xf numFmtId="0" fontId="9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3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94" fillId="22" borderId="51" xfId="0" applyFont="1" applyFill="1" applyBorder="1" applyAlignment="1">
      <alignment horizontal="left" vertical="top" wrapText="1"/>
    </xf>
    <xf numFmtId="0" fontId="94" fillId="0" borderId="51" xfId="0" applyFont="1" applyBorder="1" applyAlignment="1">
      <alignment horizontal="left" vertical="top" wrapText="1"/>
    </xf>
    <xf numFmtId="2" fontId="95" fillId="0" borderId="51" xfId="0" applyNumberFormat="1" applyFont="1" applyBorder="1" applyAlignment="1">
      <alignment horizontal="center" vertical="top" shrinkToFit="1"/>
    </xf>
    <xf numFmtId="0" fontId="94" fillId="0" borderId="51" xfId="0" applyFont="1" applyBorder="1" applyAlignment="1">
      <alignment horizontal="right" vertical="top" wrapText="1"/>
    </xf>
    <xf numFmtId="2" fontId="95" fillId="23" borderId="54" xfId="0" applyNumberFormat="1" applyFont="1" applyFill="1" applyBorder="1" applyAlignment="1">
      <alignment horizontal="center" vertical="top" shrinkToFit="1"/>
    </xf>
    <xf numFmtId="0" fontId="97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94" fillId="0" borderId="51" xfId="0" applyFont="1" applyBorder="1" applyAlignment="1">
      <alignment horizontal="left" vertical="top" wrapText="1" indent="2"/>
    </xf>
    <xf numFmtId="2" fontId="95" fillId="23" borderId="51" xfId="0" applyNumberFormat="1" applyFont="1" applyFill="1" applyBorder="1" applyAlignment="1">
      <alignment horizontal="center" vertical="top" shrinkToFit="1"/>
    </xf>
    <xf numFmtId="0" fontId="94" fillId="0" borderId="51" xfId="0" applyFont="1" applyBorder="1" applyAlignment="1">
      <alignment horizontal="right" vertical="top" wrapText="1" indent="1"/>
    </xf>
    <xf numFmtId="0" fontId="97" fillId="0" borderId="51" xfId="0" applyFont="1" applyBorder="1" applyAlignment="1">
      <alignment horizontal="left" vertical="center" wrapText="1"/>
    </xf>
    <xf numFmtId="0" fontId="26" fillId="0" borderId="14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1" fontId="26" fillId="2" borderId="0" xfId="0" applyNumberFormat="1" applyFont="1" applyFill="1" applyAlignment="1">
      <alignment horizontal="center"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wrapText="1"/>
    </xf>
    <xf numFmtId="0" fontId="78" fillId="0" borderId="0" xfId="0" applyFont="1" applyAlignment="1">
      <alignment horizontal="left" vertical="top"/>
    </xf>
    <xf numFmtId="0" fontId="104" fillId="0" borderId="51" xfId="0" applyFont="1" applyBorder="1" applyAlignment="1">
      <alignment horizontal="center" vertical="top"/>
    </xf>
    <xf numFmtId="0" fontId="104" fillId="27" borderId="54" xfId="0" applyFont="1" applyFill="1" applyBorder="1" applyAlignment="1">
      <alignment horizontal="right" vertical="top"/>
    </xf>
    <xf numFmtId="0" fontId="104" fillId="0" borderId="54" xfId="0" applyFont="1" applyBorder="1" applyAlignment="1">
      <alignment horizontal="right" vertical="top"/>
    </xf>
    <xf numFmtId="0" fontId="104" fillId="0" borderId="54" xfId="0" applyFont="1" applyBorder="1" applyAlignment="1">
      <alignment horizontal="center" vertical="top"/>
    </xf>
    <xf numFmtId="0" fontId="104" fillId="27" borderId="51" xfId="0" applyFont="1" applyFill="1" applyBorder="1" applyAlignment="1">
      <alignment horizontal="right" vertical="top"/>
    </xf>
    <xf numFmtId="0" fontId="104" fillId="0" borderId="51" xfId="0" applyFont="1" applyBorder="1" applyAlignment="1">
      <alignment horizontal="right" vertical="top"/>
    </xf>
    <xf numFmtId="0" fontId="105" fillId="0" borderId="51" xfId="0" applyFont="1" applyBorder="1" applyAlignment="1">
      <alignment horizontal="right" vertical="top"/>
    </xf>
    <xf numFmtId="0" fontId="105" fillId="0" borderId="51" xfId="0" applyFont="1" applyBorder="1" applyAlignment="1">
      <alignment horizontal="center" vertical="top"/>
    </xf>
    <xf numFmtId="0" fontId="103" fillId="26" borderId="52" xfId="0" applyFont="1" applyFill="1" applyBorder="1" applyAlignment="1">
      <alignment horizontal="right" vertical="top"/>
    </xf>
    <xf numFmtId="0" fontId="103" fillId="26" borderId="64" xfId="0" applyFont="1" applyFill="1" applyBorder="1" applyAlignment="1">
      <alignment horizontal="left" vertical="top"/>
    </xf>
    <xf numFmtId="0" fontId="103" fillId="26" borderId="64" xfId="0" applyFont="1" applyFill="1" applyBorder="1" applyAlignment="1">
      <alignment horizontal="center" vertical="top"/>
    </xf>
    <xf numFmtId="0" fontId="104" fillId="0" borderId="51" xfId="0" applyFont="1" applyBorder="1" applyAlignment="1">
      <alignment horizontal="left" vertical="top"/>
    </xf>
    <xf numFmtId="0" fontId="103" fillId="0" borderId="51" xfId="0" applyFont="1" applyBorder="1" applyAlignment="1">
      <alignment horizontal="left" vertical="top"/>
    </xf>
    <xf numFmtId="0" fontId="78" fillId="0" borderId="51" xfId="0" applyFont="1" applyBorder="1" applyAlignment="1">
      <alignment horizontal="left" vertical="center"/>
    </xf>
    <xf numFmtId="0" fontId="104" fillId="0" borderId="51" xfId="0" applyFont="1" applyBorder="1" applyAlignment="1">
      <alignment horizontal="center" vertical="center"/>
    </xf>
    <xf numFmtId="0" fontId="104" fillId="27" borderId="54" xfId="0" applyFont="1" applyFill="1" applyBorder="1" applyAlignment="1">
      <alignment horizontal="center" vertical="center"/>
    </xf>
    <xf numFmtId="0" fontId="78" fillId="0" borderId="54" xfId="0" applyFont="1" applyBorder="1" applyAlignment="1">
      <alignment horizontal="center" vertical="center"/>
    </xf>
    <xf numFmtId="0" fontId="104" fillId="0" borderId="54" xfId="0" applyFont="1" applyBorder="1" applyAlignment="1">
      <alignment horizontal="center" vertical="center"/>
    </xf>
    <xf numFmtId="0" fontId="107" fillId="0" borderId="51" xfId="0" applyFont="1" applyBorder="1" applyAlignment="1">
      <alignment horizontal="left" vertical="top" wrapText="1"/>
    </xf>
    <xf numFmtId="0" fontId="108" fillId="0" borderId="51" xfId="0" applyFont="1" applyBorder="1" applyAlignment="1">
      <alignment horizontal="left" vertical="center" wrapText="1"/>
    </xf>
    <xf numFmtId="0" fontId="109" fillId="25" borderId="51" xfId="0" applyFont="1" applyFill="1" applyBorder="1" applyAlignment="1">
      <alignment horizontal="center" vertical="top" wrapText="1"/>
    </xf>
    <xf numFmtId="0" fontId="109" fillId="29" borderId="51" xfId="0" applyFont="1" applyFill="1" applyBorder="1" applyAlignment="1">
      <alignment horizontal="center" vertical="top" wrapText="1"/>
    </xf>
    <xf numFmtId="0" fontId="109" fillId="26" borderId="52" xfId="0" applyFont="1" applyFill="1" applyBorder="1" applyAlignment="1">
      <alignment horizontal="center" vertical="top" wrapText="1"/>
    </xf>
    <xf numFmtId="0" fontId="109" fillId="29" borderId="53" xfId="0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center" wrapText="1"/>
    </xf>
    <xf numFmtId="0" fontId="57" fillId="0" borderId="14" xfId="2" applyFont="1" applyBorder="1" applyAlignment="1">
      <alignment horizontal="center" vertical="center" wrapText="1"/>
    </xf>
    <xf numFmtId="0" fontId="97" fillId="0" borderId="0" xfId="0" applyFont="1" applyAlignment="1">
      <alignment horizontal="left" vertical="center"/>
    </xf>
    <xf numFmtId="0" fontId="95" fillId="22" borderId="51" xfId="0" applyFont="1" applyFill="1" applyBorder="1" applyAlignment="1">
      <alignment horizontal="left" vertical="center" wrapText="1"/>
    </xf>
    <xf numFmtId="0" fontId="94" fillId="0" borderId="51" xfId="0" applyFont="1" applyBorder="1" applyAlignment="1">
      <alignment horizontal="left" vertical="center" wrapText="1"/>
    </xf>
    <xf numFmtId="0" fontId="94" fillId="24" borderId="0" xfId="0" applyFont="1" applyFill="1" applyAlignment="1">
      <alignment horizontal="left" vertical="center" wrapText="1"/>
    </xf>
    <xf numFmtId="0" fontId="110" fillId="0" borderId="51" xfId="0" applyFont="1" applyBorder="1" applyAlignment="1">
      <alignment horizontal="left" vertical="center" wrapText="1"/>
    </xf>
    <xf numFmtId="0" fontId="94" fillId="22" borderId="51" xfId="0" applyFont="1" applyFill="1" applyBorder="1" applyAlignment="1">
      <alignment horizontal="left" vertical="center" wrapText="1"/>
    </xf>
    <xf numFmtId="0" fontId="109" fillId="25" borderId="51" xfId="0" applyFont="1" applyFill="1" applyBorder="1" applyAlignment="1">
      <alignment horizontal="center" vertical="center" wrapText="1"/>
    </xf>
    <xf numFmtId="0" fontId="109" fillId="29" borderId="51" xfId="0" applyFont="1" applyFill="1" applyBorder="1" applyAlignment="1">
      <alignment horizontal="center" vertical="center" wrapText="1"/>
    </xf>
    <xf numFmtId="0" fontId="109" fillId="26" borderId="52" xfId="0" applyFont="1" applyFill="1" applyBorder="1" applyAlignment="1">
      <alignment horizontal="center" vertical="center" wrapText="1"/>
    </xf>
    <xf numFmtId="0" fontId="109" fillId="29" borderId="53" xfId="0" applyFont="1" applyFill="1" applyBorder="1" applyAlignment="1">
      <alignment horizontal="center" vertical="center" wrapText="1"/>
    </xf>
    <xf numFmtId="2" fontId="95" fillId="0" borderId="51" xfId="0" applyNumberFormat="1" applyFont="1" applyBorder="1" applyAlignment="1">
      <alignment horizontal="center" vertical="center" shrinkToFit="1"/>
    </xf>
    <xf numFmtId="2" fontId="95" fillId="23" borderId="54" xfId="0" applyNumberFormat="1" applyFont="1" applyFill="1" applyBorder="1" applyAlignment="1">
      <alignment horizontal="center" vertical="center" shrinkToFit="1"/>
    </xf>
    <xf numFmtId="2" fontId="95" fillId="23" borderId="51" xfId="0" applyNumberFormat="1" applyFont="1" applyFill="1" applyBorder="1" applyAlignment="1">
      <alignment horizontal="center" vertical="center" shrinkToFit="1"/>
    </xf>
    <xf numFmtId="0" fontId="94" fillId="0" borderId="51" xfId="0" applyFont="1" applyBorder="1" applyAlignment="1">
      <alignment horizontal="right" vertical="center" wrapText="1"/>
    </xf>
    <xf numFmtId="2" fontId="95" fillId="5" borderId="51" xfId="0" applyNumberFormat="1" applyFont="1" applyFill="1" applyBorder="1" applyAlignment="1">
      <alignment horizontal="center" vertical="center" shrinkToFit="1"/>
    </xf>
    <xf numFmtId="2" fontId="95" fillId="5" borderId="54" xfId="0" applyNumberFormat="1" applyFont="1" applyFill="1" applyBorder="1" applyAlignment="1">
      <alignment horizontal="center" vertical="center" shrinkToFit="1"/>
    </xf>
    <xf numFmtId="0" fontId="103" fillId="25" borderId="63" xfId="0" applyFont="1" applyFill="1" applyBorder="1" applyAlignment="1">
      <alignment horizontal="left" vertical="top"/>
    </xf>
    <xf numFmtId="0" fontId="103" fillId="25" borderId="67" xfId="0" applyFont="1" applyFill="1" applyBorder="1" applyAlignment="1">
      <alignment horizontal="left" vertical="top"/>
    </xf>
    <xf numFmtId="0" fontId="106" fillId="28" borderId="55" xfId="0" applyFont="1" applyFill="1" applyBorder="1" applyAlignment="1">
      <alignment horizontal="left" vertical="top"/>
    </xf>
    <xf numFmtId="0" fontId="106" fillId="28" borderId="56" xfId="0" applyFont="1" applyFill="1" applyBorder="1" applyAlignment="1">
      <alignment horizontal="left" vertical="top"/>
    </xf>
    <xf numFmtId="0" fontId="103" fillId="25" borderId="60" xfId="0" applyFont="1" applyFill="1" applyBorder="1" applyAlignment="1">
      <alignment horizontal="center" vertical="top"/>
    </xf>
    <xf numFmtId="0" fontId="103" fillId="25" borderId="65" xfId="0" applyFont="1" applyFill="1" applyBorder="1" applyAlignment="1">
      <alignment horizontal="center" vertical="top"/>
    </xf>
    <xf numFmtId="0" fontId="103" fillId="25" borderId="60" xfId="0" applyFont="1" applyFill="1" applyBorder="1" applyAlignment="1">
      <alignment horizontal="left" vertical="top"/>
    </xf>
    <xf numFmtId="0" fontId="103" fillId="25" borderId="65" xfId="0" applyFont="1" applyFill="1" applyBorder="1" applyAlignment="1">
      <alignment horizontal="left" vertical="top"/>
    </xf>
    <xf numFmtId="0" fontId="103" fillId="26" borderId="61" xfId="0" applyFont="1" applyFill="1" applyBorder="1" applyAlignment="1">
      <alignment horizontal="left" vertical="top"/>
    </xf>
    <xf numFmtId="0" fontId="103" fillId="26" borderId="62" xfId="0" applyFont="1" applyFill="1" applyBorder="1" applyAlignment="1">
      <alignment horizontal="left" vertical="top"/>
    </xf>
    <xf numFmtId="0" fontId="103" fillId="26" borderId="66" xfId="0" applyFont="1" applyFill="1" applyBorder="1" applyAlignment="1">
      <alignment horizontal="left" vertical="top"/>
    </xf>
    <xf numFmtId="0" fontId="94" fillId="24" borderId="55" xfId="0" applyFont="1" applyFill="1" applyBorder="1" applyAlignment="1">
      <alignment horizontal="left" vertical="center" wrapText="1"/>
    </xf>
    <xf numFmtId="0" fontId="94" fillId="24" borderId="56" xfId="0" applyFont="1" applyFill="1" applyBorder="1" applyAlignment="1">
      <alignment horizontal="left" vertical="center" wrapText="1"/>
    </xf>
    <xf numFmtId="0" fontId="94" fillId="24" borderId="57" xfId="0" applyFont="1" applyFill="1" applyBorder="1" applyAlignment="1">
      <alignment horizontal="left" vertical="center" wrapText="1"/>
    </xf>
    <xf numFmtId="0" fontId="101" fillId="0" borderId="0" xfId="0" applyFont="1" applyAlignment="1">
      <alignment horizontal="left" vertical="center"/>
    </xf>
    <xf numFmtId="0" fontId="102" fillId="0" borderId="0" xfId="0" applyFont="1" applyAlignment="1">
      <alignment vertical="center"/>
    </xf>
    <xf numFmtId="0" fontId="101" fillId="0" borderId="0" xfId="0" applyFont="1" applyAlignment="1">
      <alignment horizontal="left" wrapText="1"/>
    </xf>
    <xf numFmtId="0" fontId="98" fillId="0" borderId="0" xfId="0" applyFont="1" applyAlignment="1">
      <alignment horizontal="left" vertical="top" wrapText="1"/>
    </xf>
    <xf numFmtId="0" fontId="102" fillId="0" borderId="0" xfId="0" applyFont="1" applyAlignment="1">
      <alignment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6" fillId="3" borderId="23" xfId="0" applyFont="1" applyFill="1" applyBorder="1" applyAlignment="1">
      <alignment horizontal="center" vertical="center" wrapText="1"/>
    </xf>
    <xf numFmtId="0" fontId="96" fillId="3" borderId="24" xfId="0" applyFont="1" applyFill="1" applyBorder="1" applyAlignment="1">
      <alignment horizontal="center" vertical="center" wrapText="1"/>
    </xf>
    <xf numFmtId="0" fontId="96" fillId="3" borderId="25" xfId="0" applyFont="1" applyFill="1" applyBorder="1" applyAlignment="1">
      <alignment horizontal="center" vertical="center" wrapText="1"/>
    </xf>
    <xf numFmtId="0" fontId="96" fillId="3" borderId="26" xfId="0" applyFont="1" applyFill="1" applyBorder="1" applyAlignment="1">
      <alignment horizontal="center" vertical="center" wrapText="1"/>
    </xf>
    <xf numFmtId="0" fontId="96" fillId="3" borderId="0" xfId="0" applyFont="1" applyFill="1" applyAlignment="1">
      <alignment horizontal="center" vertical="center" wrapText="1"/>
    </xf>
    <xf numFmtId="0" fontId="96" fillId="3" borderId="27" xfId="0" applyFont="1" applyFill="1" applyBorder="1" applyAlignment="1">
      <alignment horizontal="center" vertical="center" wrapText="1"/>
    </xf>
    <xf numFmtId="0" fontId="96" fillId="3" borderId="31" xfId="0" applyFont="1" applyFill="1" applyBorder="1" applyAlignment="1">
      <alignment horizontal="center" vertical="center" wrapText="1"/>
    </xf>
    <xf numFmtId="0" fontId="96" fillId="3" borderId="28" xfId="0" applyFont="1" applyFill="1" applyBorder="1" applyAlignment="1">
      <alignment horizontal="center" vertical="center" wrapText="1"/>
    </xf>
    <xf numFmtId="0" fontId="96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94" fillId="24" borderId="55" xfId="0" applyFont="1" applyFill="1" applyBorder="1" applyAlignment="1">
      <alignment horizontal="left" vertical="top" wrapText="1"/>
    </xf>
    <xf numFmtId="0" fontId="94" fillId="24" borderId="56" xfId="0" applyFont="1" applyFill="1" applyBorder="1" applyAlignment="1">
      <alignment horizontal="left" vertical="top" wrapText="1"/>
    </xf>
    <xf numFmtId="0" fontId="94" fillId="24" borderId="57" xfId="0" applyFont="1" applyFill="1" applyBorder="1" applyAlignment="1">
      <alignment horizontal="left" vertical="top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301</xdr:row>
      <xdr:rowOff>34194</xdr:rowOff>
    </xdr:from>
    <xdr:to>
      <xdr:col>7</xdr:col>
      <xdr:colOff>173520</xdr:colOff>
      <xdr:row>302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35050" y="61146594"/>
          <a:ext cx="8291995" cy="20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303</xdr:row>
      <xdr:rowOff>126153</xdr:rowOff>
    </xdr:from>
    <xdr:to>
      <xdr:col>7</xdr:col>
      <xdr:colOff>169813</xdr:colOff>
      <xdr:row>304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30817" y="61638603"/>
          <a:ext cx="8292521" cy="255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302</xdr:row>
      <xdr:rowOff>84878</xdr:rowOff>
    </xdr:from>
    <xdr:to>
      <xdr:col>7</xdr:col>
      <xdr:colOff>172490</xdr:colOff>
      <xdr:row>303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035050" y="61397303"/>
          <a:ext cx="8290965" cy="20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278</xdr:row>
      <xdr:rowOff>50800</xdr:rowOff>
    </xdr:from>
    <xdr:to>
      <xdr:col>7</xdr:col>
      <xdr:colOff>134919</xdr:colOff>
      <xdr:row>279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96950" y="56562625"/>
          <a:ext cx="8291494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279</xdr:row>
      <xdr:rowOff>118534</xdr:rowOff>
    </xdr:from>
    <xdr:to>
      <xdr:col>7</xdr:col>
      <xdr:colOff>124869</xdr:colOff>
      <xdr:row>281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998008" y="56830384"/>
          <a:ext cx="8280386" cy="291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278</xdr:row>
          <xdr:rowOff>47625</xdr:rowOff>
        </xdr:from>
        <xdr:to>
          <xdr:col>1</xdr:col>
          <xdr:colOff>323850</xdr:colOff>
          <xdr:row>279</xdr:row>
          <xdr:rowOff>9525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279</xdr:row>
          <xdr:rowOff>104775</xdr:rowOff>
        </xdr:from>
        <xdr:to>
          <xdr:col>1</xdr:col>
          <xdr:colOff>323850</xdr:colOff>
          <xdr:row>280</xdr:row>
          <xdr:rowOff>66675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300</xdr:row>
          <xdr:rowOff>190500</xdr:rowOff>
        </xdr:from>
        <xdr:to>
          <xdr:col>1</xdr:col>
          <xdr:colOff>314325</xdr:colOff>
          <xdr:row>302</xdr:row>
          <xdr:rowOff>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302</xdr:row>
          <xdr:rowOff>76200</xdr:rowOff>
        </xdr:from>
        <xdr:to>
          <xdr:col>1</xdr:col>
          <xdr:colOff>295275</xdr:colOff>
          <xdr:row>303</xdr:row>
          <xdr:rowOff>9525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303</xdr:row>
          <xdr:rowOff>85725</xdr:rowOff>
        </xdr:from>
        <xdr:to>
          <xdr:col>1</xdr:col>
          <xdr:colOff>314325</xdr:colOff>
          <xdr:row>304</xdr:row>
          <xdr:rowOff>66675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44</xdr:col>
      <xdr:colOff>295275</xdr:colOff>
      <xdr:row>752</xdr:row>
      <xdr:rowOff>57150</xdr:rowOff>
    </xdr:from>
    <xdr:to>
      <xdr:col>55</xdr:col>
      <xdr:colOff>180974</xdr:colOff>
      <xdr:row>807</xdr:row>
      <xdr:rowOff>164726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61050" y="151380825"/>
          <a:ext cx="6591300" cy="1110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66675</xdr:colOff>
      <xdr:row>627</xdr:row>
      <xdr:rowOff>152400</xdr:rowOff>
    </xdr:from>
    <xdr:to>
      <xdr:col>45</xdr:col>
      <xdr:colOff>581022</xdr:colOff>
      <xdr:row>683</xdr:row>
      <xdr:rowOff>143997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6050" y="126472950"/>
          <a:ext cx="6610349" cy="1119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609600</xdr:colOff>
      <xdr:row>503</xdr:row>
      <xdr:rowOff>95250</xdr:rowOff>
    </xdr:from>
    <xdr:to>
      <xdr:col>36</xdr:col>
      <xdr:colOff>495299</xdr:colOff>
      <xdr:row>558</xdr:row>
      <xdr:rowOff>193303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2975" y="101612700"/>
          <a:ext cx="6591299" cy="11099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0</xdr:rowOff>
    </xdr:from>
    <xdr:ext cx="77470" cy="86995"/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242526" y="878417"/>
          <a:ext cx="77470" cy="86995"/>
          <a:chOff x="0" y="0"/>
          <a:chExt cx="77470" cy="869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3" name="image5.png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4</xdr:row>
      <xdr:rowOff>0</xdr:rowOff>
    </xdr:from>
    <xdr:ext cx="77470" cy="86995"/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42526" y="1460500"/>
          <a:ext cx="77470" cy="86995"/>
          <a:chOff x="0" y="0"/>
          <a:chExt cx="77470" cy="86995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6" name="image5.png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7" name="Shape 1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0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43850" y="542925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4</xdr:row>
      <xdr:rowOff>0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43850" y="790575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67</xdr:row>
      <xdr:rowOff>640710</xdr:rowOff>
    </xdr:from>
    <xdr:to>
      <xdr:col>15</xdr:col>
      <xdr:colOff>2333625</xdr:colOff>
      <xdr:row>72</xdr:row>
      <xdr:rowOff>1305008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6625" y="35533960"/>
          <a:ext cx="7953375" cy="4712423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3</xdr:row>
      <xdr:rowOff>412751</xdr:rowOff>
    </xdr:from>
    <xdr:to>
      <xdr:col>15</xdr:col>
      <xdr:colOff>4603750</xdr:colOff>
      <xdr:row>8</xdr:row>
      <xdr:rowOff>317502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91500" y="1365251"/>
          <a:ext cx="6778625" cy="4016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5611813</xdr:colOff>
      <xdr:row>13</xdr:row>
      <xdr:rowOff>627063</xdr:rowOff>
    </xdr:from>
    <xdr:to>
      <xdr:col>1</xdr:col>
      <xdr:colOff>9275273</xdr:colOff>
      <xdr:row>13</xdr:row>
      <xdr:rowOff>3722687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8813" y="17645063"/>
          <a:ext cx="3663460" cy="3095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301</xdr:row>
      <xdr:rowOff>34194</xdr:rowOff>
    </xdr:from>
    <xdr:to>
      <xdr:col>7</xdr:col>
      <xdr:colOff>173520</xdr:colOff>
      <xdr:row>302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11500" y="29399769"/>
          <a:ext cx="7529995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303</xdr:row>
      <xdr:rowOff>126153</xdr:rowOff>
    </xdr:from>
    <xdr:to>
      <xdr:col>7</xdr:col>
      <xdr:colOff>169813</xdr:colOff>
      <xdr:row>304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107267" y="29872728"/>
          <a:ext cx="7530521" cy="24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302</xdr:row>
      <xdr:rowOff>84878</xdr:rowOff>
    </xdr:from>
    <xdr:to>
      <xdr:col>7</xdr:col>
      <xdr:colOff>172490</xdr:colOff>
      <xdr:row>303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111500" y="29640953"/>
          <a:ext cx="7528965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349250</xdr:colOff>
      <xdr:row>278</xdr:row>
      <xdr:rowOff>50800</xdr:rowOff>
    </xdr:from>
    <xdr:to>
      <xdr:col>7</xdr:col>
      <xdr:colOff>134919</xdr:colOff>
      <xdr:row>279</xdr:row>
      <xdr:rowOff>135467</xdr:rowOff>
    </xdr:to>
    <xdr:sp macro="" textlink="">
      <xdr:nvSpPr>
        <xdr:cNvPr id="5" name="Text Box 7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073400" y="25034875"/>
          <a:ext cx="7529494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xdr:twoCellAnchor>
    <xdr:from>
      <xdr:col>1</xdr:col>
      <xdr:colOff>350308</xdr:colOff>
      <xdr:row>279</xdr:row>
      <xdr:rowOff>118534</xdr:rowOff>
    </xdr:from>
    <xdr:to>
      <xdr:col>7</xdr:col>
      <xdr:colOff>124869</xdr:colOff>
      <xdr:row>281</xdr:row>
      <xdr:rowOff>9769</xdr:rowOff>
    </xdr:to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074458" y="25293109"/>
          <a:ext cx="7518386" cy="272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278</xdr:row>
          <xdr:rowOff>47625</xdr:rowOff>
        </xdr:from>
        <xdr:to>
          <xdr:col>1</xdr:col>
          <xdr:colOff>323850</xdr:colOff>
          <xdr:row>279</xdr:row>
          <xdr:rowOff>9525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279</xdr:row>
          <xdr:rowOff>104775</xdr:rowOff>
        </xdr:from>
        <xdr:to>
          <xdr:col>1</xdr:col>
          <xdr:colOff>323850</xdr:colOff>
          <xdr:row>280</xdr:row>
          <xdr:rowOff>66675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300</xdr:row>
          <xdr:rowOff>190500</xdr:rowOff>
        </xdr:from>
        <xdr:to>
          <xdr:col>1</xdr:col>
          <xdr:colOff>314325</xdr:colOff>
          <xdr:row>302</xdr:row>
          <xdr:rowOff>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302</xdr:row>
          <xdr:rowOff>76200</xdr:rowOff>
        </xdr:from>
        <xdr:to>
          <xdr:col>1</xdr:col>
          <xdr:colOff>295275</xdr:colOff>
          <xdr:row>303</xdr:row>
          <xdr:rowOff>9525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303</xdr:row>
          <xdr:rowOff>85725</xdr:rowOff>
        </xdr:from>
        <xdr:to>
          <xdr:col>1</xdr:col>
          <xdr:colOff>314325</xdr:colOff>
          <xdr:row>304</xdr:row>
          <xdr:rowOff>66675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44</xdr:col>
      <xdr:colOff>295275</xdr:colOff>
      <xdr:row>752</xdr:row>
      <xdr:rowOff>57150</xdr:rowOff>
    </xdr:from>
    <xdr:to>
      <xdr:col>55</xdr:col>
      <xdr:colOff>180975</xdr:colOff>
      <xdr:row>807</xdr:row>
      <xdr:rowOff>164726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66375" y="157724475"/>
          <a:ext cx="6591300" cy="748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66675</xdr:colOff>
      <xdr:row>627</xdr:row>
      <xdr:rowOff>152400</xdr:rowOff>
    </xdr:from>
    <xdr:to>
      <xdr:col>45</xdr:col>
      <xdr:colOff>581024</xdr:colOff>
      <xdr:row>683</xdr:row>
      <xdr:rowOff>143997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9775" y="122100975"/>
          <a:ext cx="6610350" cy="747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609600</xdr:colOff>
      <xdr:row>503</xdr:row>
      <xdr:rowOff>95250</xdr:rowOff>
    </xdr:from>
    <xdr:to>
      <xdr:col>36</xdr:col>
      <xdr:colOff>495299</xdr:colOff>
      <xdr:row>558</xdr:row>
      <xdr:rowOff>193302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2700" y="86610825"/>
          <a:ext cx="6591300" cy="747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11" name="Shap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242526</xdr:colOff>
      <xdr:row>3</xdr:row>
      <xdr:rowOff>0</xdr:rowOff>
    </xdr:from>
    <xdr:ext cx="77470" cy="86995"/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42526" y="549088"/>
          <a:ext cx="77470" cy="86995"/>
          <a:chOff x="0" y="0"/>
          <a:chExt cx="77470" cy="86995"/>
        </a:xfrm>
      </xdr:grpSpPr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4" name="image5.png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242526</xdr:colOff>
      <xdr:row>4</xdr:row>
      <xdr:rowOff>0</xdr:rowOff>
    </xdr:from>
    <xdr:ext cx="77470" cy="86995"/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242526" y="795618"/>
          <a:ext cx="77470" cy="86995"/>
          <a:chOff x="0" y="0"/>
          <a:chExt cx="77470" cy="86995"/>
        </a:xfrm>
      </xdr:grpSpPr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1324" y="1259"/>
            <a:ext cx="76200" cy="85725"/>
          </a:xfrm>
          <a:custGeom>
            <a:avLst/>
            <a:gdLst/>
            <a:ahLst/>
            <a:cxnLst/>
            <a:rect l="0" t="0" r="0" b="0"/>
            <a:pathLst>
              <a:path w="76200" h="85725">
                <a:moveTo>
                  <a:pt x="50859" y="60758"/>
                </a:moveTo>
                <a:lnTo>
                  <a:pt x="0" y="60758"/>
                </a:lnTo>
                <a:lnTo>
                  <a:pt x="0" y="0"/>
                </a:lnTo>
                <a:lnTo>
                  <a:pt x="13179" y="0"/>
                </a:lnTo>
                <a:lnTo>
                  <a:pt x="13179" y="1782"/>
                </a:lnTo>
                <a:lnTo>
                  <a:pt x="1787" y="1782"/>
                </a:lnTo>
                <a:lnTo>
                  <a:pt x="1787" y="58966"/>
                </a:lnTo>
                <a:lnTo>
                  <a:pt x="52651" y="58966"/>
                </a:lnTo>
                <a:lnTo>
                  <a:pt x="50859" y="60758"/>
                </a:lnTo>
                <a:close/>
              </a:path>
              <a:path w="76200" h="85725">
                <a:moveTo>
                  <a:pt x="3574" y="58966"/>
                </a:moveTo>
                <a:lnTo>
                  <a:pt x="1787" y="58966"/>
                </a:lnTo>
                <a:lnTo>
                  <a:pt x="1787" y="1782"/>
                </a:lnTo>
                <a:lnTo>
                  <a:pt x="3574" y="1782"/>
                </a:lnTo>
                <a:lnTo>
                  <a:pt x="3574" y="58966"/>
                </a:lnTo>
                <a:close/>
              </a:path>
              <a:path w="76200" h="85725">
                <a:moveTo>
                  <a:pt x="52651" y="58966"/>
                </a:moveTo>
                <a:lnTo>
                  <a:pt x="3574" y="58966"/>
                </a:lnTo>
                <a:lnTo>
                  <a:pt x="3574" y="1782"/>
                </a:lnTo>
                <a:lnTo>
                  <a:pt x="9605" y="1782"/>
                </a:lnTo>
                <a:lnTo>
                  <a:pt x="9605" y="51370"/>
                </a:lnTo>
                <a:lnTo>
                  <a:pt x="67829" y="51370"/>
                </a:lnTo>
                <a:lnTo>
                  <a:pt x="70736" y="54277"/>
                </a:lnTo>
                <a:lnTo>
                  <a:pt x="67829" y="57184"/>
                </a:lnTo>
                <a:lnTo>
                  <a:pt x="59488" y="57184"/>
                </a:lnTo>
                <a:lnTo>
                  <a:pt x="58964" y="57708"/>
                </a:lnTo>
                <a:lnTo>
                  <a:pt x="53910" y="57708"/>
                </a:lnTo>
                <a:lnTo>
                  <a:pt x="52651" y="58966"/>
                </a:lnTo>
                <a:close/>
              </a:path>
              <a:path w="76200" h="85725">
                <a:moveTo>
                  <a:pt x="59488" y="51370"/>
                </a:moveTo>
                <a:lnTo>
                  <a:pt x="9605" y="51370"/>
                </a:lnTo>
                <a:lnTo>
                  <a:pt x="9605" y="1782"/>
                </a:lnTo>
                <a:lnTo>
                  <a:pt x="11392" y="1782"/>
                </a:lnTo>
                <a:lnTo>
                  <a:pt x="11392" y="49588"/>
                </a:lnTo>
                <a:lnTo>
                  <a:pt x="52651" y="49588"/>
                </a:lnTo>
                <a:lnTo>
                  <a:pt x="53910" y="50846"/>
                </a:lnTo>
                <a:lnTo>
                  <a:pt x="58964" y="50846"/>
                </a:lnTo>
                <a:lnTo>
                  <a:pt x="59488" y="51370"/>
                </a:lnTo>
                <a:close/>
              </a:path>
              <a:path w="76200" h="85725">
                <a:moveTo>
                  <a:pt x="13179" y="49588"/>
                </a:moveTo>
                <a:lnTo>
                  <a:pt x="11392" y="49588"/>
                </a:lnTo>
                <a:lnTo>
                  <a:pt x="11392" y="1782"/>
                </a:lnTo>
                <a:lnTo>
                  <a:pt x="13179" y="1782"/>
                </a:lnTo>
                <a:lnTo>
                  <a:pt x="13179" y="49588"/>
                </a:lnTo>
                <a:close/>
              </a:path>
              <a:path w="76200" h="85725">
                <a:moveTo>
                  <a:pt x="53910" y="50846"/>
                </a:moveTo>
                <a:lnTo>
                  <a:pt x="35446" y="32385"/>
                </a:lnTo>
                <a:lnTo>
                  <a:pt x="44675" y="23159"/>
                </a:lnTo>
                <a:lnTo>
                  <a:pt x="47200" y="25685"/>
                </a:lnTo>
                <a:lnTo>
                  <a:pt x="44675" y="25685"/>
                </a:lnTo>
                <a:lnTo>
                  <a:pt x="37978" y="32389"/>
                </a:lnTo>
                <a:lnTo>
                  <a:pt x="55173" y="49588"/>
                </a:lnTo>
                <a:lnTo>
                  <a:pt x="53910" y="50846"/>
                </a:lnTo>
                <a:close/>
              </a:path>
              <a:path w="76200" h="85725">
                <a:moveTo>
                  <a:pt x="40500" y="32389"/>
                </a:moveTo>
                <a:lnTo>
                  <a:pt x="39237" y="31127"/>
                </a:lnTo>
                <a:lnTo>
                  <a:pt x="44675" y="25685"/>
                </a:lnTo>
                <a:lnTo>
                  <a:pt x="43412" y="26952"/>
                </a:lnTo>
                <a:lnTo>
                  <a:pt x="44675" y="28215"/>
                </a:lnTo>
                <a:lnTo>
                  <a:pt x="40500" y="32389"/>
                </a:lnTo>
                <a:close/>
              </a:path>
              <a:path w="76200" h="85725">
                <a:moveTo>
                  <a:pt x="44675" y="28215"/>
                </a:moveTo>
                <a:lnTo>
                  <a:pt x="43412" y="26952"/>
                </a:lnTo>
                <a:lnTo>
                  <a:pt x="44675" y="25685"/>
                </a:lnTo>
                <a:lnTo>
                  <a:pt x="45938" y="26952"/>
                </a:lnTo>
                <a:lnTo>
                  <a:pt x="44675" y="28215"/>
                </a:lnTo>
                <a:close/>
              </a:path>
              <a:path w="76200" h="85725">
                <a:moveTo>
                  <a:pt x="70736" y="54277"/>
                </a:moveTo>
                <a:lnTo>
                  <a:pt x="44675" y="28215"/>
                </a:lnTo>
                <a:lnTo>
                  <a:pt x="45938" y="26952"/>
                </a:lnTo>
                <a:lnTo>
                  <a:pt x="44675" y="25685"/>
                </a:lnTo>
                <a:lnTo>
                  <a:pt x="72001" y="53011"/>
                </a:lnTo>
                <a:lnTo>
                  <a:pt x="70736" y="54277"/>
                </a:lnTo>
                <a:close/>
              </a:path>
              <a:path w="76200" h="85725">
                <a:moveTo>
                  <a:pt x="74530" y="55544"/>
                </a:moveTo>
                <a:lnTo>
                  <a:pt x="72004" y="55544"/>
                </a:lnTo>
                <a:lnTo>
                  <a:pt x="73267" y="54277"/>
                </a:lnTo>
                <a:lnTo>
                  <a:pt x="44675" y="25685"/>
                </a:lnTo>
                <a:lnTo>
                  <a:pt x="47200" y="25685"/>
                </a:lnTo>
                <a:lnTo>
                  <a:pt x="75794" y="54277"/>
                </a:lnTo>
                <a:lnTo>
                  <a:pt x="74530" y="55544"/>
                </a:lnTo>
                <a:close/>
              </a:path>
              <a:path w="76200" h="85725">
                <a:moveTo>
                  <a:pt x="67829" y="51370"/>
                </a:moveTo>
                <a:lnTo>
                  <a:pt x="59488" y="51370"/>
                </a:lnTo>
                <a:lnTo>
                  <a:pt x="40500" y="32389"/>
                </a:lnTo>
                <a:lnTo>
                  <a:pt x="44675" y="28215"/>
                </a:lnTo>
                <a:lnTo>
                  <a:pt x="67829" y="51370"/>
                </a:lnTo>
                <a:close/>
              </a:path>
              <a:path w="76200" h="85725">
                <a:moveTo>
                  <a:pt x="37973" y="32385"/>
                </a:moveTo>
                <a:lnTo>
                  <a:pt x="39232" y="31127"/>
                </a:lnTo>
                <a:lnTo>
                  <a:pt x="37973" y="32385"/>
                </a:lnTo>
                <a:close/>
              </a:path>
              <a:path w="76200" h="85725">
                <a:moveTo>
                  <a:pt x="39239" y="33650"/>
                </a:moveTo>
                <a:lnTo>
                  <a:pt x="37973" y="32385"/>
                </a:lnTo>
                <a:lnTo>
                  <a:pt x="39237" y="31127"/>
                </a:lnTo>
                <a:lnTo>
                  <a:pt x="40500" y="32389"/>
                </a:lnTo>
                <a:lnTo>
                  <a:pt x="39239" y="33650"/>
                </a:lnTo>
                <a:close/>
              </a:path>
              <a:path w="76200" h="85725">
                <a:moveTo>
                  <a:pt x="55173" y="49588"/>
                </a:moveTo>
                <a:lnTo>
                  <a:pt x="39239" y="33650"/>
                </a:lnTo>
                <a:lnTo>
                  <a:pt x="40500" y="32389"/>
                </a:lnTo>
                <a:lnTo>
                  <a:pt x="55913" y="47796"/>
                </a:lnTo>
                <a:lnTo>
                  <a:pt x="55173" y="47796"/>
                </a:lnTo>
                <a:lnTo>
                  <a:pt x="55173" y="49588"/>
                </a:lnTo>
                <a:close/>
              </a:path>
              <a:path w="76200" h="85725">
                <a:moveTo>
                  <a:pt x="52651" y="49588"/>
                </a:moveTo>
                <a:lnTo>
                  <a:pt x="13179" y="49588"/>
                </a:lnTo>
                <a:lnTo>
                  <a:pt x="13179" y="47796"/>
                </a:lnTo>
                <a:lnTo>
                  <a:pt x="50859" y="47796"/>
                </a:lnTo>
                <a:lnTo>
                  <a:pt x="52651" y="49588"/>
                </a:lnTo>
                <a:close/>
              </a:path>
              <a:path w="76200" h="85725">
                <a:moveTo>
                  <a:pt x="58964" y="50846"/>
                </a:moveTo>
                <a:lnTo>
                  <a:pt x="53910" y="50846"/>
                </a:lnTo>
                <a:lnTo>
                  <a:pt x="55173" y="49588"/>
                </a:lnTo>
                <a:lnTo>
                  <a:pt x="55173" y="47796"/>
                </a:lnTo>
                <a:lnTo>
                  <a:pt x="55913" y="47796"/>
                </a:lnTo>
                <a:lnTo>
                  <a:pt x="58964" y="50846"/>
                </a:lnTo>
                <a:close/>
              </a:path>
              <a:path w="76200" h="85725">
                <a:moveTo>
                  <a:pt x="72001" y="55542"/>
                </a:moveTo>
                <a:lnTo>
                  <a:pt x="70736" y="54277"/>
                </a:lnTo>
                <a:lnTo>
                  <a:pt x="72001" y="53011"/>
                </a:lnTo>
                <a:lnTo>
                  <a:pt x="73267" y="54277"/>
                </a:lnTo>
                <a:lnTo>
                  <a:pt x="72001" y="55542"/>
                </a:lnTo>
                <a:close/>
              </a:path>
              <a:path w="76200" h="85725">
                <a:moveTo>
                  <a:pt x="44675" y="82869"/>
                </a:moveTo>
                <a:lnTo>
                  <a:pt x="45938" y="81601"/>
                </a:lnTo>
                <a:lnTo>
                  <a:pt x="44675" y="80338"/>
                </a:lnTo>
                <a:lnTo>
                  <a:pt x="70736" y="54277"/>
                </a:lnTo>
                <a:lnTo>
                  <a:pt x="71999" y="55544"/>
                </a:lnTo>
                <a:lnTo>
                  <a:pt x="44675" y="82869"/>
                </a:lnTo>
                <a:close/>
              </a:path>
              <a:path w="76200" h="85725">
                <a:moveTo>
                  <a:pt x="47201" y="82869"/>
                </a:moveTo>
                <a:lnTo>
                  <a:pt x="44675" y="82869"/>
                </a:lnTo>
                <a:lnTo>
                  <a:pt x="72004" y="55544"/>
                </a:lnTo>
                <a:lnTo>
                  <a:pt x="74530" y="55544"/>
                </a:lnTo>
                <a:lnTo>
                  <a:pt x="47201" y="82869"/>
                </a:lnTo>
                <a:close/>
              </a:path>
              <a:path w="76200" h="85725">
                <a:moveTo>
                  <a:pt x="44675" y="80338"/>
                </a:moveTo>
                <a:lnTo>
                  <a:pt x="40500" y="76164"/>
                </a:lnTo>
                <a:lnTo>
                  <a:pt x="59488" y="57184"/>
                </a:lnTo>
                <a:lnTo>
                  <a:pt x="67829" y="57184"/>
                </a:lnTo>
                <a:lnTo>
                  <a:pt x="44675" y="80338"/>
                </a:lnTo>
                <a:close/>
              </a:path>
              <a:path w="76200" h="85725">
                <a:moveTo>
                  <a:pt x="44675" y="85394"/>
                </a:moveTo>
                <a:lnTo>
                  <a:pt x="35451" y="76164"/>
                </a:lnTo>
                <a:lnTo>
                  <a:pt x="53910" y="57708"/>
                </a:lnTo>
                <a:lnTo>
                  <a:pt x="55173" y="58966"/>
                </a:lnTo>
                <a:lnTo>
                  <a:pt x="37973" y="76169"/>
                </a:lnTo>
                <a:lnTo>
                  <a:pt x="44675" y="82869"/>
                </a:lnTo>
                <a:lnTo>
                  <a:pt x="47201" y="82869"/>
                </a:lnTo>
                <a:lnTo>
                  <a:pt x="44675" y="85394"/>
                </a:lnTo>
                <a:close/>
              </a:path>
              <a:path w="76200" h="85725">
                <a:moveTo>
                  <a:pt x="55913" y="60758"/>
                </a:moveTo>
                <a:lnTo>
                  <a:pt x="55173" y="60758"/>
                </a:lnTo>
                <a:lnTo>
                  <a:pt x="55173" y="58966"/>
                </a:lnTo>
                <a:lnTo>
                  <a:pt x="53910" y="57708"/>
                </a:lnTo>
                <a:lnTo>
                  <a:pt x="58964" y="57708"/>
                </a:lnTo>
                <a:lnTo>
                  <a:pt x="55913" y="60758"/>
                </a:lnTo>
                <a:close/>
              </a:path>
              <a:path w="76200" h="85725">
                <a:moveTo>
                  <a:pt x="40500" y="76164"/>
                </a:moveTo>
                <a:lnTo>
                  <a:pt x="39241" y="74901"/>
                </a:lnTo>
                <a:lnTo>
                  <a:pt x="55173" y="58966"/>
                </a:lnTo>
                <a:lnTo>
                  <a:pt x="55173" y="60758"/>
                </a:lnTo>
                <a:lnTo>
                  <a:pt x="55913" y="60758"/>
                </a:lnTo>
                <a:lnTo>
                  <a:pt x="40500" y="76164"/>
                </a:lnTo>
                <a:close/>
              </a:path>
              <a:path w="76200" h="85725">
                <a:moveTo>
                  <a:pt x="39237" y="77427"/>
                </a:moveTo>
                <a:lnTo>
                  <a:pt x="37978" y="76164"/>
                </a:lnTo>
                <a:lnTo>
                  <a:pt x="39239" y="74903"/>
                </a:lnTo>
                <a:lnTo>
                  <a:pt x="40496" y="76169"/>
                </a:lnTo>
                <a:lnTo>
                  <a:pt x="39237" y="77427"/>
                </a:lnTo>
                <a:close/>
              </a:path>
              <a:path w="76200" h="85725">
                <a:moveTo>
                  <a:pt x="41763" y="77427"/>
                </a:moveTo>
                <a:lnTo>
                  <a:pt x="39237" y="77427"/>
                </a:lnTo>
                <a:lnTo>
                  <a:pt x="40505" y="76169"/>
                </a:lnTo>
                <a:lnTo>
                  <a:pt x="41763" y="77427"/>
                </a:lnTo>
                <a:close/>
              </a:path>
              <a:path w="76200" h="85725">
                <a:moveTo>
                  <a:pt x="44675" y="82869"/>
                </a:moveTo>
                <a:lnTo>
                  <a:pt x="37973" y="76169"/>
                </a:lnTo>
                <a:lnTo>
                  <a:pt x="39237" y="77427"/>
                </a:lnTo>
                <a:lnTo>
                  <a:pt x="41763" y="77427"/>
                </a:lnTo>
                <a:lnTo>
                  <a:pt x="44675" y="80338"/>
                </a:lnTo>
                <a:lnTo>
                  <a:pt x="43412" y="81601"/>
                </a:lnTo>
                <a:lnTo>
                  <a:pt x="44675" y="82869"/>
                </a:lnTo>
                <a:close/>
              </a:path>
              <a:path w="76200" h="85725">
                <a:moveTo>
                  <a:pt x="44675" y="82869"/>
                </a:moveTo>
                <a:lnTo>
                  <a:pt x="43412" y="81601"/>
                </a:lnTo>
                <a:lnTo>
                  <a:pt x="44675" y="80338"/>
                </a:lnTo>
                <a:lnTo>
                  <a:pt x="45938" y="81601"/>
                </a:lnTo>
                <a:lnTo>
                  <a:pt x="44675" y="82869"/>
                </a:lnTo>
                <a:close/>
              </a:path>
            </a:pathLst>
          </a:custGeom>
          <a:solidFill>
            <a:srgbClr val="0B0C0B"/>
          </a:solidFill>
        </xdr:spPr>
      </xdr:sp>
      <xdr:pic>
        <xdr:nvPicPr>
          <xdr:cNvPr id="17" name="image5.png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6200" cy="85725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7" name="Shape 1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3</xdr:row>
      <xdr:rowOff>0</xdr:rowOff>
    </xdr:from>
    <xdr:ext cx="76200" cy="85725"/>
    <xdr:sp macro="" textlink="">
      <xdr:nvSpPr>
        <xdr:cNvPr id="18" name="Shape 1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43850" y="593437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4</xdr:row>
      <xdr:rowOff>0</xdr:rowOff>
    </xdr:from>
    <xdr:ext cx="76200" cy="85725"/>
    <xdr:sp macro="" textlink="">
      <xdr:nvSpPr>
        <xdr:cNvPr id="19" name="Shape 14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43850" y="1069687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B41A-FBAD-4614-BE97-1CE91853FF60}">
  <dimension ref="A1:L24"/>
  <sheetViews>
    <sheetView view="pageBreakPreview" topLeftCell="C1" zoomScaleNormal="100" zoomScaleSheetLayoutView="100" workbookViewId="0">
      <selection activeCell="K12" sqref="K12"/>
    </sheetView>
  </sheetViews>
  <sheetFormatPr defaultRowHeight="15"/>
  <cols>
    <col min="2" max="2" width="30.140625" bestFit="1" customWidth="1"/>
    <col min="3" max="3" width="36.85546875" bestFit="1" customWidth="1"/>
    <col min="4" max="4" width="36.140625" hidden="1" customWidth="1"/>
    <col min="11" max="11" width="66.42578125" bestFit="1" customWidth="1"/>
  </cols>
  <sheetData>
    <row r="1" spans="1:12">
      <c r="A1" s="427" t="s">
        <v>331</v>
      </c>
      <c r="B1" s="427" t="s">
        <v>332</v>
      </c>
      <c r="C1" s="427" t="s">
        <v>333</v>
      </c>
      <c r="D1" s="425" t="s">
        <v>229</v>
      </c>
      <c r="E1" s="427" t="s">
        <v>334</v>
      </c>
      <c r="F1" s="427" t="s">
        <v>335</v>
      </c>
      <c r="G1" s="429" t="s">
        <v>336</v>
      </c>
      <c r="H1" s="430"/>
      <c r="I1" s="430"/>
      <c r="J1" s="431"/>
      <c r="K1" s="421" t="s">
        <v>337</v>
      </c>
      <c r="L1" s="378"/>
    </row>
    <row r="2" spans="1:12">
      <c r="A2" s="428"/>
      <c r="B2" s="428"/>
      <c r="C2" s="428"/>
      <c r="D2" s="426"/>
      <c r="E2" s="428"/>
      <c r="F2" s="428"/>
      <c r="G2" s="387" t="s">
        <v>338</v>
      </c>
      <c r="H2" s="388" t="s">
        <v>339</v>
      </c>
      <c r="I2" s="388" t="s">
        <v>340</v>
      </c>
      <c r="J2" s="389" t="s">
        <v>341</v>
      </c>
      <c r="K2" s="422"/>
      <c r="L2" s="378"/>
    </row>
    <row r="3" spans="1:12">
      <c r="A3" s="390" t="s">
        <v>342</v>
      </c>
      <c r="B3" s="391" t="s">
        <v>343</v>
      </c>
      <c r="C3" s="391" t="s">
        <v>344</v>
      </c>
      <c r="D3" s="397" t="s">
        <v>295</v>
      </c>
      <c r="E3" s="379">
        <v>-1</v>
      </c>
      <c r="F3" s="379">
        <v>1</v>
      </c>
      <c r="G3" s="380">
        <v>71</v>
      </c>
      <c r="H3" s="381">
        <v>70.5</v>
      </c>
      <c r="I3" s="381">
        <v>-0.5</v>
      </c>
      <c r="J3" s="382">
        <v>72</v>
      </c>
      <c r="K3" s="391" t="s">
        <v>345</v>
      </c>
      <c r="L3" s="378"/>
    </row>
    <row r="4" spans="1:12">
      <c r="A4" s="390" t="s">
        <v>346</v>
      </c>
      <c r="B4" s="391" t="s">
        <v>347</v>
      </c>
      <c r="C4" s="391" t="s">
        <v>344</v>
      </c>
      <c r="D4" s="397" t="s">
        <v>296</v>
      </c>
      <c r="E4" s="379">
        <v>-1</v>
      </c>
      <c r="F4" s="379">
        <v>1</v>
      </c>
      <c r="G4" s="383">
        <v>71</v>
      </c>
      <c r="H4" s="384">
        <v>70.5</v>
      </c>
      <c r="I4" s="384">
        <v>-0.5</v>
      </c>
      <c r="J4" s="379">
        <v>72</v>
      </c>
      <c r="K4" s="391" t="s">
        <v>345</v>
      </c>
      <c r="L4" s="378"/>
    </row>
    <row r="5" spans="1:12">
      <c r="A5" s="390" t="s">
        <v>348</v>
      </c>
      <c r="B5" s="391" t="s">
        <v>349</v>
      </c>
      <c r="C5" s="391" t="s">
        <v>350</v>
      </c>
      <c r="D5" s="397" t="s">
        <v>211</v>
      </c>
      <c r="E5" s="379">
        <v>-1</v>
      </c>
      <c r="F5" s="379">
        <v>1</v>
      </c>
      <c r="G5" s="383">
        <v>49</v>
      </c>
      <c r="H5" s="385">
        <v>47.5</v>
      </c>
      <c r="I5" s="385">
        <v>-1.5</v>
      </c>
      <c r="J5" s="379">
        <v>49</v>
      </c>
      <c r="K5" s="391" t="s">
        <v>351</v>
      </c>
      <c r="L5" s="378"/>
    </row>
    <row r="6" spans="1:12">
      <c r="A6" s="390" t="s">
        <v>352</v>
      </c>
      <c r="B6" s="391" t="s">
        <v>353</v>
      </c>
      <c r="C6" s="391" t="s">
        <v>354</v>
      </c>
      <c r="D6" s="397" t="s">
        <v>239</v>
      </c>
      <c r="E6" s="379">
        <v>-0.5</v>
      </c>
      <c r="F6" s="379">
        <v>0.5</v>
      </c>
      <c r="G6" s="383">
        <v>15</v>
      </c>
      <c r="H6" s="384">
        <v>14.5</v>
      </c>
      <c r="I6" s="384">
        <v>-0.5</v>
      </c>
      <c r="J6" s="379">
        <v>15</v>
      </c>
      <c r="K6" s="391" t="s">
        <v>351</v>
      </c>
      <c r="L6" s="378"/>
    </row>
    <row r="7" spans="1:12">
      <c r="A7" s="390" t="s">
        <v>355</v>
      </c>
      <c r="B7" s="391" t="s">
        <v>356</v>
      </c>
      <c r="C7" s="391" t="s">
        <v>357</v>
      </c>
      <c r="D7" s="397" t="s">
        <v>299</v>
      </c>
      <c r="E7" s="379">
        <v>-1</v>
      </c>
      <c r="F7" s="379">
        <v>1</v>
      </c>
      <c r="G7" s="383">
        <v>46</v>
      </c>
      <c r="H7" s="385">
        <v>43.7</v>
      </c>
      <c r="I7" s="385">
        <v>-2.2999999999999998</v>
      </c>
      <c r="J7" s="379">
        <v>46</v>
      </c>
      <c r="K7" s="391" t="s">
        <v>351</v>
      </c>
      <c r="L7" s="378"/>
    </row>
    <row r="8" spans="1:12" ht="18.600000000000001" customHeight="1">
      <c r="A8" s="390" t="s">
        <v>358</v>
      </c>
      <c r="B8" s="391" t="s">
        <v>359</v>
      </c>
      <c r="C8" s="391" t="s">
        <v>357</v>
      </c>
      <c r="D8" s="397" t="s">
        <v>245</v>
      </c>
      <c r="E8" s="379">
        <v>-1</v>
      </c>
      <c r="F8" s="379">
        <v>1</v>
      </c>
      <c r="G8" s="383">
        <v>46</v>
      </c>
      <c r="H8" s="385">
        <v>44.1</v>
      </c>
      <c r="I8" s="385">
        <v>-1.9</v>
      </c>
      <c r="J8" s="379">
        <v>46</v>
      </c>
      <c r="K8" s="391" t="s">
        <v>351</v>
      </c>
      <c r="L8" s="378"/>
    </row>
    <row r="9" spans="1:12">
      <c r="A9" s="390" t="s">
        <v>360</v>
      </c>
      <c r="B9" s="391" t="s">
        <v>361</v>
      </c>
      <c r="C9" s="391" t="s">
        <v>362</v>
      </c>
      <c r="D9" s="397" t="s">
        <v>249</v>
      </c>
      <c r="E9" s="379">
        <v>-1</v>
      </c>
      <c r="F9" s="379">
        <v>1</v>
      </c>
      <c r="G9" s="383">
        <v>58</v>
      </c>
      <c r="H9" s="385">
        <v>56.6</v>
      </c>
      <c r="I9" s="385">
        <v>-1.4</v>
      </c>
      <c r="J9" s="379">
        <v>58</v>
      </c>
      <c r="K9" s="391" t="s">
        <v>351</v>
      </c>
      <c r="L9" s="378"/>
    </row>
    <row r="10" spans="1:12">
      <c r="A10" s="390" t="s">
        <v>363</v>
      </c>
      <c r="B10" s="391" t="s">
        <v>364</v>
      </c>
      <c r="C10" s="391" t="s">
        <v>365</v>
      </c>
      <c r="D10" s="397" t="s">
        <v>300</v>
      </c>
      <c r="E10" s="379">
        <v>0</v>
      </c>
      <c r="F10" s="379">
        <v>0</v>
      </c>
      <c r="G10" s="383">
        <v>41</v>
      </c>
      <c r="H10" s="384">
        <v>41</v>
      </c>
      <c r="I10" s="384">
        <v>0</v>
      </c>
      <c r="J10" s="379">
        <v>41</v>
      </c>
      <c r="K10" s="392"/>
      <c r="L10" s="378"/>
    </row>
    <row r="11" spans="1:12">
      <c r="A11" s="390" t="s">
        <v>366</v>
      </c>
      <c r="B11" s="391" t="s">
        <v>367</v>
      </c>
      <c r="C11" s="391" t="s">
        <v>368</v>
      </c>
      <c r="D11" s="397" t="s">
        <v>256</v>
      </c>
      <c r="E11" s="379">
        <v>-1</v>
      </c>
      <c r="F11" s="379">
        <v>1</v>
      </c>
      <c r="G11" s="383">
        <v>54.5</v>
      </c>
      <c r="H11" s="384">
        <v>55.5</v>
      </c>
      <c r="I11" s="384">
        <v>1</v>
      </c>
      <c r="J11" s="379">
        <v>55.5</v>
      </c>
      <c r="K11" s="391" t="s">
        <v>369</v>
      </c>
      <c r="L11" s="378"/>
    </row>
    <row r="12" spans="1:12">
      <c r="A12" s="390" t="s">
        <v>370</v>
      </c>
      <c r="B12" s="391" t="s">
        <v>371</v>
      </c>
      <c r="C12" s="391" t="s">
        <v>372</v>
      </c>
      <c r="D12" s="397" t="s">
        <v>301</v>
      </c>
      <c r="E12" s="379">
        <v>-1</v>
      </c>
      <c r="F12" s="379">
        <v>1</v>
      </c>
      <c r="G12" s="383">
        <v>58</v>
      </c>
      <c r="H12" s="385">
        <v>56</v>
      </c>
      <c r="I12" s="385">
        <v>-2</v>
      </c>
      <c r="J12" s="379">
        <v>58</v>
      </c>
      <c r="K12" s="391" t="s">
        <v>351</v>
      </c>
      <c r="L12" s="378"/>
    </row>
    <row r="13" spans="1:12">
      <c r="A13" s="390" t="s">
        <v>373</v>
      </c>
      <c r="B13" s="391" t="s">
        <v>374</v>
      </c>
      <c r="C13" s="392"/>
      <c r="D13" s="398" t="s">
        <v>302</v>
      </c>
      <c r="E13" s="379">
        <v>-0.3</v>
      </c>
      <c r="F13" s="379">
        <v>0.3</v>
      </c>
      <c r="G13" s="383">
        <v>2.5</v>
      </c>
      <c r="H13" s="384">
        <v>2.5</v>
      </c>
      <c r="I13" s="384">
        <v>0</v>
      </c>
      <c r="J13" s="379">
        <v>2.5</v>
      </c>
      <c r="K13" s="392"/>
      <c r="L13" s="378"/>
    </row>
    <row r="14" spans="1:12">
      <c r="A14" s="390" t="s">
        <v>375</v>
      </c>
      <c r="B14" s="391" t="s">
        <v>376</v>
      </c>
      <c r="C14" s="391" t="s">
        <v>377</v>
      </c>
      <c r="D14" s="397" t="s">
        <v>303</v>
      </c>
      <c r="E14" s="379">
        <v>-1</v>
      </c>
      <c r="F14" s="379">
        <v>1</v>
      </c>
      <c r="G14" s="383">
        <v>22.5</v>
      </c>
      <c r="H14" s="385">
        <v>21</v>
      </c>
      <c r="I14" s="385">
        <v>-1.5</v>
      </c>
      <c r="J14" s="379">
        <v>22.5</v>
      </c>
      <c r="K14" s="391" t="s">
        <v>351</v>
      </c>
      <c r="L14" s="378"/>
    </row>
    <row r="15" spans="1:12">
      <c r="A15" s="390" t="s">
        <v>378</v>
      </c>
      <c r="B15" s="391" t="s">
        <v>379</v>
      </c>
      <c r="C15" s="391" t="s">
        <v>380</v>
      </c>
      <c r="D15" s="397" t="s">
        <v>268</v>
      </c>
      <c r="E15" s="379">
        <v>-1</v>
      </c>
      <c r="F15" s="379">
        <v>1</v>
      </c>
      <c r="G15" s="383">
        <v>21</v>
      </c>
      <c r="H15" s="384">
        <v>21</v>
      </c>
      <c r="I15" s="384">
        <v>0</v>
      </c>
      <c r="J15" s="379">
        <v>21</v>
      </c>
      <c r="K15" s="391" t="s">
        <v>369</v>
      </c>
      <c r="L15" s="378"/>
    </row>
    <row r="16" spans="1:12">
      <c r="A16" s="390" t="s">
        <v>381</v>
      </c>
      <c r="B16" s="391" t="s">
        <v>382</v>
      </c>
      <c r="C16" s="391" t="s">
        <v>383</v>
      </c>
      <c r="D16" s="397" t="s">
        <v>272</v>
      </c>
      <c r="E16" s="379">
        <v>-0.3</v>
      </c>
      <c r="F16" s="379">
        <v>0.3</v>
      </c>
      <c r="G16" s="383">
        <v>9</v>
      </c>
      <c r="H16" s="384">
        <v>9</v>
      </c>
      <c r="I16" s="384">
        <v>0</v>
      </c>
      <c r="J16" s="379">
        <v>9</v>
      </c>
      <c r="K16" s="391" t="s">
        <v>369</v>
      </c>
      <c r="L16" s="378"/>
    </row>
    <row r="17" spans="1:12">
      <c r="A17" s="390" t="s">
        <v>384</v>
      </c>
      <c r="B17" s="391" t="s">
        <v>385</v>
      </c>
      <c r="C17" s="391" t="s">
        <v>386</v>
      </c>
      <c r="D17" s="397" t="s">
        <v>276</v>
      </c>
      <c r="E17" s="379">
        <v>-0.3</v>
      </c>
      <c r="F17" s="379">
        <v>0.3</v>
      </c>
      <c r="G17" s="383">
        <v>2.5</v>
      </c>
      <c r="H17" s="384">
        <v>2.5</v>
      </c>
      <c r="I17" s="384">
        <v>0</v>
      </c>
      <c r="J17" s="379">
        <v>2.5</v>
      </c>
      <c r="K17" s="391" t="s">
        <v>369</v>
      </c>
      <c r="L17" s="378"/>
    </row>
    <row r="18" spans="1:12">
      <c r="A18" s="390" t="s">
        <v>387</v>
      </c>
      <c r="B18" s="391" t="s">
        <v>388</v>
      </c>
      <c r="C18" s="391" t="s">
        <v>389</v>
      </c>
      <c r="D18" s="397" t="s">
        <v>304</v>
      </c>
      <c r="E18" s="379">
        <v>-0.5</v>
      </c>
      <c r="F18" s="379">
        <v>0.5</v>
      </c>
      <c r="G18" s="383">
        <v>24</v>
      </c>
      <c r="H18" s="385">
        <v>23.2</v>
      </c>
      <c r="I18" s="385">
        <v>-0.8</v>
      </c>
      <c r="J18" s="386">
        <v>0</v>
      </c>
      <c r="K18" s="391" t="s">
        <v>390</v>
      </c>
      <c r="L18" s="378"/>
    </row>
    <row r="19" spans="1:12">
      <c r="A19" s="390" t="s">
        <v>391</v>
      </c>
      <c r="B19" s="391" t="s">
        <v>392</v>
      </c>
      <c r="C19" s="391" t="s">
        <v>393</v>
      </c>
      <c r="D19" s="397" t="s">
        <v>306</v>
      </c>
      <c r="E19" s="379">
        <v>-0.5</v>
      </c>
      <c r="F19" s="379">
        <v>0.5</v>
      </c>
      <c r="G19" s="383">
        <v>11</v>
      </c>
      <c r="H19" s="385">
        <v>12.1</v>
      </c>
      <c r="I19" s="385">
        <v>1.1000000000000001</v>
      </c>
      <c r="J19" s="379">
        <v>11</v>
      </c>
      <c r="K19" s="391" t="s">
        <v>351</v>
      </c>
      <c r="L19" s="378"/>
    </row>
    <row r="20" spans="1:12">
      <c r="A20" s="390" t="s">
        <v>394</v>
      </c>
      <c r="B20" s="391" t="s">
        <v>395</v>
      </c>
      <c r="C20" s="391" t="s">
        <v>396</v>
      </c>
      <c r="D20" s="397" t="s">
        <v>116</v>
      </c>
      <c r="E20" s="379">
        <v>-1</v>
      </c>
      <c r="F20" s="379">
        <v>1</v>
      </c>
      <c r="G20" s="383">
        <v>28</v>
      </c>
      <c r="H20" s="384">
        <v>27.5</v>
      </c>
      <c r="I20" s="384">
        <v>-0.5</v>
      </c>
      <c r="J20" s="379">
        <v>28</v>
      </c>
      <c r="K20" s="391" t="s">
        <v>351</v>
      </c>
      <c r="L20" s="378"/>
    </row>
    <row r="21" spans="1:12">
      <c r="A21" s="390" t="s">
        <v>397</v>
      </c>
      <c r="B21" s="391" t="s">
        <v>398</v>
      </c>
      <c r="C21" s="391" t="s">
        <v>399</v>
      </c>
      <c r="D21" s="397" t="s">
        <v>288</v>
      </c>
      <c r="E21" s="379">
        <v>-1</v>
      </c>
      <c r="F21" s="379">
        <v>1</v>
      </c>
      <c r="G21" s="383">
        <v>22</v>
      </c>
      <c r="H21" s="384">
        <v>21.5</v>
      </c>
      <c r="I21" s="384">
        <v>-0.5</v>
      </c>
      <c r="J21" s="379">
        <v>22</v>
      </c>
      <c r="K21" s="391" t="s">
        <v>351</v>
      </c>
      <c r="L21" s="378"/>
    </row>
    <row r="22" spans="1:12">
      <c r="A22" s="390" t="s">
        <v>400</v>
      </c>
      <c r="B22" s="391" t="s">
        <v>401</v>
      </c>
      <c r="C22" s="391" t="s">
        <v>402</v>
      </c>
      <c r="D22" s="397" t="s">
        <v>214</v>
      </c>
      <c r="E22" s="379">
        <v>-0.5</v>
      </c>
      <c r="F22" s="379">
        <v>0.5</v>
      </c>
      <c r="G22" s="383">
        <v>21</v>
      </c>
      <c r="H22" s="384">
        <v>20.5</v>
      </c>
      <c r="I22" s="384">
        <v>-0.5</v>
      </c>
      <c r="J22" s="379">
        <v>21</v>
      </c>
      <c r="K22" s="391" t="s">
        <v>351</v>
      </c>
      <c r="L22" s="378"/>
    </row>
    <row r="23" spans="1:12">
      <c r="A23" s="390" t="s">
        <v>403</v>
      </c>
      <c r="B23" s="391" t="s">
        <v>404</v>
      </c>
      <c r="C23" s="391" t="s">
        <v>405</v>
      </c>
      <c r="D23" s="397" t="s">
        <v>307</v>
      </c>
      <c r="E23" s="393">
        <v>-0.3</v>
      </c>
      <c r="F23" s="393">
        <v>0.3</v>
      </c>
      <c r="G23" s="394">
        <v>0</v>
      </c>
      <c r="H23" s="395"/>
      <c r="I23" s="395"/>
      <c r="J23" s="396">
        <v>0</v>
      </c>
      <c r="K23" s="391" t="s">
        <v>406</v>
      </c>
      <c r="L23" s="378"/>
    </row>
    <row r="24" spans="1:12" ht="21.95" customHeight="1">
      <c r="A24" s="423" t="s">
        <v>412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378"/>
    </row>
  </sheetData>
  <mergeCells count="9">
    <mergeCell ref="K1:K2"/>
    <mergeCell ref="A24:K24"/>
    <mergeCell ref="D1:D2"/>
    <mergeCell ref="A1:A2"/>
    <mergeCell ref="B1:B2"/>
    <mergeCell ref="C1:C2"/>
    <mergeCell ref="E1:E2"/>
    <mergeCell ref="F1:F2"/>
    <mergeCell ref="G1:J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675A-38FD-42CE-9202-1598A8D84E03}">
  <dimension ref="A1:M24"/>
  <sheetViews>
    <sheetView tabSelected="1" view="pageBreakPreview" topLeftCell="A17" zoomScale="90" zoomScaleNormal="100" zoomScaleSheetLayoutView="90" workbookViewId="0">
      <selection activeCell="M20" sqref="M20"/>
    </sheetView>
  </sheetViews>
  <sheetFormatPr defaultColWidth="9.140625" defaultRowHeight="15.75"/>
  <cols>
    <col min="1" max="1" width="9.7109375" style="366" customWidth="1"/>
    <col min="2" max="2" width="32.140625" style="366" customWidth="1"/>
    <col min="3" max="3" width="30.28515625" style="366" customWidth="1"/>
    <col min="4" max="4" width="45.7109375" style="367" hidden="1" customWidth="1"/>
    <col min="5" max="5" width="6.28515625" style="366" customWidth="1"/>
    <col min="6" max="6" width="6.42578125" style="366" customWidth="1"/>
    <col min="7" max="12" width="10.5703125" style="366" customWidth="1"/>
    <col min="13" max="13" width="45.85546875" style="405" customWidth="1"/>
    <col min="14" max="16384" width="9.140625" style="366"/>
  </cols>
  <sheetData>
    <row r="1" spans="1:13" ht="2.1" customHeight="1"/>
    <row r="2" spans="1:13" ht="21.75" customHeight="1">
      <c r="A2" s="410" t="s">
        <v>226</v>
      </c>
      <c r="B2" s="410" t="s">
        <v>227</v>
      </c>
      <c r="C2" s="410" t="s">
        <v>228</v>
      </c>
      <c r="D2" s="410" t="s">
        <v>229</v>
      </c>
      <c r="E2" s="411" t="s">
        <v>334</v>
      </c>
      <c r="F2" s="411" t="s">
        <v>335</v>
      </c>
      <c r="G2" s="412" t="s">
        <v>407</v>
      </c>
      <c r="H2" s="412" t="s">
        <v>408</v>
      </c>
      <c r="I2" s="413" t="s">
        <v>409</v>
      </c>
      <c r="J2" s="414" t="s">
        <v>410</v>
      </c>
      <c r="K2" s="412" t="s">
        <v>411</v>
      </c>
      <c r="L2" s="412" t="s">
        <v>32</v>
      </c>
      <c r="M2" s="406" t="s">
        <v>418</v>
      </c>
    </row>
    <row r="3" spans="1:13" ht="45.75" customHeight="1">
      <c r="A3" s="407" t="s">
        <v>230</v>
      </c>
      <c r="B3" s="407" t="s">
        <v>231</v>
      </c>
      <c r="C3" s="407" t="s">
        <v>232</v>
      </c>
      <c r="D3" s="407" t="s">
        <v>295</v>
      </c>
      <c r="E3" s="415">
        <v>-1</v>
      </c>
      <c r="F3" s="415">
        <v>1</v>
      </c>
      <c r="G3" s="415">
        <v>68</v>
      </c>
      <c r="H3" s="415">
        <v>70</v>
      </c>
      <c r="I3" s="416">
        <v>72</v>
      </c>
      <c r="J3" s="415">
        <v>74</v>
      </c>
      <c r="K3" s="415">
        <v>76</v>
      </c>
      <c r="L3" s="415">
        <v>78</v>
      </c>
      <c r="M3" s="407"/>
    </row>
    <row r="4" spans="1:13" ht="45.75" customHeight="1">
      <c r="A4" s="407" t="s">
        <v>233</v>
      </c>
      <c r="B4" s="407" t="s">
        <v>234</v>
      </c>
      <c r="C4" s="407" t="s">
        <v>232</v>
      </c>
      <c r="D4" s="407" t="s">
        <v>296</v>
      </c>
      <c r="E4" s="415">
        <v>-1</v>
      </c>
      <c r="F4" s="415">
        <v>1</v>
      </c>
      <c r="G4" s="415">
        <v>68</v>
      </c>
      <c r="H4" s="415">
        <v>70</v>
      </c>
      <c r="I4" s="417">
        <v>72</v>
      </c>
      <c r="J4" s="415">
        <v>74</v>
      </c>
      <c r="K4" s="415">
        <v>76</v>
      </c>
      <c r="L4" s="415">
        <v>78</v>
      </c>
      <c r="M4" s="407"/>
    </row>
    <row r="5" spans="1:13" ht="45.75" customHeight="1">
      <c r="A5" s="407" t="s">
        <v>235</v>
      </c>
      <c r="B5" s="407" t="s">
        <v>236</v>
      </c>
      <c r="C5" s="407" t="s">
        <v>237</v>
      </c>
      <c r="D5" s="407" t="s">
        <v>211</v>
      </c>
      <c r="E5" s="415">
        <v>-1</v>
      </c>
      <c r="F5" s="415">
        <v>1</v>
      </c>
      <c r="G5" s="415">
        <v>46</v>
      </c>
      <c r="H5" s="415">
        <v>47.5</v>
      </c>
      <c r="I5" s="417">
        <v>49</v>
      </c>
      <c r="J5" s="415">
        <v>50.5</v>
      </c>
      <c r="K5" s="415">
        <v>52</v>
      </c>
      <c r="L5" s="415">
        <v>53.5</v>
      </c>
      <c r="M5" s="407"/>
    </row>
    <row r="6" spans="1:13" ht="45.75" customHeight="1">
      <c r="A6" s="407" t="s">
        <v>238</v>
      </c>
      <c r="B6" s="407" t="s">
        <v>297</v>
      </c>
      <c r="C6" s="407" t="s">
        <v>298</v>
      </c>
      <c r="D6" s="407" t="s">
        <v>239</v>
      </c>
      <c r="E6" s="415">
        <v>-0.5</v>
      </c>
      <c r="F6" s="415">
        <v>0.5</v>
      </c>
      <c r="G6" s="415">
        <v>14</v>
      </c>
      <c r="H6" s="415">
        <v>14.5</v>
      </c>
      <c r="I6" s="417">
        <v>15</v>
      </c>
      <c r="J6" s="415">
        <v>15.5</v>
      </c>
      <c r="K6" s="415">
        <v>16</v>
      </c>
      <c r="L6" s="415">
        <v>16.5</v>
      </c>
      <c r="M6" s="407"/>
    </row>
    <row r="7" spans="1:13" ht="45.75" customHeight="1">
      <c r="A7" s="407" t="s">
        <v>240</v>
      </c>
      <c r="B7" s="407" t="s">
        <v>241</v>
      </c>
      <c r="C7" s="407" t="s">
        <v>242</v>
      </c>
      <c r="D7" s="407" t="s">
        <v>299</v>
      </c>
      <c r="E7" s="415">
        <v>-1</v>
      </c>
      <c r="F7" s="415">
        <v>1</v>
      </c>
      <c r="G7" s="415">
        <v>43</v>
      </c>
      <c r="H7" s="415">
        <v>44.5</v>
      </c>
      <c r="I7" s="417">
        <v>46</v>
      </c>
      <c r="J7" s="415">
        <v>47.5</v>
      </c>
      <c r="K7" s="415">
        <v>49</v>
      </c>
      <c r="L7" s="415">
        <v>50.5</v>
      </c>
      <c r="M7" s="407"/>
    </row>
    <row r="8" spans="1:13" ht="45.75" customHeight="1">
      <c r="A8" s="407" t="s">
        <v>243</v>
      </c>
      <c r="B8" s="407" t="s">
        <v>244</v>
      </c>
      <c r="C8" s="407" t="s">
        <v>242</v>
      </c>
      <c r="D8" s="407" t="s">
        <v>245</v>
      </c>
      <c r="E8" s="415">
        <v>-1</v>
      </c>
      <c r="F8" s="415">
        <v>1</v>
      </c>
      <c r="G8" s="415">
        <v>43</v>
      </c>
      <c r="H8" s="415">
        <v>44.5</v>
      </c>
      <c r="I8" s="417">
        <v>46</v>
      </c>
      <c r="J8" s="415">
        <v>47.5</v>
      </c>
      <c r="K8" s="415">
        <v>49</v>
      </c>
      <c r="L8" s="415">
        <v>50.5</v>
      </c>
      <c r="M8" s="407"/>
    </row>
    <row r="9" spans="1:13" ht="45.75" customHeight="1">
      <c r="A9" s="418" t="s">
        <v>246</v>
      </c>
      <c r="B9" s="407" t="s">
        <v>247</v>
      </c>
      <c r="C9" s="407" t="s">
        <v>248</v>
      </c>
      <c r="D9" s="407" t="s">
        <v>249</v>
      </c>
      <c r="E9" s="415">
        <v>-1</v>
      </c>
      <c r="F9" s="415">
        <v>1</v>
      </c>
      <c r="G9" s="415">
        <v>52</v>
      </c>
      <c r="H9" s="415">
        <v>55</v>
      </c>
      <c r="I9" s="417">
        <v>58</v>
      </c>
      <c r="J9" s="415">
        <v>61</v>
      </c>
      <c r="K9" s="415">
        <v>64</v>
      </c>
      <c r="L9" s="415">
        <v>67</v>
      </c>
      <c r="M9" s="407"/>
    </row>
    <row r="10" spans="1:13" ht="45.75" customHeight="1">
      <c r="A10" s="407" t="s">
        <v>250</v>
      </c>
      <c r="B10" s="407" t="s">
        <v>251</v>
      </c>
      <c r="C10" s="407" t="s">
        <v>252</v>
      </c>
      <c r="D10" s="407" t="s">
        <v>300</v>
      </c>
      <c r="E10" s="415">
        <v>0</v>
      </c>
      <c r="F10" s="415">
        <v>0</v>
      </c>
      <c r="G10" s="415">
        <v>39</v>
      </c>
      <c r="H10" s="415">
        <v>40</v>
      </c>
      <c r="I10" s="419">
        <v>41</v>
      </c>
      <c r="J10" s="415">
        <v>42</v>
      </c>
      <c r="K10" s="415">
        <v>43</v>
      </c>
      <c r="L10" s="415">
        <v>44</v>
      </c>
      <c r="M10" s="407"/>
    </row>
    <row r="11" spans="1:13" ht="45.75" customHeight="1">
      <c r="A11" s="418" t="s">
        <v>253</v>
      </c>
      <c r="B11" s="407" t="s">
        <v>254</v>
      </c>
      <c r="C11" s="407" t="s">
        <v>255</v>
      </c>
      <c r="D11" s="407" t="s">
        <v>256</v>
      </c>
      <c r="E11" s="415">
        <v>-1</v>
      </c>
      <c r="F11" s="415">
        <v>1</v>
      </c>
      <c r="G11" s="415">
        <f>H11-3</f>
        <v>51</v>
      </c>
      <c r="H11" s="415">
        <f>I11-3</f>
        <v>54</v>
      </c>
      <c r="I11" s="419">
        <v>57</v>
      </c>
      <c r="J11" s="415">
        <f>I11+3</f>
        <v>60</v>
      </c>
      <c r="K11" s="415">
        <f t="shared" ref="K11:L11" si="0">J11+3</f>
        <v>63</v>
      </c>
      <c r="L11" s="415">
        <f t="shared" si="0"/>
        <v>66</v>
      </c>
      <c r="M11" s="409" t="s">
        <v>419</v>
      </c>
    </row>
    <row r="12" spans="1:13" ht="45.75" customHeight="1">
      <c r="A12" s="418" t="s">
        <v>257</v>
      </c>
      <c r="B12" s="407" t="s">
        <v>258</v>
      </c>
      <c r="C12" s="407" t="s">
        <v>259</v>
      </c>
      <c r="D12" s="407" t="s">
        <v>301</v>
      </c>
      <c r="E12" s="415">
        <v>-1</v>
      </c>
      <c r="F12" s="415">
        <v>1</v>
      </c>
      <c r="G12" s="415">
        <v>52</v>
      </c>
      <c r="H12" s="415">
        <v>55</v>
      </c>
      <c r="I12" s="417">
        <v>58</v>
      </c>
      <c r="J12" s="415">
        <v>61</v>
      </c>
      <c r="K12" s="415">
        <v>64</v>
      </c>
      <c r="L12" s="415">
        <v>67</v>
      </c>
      <c r="M12" s="409"/>
    </row>
    <row r="13" spans="1:13" ht="45.75" customHeight="1">
      <c r="A13" s="418" t="s">
        <v>260</v>
      </c>
      <c r="B13" s="407" t="s">
        <v>261</v>
      </c>
      <c r="C13" s="371"/>
      <c r="D13" s="371" t="s">
        <v>302</v>
      </c>
      <c r="E13" s="415">
        <v>-0.3</v>
      </c>
      <c r="F13" s="415">
        <v>0.3</v>
      </c>
      <c r="G13" s="415">
        <v>2.5</v>
      </c>
      <c r="H13" s="415">
        <v>2.5</v>
      </c>
      <c r="I13" s="417">
        <v>2.5</v>
      </c>
      <c r="J13" s="415">
        <v>2.5</v>
      </c>
      <c r="K13" s="415">
        <v>2.5</v>
      </c>
      <c r="L13" s="415">
        <v>2.5</v>
      </c>
      <c r="M13" s="409"/>
    </row>
    <row r="14" spans="1:13" ht="45.75" customHeight="1">
      <c r="A14" s="418" t="s">
        <v>262</v>
      </c>
      <c r="B14" s="407" t="s">
        <v>263</v>
      </c>
      <c r="C14" s="407" t="s">
        <v>264</v>
      </c>
      <c r="D14" s="407" t="s">
        <v>303</v>
      </c>
      <c r="E14" s="415">
        <v>-1</v>
      </c>
      <c r="F14" s="415">
        <v>1</v>
      </c>
      <c r="G14" s="415">
        <v>20.5</v>
      </c>
      <c r="H14" s="415">
        <v>21.5</v>
      </c>
      <c r="I14" s="417">
        <v>22.5</v>
      </c>
      <c r="J14" s="415">
        <v>23.5</v>
      </c>
      <c r="K14" s="415">
        <v>24.5</v>
      </c>
      <c r="L14" s="415">
        <v>25.5</v>
      </c>
      <c r="M14" s="409"/>
    </row>
    <row r="15" spans="1:13" ht="45.75" customHeight="1">
      <c r="A15" s="407" t="s">
        <v>265</v>
      </c>
      <c r="B15" s="407" t="s">
        <v>266</v>
      </c>
      <c r="C15" s="407" t="s">
        <v>267</v>
      </c>
      <c r="D15" s="407" t="s">
        <v>268</v>
      </c>
      <c r="E15" s="415">
        <v>-1</v>
      </c>
      <c r="F15" s="415">
        <v>1</v>
      </c>
      <c r="G15" s="415">
        <v>20</v>
      </c>
      <c r="H15" s="415">
        <v>20.5</v>
      </c>
      <c r="I15" s="419">
        <v>21</v>
      </c>
      <c r="J15" s="415">
        <v>21.5</v>
      </c>
      <c r="K15" s="415">
        <v>22</v>
      </c>
      <c r="L15" s="415">
        <v>22.5</v>
      </c>
      <c r="M15" s="409"/>
    </row>
    <row r="16" spans="1:13" ht="45.75" customHeight="1">
      <c r="A16" s="407" t="s">
        <v>269</v>
      </c>
      <c r="B16" s="407" t="s">
        <v>270</v>
      </c>
      <c r="C16" s="407" t="s">
        <v>271</v>
      </c>
      <c r="D16" s="407" t="s">
        <v>272</v>
      </c>
      <c r="E16" s="415">
        <v>-0.3</v>
      </c>
      <c r="F16" s="415">
        <v>0.3</v>
      </c>
      <c r="G16" s="415">
        <v>8</v>
      </c>
      <c r="H16" s="415">
        <v>8.5</v>
      </c>
      <c r="I16" s="419">
        <v>9</v>
      </c>
      <c r="J16" s="415">
        <v>9.5</v>
      </c>
      <c r="K16" s="415">
        <v>10</v>
      </c>
      <c r="L16" s="415">
        <v>10.5</v>
      </c>
      <c r="M16" s="409"/>
    </row>
    <row r="17" spans="1:13" ht="45.75" customHeight="1">
      <c r="A17" s="407" t="s">
        <v>273</v>
      </c>
      <c r="B17" s="407" t="s">
        <v>274</v>
      </c>
      <c r="C17" s="407" t="s">
        <v>275</v>
      </c>
      <c r="D17" s="407" t="s">
        <v>276</v>
      </c>
      <c r="E17" s="415">
        <v>-0.3</v>
      </c>
      <c r="F17" s="415">
        <v>0.3</v>
      </c>
      <c r="G17" s="415">
        <v>2.5</v>
      </c>
      <c r="H17" s="415">
        <v>2.5</v>
      </c>
      <c r="I17" s="419">
        <v>2.5</v>
      </c>
      <c r="J17" s="415">
        <v>2.5</v>
      </c>
      <c r="K17" s="415">
        <v>2.5</v>
      </c>
      <c r="L17" s="415">
        <v>2.5</v>
      </c>
      <c r="M17" s="409"/>
    </row>
    <row r="18" spans="1:13" ht="45.75" customHeight="1">
      <c r="A18" s="418" t="s">
        <v>277</v>
      </c>
      <c r="B18" s="407" t="s">
        <v>278</v>
      </c>
      <c r="C18" s="407" t="s">
        <v>279</v>
      </c>
      <c r="D18" s="407" t="s">
        <v>304</v>
      </c>
      <c r="E18" s="415">
        <v>-0.5</v>
      </c>
      <c r="F18" s="415">
        <v>0.5</v>
      </c>
      <c r="G18" s="415">
        <f>H18-1</f>
        <v>23.5</v>
      </c>
      <c r="H18" s="415">
        <f>I18-1</f>
        <v>24.5</v>
      </c>
      <c r="I18" s="419">
        <v>25.5</v>
      </c>
      <c r="J18" s="415">
        <f>I18+1</f>
        <v>26.5</v>
      </c>
      <c r="K18" s="415">
        <f t="shared" ref="K18:L18" si="1">J18+1</f>
        <v>27.5</v>
      </c>
      <c r="L18" s="415">
        <f t="shared" si="1"/>
        <v>28.5</v>
      </c>
      <c r="M18" s="409" t="s">
        <v>420</v>
      </c>
    </row>
    <row r="19" spans="1:13" ht="45.75" customHeight="1">
      <c r="A19" s="418" t="s">
        <v>280</v>
      </c>
      <c r="B19" s="407" t="s">
        <v>305</v>
      </c>
      <c r="C19" s="407" t="s">
        <v>281</v>
      </c>
      <c r="D19" s="407" t="s">
        <v>306</v>
      </c>
      <c r="E19" s="415">
        <v>-0.5</v>
      </c>
      <c r="F19" s="415">
        <v>0.5</v>
      </c>
      <c r="G19" s="415">
        <v>10</v>
      </c>
      <c r="H19" s="415">
        <v>10.5</v>
      </c>
      <c r="I19" s="419">
        <v>11</v>
      </c>
      <c r="J19" s="415">
        <v>11.5</v>
      </c>
      <c r="K19" s="415">
        <v>12</v>
      </c>
      <c r="L19" s="415">
        <v>12.5</v>
      </c>
      <c r="M19" s="409"/>
    </row>
    <row r="20" spans="1:13" ht="45.75" customHeight="1">
      <c r="A20" s="407" t="s">
        <v>282</v>
      </c>
      <c r="B20" s="407" t="s">
        <v>283</v>
      </c>
      <c r="C20" s="407" t="s">
        <v>284</v>
      </c>
      <c r="D20" s="407" t="s">
        <v>116</v>
      </c>
      <c r="E20" s="415">
        <v>-1</v>
      </c>
      <c r="F20" s="415">
        <v>1</v>
      </c>
      <c r="G20" s="415">
        <v>26</v>
      </c>
      <c r="H20" s="415">
        <v>27</v>
      </c>
      <c r="I20" s="419">
        <v>28</v>
      </c>
      <c r="J20" s="415">
        <v>29</v>
      </c>
      <c r="K20" s="415">
        <v>30</v>
      </c>
      <c r="L20" s="415">
        <v>31</v>
      </c>
      <c r="M20" s="409"/>
    </row>
    <row r="21" spans="1:13" ht="45.75" customHeight="1">
      <c r="A21" s="407" t="s">
        <v>285</v>
      </c>
      <c r="B21" s="407" t="s">
        <v>286</v>
      </c>
      <c r="C21" s="407" t="s">
        <v>287</v>
      </c>
      <c r="D21" s="407" t="s">
        <v>288</v>
      </c>
      <c r="E21" s="415">
        <v>-1</v>
      </c>
      <c r="F21" s="415">
        <v>1</v>
      </c>
      <c r="G21" s="415">
        <f>H21-1</f>
        <v>21.5</v>
      </c>
      <c r="H21" s="415">
        <f>I21-1</f>
        <v>22.5</v>
      </c>
      <c r="I21" s="419">
        <v>23.5</v>
      </c>
      <c r="J21" s="415">
        <f>I21+1</f>
        <v>24.5</v>
      </c>
      <c r="K21" s="415">
        <f t="shared" ref="K21:L21" si="2">J21+1</f>
        <v>25.5</v>
      </c>
      <c r="L21" s="415">
        <f t="shared" si="2"/>
        <v>26.5</v>
      </c>
      <c r="M21" s="409" t="s">
        <v>420</v>
      </c>
    </row>
    <row r="22" spans="1:13" ht="45.75" customHeight="1">
      <c r="A22" s="407" t="s">
        <v>289</v>
      </c>
      <c r="B22" s="407" t="s">
        <v>290</v>
      </c>
      <c r="C22" s="407" t="s">
        <v>291</v>
      </c>
      <c r="D22" s="407" t="s">
        <v>214</v>
      </c>
      <c r="E22" s="415">
        <v>-0.5</v>
      </c>
      <c r="F22" s="415">
        <v>0.5</v>
      </c>
      <c r="G22" s="415">
        <v>20</v>
      </c>
      <c r="H22" s="415">
        <v>20.5</v>
      </c>
      <c r="I22" s="419">
        <v>21</v>
      </c>
      <c r="J22" s="415">
        <v>21.5</v>
      </c>
      <c r="K22" s="415">
        <v>22</v>
      </c>
      <c r="L22" s="415">
        <v>22.5</v>
      </c>
      <c r="M22" s="409"/>
    </row>
    <row r="23" spans="1:13" ht="45.75" customHeight="1">
      <c r="A23" s="407" t="s">
        <v>292</v>
      </c>
      <c r="B23" s="407" t="s">
        <v>293</v>
      </c>
      <c r="C23" s="407" t="s">
        <v>294</v>
      </c>
      <c r="D23" s="407" t="s">
        <v>307</v>
      </c>
      <c r="E23" s="415">
        <v>-0.3</v>
      </c>
      <c r="F23" s="415">
        <v>0.3</v>
      </c>
      <c r="G23" s="415">
        <v>-1</v>
      </c>
      <c r="H23" s="415">
        <v>-0.5</v>
      </c>
      <c r="I23" s="420">
        <v>0</v>
      </c>
      <c r="J23" s="415">
        <v>0.5</v>
      </c>
      <c r="K23" s="415">
        <v>1</v>
      </c>
      <c r="L23" s="415">
        <v>1.5</v>
      </c>
      <c r="M23" s="409"/>
    </row>
    <row r="24" spans="1:13" ht="16.5" customHeight="1">
      <c r="A24" s="432" t="s">
        <v>308</v>
      </c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4"/>
      <c r="M24" s="408"/>
    </row>
  </sheetData>
  <mergeCells count="1">
    <mergeCell ref="A24:L24"/>
  </mergeCells>
  <conditionalFormatting sqref="B3:C4">
    <cfRule type="cellIs" dxfId="2" priority="2" stopIfTrue="1" operator="equal">
      <formula>0</formula>
    </cfRule>
  </conditionalFormatting>
  <conditionalFormatting sqref="M3:M4">
    <cfRule type="cellIs" dxfId="1" priority="1" stopIfTrue="1" operator="equal">
      <formula>0</formula>
    </cfRule>
  </conditionalFormatting>
  <printOptions horizontalCentered="1"/>
  <pageMargins left="0" right="0" top="0" bottom="0" header="0" footer="0"/>
  <pageSetup paperSize="9" scale="59" orientation="landscape" r:id="rId1"/>
  <rowBreaks count="1" manualBreakCount="1">
    <brk id="2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1</xdr:col>
                    <xdr:colOff>66675</xdr:colOff>
                    <xdr:row>278</xdr:row>
                    <xdr:rowOff>47625</xdr:rowOff>
                  </from>
                  <to>
                    <xdr:col>1</xdr:col>
                    <xdr:colOff>323850</xdr:colOff>
                    <xdr:row>279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279</xdr:row>
                    <xdr:rowOff>104775</xdr:rowOff>
                  </from>
                  <to>
                    <xdr:col>1</xdr:col>
                    <xdr:colOff>323850</xdr:colOff>
                    <xdr:row>280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1</xdr:col>
                    <xdr:colOff>66675</xdr:colOff>
                    <xdr:row>300</xdr:row>
                    <xdr:rowOff>190500</xdr:rowOff>
                  </from>
                  <to>
                    <xdr:col>1</xdr:col>
                    <xdr:colOff>314325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1</xdr:col>
                    <xdr:colOff>66675</xdr:colOff>
                    <xdr:row>302</xdr:row>
                    <xdr:rowOff>76200</xdr:rowOff>
                  </from>
                  <to>
                    <xdr:col>1</xdr:col>
                    <xdr:colOff>295275</xdr:colOff>
                    <xdr:row>303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1</xdr:col>
                    <xdr:colOff>66675</xdr:colOff>
                    <xdr:row>303</xdr:row>
                    <xdr:rowOff>85725</xdr:rowOff>
                  </from>
                  <to>
                    <xdr:col>1</xdr:col>
                    <xdr:colOff>314325</xdr:colOff>
                    <xdr:row>304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12"/>
  <sheetViews>
    <sheetView view="pageBreakPreview" topLeftCell="A97" zoomScale="40" zoomScaleNormal="55" zoomScaleSheetLayoutView="40" zoomScalePageLayoutView="40" workbookViewId="0">
      <selection activeCell="C69" sqref="C69:I69"/>
    </sheetView>
  </sheetViews>
  <sheetFormatPr defaultColWidth="9.140625" defaultRowHeight="16.5"/>
  <cols>
    <col min="1" max="1" width="8.42578125" style="358" customWidth="1"/>
    <col min="2" max="2" width="35.5703125" style="358" customWidth="1"/>
    <col min="3" max="3" width="26" style="358" customWidth="1"/>
    <col min="4" max="4" width="32" style="358" customWidth="1"/>
    <col min="5" max="5" width="20.28515625" style="358" bestFit="1" customWidth="1"/>
    <col min="6" max="6" width="25.42578125" style="358" bestFit="1" customWidth="1"/>
    <col min="7" max="7" width="17.85546875" style="359" customWidth="1"/>
    <col min="8" max="10" width="27.28515625" style="358" customWidth="1"/>
    <col min="11" max="11" width="21.7109375" style="358" customWidth="1"/>
    <col min="12" max="12" width="18.85546875" style="358" customWidth="1"/>
    <col min="13" max="13" width="19.5703125" style="358" customWidth="1"/>
    <col min="14" max="14" width="13.42578125" style="358" customWidth="1"/>
    <col min="15" max="15" width="20.5703125" style="358" customWidth="1"/>
    <col min="16" max="16" width="83.28515625" style="358" customWidth="1"/>
    <col min="17" max="17" width="15" style="358" bestFit="1" customWidth="1"/>
    <col min="18" max="19" width="14.28515625" style="358" bestFit="1" customWidth="1"/>
    <col min="20" max="21" width="11.140625" style="358" bestFit="1" customWidth="1"/>
    <col min="22" max="22" width="9.140625" style="358" bestFit="1" customWidth="1"/>
    <col min="23" max="23" width="16.42578125" style="358" bestFit="1" customWidth="1"/>
    <col min="24" max="16384" width="9.140625" style="358"/>
  </cols>
  <sheetData>
    <row r="1" spans="1:16" s="4" customFormat="1" ht="25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86" t="s">
        <v>0</v>
      </c>
      <c r="N1" s="486" t="s">
        <v>0</v>
      </c>
      <c r="O1" s="487" t="s">
        <v>1</v>
      </c>
      <c r="P1" s="487"/>
    </row>
    <row r="2" spans="1:16" s="4" customFormat="1" ht="25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86" t="s">
        <v>2</v>
      </c>
      <c r="N2" s="486" t="s">
        <v>2</v>
      </c>
      <c r="O2" s="488" t="s">
        <v>3</v>
      </c>
      <c r="P2" s="488"/>
    </row>
    <row r="3" spans="1:16" s="4" customFormat="1" ht="25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86" t="s">
        <v>4</v>
      </c>
      <c r="N3" s="486" t="s">
        <v>4</v>
      </c>
      <c r="O3" s="489" t="s">
        <v>5</v>
      </c>
      <c r="P3" s="487"/>
    </row>
    <row r="4" spans="1:16" s="5" customFormat="1" ht="41.25" thickBot="1">
      <c r="B4" s="222" t="s">
        <v>6</v>
      </c>
      <c r="C4" s="240"/>
      <c r="D4" s="240"/>
      <c r="E4" s="240"/>
      <c r="F4" s="240"/>
      <c r="G4" s="7"/>
    </row>
    <row r="5" spans="1:16" s="219" customFormat="1" ht="63.75" customHeight="1">
      <c r="B5" s="241" t="s">
        <v>7</v>
      </c>
      <c r="C5" s="241"/>
      <c r="D5" s="242"/>
      <c r="E5" s="243"/>
      <c r="F5" s="244"/>
      <c r="G5" s="490" t="s">
        <v>312</v>
      </c>
      <c r="H5" s="491"/>
      <c r="I5" s="491"/>
      <c r="J5" s="491"/>
      <c r="K5" s="491"/>
      <c r="L5" s="492"/>
      <c r="N5" s="153"/>
      <c r="O5" s="153"/>
    </row>
    <row r="6" spans="1:16" s="219" customFormat="1" ht="63.75" customHeight="1">
      <c r="B6" s="242" t="s">
        <v>8</v>
      </c>
      <c r="C6" s="242"/>
      <c r="D6" s="245" t="s">
        <v>223</v>
      </c>
      <c r="E6" s="246"/>
      <c r="F6" s="242"/>
      <c r="G6" s="493"/>
      <c r="H6" s="494"/>
      <c r="I6" s="494"/>
      <c r="J6" s="494"/>
      <c r="K6" s="494"/>
      <c r="L6" s="495"/>
      <c r="M6" s="153"/>
      <c r="N6" s="153"/>
      <c r="O6" s="153"/>
      <c r="P6" s="153"/>
    </row>
    <row r="7" spans="1:16" s="219" customFormat="1" ht="63.75" customHeight="1">
      <c r="B7" s="242" t="s">
        <v>9</v>
      </c>
      <c r="C7" s="242"/>
      <c r="D7" s="245" t="s">
        <v>310</v>
      </c>
      <c r="E7" s="247"/>
      <c r="F7" s="242"/>
      <c r="G7" s="493"/>
      <c r="H7" s="494"/>
      <c r="I7" s="494"/>
      <c r="J7" s="494"/>
      <c r="K7" s="494"/>
      <c r="L7" s="495"/>
      <c r="M7" s="153"/>
      <c r="N7" s="153"/>
      <c r="O7" s="153"/>
      <c r="P7" s="153"/>
    </row>
    <row r="8" spans="1:16" s="219" customFormat="1" ht="97.5" customHeight="1" thickBot="1">
      <c r="B8" s="242" t="s">
        <v>10</v>
      </c>
      <c r="C8" s="242"/>
      <c r="D8" s="507" t="s">
        <v>309</v>
      </c>
      <c r="E8" s="507"/>
      <c r="F8" s="508"/>
      <c r="G8" s="496"/>
      <c r="H8" s="497"/>
      <c r="I8" s="497"/>
      <c r="J8" s="497"/>
      <c r="K8" s="497"/>
      <c r="L8" s="498"/>
      <c r="M8" s="153"/>
      <c r="N8" s="153"/>
      <c r="O8" s="153"/>
      <c r="P8" s="153"/>
    </row>
    <row r="9" spans="1:16" s="220" customFormat="1" ht="56.25" customHeight="1">
      <c r="B9" s="247" t="s">
        <v>11</v>
      </c>
      <c r="C9" s="247"/>
      <c r="D9" s="242" t="s">
        <v>224</v>
      </c>
      <c r="E9" s="242"/>
      <c r="F9" s="242"/>
      <c r="G9" s="221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8" t="s">
        <v>12</v>
      </c>
      <c r="C10" s="248"/>
      <c r="D10" s="249" t="s">
        <v>222</v>
      </c>
      <c r="E10" s="249"/>
      <c r="F10" s="249"/>
      <c r="G10" s="257"/>
      <c r="H10" s="249"/>
      <c r="I10" s="250"/>
      <c r="J10" s="250" t="s">
        <v>13</v>
      </c>
      <c r="K10" s="250"/>
      <c r="L10" s="250" t="s">
        <v>220</v>
      </c>
      <c r="M10" s="258"/>
      <c r="N10" s="258"/>
      <c r="O10" s="258"/>
      <c r="P10" s="258"/>
    </row>
    <row r="11" spans="1:16" s="14" customFormat="1" ht="77.25" customHeight="1">
      <c r="B11" s="250" t="s">
        <v>14</v>
      </c>
      <c r="C11" s="250"/>
      <c r="D11" s="251">
        <v>45510</v>
      </c>
      <c r="E11" s="252"/>
      <c r="F11" s="252"/>
      <c r="G11" s="259"/>
      <c r="H11" s="260"/>
      <c r="I11" s="250"/>
      <c r="J11" s="250" t="s">
        <v>15</v>
      </c>
      <c r="K11" s="250"/>
      <c r="L11" s="505" t="s">
        <v>322</v>
      </c>
      <c r="M11" s="505"/>
      <c r="N11" s="505"/>
      <c r="O11" s="505"/>
      <c r="P11" s="505"/>
    </row>
    <row r="12" spans="1:16" s="14" customFormat="1" ht="56.25" customHeight="1">
      <c r="B12" s="250" t="s">
        <v>16</v>
      </c>
      <c r="C12" s="250"/>
      <c r="D12" s="253"/>
      <c r="E12" s="250"/>
      <c r="F12" s="250"/>
      <c r="G12" s="261"/>
      <c r="H12" s="254"/>
      <c r="I12" s="250"/>
      <c r="J12" s="250" t="s">
        <v>17</v>
      </c>
      <c r="K12" s="240"/>
      <c r="L12" s="250" t="s">
        <v>126</v>
      </c>
      <c r="M12" s="250"/>
      <c r="N12" s="254"/>
      <c r="O12" s="254"/>
      <c r="P12" s="262"/>
    </row>
    <row r="13" spans="1:16" s="14" customFormat="1" ht="56.25" customHeight="1">
      <c r="B13" s="499"/>
      <c r="C13" s="499"/>
      <c r="D13" s="499"/>
      <c r="E13" s="499"/>
      <c r="F13" s="499"/>
      <c r="G13" s="261"/>
      <c r="H13" s="254"/>
      <c r="I13" s="250"/>
      <c r="J13" s="250" t="s">
        <v>18</v>
      </c>
      <c r="K13" s="250"/>
      <c r="L13" s="250" t="s">
        <v>19</v>
      </c>
      <c r="M13" s="254"/>
      <c r="N13" s="258"/>
      <c r="O13" s="258"/>
      <c r="P13" s="254"/>
    </row>
    <row r="14" spans="1:16" s="14" customFormat="1" ht="56.25" customHeight="1">
      <c r="B14" s="250" t="s">
        <v>20</v>
      </c>
      <c r="C14" s="250"/>
      <c r="D14" s="250" t="s">
        <v>21</v>
      </c>
      <c r="E14" s="250"/>
      <c r="F14" s="250"/>
      <c r="G14" s="263"/>
      <c r="H14" s="250"/>
      <c r="I14" s="250"/>
      <c r="J14" s="250" t="s">
        <v>22</v>
      </c>
      <c r="K14" s="250"/>
      <c r="L14" s="258" t="s">
        <v>225</v>
      </c>
      <c r="M14" s="258"/>
      <c r="N14" s="258"/>
      <c r="O14" s="258"/>
      <c r="P14" s="258"/>
    </row>
    <row r="15" spans="1:16" s="14" customFormat="1" ht="56.25" customHeight="1">
      <c r="B15" s="247" t="s">
        <v>23</v>
      </c>
      <c r="C15" s="247"/>
      <c r="D15" s="247"/>
      <c r="E15" s="255"/>
      <c r="F15" s="255"/>
      <c r="G15" s="264"/>
      <c r="H15" s="255"/>
      <c r="I15" s="255"/>
      <c r="J15" s="255"/>
      <c r="K15" s="255"/>
      <c r="L15" s="255"/>
      <c r="M15" s="255"/>
      <c r="N15" s="255"/>
      <c r="O15" s="255"/>
      <c r="P15" s="255"/>
    </row>
    <row r="16" spans="1:16" s="32" customFormat="1" ht="18.75" customHeight="1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2:22" s="310" customFormat="1" ht="51.75" customHeight="1">
      <c r="B17" s="343"/>
      <c r="C17" s="344" t="s">
        <v>24</v>
      </c>
      <c r="D17" s="344" t="s">
        <v>25</v>
      </c>
      <c r="E17" s="318" t="s">
        <v>26</v>
      </c>
      <c r="F17" s="318"/>
      <c r="G17" s="318" t="s">
        <v>27</v>
      </c>
      <c r="H17" s="318" t="s">
        <v>28</v>
      </c>
      <c r="I17" s="318" t="s">
        <v>29</v>
      </c>
      <c r="J17" s="318" t="s">
        <v>30</v>
      </c>
      <c r="K17" s="318" t="s">
        <v>31</v>
      </c>
      <c r="L17" s="318" t="s">
        <v>32</v>
      </c>
      <c r="M17" s="318"/>
      <c r="N17" s="318"/>
      <c r="O17" s="318"/>
      <c r="P17" s="343" t="s">
        <v>33</v>
      </c>
    </row>
    <row r="18" spans="2:22" s="310" customFormat="1" ht="51.75" customHeight="1">
      <c r="B18" s="345" t="s">
        <v>34</v>
      </c>
      <c r="C18" s="345"/>
      <c r="D18" s="319" t="s">
        <v>311</v>
      </c>
      <c r="E18" s="320"/>
      <c r="F18" s="321"/>
      <c r="G18" s="346">
        <v>1</v>
      </c>
      <c r="H18" s="346">
        <v>0</v>
      </c>
      <c r="I18" s="346">
        <v>1</v>
      </c>
      <c r="J18" s="346">
        <v>0</v>
      </c>
      <c r="K18" s="346">
        <v>1</v>
      </c>
      <c r="L18" s="346">
        <v>0</v>
      </c>
      <c r="M18" s="321"/>
      <c r="N18" s="321"/>
      <c r="O18" s="321"/>
      <c r="P18" s="322">
        <f>SUM(G18:O18)</f>
        <v>3</v>
      </c>
      <c r="Q18" s="323"/>
      <c r="R18" s="323"/>
      <c r="S18" s="323"/>
      <c r="T18" s="323"/>
      <c r="U18" s="323"/>
      <c r="V18" s="323"/>
    </row>
    <row r="19" spans="2:22" s="310" customFormat="1" ht="51.75" customHeight="1">
      <c r="B19" s="345" t="s">
        <v>36</v>
      </c>
      <c r="C19" s="345"/>
      <c r="D19" s="324" t="str">
        <f>D18</f>
        <v>JET BLACK</v>
      </c>
      <c r="E19" s="320"/>
      <c r="F19" s="321"/>
      <c r="G19" s="321">
        <v>0</v>
      </c>
      <c r="H19" s="321">
        <f>ROUNDUP(H18*5%,0)</f>
        <v>0</v>
      </c>
      <c r="I19" s="321">
        <v>2</v>
      </c>
      <c r="J19" s="321">
        <f t="shared" ref="J19:L19" si="0">ROUNDUP(J18*5%,0)</f>
        <v>0</v>
      </c>
      <c r="K19" s="321">
        <v>0</v>
      </c>
      <c r="L19" s="321">
        <f t="shared" si="0"/>
        <v>0</v>
      </c>
      <c r="M19" s="321"/>
      <c r="N19" s="321"/>
      <c r="O19" s="321"/>
      <c r="P19" s="322">
        <f>SUM(G19:O19)</f>
        <v>2</v>
      </c>
    </row>
    <row r="20" spans="2:22" s="309" customFormat="1" ht="51.75" customHeight="1">
      <c r="B20" s="325" t="s">
        <v>37</v>
      </c>
      <c r="C20" s="325"/>
      <c r="D20" s="326" t="str">
        <f>D19</f>
        <v>JET BLACK</v>
      </c>
      <c r="E20" s="326"/>
      <c r="F20" s="327"/>
      <c r="G20" s="327">
        <f>SUM(G18:G19)</f>
        <v>1</v>
      </c>
      <c r="H20" s="327">
        <f t="shared" ref="H20:L20" si="1">SUM(H18:H19)</f>
        <v>0</v>
      </c>
      <c r="I20" s="327">
        <f t="shared" si="1"/>
        <v>3</v>
      </c>
      <c r="J20" s="327">
        <f t="shared" si="1"/>
        <v>0</v>
      </c>
      <c r="K20" s="327">
        <f t="shared" si="1"/>
        <v>1</v>
      </c>
      <c r="L20" s="327">
        <f t="shared" si="1"/>
        <v>0</v>
      </c>
      <c r="M20" s="327"/>
      <c r="N20" s="327"/>
      <c r="O20" s="327"/>
      <c r="P20" s="327">
        <f>SUM(G20:O20)</f>
        <v>5</v>
      </c>
    </row>
    <row r="21" spans="2:22" s="332" customFormat="1" ht="51.75" hidden="1" customHeight="1">
      <c r="B21" s="328" t="s">
        <v>38</v>
      </c>
      <c r="C21" s="328"/>
      <c r="D21" s="329" t="str">
        <f>D20</f>
        <v>JET BLACK</v>
      </c>
      <c r="E21" s="329"/>
      <c r="F21" s="330"/>
      <c r="G21" s="330">
        <v>0</v>
      </c>
      <c r="H21" s="330">
        <v>0</v>
      </c>
      <c r="I21" s="330">
        <v>0</v>
      </c>
      <c r="J21" s="330">
        <v>0</v>
      </c>
      <c r="K21" s="330">
        <v>0</v>
      </c>
      <c r="L21" s="330">
        <v>0</v>
      </c>
      <c r="M21" s="331"/>
      <c r="N21" s="331"/>
      <c r="O21" s="331"/>
      <c r="P21" s="331">
        <f>SUM(G21:O21)</f>
        <v>0</v>
      </c>
    </row>
    <row r="22" spans="2:22" s="332" customFormat="1" ht="51.75" hidden="1" customHeight="1">
      <c r="B22" s="333" t="s">
        <v>39</v>
      </c>
      <c r="C22" s="333"/>
      <c r="D22" s="329" t="str">
        <f>D21</f>
        <v>JET BLACK</v>
      </c>
      <c r="E22" s="329"/>
      <c r="F22" s="330"/>
      <c r="G22" s="330">
        <v>0</v>
      </c>
      <c r="H22" s="330">
        <v>0</v>
      </c>
      <c r="I22" s="330">
        <v>0</v>
      </c>
      <c r="J22" s="330">
        <v>0</v>
      </c>
      <c r="K22" s="330">
        <v>0</v>
      </c>
      <c r="L22" s="330">
        <v>0</v>
      </c>
      <c r="M22" s="331"/>
      <c r="N22" s="331"/>
      <c r="O22" s="331"/>
      <c r="P22" s="331">
        <f>SUM(G22:O22)</f>
        <v>0</v>
      </c>
    </row>
    <row r="23" spans="2:22" s="310" customFormat="1" ht="18" customHeight="1">
      <c r="B23" s="334"/>
      <c r="C23" s="334"/>
      <c r="D23" s="334"/>
      <c r="E23" s="335"/>
      <c r="F23" s="335"/>
      <c r="G23" s="336"/>
      <c r="H23" s="335"/>
      <c r="I23" s="335"/>
      <c r="J23" s="335"/>
      <c r="L23" s="335"/>
      <c r="M23" s="337"/>
      <c r="N23" s="338"/>
      <c r="O23" s="338"/>
      <c r="P23" s="338"/>
    </row>
    <row r="24" spans="2:22" s="310" customFormat="1" ht="55.5" hidden="1" customHeight="1">
      <c r="B24" s="343"/>
      <c r="C24" s="344" t="s">
        <v>24</v>
      </c>
      <c r="D24" s="344" t="s">
        <v>25</v>
      </c>
      <c r="E24" s="318" t="s">
        <v>26</v>
      </c>
      <c r="F24" s="318"/>
      <c r="G24" s="318" t="s">
        <v>27</v>
      </c>
      <c r="H24" s="318" t="s">
        <v>28</v>
      </c>
      <c r="I24" s="318" t="s">
        <v>29</v>
      </c>
      <c r="J24" s="318" t="s">
        <v>30</v>
      </c>
      <c r="K24" s="318" t="s">
        <v>31</v>
      </c>
      <c r="L24" s="318" t="s">
        <v>32</v>
      </c>
      <c r="M24" s="318"/>
      <c r="N24" s="318"/>
      <c r="O24" s="318"/>
      <c r="P24" s="343" t="s">
        <v>33</v>
      </c>
    </row>
    <row r="25" spans="2:22" s="310" customFormat="1" ht="55.5" hidden="1" customHeight="1">
      <c r="B25" s="345" t="s">
        <v>34</v>
      </c>
      <c r="C25" s="345"/>
      <c r="D25" s="319" t="s">
        <v>40</v>
      </c>
      <c r="E25" s="320"/>
      <c r="F25" s="321"/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6">
        <v>0</v>
      </c>
      <c r="M25" s="321"/>
      <c r="N25" s="321"/>
      <c r="O25" s="321"/>
      <c r="P25" s="322">
        <f>SUM(G25:O25)</f>
        <v>0</v>
      </c>
      <c r="Q25" s="323"/>
      <c r="R25" s="323"/>
      <c r="S25" s="323"/>
      <c r="T25" s="323"/>
      <c r="U25" s="323"/>
      <c r="V25" s="323"/>
    </row>
    <row r="26" spans="2:22" s="310" customFormat="1" ht="55.5" hidden="1" customHeight="1">
      <c r="B26" s="345" t="s">
        <v>36</v>
      </c>
      <c r="C26" s="345"/>
      <c r="D26" s="324" t="str">
        <f>D25</f>
        <v>BLACK</v>
      </c>
      <c r="E26" s="320"/>
      <c r="F26" s="321"/>
      <c r="G26" s="321">
        <f>ROUNDUP(G25*5%,0)</f>
        <v>0</v>
      </c>
      <c r="H26" s="321">
        <f t="shared" ref="H26:L26" si="2">ROUNDUP(H25*5%,0)</f>
        <v>0</v>
      </c>
      <c r="I26" s="321">
        <f t="shared" si="2"/>
        <v>0</v>
      </c>
      <c r="J26" s="321">
        <f t="shared" si="2"/>
        <v>0</v>
      </c>
      <c r="K26" s="321">
        <f t="shared" si="2"/>
        <v>0</v>
      </c>
      <c r="L26" s="321">
        <f t="shared" si="2"/>
        <v>0</v>
      </c>
      <c r="M26" s="321"/>
      <c r="N26" s="321"/>
      <c r="O26" s="321"/>
      <c r="P26" s="322">
        <f>SUM(G26:O26)</f>
        <v>0</v>
      </c>
    </row>
    <row r="27" spans="2:22" s="309" customFormat="1" ht="55.5" hidden="1" customHeight="1">
      <c r="B27" s="325" t="s">
        <v>37</v>
      </c>
      <c r="C27" s="325"/>
      <c r="D27" s="326" t="str">
        <f>D26</f>
        <v>BLACK</v>
      </c>
      <c r="E27" s="326"/>
      <c r="F27" s="327"/>
      <c r="G27" s="327">
        <f>SUM(G25:G26)</f>
        <v>0</v>
      </c>
      <c r="H27" s="327">
        <f t="shared" ref="H27:L27" si="3">SUM(H25:H26)</f>
        <v>0</v>
      </c>
      <c r="I27" s="327">
        <f t="shared" si="3"/>
        <v>0</v>
      </c>
      <c r="J27" s="327">
        <f t="shared" si="3"/>
        <v>0</v>
      </c>
      <c r="K27" s="327">
        <f t="shared" si="3"/>
        <v>0</v>
      </c>
      <c r="L27" s="327">
        <f t="shared" si="3"/>
        <v>0</v>
      </c>
      <c r="M27" s="327"/>
      <c r="N27" s="327"/>
      <c r="O27" s="327"/>
      <c r="P27" s="327">
        <f>SUM(G27:O27)</f>
        <v>0</v>
      </c>
    </row>
    <row r="28" spans="2:22" s="332" customFormat="1" ht="55.5" hidden="1" customHeight="1">
      <c r="B28" s="328" t="s">
        <v>38</v>
      </c>
      <c r="C28" s="328"/>
      <c r="D28" s="329" t="str">
        <f>D27</f>
        <v>BLACK</v>
      </c>
      <c r="E28" s="329"/>
      <c r="F28" s="330"/>
      <c r="G28" s="330">
        <v>0</v>
      </c>
      <c r="H28" s="330">
        <v>0</v>
      </c>
      <c r="I28" s="330">
        <v>0</v>
      </c>
      <c r="J28" s="330">
        <v>0</v>
      </c>
      <c r="K28" s="330">
        <v>0</v>
      </c>
      <c r="L28" s="330">
        <v>0</v>
      </c>
      <c r="M28" s="331"/>
      <c r="N28" s="331"/>
      <c r="O28" s="331"/>
      <c r="P28" s="331">
        <f>SUM(G28:O28)</f>
        <v>0</v>
      </c>
    </row>
    <row r="29" spans="2:22" s="332" customFormat="1" ht="55.5" hidden="1" customHeight="1">
      <c r="B29" s="333" t="s">
        <v>39</v>
      </c>
      <c r="C29" s="333"/>
      <c r="D29" s="329" t="str">
        <f>D28</f>
        <v>BLACK</v>
      </c>
      <c r="E29" s="329"/>
      <c r="F29" s="330"/>
      <c r="G29" s="330">
        <v>0</v>
      </c>
      <c r="H29" s="330">
        <v>0</v>
      </c>
      <c r="I29" s="330">
        <v>0</v>
      </c>
      <c r="J29" s="330">
        <v>0</v>
      </c>
      <c r="K29" s="330">
        <v>0</v>
      </c>
      <c r="L29" s="330">
        <v>0</v>
      </c>
      <c r="M29" s="331"/>
      <c r="N29" s="331"/>
      <c r="O29" s="331"/>
      <c r="P29" s="331">
        <f>SUM(G29:O29)</f>
        <v>0</v>
      </c>
    </row>
    <row r="30" spans="2:22" s="310" customFormat="1" ht="55.5" hidden="1" customHeight="1">
      <c r="B30" s="334"/>
      <c r="C30" s="334"/>
      <c r="D30" s="334"/>
      <c r="E30" s="335"/>
      <c r="F30" s="335"/>
      <c r="G30" s="336"/>
      <c r="H30" s="335"/>
      <c r="I30" s="335"/>
      <c r="J30" s="335"/>
      <c r="L30" s="335"/>
      <c r="M30" s="337"/>
      <c r="N30" s="338"/>
      <c r="O30" s="338"/>
      <c r="P30" s="338"/>
    </row>
    <row r="31" spans="2:22" s="309" customFormat="1" ht="51.75" customHeight="1">
      <c r="B31" s="339" t="s">
        <v>41</v>
      </c>
      <c r="C31" s="340"/>
      <c r="D31" s="339"/>
      <c r="E31" s="341"/>
      <c r="F31" s="342"/>
      <c r="G31" s="342">
        <f>SUM(G20,G27)</f>
        <v>1</v>
      </c>
      <c r="H31" s="342">
        <f>SUM(H20,H27)</f>
        <v>0</v>
      </c>
      <c r="I31" s="342">
        <f t="shared" ref="I31:L31" si="4">SUM(I20,I27)</f>
        <v>3</v>
      </c>
      <c r="J31" s="342">
        <f t="shared" si="4"/>
        <v>0</v>
      </c>
      <c r="K31" s="342">
        <f t="shared" si="4"/>
        <v>1</v>
      </c>
      <c r="L31" s="342">
        <f t="shared" si="4"/>
        <v>0</v>
      </c>
      <c r="M31" s="342"/>
      <c r="N31" s="342"/>
      <c r="O31" s="342"/>
      <c r="P31" s="342">
        <f>SUM(G31:O31)</f>
        <v>5</v>
      </c>
    </row>
    <row r="32" spans="2:22" s="47" customFormat="1" ht="53.25" customHeight="1">
      <c r="B32" s="48"/>
      <c r="C32" s="48"/>
      <c r="D32" s="506"/>
      <c r="E32" s="506"/>
      <c r="F32" s="506"/>
      <c r="G32" s="506"/>
      <c r="H32" s="506"/>
      <c r="I32" s="506"/>
      <c r="J32" s="506"/>
      <c r="K32" s="506"/>
      <c r="L32" s="54"/>
      <c r="M32" s="347"/>
      <c r="N32" s="348"/>
      <c r="O32" s="348"/>
      <c r="P32" s="349"/>
    </row>
    <row r="33" spans="1:19" s="4" customFormat="1" ht="30.75" customHeight="1" thickBot="1">
      <c r="B33" s="17" t="s">
        <v>42</v>
      </c>
      <c r="C33" s="350"/>
      <c r="D33" s="350"/>
      <c r="E33" s="350"/>
      <c r="F33" s="57"/>
      <c r="G33" s="58"/>
      <c r="H33" s="57"/>
      <c r="I33" s="57"/>
      <c r="J33" s="57"/>
      <c r="K33" s="57"/>
      <c r="L33" s="57"/>
      <c r="N33" s="59"/>
      <c r="O33" s="59"/>
      <c r="P33" s="351"/>
    </row>
    <row r="34" spans="1:19" s="268" customFormat="1" ht="210.75" thickBot="1">
      <c r="A34" s="500" t="s">
        <v>43</v>
      </c>
      <c r="B34" s="501"/>
      <c r="C34" s="501"/>
      <c r="D34" s="265" t="s">
        <v>44</v>
      </c>
      <c r="E34" s="266" t="s">
        <v>45</v>
      </c>
      <c r="F34" s="265" t="s">
        <v>46</v>
      </c>
      <c r="G34" s="267" t="s">
        <v>47</v>
      </c>
      <c r="H34" s="267" t="s">
        <v>48</v>
      </c>
      <c r="I34" s="267" t="s">
        <v>49</v>
      </c>
      <c r="J34" s="267" t="s">
        <v>50</v>
      </c>
      <c r="K34" s="267" t="s">
        <v>51</v>
      </c>
      <c r="L34" s="267" t="s">
        <v>52</v>
      </c>
      <c r="M34" s="502" t="s">
        <v>53</v>
      </c>
      <c r="N34" s="503"/>
      <c r="O34" s="503"/>
      <c r="P34" s="504"/>
    </row>
    <row r="35" spans="1:19" s="14" customFormat="1" ht="80.25" customHeight="1">
      <c r="A35" s="465" t="str">
        <f>D18</f>
        <v>JET BLACK</v>
      </c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</row>
    <row r="36" spans="1:19" s="5" customFormat="1" ht="381.75" customHeight="1">
      <c r="A36" s="269">
        <v>1</v>
      </c>
      <c r="B36" s="464" t="str">
        <f>L11</f>
        <v xml:space="preserve">SINGLE JERSEY_100% ORGANIC COTTON_SOLID_230_S0003	</v>
      </c>
      <c r="C36" s="464"/>
      <c r="D36" s="271" t="s">
        <v>54</v>
      </c>
      <c r="E36" s="271" t="str">
        <f>D18</f>
        <v>JET BLACK</v>
      </c>
      <c r="F36" s="272" t="s">
        <v>29</v>
      </c>
      <c r="G36" s="273">
        <f>$P$31</f>
        <v>5</v>
      </c>
      <c r="H36" s="274">
        <v>0.76</v>
      </c>
      <c r="I36" s="275">
        <f>G36*H36</f>
        <v>3.8</v>
      </c>
      <c r="J36" s="273">
        <f>I36/50*0.5+I36*1.55%</f>
        <v>9.6899999999999986E-2</v>
      </c>
      <c r="K36" s="273">
        <v>0</v>
      </c>
      <c r="L36" s="352">
        <f>ROUNDUP(SUM(I36:K36),0)</f>
        <v>4</v>
      </c>
      <c r="M36" s="470"/>
      <c r="N36" s="471"/>
      <c r="O36" s="471"/>
      <c r="P36" s="471"/>
    </row>
    <row r="37" spans="1:19" s="5" customFormat="1" ht="225" customHeight="1" thickBot="1">
      <c r="A37" s="269">
        <v>2</v>
      </c>
      <c r="B37" s="468" t="s">
        <v>323</v>
      </c>
      <c r="C37" s="469"/>
      <c r="D37" s="271" t="s">
        <v>56</v>
      </c>
      <c r="E37" s="271" t="str">
        <f>E36</f>
        <v>JET BLACK</v>
      </c>
      <c r="F37" s="272" t="s">
        <v>29</v>
      </c>
      <c r="G37" s="273">
        <f>$P$31</f>
        <v>5</v>
      </c>
      <c r="H37" s="277">
        <v>2.1999999999999999E-2</v>
      </c>
      <c r="I37" s="275">
        <f>G37*H37</f>
        <v>0.10999999999999999</v>
      </c>
      <c r="J37" s="273">
        <f>I37/40*0.5+I37*1.1%</f>
        <v>2.5849999999999996E-3</v>
      </c>
      <c r="K37" s="273">
        <v>0</v>
      </c>
      <c r="L37" s="352">
        <f>ROUNDUP(SUM(I37:K37),0)</f>
        <v>1</v>
      </c>
      <c r="M37" s="484"/>
      <c r="N37" s="485"/>
      <c r="O37" s="485"/>
      <c r="P37" s="485"/>
      <c r="S37" s="360"/>
    </row>
    <row r="38" spans="1:19" s="14" customFormat="1" ht="45.95" hidden="1" customHeight="1">
      <c r="A38" s="480" t="str">
        <f>D25</f>
        <v>BLACK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2"/>
      <c r="L38" s="482"/>
      <c r="M38" s="482"/>
      <c r="N38" s="482"/>
      <c r="O38" s="482"/>
      <c r="P38" s="483"/>
    </row>
    <row r="39" spans="1:19" s="14" customFormat="1" ht="154.9" hidden="1" customHeight="1">
      <c r="A39" s="191">
        <v>1</v>
      </c>
      <c r="B39" s="477" t="str">
        <f>L11</f>
        <v xml:space="preserve">SINGLE JERSEY_100% ORGANIC COTTON_SOLID_230_S0003	</v>
      </c>
      <c r="C39" s="477"/>
      <c r="D39" s="227" t="s">
        <v>54</v>
      </c>
      <c r="E39" s="227" t="str">
        <f>A38</f>
        <v>BLACK</v>
      </c>
      <c r="F39" s="160" t="s">
        <v>29</v>
      </c>
      <c r="G39" s="167">
        <f>P27</f>
        <v>0</v>
      </c>
      <c r="H39" s="224">
        <v>0.80500000000000005</v>
      </c>
      <c r="I39" s="169">
        <f>G39*H39</f>
        <v>0</v>
      </c>
      <c r="J39" s="167">
        <f>I39/26*0.5+I39*3.4%</f>
        <v>0</v>
      </c>
      <c r="K39" s="167">
        <v>2</v>
      </c>
      <c r="L39" s="173">
        <f>ROUNDUP(SUM(I39:K39),0)</f>
        <v>2</v>
      </c>
      <c r="M39" s="478"/>
      <c r="N39" s="479"/>
      <c r="O39" s="479"/>
      <c r="P39" s="479"/>
    </row>
    <row r="40" spans="1:19" s="14" customFormat="1" ht="36" hidden="1" customHeight="1">
      <c r="A40" s="191">
        <v>2</v>
      </c>
      <c r="B40" s="477" t="s">
        <v>55</v>
      </c>
      <c r="C40" s="477"/>
      <c r="D40" s="227" t="s">
        <v>56</v>
      </c>
      <c r="E40" s="227" t="str">
        <f>E39</f>
        <v>BLACK</v>
      </c>
      <c r="F40" s="160" t="s">
        <v>29</v>
      </c>
      <c r="G40" s="167">
        <f>G39</f>
        <v>0</v>
      </c>
      <c r="H40" s="168">
        <v>0.02</v>
      </c>
      <c r="I40" s="169">
        <f>G40*H40</f>
        <v>0</v>
      </c>
      <c r="J40" s="167">
        <f>I40/26*0.5+I40*2.3%+2</f>
        <v>2</v>
      </c>
      <c r="K40" s="167">
        <v>0</v>
      </c>
      <c r="L40" s="173">
        <f t="shared" ref="L40" si="5">ROUNDUP(SUM(I40:K40),0)</f>
        <v>2</v>
      </c>
      <c r="M40" s="478"/>
      <c r="N40" s="479"/>
      <c r="O40" s="479"/>
      <c r="P40" s="479"/>
    </row>
    <row r="41" spans="1:19" s="14" customFormat="1" ht="87" hidden="1" customHeight="1">
      <c r="A41" s="70"/>
      <c r="B41" s="235" t="s">
        <v>57</v>
      </c>
      <c r="C41" s="159"/>
      <c r="D41" s="236"/>
      <c r="E41" s="236"/>
      <c r="F41" s="182"/>
      <c r="G41" s="237"/>
      <c r="H41" s="238"/>
      <c r="I41" s="239"/>
      <c r="J41" s="237"/>
      <c r="K41" s="237"/>
      <c r="L41" s="231"/>
      <c r="M41" s="188"/>
      <c r="N41" s="74"/>
      <c r="O41" s="74"/>
      <c r="P41" s="74"/>
    </row>
    <row r="42" spans="1:19" s="64" customFormat="1" ht="33.75" thickBot="1">
      <c r="B42" s="17" t="s">
        <v>58</v>
      </c>
      <c r="G42" s="66"/>
      <c r="P42" s="67"/>
    </row>
    <row r="43" spans="1:19" s="268" customFormat="1" ht="120">
      <c r="A43" s="472" t="s">
        <v>59</v>
      </c>
      <c r="B43" s="473"/>
      <c r="C43" s="473"/>
      <c r="D43" s="473"/>
      <c r="E43" s="474"/>
      <c r="F43" s="278" t="s">
        <v>60</v>
      </c>
      <c r="G43" s="278" t="s">
        <v>61</v>
      </c>
      <c r="H43" s="475" t="s">
        <v>62</v>
      </c>
      <c r="I43" s="476"/>
      <c r="J43" s="280" t="s">
        <v>46</v>
      </c>
      <c r="K43" s="278" t="s">
        <v>63</v>
      </c>
      <c r="L43" s="278" t="s">
        <v>64</v>
      </c>
      <c r="M43" s="279" t="s">
        <v>65</v>
      </c>
      <c r="N43" s="279" t="s">
        <v>66</v>
      </c>
      <c r="O43" s="279" t="s">
        <v>67</v>
      </c>
      <c r="P43" s="279" t="s">
        <v>68</v>
      </c>
    </row>
    <row r="44" spans="1:19" s="7" customFormat="1" ht="126.75" customHeight="1">
      <c r="A44" s="281">
        <v>1</v>
      </c>
      <c r="B44" s="445" t="s">
        <v>69</v>
      </c>
      <c r="C44" s="446"/>
      <c r="D44" s="446"/>
      <c r="E44" s="447"/>
      <c r="F44" s="282" t="s">
        <v>40</v>
      </c>
      <c r="G44" s="353"/>
      <c r="H44" s="448" t="str">
        <f>$D$18</f>
        <v>JET BLACK</v>
      </c>
      <c r="I44" s="449"/>
      <c r="J44" s="272" t="s">
        <v>70</v>
      </c>
      <c r="K44" s="272">
        <f>$P$31</f>
        <v>5</v>
      </c>
      <c r="L44" s="283">
        <f>170/4500</f>
        <v>3.7777777777777778E-2</v>
      </c>
      <c r="M44" s="284">
        <f t="shared" ref="M44:M45" si="6">K44*L44</f>
        <v>0.18888888888888888</v>
      </c>
      <c r="N44" s="284"/>
      <c r="O44" s="285">
        <f t="shared" ref="O44" si="7">ROUNDUP(SUM(M44:N44),0)</f>
        <v>1</v>
      </c>
      <c r="P44" s="286"/>
    </row>
    <row r="45" spans="1:19" s="7" customFormat="1" ht="126.75" customHeight="1">
      <c r="A45" s="281">
        <v>2</v>
      </c>
      <c r="B45" s="445" t="s">
        <v>313</v>
      </c>
      <c r="C45" s="446"/>
      <c r="D45" s="446"/>
      <c r="E45" s="447"/>
      <c r="F45" s="282" t="s">
        <v>40</v>
      </c>
      <c r="G45" s="353"/>
      <c r="H45" s="448" t="str">
        <f t="shared" ref="H45:H47" si="8">$D$18</f>
        <v>JET BLACK</v>
      </c>
      <c r="I45" s="449"/>
      <c r="J45" s="272" t="s">
        <v>71</v>
      </c>
      <c r="K45" s="272">
        <f t="shared" ref="K45:K47" si="9">$P$31</f>
        <v>5</v>
      </c>
      <c r="L45" s="283">
        <v>1</v>
      </c>
      <c r="M45" s="284">
        <f t="shared" si="6"/>
        <v>5</v>
      </c>
      <c r="N45" s="284"/>
      <c r="O45" s="285">
        <f t="shared" ref="O45" si="10">SUM(M45:N45)</f>
        <v>5</v>
      </c>
      <c r="P45" s="286"/>
    </row>
    <row r="46" spans="1:19" s="7" customFormat="1" ht="126.75" customHeight="1">
      <c r="A46" s="281">
        <v>2</v>
      </c>
      <c r="B46" s="445" t="s">
        <v>314</v>
      </c>
      <c r="C46" s="446"/>
      <c r="D46" s="446"/>
      <c r="E46" s="447"/>
      <c r="F46" s="282" t="s">
        <v>40</v>
      </c>
      <c r="G46" s="353"/>
      <c r="H46" s="448" t="str">
        <f t="shared" si="8"/>
        <v>JET BLACK</v>
      </c>
      <c r="I46" s="449"/>
      <c r="J46" s="272" t="s">
        <v>71</v>
      </c>
      <c r="K46" s="272">
        <f t="shared" si="9"/>
        <v>5</v>
      </c>
      <c r="L46" s="283">
        <v>1</v>
      </c>
      <c r="M46" s="284">
        <f t="shared" ref="M46" si="11">K46*L46</f>
        <v>5</v>
      </c>
      <c r="N46" s="284"/>
      <c r="O46" s="285">
        <f t="shared" ref="O46" si="12">SUM(M46:N46)</f>
        <v>5</v>
      </c>
      <c r="P46" s="286"/>
    </row>
    <row r="47" spans="1:19" s="7" customFormat="1" ht="100.5" customHeight="1">
      <c r="A47" s="270">
        <v>3</v>
      </c>
      <c r="B47" s="464" t="s">
        <v>221</v>
      </c>
      <c r="C47" s="464"/>
      <c r="D47" s="464"/>
      <c r="E47" s="464"/>
      <c r="F47" s="287" t="s">
        <v>40</v>
      </c>
      <c r="G47" s="285"/>
      <c r="H47" s="448" t="str">
        <f t="shared" si="8"/>
        <v>JET BLACK</v>
      </c>
      <c r="I47" s="449"/>
      <c r="J47" s="272" t="s">
        <v>71</v>
      </c>
      <c r="K47" s="272">
        <f t="shared" si="9"/>
        <v>5</v>
      </c>
      <c r="L47" s="283">
        <v>1</v>
      </c>
      <c r="M47" s="284">
        <f t="shared" ref="M47" si="13">K47*L47</f>
        <v>5</v>
      </c>
      <c r="N47" s="284"/>
      <c r="O47" s="285">
        <f t="shared" ref="O47" si="14">SUM(M47:N47)</f>
        <v>5</v>
      </c>
      <c r="P47" s="286"/>
    </row>
    <row r="48" spans="1:19" s="64" customFormat="1" ht="43.15" hidden="1" customHeight="1">
      <c r="B48" s="17" t="s">
        <v>72</v>
      </c>
      <c r="G48" s="66"/>
      <c r="P48" s="67"/>
    </row>
    <row r="49" spans="1:16" s="7" customFormat="1" ht="92.25" hidden="1" customHeight="1">
      <c r="A49" s="281">
        <v>1</v>
      </c>
      <c r="B49" s="445" t="s">
        <v>73</v>
      </c>
      <c r="C49" s="446"/>
      <c r="D49" s="446"/>
      <c r="E49" s="447"/>
      <c r="F49" s="282" t="s">
        <v>74</v>
      </c>
      <c r="G49" s="353"/>
      <c r="H49" s="448" t="str">
        <f>H45</f>
        <v>JET BLACK</v>
      </c>
      <c r="I49" s="449"/>
      <c r="J49" s="272" t="s">
        <v>71</v>
      </c>
      <c r="K49" s="272">
        <f>$P$31</f>
        <v>5</v>
      </c>
      <c r="L49" s="283">
        <f>1/40</f>
        <v>2.5000000000000001E-2</v>
      </c>
      <c r="M49" s="284">
        <f t="shared" ref="M49:M63" si="15">K49*L49</f>
        <v>0.125</v>
      </c>
      <c r="N49" s="284"/>
      <c r="O49" s="285">
        <f>SUM(M49:N49)</f>
        <v>0.125</v>
      </c>
      <c r="P49" s="286"/>
    </row>
    <row r="50" spans="1:16" s="71" customFormat="1" ht="36.6" hidden="1" customHeight="1">
      <c r="A50" s="226">
        <v>2</v>
      </c>
      <c r="B50" s="440" t="s">
        <v>73</v>
      </c>
      <c r="C50" s="441"/>
      <c r="D50" s="441"/>
      <c r="E50" s="442"/>
      <c r="F50" s="223" t="s">
        <v>74</v>
      </c>
      <c r="G50" s="158"/>
      <c r="H50" s="443" t="e">
        <f>#REF!</f>
        <v>#REF!</v>
      </c>
      <c r="I50" s="444"/>
      <c r="J50" s="160" t="s">
        <v>71</v>
      </c>
      <c r="K50" s="160">
        <f t="shared" ref="K50:K60" si="16">$P$31</f>
        <v>5</v>
      </c>
      <c r="L50" s="156">
        <f>1/40</f>
        <v>2.5000000000000001E-2</v>
      </c>
      <c r="M50" s="157">
        <f t="shared" si="15"/>
        <v>0.125</v>
      </c>
      <c r="N50" s="157"/>
      <c r="O50" s="158">
        <f t="shared" ref="O50" si="17">SUM(M50:N50)</f>
        <v>0.125</v>
      </c>
      <c r="P50" s="225"/>
    </row>
    <row r="51" spans="1:16" s="7" customFormat="1" ht="92.25" hidden="1" customHeight="1">
      <c r="A51" s="281">
        <v>3</v>
      </c>
      <c r="B51" s="445" t="s">
        <v>75</v>
      </c>
      <c r="C51" s="446"/>
      <c r="D51" s="446"/>
      <c r="E51" s="447"/>
      <c r="F51" s="282" t="s">
        <v>76</v>
      </c>
      <c r="G51" s="353"/>
      <c r="H51" s="448" t="str">
        <f t="shared" ref="H51:H63" si="18">H49</f>
        <v>JET BLACK</v>
      </c>
      <c r="I51" s="449"/>
      <c r="J51" s="272" t="s">
        <v>71</v>
      </c>
      <c r="K51" s="272">
        <f t="shared" si="16"/>
        <v>5</v>
      </c>
      <c r="L51" s="283">
        <f>2/40</f>
        <v>0.05</v>
      </c>
      <c r="M51" s="284">
        <f t="shared" si="15"/>
        <v>0.25</v>
      </c>
      <c r="N51" s="284"/>
      <c r="O51" s="285">
        <f>SUM(M51:N51)-1</f>
        <v>-0.75</v>
      </c>
      <c r="P51" s="286"/>
    </row>
    <row r="52" spans="1:16" s="71" customFormat="1" ht="36.6" hidden="1" customHeight="1">
      <c r="A52" s="226">
        <v>4</v>
      </c>
      <c r="B52" s="440" t="s">
        <v>75</v>
      </c>
      <c r="C52" s="441"/>
      <c r="D52" s="441"/>
      <c r="E52" s="442"/>
      <c r="F52" s="223" t="s">
        <v>76</v>
      </c>
      <c r="G52" s="158"/>
      <c r="H52" s="443" t="e">
        <f t="shared" si="18"/>
        <v>#REF!</v>
      </c>
      <c r="I52" s="444"/>
      <c r="J52" s="160" t="s">
        <v>71</v>
      </c>
      <c r="K52" s="160">
        <f t="shared" si="16"/>
        <v>5</v>
      </c>
      <c r="L52" s="156">
        <f>2/40</f>
        <v>0.05</v>
      </c>
      <c r="M52" s="157">
        <f t="shared" si="15"/>
        <v>0.25</v>
      </c>
      <c r="N52" s="157"/>
      <c r="O52" s="158">
        <f>SUM(M52:N52)+1</f>
        <v>1.25</v>
      </c>
      <c r="P52" s="225"/>
    </row>
    <row r="53" spans="1:16" s="7" customFormat="1" ht="92.25" hidden="1" customHeight="1">
      <c r="A53" s="281">
        <v>5</v>
      </c>
      <c r="B53" s="445" t="s">
        <v>77</v>
      </c>
      <c r="C53" s="446"/>
      <c r="D53" s="446"/>
      <c r="E53" s="447"/>
      <c r="F53" s="282" t="s">
        <v>76</v>
      </c>
      <c r="G53" s="353"/>
      <c r="H53" s="448" t="str">
        <f t="shared" si="18"/>
        <v>JET BLACK</v>
      </c>
      <c r="I53" s="449"/>
      <c r="J53" s="272" t="s">
        <v>71</v>
      </c>
      <c r="K53" s="272">
        <f t="shared" si="16"/>
        <v>5</v>
      </c>
      <c r="L53" s="283">
        <f>1/40</f>
        <v>2.5000000000000001E-2</v>
      </c>
      <c r="M53" s="284">
        <f t="shared" si="15"/>
        <v>0.125</v>
      </c>
      <c r="N53" s="284"/>
      <c r="O53" s="285">
        <f t="shared" ref="O53:O63" si="19">SUM(M53:N53)</f>
        <v>0.125</v>
      </c>
      <c r="P53" s="286"/>
    </row>
    <row r="54" spans="1:16" s="71" customFormat="1" ht="36.6" hidden="1" customHeight="1">
      <c r="A54" s="226">
        <v>6</v>
      </c>
      <c r="B54" s="477" t="s">
        <v>77</v>
      </c>
      <c r="C54" s="477"/>
      <c r="D54" s="477"/>
      <c r="E54" s="477"/>
      <c r="F54" s="223" t="s">
        <v>76</v>
      </c>
      <c r="G54" s="158"/>
      <c r="H54" s="443" t="e">
        <f t="shared" si="18"/>
        <v>#REF!</v>
      </c>
      <c r="I54" s="444"/>
      <c r="J54" s="160" t="s">
        <v>71</v>
      </c>
      <c r="K54" s="160">
        <f t="shared" si="16"/>
        <v>5</v>
      </c>
      <c r="L54" s="156">
        <f>1/40</f>
        <v>2.5000000000000001E-2</v>
      </c>
      <c r="M54" s="157">
        <f t="shared" si="15"/>
        <v>0.125</v>
      </c>
      <c r="N54" s="157"/>
      <c r="O54" s="158">
        <f t="shared" si="19"/>
        <v>0.125</v>
      </c>
      <c r="P54" s="225"/>
    </row>
    <row r="55" spans="1:16" s="7" customFormat="1" ht="92.25" hidden="1" customHeight="1">
      <c r="A55" s="281">
        <v>7</v>
      </c>
      <c r="B55" s="445" t="s">
        <v>78</v>
      </c>
      <c r="C55" s="446"/>
      <c r="D55" s="446"/>
      <c r="E55" s="447"/>
      <c r="F55" s="282" t="s">
        <v>35</v>
      </c>
      <c r="G55" s="353"/>
      <c r="H55" s="448" t="str">
        <f t="shared" si="18"/>
        <v>JET BLACK</v>
      </c>
      <c r="I55" s="449"/>
      <c r="J55" s="272" t="s">
        <v>71</v>
      </c>
      <c r="K55" s="272">
        <f t="shared" si="16"/>
        <v>5</v>
      </c>
      <c r="L55" s="283">
        <v>1</v>
      </c>
      <c r="M55" s="284">
        <f t="shared" si="15"/>
        <v>5</v>
      </c>
      <c r="N55" s="284"/>
      <c r="O55" s="285">
        <f t="shared" si="19"/>
        <v>5</v>
      </c>
      <c r="P55" s="286"/>
    </row>
    <row r="56" spans="1:16" s="71" customFormat="1" ht="36.6" hidden="1" customHeight="1">
      <c r="A56" s="226">
        <v>8</v>
      </c>
      <c r="B56" s="477" t="s">
        <v>78</v>
      </c>
      <c r="C56" s="477"/>
      <c r="D56" s="477"/>
      <c r="E56" s="477"/>
      <c r="F56" s="223" t="s">
        <v>35</v>
      </c>
      <c r="G56" s="158"/>
      <c r="H56" s="443" t="e">
        <f t="shared" si="18"/>
        <v>#REF!</v>
      </c>
      <c r="I56" s="444"/>
      <c r="J56" s="160" t="s">
        <v>71</v>
      </c>
      <c r="K56" s="160">
        <f t="shared" si="16"/>
        <v>5</v>
      </c>
      <c r="L56" s="156">
        <v>1</v>
      </c>
      <c r="M56" s="157">
        <f t="shared" si="15"/>
        <v>5</v>
      </c>
      <c r="N56" s="157"/>
      <c r="O56" s="158">
        <f t="shared" si="19"/>
        <v>5</v>
      </c>
      <c r="P56" s="225"/>
    </row>
    <row r="57" spans="1:16" s="71" customFormat="1" ht="36.6" hidden="1" customHeight="1">
      <c r="A57" s="226">
        <v>9</v>
      </c>
      <c r="B57" s="509" t="s">
        <v>79</v>
      </c>
      <c r="C57" s="510"/>
      <c r="D57" s="510"/>
      <c r="E57" s="511"/>
      <c r="F57" s="223" t="s">
        <v>76</v>
      </c>
      <c r="G57" s="158"/>
      <c r="H57" s="443" t="str">
        <f t="shared" si="18"/>
        <v>JET BLACK</v>
      </c>
      <c r="I57" s="444"/>
      <c r="J57" s="160" t="s">
        <v>71</v>
      </c>
      <c r="K57" s="160">
        <f t="shared" si="16"/>
        <v>5</v>
      </c>
      <c r="L57" s="156">
        <v>1</v>
      </c>
      <c r="M57" s="157">
        <f t="shared" si="15"/>
        <v>5</v>
      </c>
      <c r="N57" s="157"/>
      <c r="O57" s="158">
        <f t="shared" si="19"/>
        <v>5</v>
      </c>
      <c r="P57" s="225"/>
    </row>
    <row r="58" spans="1:16" s="71" customFormat="1" ht="36.6" hidden="1" customHeight="1">
      <c r="A58" s="226">
        <v>10</v>
      </c>
      <c r="B58" s="509" t="s">
        <v>79</v>
      </c>
      <c r="C58" s="510"/>
      <c r="D58" s="510"/>
      <c r="E58" s="511"/>
      <c r="F58" s="223" t="s">
        <v>76</v>
      </c>
      <c r="G58" s="158"/>
      <c r="H58" s="443" t="e">
        <f t="shared" si="18"/>
        <v>#REF!</v>
      </c>
      <c r="I58" s="444"/>
      <c r="J58" s="160" t="s">
        <v>71</v>
      </c>
      <c r="K58" s="160">
        <f t="shared" si="16"/>
        <v>5</v>
      </c>
      <c r="L58" s="156">
        <v>1</v>
      </c>
      <c r="M58" s="157">
        <f t="shared" si="15"/>
        <v>5</v>
      </c>
      <c r="N58" s="157"/>
      <c r="O58" s="158">
        <f t="shared" si="19"/>
        <v>5</v>
      </c>
      <c r="P58" s="225"/>
    </row>
    <row r="59" spans="1:16" s="7" customFormat="1" ht="92.25" hidden="1" customHeight="1">
      <c r="A59" s="281">
        <v>11</v>
      </c>
      <c r="B59" s="445" t="s">
        <v>80</v>
      </c>
      <c r="C59" s="446"/>
      <c r="D59" s="446"/>
      <c r="E59" s="447"/>
      <c r="F59" s="282" t="s">
        <v>74</v>
      </c>
      <c r="G59" s="353"/>
      <c r="H59" s="448" t="e">
        <f>H56</f>
        <v>#REF!</v>
      </c>
      <c r="I59" s="449"/>
      <c r="J59" s="272" t="s">
        <v>71</v>
      </c>
      <c r="K59" s="272">
        <f t="shared" si="16"/>
        <v>5</v>
      </c>
      <c r="L59" s="283">
        <v>1</v>
      </c>
      <c r="M59" s="284">
        <f t="shared" ref="M59:M60" si="20">K59*L59</f>
        <v>5</v>
      </c>
      <c r="N59" s="284"/>
      <c r="O59" s="285">
        <f t="shared" ref="O59:O60" si="21">SUM(M59:N59)</f>
        <v>5</v>
      </c>
      <c r="P59" s="286"/>
    </row>
    <row r="60" spans="1:16" s="7" customFormat="1" ht="92.25" hidden="1" customHeight="1">
      <c r="A60" s="270">
        <v>12</v>
      </c>
      <c r="B60" s="462" t="s">
        <v>81</v>
      </c>
      <c r="C60" s="512"/>
      <c r="D60" s="512"/>
      <c r="E60" s="463"/>
      <c r="F60" s="287" t="s">
        <v>35</v>
      </c>
      <c r="G60" s="285"/>
      <c r="H60" s="448" t="e">
        <f t="shared" ref="H60" si="22">H58</f>
        <v>#REF!</v>
      </c>
      <c r="I60" s="449"/>
      <c r="J60" s="272" t="s">
        <v>71</v>
      </c>
      <c r="K60" s="272">
        <f t="shared" si="16"/>
        <v>5</v>
      </c>
      <c r="L60" s="283">
        <v>1</v>
      </c>
      <c r="M60" s="284">
        <f t="shared" si="20"/>
        <v>5</v>
      </c>
      <c r="N60" s="284"/>
      <c r="O60" s="285">
        <f t="shared" si="21"/>
        <v>5</v>
      </c>
      <c r="P60" s="288"/>
    </row>
    <row r="61" spans="1:16" s="71" customFormat="1" ht="36.6" hidden="1" customHeight="1">
      <c r="A61" s="226">
        <v>3</v>
      </c>
      <c r="B61" s="509" t="s">
        <v>82</v>
      </c>
      <c r="C61" s="510"/>
      <c r="D61" s="510"/>
      <c r="E61" s="511"/>
      <c r="F61" s="223" t="s">
        <v>74</v>
      </c>
      <c r="G61" s="158"/>
      <c r="H61" s="443" t="e">
        <f>H58</f>
        <v>#REF!</v>
      </c>
      <c r="I61" s="444"/>
      <c r="J61" s="160" t="s">
        <v>71</v>
      </c>
      <c r="K61" s="160">
        <f>K58</f>
        <v>5</v>
      </c>
      <c r="L61" s="156">
        <v>1</v>
      </c>
      <c r="M61" s="157">
        <f t="shared" si="15"/>
        <v>5</v>
      </c>
      <c r="N61" s="157"/>
      <c r="O61" s="158">
        <f t="shared" si="19"/>
        <v>5</v>
      </c>
      <c r="P61" s="225"/>
    </row>
    <row r="62" spans="1:16" s="71" customFormat="1" ht="36.6" hidden="1" customHeight="1">
      <c r="A62" s="146">
        <v>3</v>
      </c>
      <c r="B62" s="509" t="s">
        <v>81</v>
      </c>
      <c r="C62" s="510"/>
      <c r="D62" s="510"/>
      <c r="E62" s="511"/>
      <c r="F62" s="170" t="s">
        <v>35</v>
      </c>
      <c r="G62" s="158"/>
      <c r="H62" s="443" t="e">
        <f t="shared" si="18"/>
        <v>#REF!</v>
      </c>
      <c r="I62" s="444"/>
      <c r="J62" s="160" t="s">
        <v>71</v>
      </c>
      <c r="K62" s="160">
        <f t="shared" ref="K62:K63" si="23">K60</f>
        <v>5</v>
      </c>
      <c r="L62" s="156">
        <v>1</v>
      </c>
      <c r="M62" s="157">
        <f t="shared" si="15"/>
        <v>5</v>
      </c>
      <c r="N62" s="157"/>
      <c r="O62" s="158">
        <f t="shared" si="19"/>
        <v>5</v>
      </c>
      <c r="P62" s="234"/>
    </row>
    <row r="63" spans="1:16" s="71" customFormat="1" ht="36.6" hidden="1" customHeight="1">
      <c r="A63" s="146">
        <v>3</v>
      </c>
      <c r="B63" s="509" t="s">
        <v>81</v>
      </c>
      <c r="C63" s="510"/>
      <c r="D63" s="510"/>
      <c r="E63" s="511"/>
      <c r="F63" s="170" t="s">
        <v>35</v>
      </c>
      <c r="G63" s="158"/>
      <c r="H63" s="443" t="e">
        <f t="shared" si="18"/>
        <v>#REF!</v>
      </c>
      <c r="I63" s="444"/>
      <c r="J63" s="160" t="s">
        <v>71</v>
      </c>
      <c r="K63" s="160">
        <f t="shared" si="23"/>
        <v>5</v>
      </c>
      <c r="L63" s="156">
        <v>1</v>
      </c>
      <c r="M63" s="157">
        <f t="shared" si="15"/>
        <v>5</v>
      </c>
      <c r="N63" s="157"/>
      <c r="O63" s="158">
        <f t="shared" si="19"/>
        <v>5</v>
      </c>
      <c r="P63" s="234"/>
    </row>
    <row r="64" spans="1:16" s="174" customFormat="1" ht="24" customHeight="1">
      <c r="A64" s="159"/>
      <c r="B64" s="159"/>
      <c r="C64" s="159"/>
      <c r="D64" s="159"/>
      <c r="E64" s="159"/>
      <c r="F64" s="185"/>
      <c r="G64" s="187"/>
      <c r="H64" s="185"/>
      <c r="I64" s="185"/>
      <c r="J64" s="228"/>
      <c r="K64" s="182"/>
      <c r="L64" s="229"/>
      <c r="M64" s="230"/>
      <c r="N64" s="230"/>
      <c r="O64" s="231"/>
      <c r="P64" s="232"/>
    </row>
    <row r="65" spans="1:17" s="306" customFormat="1" ht="49.5" customHeight="1">
      <c r="A65" s="299"/>
      <c r="B65" s="309" t="s">
        <v>83</v>
      </c>
      <c r="C65" s="299"/>
      <c r="D65" s="299"/>
      <c r="E65" s="299"/>
      <c r="F65" s="300"/>
      <c r="G65" s="354"/>
      <c r="H65" s="300"/>
      <c r="I65" s="300"/>
      <c r="J65" s="301"/>
      <c r="K65" s="309" t="s">
        <v>84</v>
      </c>
      <c r="L65" s="302"/>
      <c r="M65" s="303"/>
      <c r="N65" s="303"/>
      <c r="O65" s="304"/>
      <c r="P65" s="305"/>
    </row>
    <row r="66" spans="1:17" s="307" customFormat="1" ht="49.5" customHeight="1">
      <c r="A66" s="307">
        <v>1</v>
      </c>
      <c r="B66" s="308" t="s">
        <v>85</v>
      </c>
      <c r="C66" s="309" t="s">
        <v>315</v>
      </c>
      <c r="D66" s="310"/>
      <c r="E66" s="310"/>
      <c r="F66" s="310"/>
      <c r="G66" s="311"/>
      <c r="H66" s="311"/>
      <c r="I66" s="311"/>
      <c r="J66" s="311"/>
      <c r="K66" s="312"/>
      <c r="L66" s="311"/>
      <c r="M66" s="311"/>
      <c r="N66" s="311"/>
      <c r="O66" s="311"/>
      <c r="P66" s="311"/>
    </row>
    <row r="67" spans="1:17" s="289" customFormat="1" ht="16.899999999999999" customHeight="1">
      <c r="A67" s="290"/>
      <c r="B67" s="290"/>
      <c r="C67" s="11"/>
      <c r="D67" s="11"/>
      <c r="E67" s="11"/>
      <c r="F67" s="11"/>
      <c r="G67" s="7"/>
      <c r="H67" s="7"/>
      <c r="I67" s="7"/>
      <c r="J67" s="7"/>
      <c r="K67" s="9"/>
      <c r="L67" s="7"/>
      <c r="M67" s="7"/>
      <c r="N67" s="7"/>
      <c r="O67" s="7"/>
      <c r="P67" s="7"/>
    </row>
    <row r="68" spans="1:17" s="5" customFormat="1" ht="60.75" customHeight="1">
      <c r="A68" s="289"/>
      <c r="B68" s="454" t="s">
        <v>86</v>
      </c>
      <c r="C68" s="455"/>
      <c r="D68" s="455"/>
      <c r="E68" s="455"/>
      <c r="F68" s="455"/>
      <c r="G68" s="455"/>
      <c r="H68" s="455"/>
      <c r="I68" s="456"/>
      <c r="J68" s="7"/>
      <c r="K68" s="9"/>
      <c r="L68" s="7"/>
      <c r="M68" s="7"/>
      <c r="N68" s="7"/>
      <c r="O68" s="7"/>
      <c r="P68" s="7"/>
      <c r="Q68" s="7"/>
    </row>
    <row r="69" spans="1:17" s="5" customFormat="1" ht="60.75" customHeight="1">
      <c r="A69" s="289"/>
      <c r="B69" s="291" t="s">
        <v>62</v>
      </c>
      <c r="C69" s="457" t="s">
        <v>87</v>
      </c>
      <c r="D69" s="458"/>
      <c r="E69" s="458"/>
      <c r="F69" s="458"/>
      <c r="G69" s="458"/>
      <c r="H69" s="458"/>
      <c r="I69" s="459"/>
      <c r="J69" s="7"/>
      <c r="K69" s="7"/>
      <c r="L69" s="7"/>
      <c r="M69" s="7"/>
      <c r="N69" s="7"/>
      <c r="O69" s="7"/>
      <c r="P69" s="7"/>
      <c r="Q69" s="7"/>
    </row>
    <row r="70" spans="1:17" s="5" customFormat="1" ht="96.75" customHeight="1">
      <c r="A70" s="289"/>
      <c r="B70" s="403" t="str">
        <f>D19</f>
        <v>JET BLACK</v>
      </c>
      <c r="C70" s="450" t="s">
        <v>316</v>
      </c>
      <c r="D70" s="451"/>
      <c r="E70" s="451"/>
      <c r="F70" s="451"/>
      <c r="G70" s="451"/>
      <c r="H70" s="451"/>
      <c r="I70" s="452"/>
      <c r="J70" s="7"/>
      <c r="K70" s="7"/>
      <c r="L70" s="7"/>
      <c r="M70" s="7"/>
      <c r="N70" s="7"/>
    </row>
    <row r="71" spans="1:17" s="5" customFormat="1" ht="51.75" customHeight="1">
      <c r="A71" s="289"/>
      <c r="B71" s="454" t="s">
        <v>88</v>
      </c>
      <c r="C71" s="455"/>
      <c r="D71" s="460"/>
      <c r="E71" s="460"/>
      <c r="F71" s="460"/>
      <c r="G71" s="460"/>
      <c r="H71" s="460"/>
      <c r="I71" s="461"/>
      <c r="J71" s="7"/>
      <c r="K71" s="7"/>
    </row>
    <row r="72" spans="1:17" s="5" customFormat="1" ht="51.75" customHeight="1">
      <c r="A72" s="289"/>
      <c r="B72" s="462"/>
      <c r="C72" s="463"/>
      <c r="D72" s="372" t="s">
        <v>27</v>
      </c>
      <c r="E72" s="372" t="s">
        <v>28</v>
      </c>
      <c r="F72" s="372" t="s">
        <v>29</v>
      </c>
      <c r="G72" s="372" t="s">
        <v>30</v>
      </c>
      <c r="H72" s="372" t="s">
        <v>31</v>
      </c>
      <c r="I72" s="372" t="s">
        <v>32</v>
      </c>
    </row>
    <row r="73" spans="1:17" s="5" customFormat="1" ht="172.5" customHeight="1">
      <c r="A73" s="289"/>
      <c r="B73" s="453" t="s">
        <v>317</v>
      </c>
      <c r="C73" s="453"/>
      <c r="D73" s="373" t="s">
        <v>318</v>
      </c>
      <c r="E73" s="373"/>
      <c r="F73" s="373" t="s">
        <v>318</v>
      </c>
      <c r="G73" s="373"/>
      <c r="H73" s="373" t="s">
        <v>318</v>
      </c>
      <c r="I73" s="373"/>
    </row>
    <row r="74" spans="1:17" s="307" customFormat="1" ht="49.5" customHeight="1">
      <c r="A74" s="313">
        <v>2</v>
      </c>
      <c r="B74" s="308" t="s">
        <v>89</v>
      </c>
      <c r="C74" s="313" t="s">
        <v>90</v>
      </c>
      <c r="D74" s="314"/>
      <c r="E74" s="314"/>
      <c r="F74" s="314"/>
      <c r="G74" s="311"/>
      <c r="H74" s="311"/>
      <c r="I74" s="311"/>
      <c r="J74" s="311"/>
      <c r="K74" s="312"/>
      <c r="L74" s="311"/>
      <c r="M74" s="311"/>
      <c r="N74" s="311"/>
      <c r="O74" s="311"/>
      <c r="P74" s="311"/>
    </row>
    <row r="75" spans="1:17" s="289" customFormat="1" ht="16.899999999999999" hidden="1" customHeight="1">
      <c r="A75" s="290"/>
      <c r="B75" s="290"/>
      <c r="C75" s="11"/>
      <c r="D75" s="11"/>
      <c r="E75" s="11"/>
      <c r="F75" s="11"/>
      <c r="G75" s="7"/>
      <c r="H75" s="7"/>
      <c r="I75" s="7"/>
      <c r="J75" s="7"/>
      <c r="K75" s="9"/>
      <c r="L75" s="7"/>
      <c r="M75" s="7"/>
      <c r="N75" s="7"/>
      <c r="O75" s="7"/>
      <c r="P75" s="7"/>
    </row>
    <row r="76" spans="1:17" s="5" customFormat="1" ht="34.5" hidden="1" customHeight="1">
      <c r="A76" s="289"/>
      <c r="B76" s="454" t="s">
        <v>86</v>
      </c>
      <c r="C76" s="455"/>
      <c r="D76" s="455"/>
      <c r="E76" s="455"/>
      <c r="F76" s="455"/>
      <c r="G76" s="455"/>
      <c r="H76" s="455"/>
      <c r="I76" s="456"/>
      <c r="J76" s="7"/>
      <c r="K76" s="9"/>
      <c r="L76" s="7"/>
      <c r="M76" s="7"/>
      <c r="N76" s="7"/>
      <c r="O76" s="7"/>
      <c r="P76" s="7"/>
      <c r="Q76" s="7"/>
    </row>
    <row r="77" spans="1:17" s="5" customFormat="1" ht="34.5" hidden="1" customHeight="1">
      <c r="A77" s="289"/>
      <c r="B77" s="291" t="s">
        <v>62</v>
      </c>
      <c r="C77" s="457" t="s">
        <v>91</v>
      </c>
      <c r="D77" s="458"/>
      <c r="E77" s="458"/>
      <c r="F77" s="458"/>
      <c r="G77" s="458"/>
      <c r="H77" s="458"/>
      <c r="I77" s="459"/>
      <c r="J77" s="7"/>
      <c r="K77" s="7"/>
      <c r="L77" s="7"/>
      <c r="M77" s="7"/>
      <c r="N77" s="7"/>
      <c r="O77" s="7"/>
      <c r="P77" s="7"/>
      <c r="Q77" s="7"/>
    </row>
    <row r="78" spans="1:17" s="5" customFormat="1" ht="88.9" hidden="1" customHeight="1">
      <c r="A78" s="289"/>
      <c r="B78" s="292" t="e">
        <f>#REF!</f>
        <v>#REF!</v>
      </c>
      <c r="C78" s="450" t="s">
        <v>92</v>
      </c>
      <c r="D78" s="451"/>
      <c r="E78" s="451"/>
      <c r="F78" s="451"/>
      <c r="G78" s="451"/>
      <c r="H78" s="451"/>
      <c r="I78" s="452"/>
      <c r="J78" s="7"/>
      <c r="K78" s="7"/>
      <c r="L78" s="7"/>
      <c r="M78" s="7"/>
      <c r="N78" s="7"/>
    </row>
    <row r="79" spans="1:17" s="5" customFormat="1" ht="121.9" hidden="1" customHeight="1">
      <c r="A79" s="289"/>
      <c r="B79" s="292" t="e">
        <f>#REF!</f>
        <v>#REF!</v>
      </c>
      <c r="C79" s="450" t="s">
        <v>93</v>
      </c>
      <c r="D79" s="451"/>
      <c r="E79" s="451"/>
      <c r="F79" s="451"/>
      <c r="G79" s="451"/>
      <c r="H79" s="451"/>
      <c r="I79" s="452"/>
      <c r="J79" s="7"/>
      <c r="K79" s="7"/>
      <c r="L79" s="7"/>
      <c r="M79" s="7"/>
      <c r="N79" s="7"/>
    </row>
    <row r="80" spans="1:17" s="5" customFormat="1" ht="34.5" hidden="1" customHeight="1">
      <c r="A80" s="289"/>
      <c r="B80" s="454" t="s">
        <v>88</v>
      </c>
      <c r="C80" s="455"/>
      <c r="D80" s="460"/>
      <c r="E80" s="460"/>
      <c r="F80" s="460"/>
      <c r="G80" s="460"/>
      <c r="H80" s="460"/>
      <c r="I80" s="461"/>
      <c r="J80" s="7"/>
      <c r="K80" s="7"/>
    </row>
    <row r="81" spans="1:17" s="5" customFormat="1" ht="34.5" hidden="1" customHeight="1">
      <c r="A81" s="289"/>
      <c r="B81" s="462"/>
      <c r="C81" s="463"/>
      <c r="D81" s="293" t="s">
        <v>27</v>
      </c>
      <c r="E81" s="293" t="s">
        <v>28</v>
      </c>
      <c r="F81" s="293" t="s">
        <v>29</v>
      </c>
      <c r="G81" s="293" t="s">
        <v>30</v>
      </c>
      <c r="H81" s="293" t="s">
        <v>31</v>
      </c>
      <c r="I81" s="293" t="s">
        <v>32</v>
      </c>
    </row>
    <row r="82" spans="1:17" s="5" customFormat="1" ht="120.6" hidden="1" customHeight="1">
      <c r="A82" s="289"/>
      <c r="B82" s="453" t="s">
        <v>94</v>
      </c>
      <c r="C82" s="453"/>
      <c r="D82" s="294" t="s">
        <v>95</v>
      </c>
      <c r="E82" s="294" t="s">
        <v>95</v>
      </c>
      <c r="F82" s="294" t="s">
        <v>95</v>
      </c>
      <c r="G82" s="294" t="s">
        <v>95</v>
      </c>
      <c r="H82" s="294" t="s">
        <v>95</v>
      </c>
      <c r="I82" s="294" t="s">
        <v>95</v>
      </c>
    </row>
    <row r="83" spans="1:17" s="307" customFormat="1" ht="49.5" customHeight="1">
      <c r="A83" s="313">
        <v>3</v>
      </c>
      <c r="B83" s="308" t="s">
        <v>96</v>
      </c>
      <c r="C83" s="314" t="s">
        <v>97</v>
      </c>
      <c r="D83" s="314"/>
      <c r="E83" s="314"/>
      <c r="F83" s="314"/>
      <c r="G83" s="311"/>
      <c r="H83" s="311"/>
      <c r="I83" s="311"/>
      <c r="J83" s="311"/>
      <c r="K83" s="312"/>
      <c r="L83" s="311"/>
      <c r="M83" s="311"/>
      <c r="N83" s="311"/>
      <c r="O83" s="311"/>
      <c r="P83" s="311"/>
    </row>
    <row r="84" spans="1:17" s="5" customFormat="1" ht="64.5" hidden="1" customHeight="1">
      <c r="A84" s="289"/>
      <c r="B84" s="291" t="s">
        <v>62</v>
      </c>
      <c r="C84" s="457" t="s">
        <v>98</v>
      </c>
      <c r="D84" s="458"/>
      <c r="E84" s="458"/>
      <c r="F84" s="458"/>
      <c r="G84" s="458"/>
      <c r="H84" s="458"/>
      <c r="I84" s="459"/>
      <c r="J84" s="7"/>
      <c r="K84" s="7"/>
      <c r="L84" s="7"/>
      <c r="M84" s="7"/>
      <c r="N84" s="7"/>
      <c r="O84" s="7"/>
      <c r="P84" s="7"/>
      <c r="Q84" s="7"/>
    </row>
    <row r="85" spans="1:17" s="5" customFormat="1" ht="153.75" hidden="1" customHeight="1">
      <c r="A85" s="289"/>
      <c r="B85" s="292" t="str">
        <f>D20</f>
        <v>JET BLACK</v>
      </c>
      <c r="C85" s="514" t="s">
        <v>99</v>
      </c>
      <c r="D85" s="515"/>
      <c r="E85" s="515"/>
      <c r="F85" s="515"/>
      <c r="G85" s="515"/>
      <c r="H85" s="515"/>
      <c r="I85" s="516"/>
      <c r="J85" s="7"/>
      <c r="K85" s="7"/>
      <c r="L85" s="7"/>
      <c r="M85" s="7"/>
      <c r="N85" s="7"/>
    </row>
    <row r="86" spans="1:17" s="310" customFormat="1" ht="49.5" customHeight="1">
      <c r="B86" s="517" t="s">
        <v>100</v>
      </c>
      <c r="C86" s="517"/>
      <c r="D86" s="517"/>
      <c r="E86" s="517"/>
      <c r="G86" s="311"/>
      <c r="M86" s="315"/>
      <c r="N86" s="316"/>
      <c r="O86" s="316"/>
      <c r="P86" s="315"/>
    </row>
    <row r="87" spans="1:17" s="310" customFormat="1" ht="49.5" customHeight="1">
      <c r="A87" s="307">
        <v>1</v>
      </c>
      <c r="B87" s="317" t="s">
        <v>101</v>
      </c>
      <c r="C87" s="307"/>
      <c r="D87" s="307"/>
      <c r="G87" s="311"/>
      <c r="L87" s="513"/>
      <c r="M87" s="513"/>
      <c r="N87" s="513"/>
      <c r="O87" s="513"/>
      <c r="P87" s="513"/>
    </row>
    <row r="88" spans="1:17" s="310" customFormat="1" ht="49.5" customHeight="1">
      <c r="A88" s="307">
        <v>2</v>
      </c>
      <c r="B88" s="317" t="s">
        <v>102</v>
      </c>
      <c r="C88" s="307"/>
      <c r="D88" s="307"/>
      <c r="G88" s="311"/>
      <c r="L88" s="513"/>
      <c r="M88" s="513"/>
      <c r="N88" s="513"/>
      <c r="O88" s="513"/>
      <c r="P88" s="513"/>
    </row>
    <row r="89" spans="1:17" s="310" customFormat="1" ht="49.5" customHeight="1">
      <c r="A89" s="307">
        <v>3</v>
      </c>
      <c r="B89" s="317" t="s">
        <v>103</v>
      </c>
      <c r="C89" s="307"/>
      <c r="D89" s="307"/>
      <c r="G89" s="311"/>
      <c r="L89" s="513"/>
      <c r="M89" s="513"/>
      <c r="N89" s="513"/>
      <c r="O89" s="513"/>
      <c r="P89" s="513"/>
    </row>
    <row r="90" spans="1:17" s="6" customFormat="1" ht="58.9" customHeight="1">
      <c r="A90" s="290"/>
      <c r="B90" s="295" t="s">
        <v>104</v>
      </c>
      <c r="C90" s="276" t="s">
        <v>27</v>
      </c>
      <c r="D90" s="276" t="s">
        <v>28</v>
      </c>
      <c r="E90" s="276" t="s">
        <v>29</v>
      </c>
      <c r="F90" s="276" t="s">
        <v>30</v>
      </c>
      <c r="G90" s="276" t="s">
        <v>31</v>
      </c>
      <c r="H90" s="276" t="s">
        <v>32</v>
      </c>
      <c r="I90" s="276" t="s">
        <v>33</v>
      </c>
      <c r="J90" s="296"/>
      <c r="K90" s="297"/>
      <c r="L90" s="297"/>
      <c r="M90" s="296"/>
    </row>
    <row r="91" spans="1:17" s="6" customFormat="1" ht="62.25" customHeight="1">
      <c r="A91" s="290"/>
      <c r="B91" s="295" t="s">
        <v>105</v>
      </c>
      <c r="C91" s="298">
        <f t="shared" ref="C91:H91" si="24">G31</f>
        <v>1</v>
      </c>
      <c r="D91" s="298">
        <f t="shared" si="24"/>
        <v>0</v>
      </c>
      <c r="E91" s="298">
        <f t="shared" si="24"/>
        <v>3</v>
      </c>
      <c r="F91" s="298">
        <f t="shared" si="24"/>
        <v>0</v>
      </c>
      <c r="G91" s="298">
        <f t="shared" si="24"/>
        <v>1</v>
      </c>
      <c r="H91" s="298">
        <f t="shared" si="24"/>
        <v>0</v>
      </c>
      <c r="I91" s="298">
        <f>SUM(C91:H91)</f>
        <v>5</v>
      </c>
      <c r="J91" s="296"/>
      <c r="K91" s="297"/>
      <c r="L91" s="297"/>
      <c r="M91" s="296"/>
    </row>
    <row r="92" spans="1:17" s="6" customFormat="1" ht="62.25" customHeight="1">
      <c r="A92" s="290"/>
      <c r="B92" s="374"/>
      <c r="C92" s="375"/>
      <c r="D92" s="375"/>
      <c r="E92" s="375"/>
      <c r="F92" s="375"/>
      <c r="G92" s="375"/>
      <c r="H92" s="375"/>
      <c r="I92" s="375"/>
      <c r="J92" s="296"/>
      <c r="K92" s="297"/>
      <c r="L92" s="297"/>
      <c r="M92" s="296"/>
    </row>
    <row r="93" spans="1:17" s="356" customFormat="1" ht="81" customHeight="1">
      <c r="A93" s="355"/>
      <c r="B93" s="438" t="s">
        <v>324</v>
      </c>
      <c r="C93" s="438"/>
      <c r="D93" s="438"/>
    </row>
    <row r="94" spans="1:17" s="357" customFormat="1" ht="59.25">
      <c r="B94" s="376" t="s">
        <v>416</v>
      </c>
      <c r="C94" s="376"/>
      <c r="D94" s="376"/>
      <c r="G94" s="174"/>
    </row>
    <row r="95" spans="1:17" s="357" customFormat="1" ht="59.25">
      <c r="B95" s="376" t="s">
        <v>325</v>
      </c>
      <c r="C95" s="376"/>
      <c r="D95" s="376"/>
      <c r="G95" s="174"/>
    </row>
    <row r="96" spans="1:17" s="357" customFormat="1" ht="33">
      <c r="G96" s="174"/>
    </row>
    <row r="97" spans="2:16" s="357" customFormat="1" ht="99.95" customHeight="1">
      <c r="B97" s="439" t="s">
        <v>326</v>
      </c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377"/>
    </row>
    <row r="98" spans="2:16" s="357" customFormat="1" ht="49.5">
      <c r="B98" s="437" t="s">
        <v>330</v>
      </c>
      <c r="C98" s="437"/>
      <c r="D98" s="437"/>
      <c r="E98" s="437"/>
      <c r="F98" s="437"/>
      <c r="G98" s="437"/>
      <c r="H98" s="437"/>
      <c r="I98" s="437"/>
      <c r="J98" s="437"/>
      <c r="K98" s="437"/>
      <c r="L98" s="437"/>
      <c r="M98" s="437"/>
      <c r="N98" s="437"/>
      <c r="O98" s="437"/>
      <c r="P98" s="377"/>
    </row>
    <row r="99" spans="2:16" s="357" customFormat="1" ht="49.5">
      <c r="B99" s="436" t="s">
        <v>329</v>
      </c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  <c r="O99" s="436"/>
    </row>
    <row r="100" spans="2:16" s="357" customFormat="1" ht="49.5">
      <c r="B100" s="435" t="s">
        <v>413</v>
      </c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</row>
    <row r="101" spans="2:16" s="357" customFormat="1" ht="49.5">
      <c r="B101" s="436" t="s">
        <v>327</v>
      </c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</row>
    <row r="102" spans="2:16" s="357" customFormat="1" ht="49.5">
      <c r="B102" s="435" t="s">
        <v>414</v>
      </c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</row>
    <row r="103" spans="2:16" s="357" customFormat="1" ht="49.5">
      <c r="B103" s="436" t="s">
        <v>328</v>
      </c>
      <c r="C103" s="436"/>
      <c r="D103" s="436"/>
      <c r="E103" s="436"/>
      <c r="F103" s="436"/>
      <c r="G103" s="436"/>
      <c r="H103" s="436"/>
      <c r="I103" s="436"/>
      <c r="J103" s="436"/>
      <c r="K103" s="436"/>
      <c r="L103" s="436"/>
      <c r="M103" s="436"/>
      <c r="N103" s="436"/>
      <c r="O103" s="436"/>
    </row>
    <row r="104" spans="2:16" s="357" customFormat="1" ht="49.5">
      <c r="B104" s="435" t="s">
        <v>415</v>
      </c>
      <c r="C104" s="435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</row>
    <row r="105" spans="2:16" s="357" customFormat="1" ht="33">
      <c r="G105" s="174"/>
    </row>
    <row r="106" spans="2:16" s="357" customFormat="1" ht="33">
      <c r="G106" s="174"/>
    </row>
    <row r="107" spans="2:16" s="357" customFormat="1" ht="33">
      <c r="G107" s="174"/>
    </row>
    <row r="108" spans="2:16" s="357" customFormat="1" ht="33">
      <c r="G108" s="174"/>
    </row>
    <row r="109" spans="2:16" s="357" customFormat="1" ht="33">
      <c r="G109" s="174"/>
    </row>
    <row r="110" spans="2:16" s="357" customFormat="1" ht="33">
      <c r="G110" s="174"/>
    </row>
    <row r="111" spans="2:16" s="357" customFormat="1" ht="33">
      <c r="G111" s="174"/>
    </row>
    <row r="112" spans="2:16" s="357" customFormat="1" ht="33">
      <c r="G112" s="174"/>
    </row>
  </sheetData>
  <mergeCells count="89">
    <mergeCell ref="B80:I80"/>
    <mergeCell ref="B81:C81"/>
    <mergeCell ref="B82:C82"/>
    <mergeCell ref="L87:P89"/>
    <mergeCell ref="C84:I84"/>
    <mergeCell ref="C85:I85"/>
    <mergeCell ref="B86:E86"/>
    <mergeCell ref="B57:E57"/>
    <mergeCell ref="H57:I57"/>
    <mergeCell ref="B58:E58"/>
    <mergeCell ref="H58:I58"/>
    <mergeCell ref="B63:E63"/>
    <mergeCell ref="H63:I63"/>
    <mergeCell ref="B60:E60"/>
    <mergeCell ref="H60:I60"/>
    <mergeCell ref="B61:E61"/>
    <mergeCell ref="H61:I61"/>
    <mergeCell ref="B62:E62"/>
    <mergeCell ref="H62:I62"/>
    <mergeCell ref="B59:E59"/>
    <mergeCell ref="H59:I59"/>
    <mergeCell ref="B54:E54"/>
    <mergeCell ref="H54:I54"/>
    <mergeCell ref="B55:E55"/>
    <mergeCell ref="H55:I55"/>
    <mergeCell ref="B56:E56"/>
    <mergeCell ref="H56:I56"/>
    <mergeCell ref="G5:L8"/>
    <mergeCell ref="B13:F13"/>
    <mergeCell ref="A34:C34"/>
    <mergeCell ref="M34:P34"/>
    <mergeCell ref="L11:P11"/>
    <mergeCell ref="D32:K32"/>
    <mergeCell ref="D8:F8"/>
    <mergeCell ref="M1:N1"/>
    <mergeCell ref="O1:P1"/>
    <mergeCell ref="M2:N2"/>
    <mergeCell ref="O2:P2"/>
    <mergeCell ref="M3:N3"/>
    <mergeCell ref="O3:P3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C77:I77"/>
    <mergeCell ref="C78:I78"/>
    <mergeCell ref="H44:I44"/>
    <mergeCell ref="B49:E49"/>
    <mergeCell ref="H49:I49"/>
    <mergeCell ref="H45:I45"/>
    <mergeCell ref="B44:E44"/>
    <mergeCell ref="B45:E45"/>
    <mergeCell ref="B46:E46"/>
    <mergeCell ref="H46:I46"/>
    <mergeCell ref="B47:E47"/>
    <mergeCell ref="H47:I47"/>
    <mergeCell ref="B52:E52"/>
    <mergeCell ref="H52:I52"/>
    <mergeCell ref="B53:E53"/>
    <mergeCell ref="H53:I53"/>
    <mergeCell ref="B93:D93"/>
    <mergeCell ref="B97:O97"/>
    <mergeCell ref="B99:O99"/>
    <mergeCell ref="B101:O101"/>
    <mergeCell ref="B50:E50"/>
    <mergeCell ref="H50:I50"/>
    <mergeCell ref="B51:E51"/>
    <mergeCell ref="H51:I51"/>
    <mergeCell ref="C79:I79"/>
    <mergeCell ref="B73:C73"/>
    <mergeCell ref="B68:I68"/>
    <mergeCell ref="C69:I69"/>
    <mergeCell ref="C70:I70"/>
    <mergeCell ref="B71:I71"/>
    <mergeCell ref="B72:C72"/>
    <mergeCell ref="B76:I76"/>
    <mergeCell ref="B104:O104"/>
    <mergeCell ref="B103:O103"/>
    <mergeCell ref="B98:O98"/>
    <mergeCell ref="B100:O100"/>
    <mergeCell ref="B102:O102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7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8"/>
  <sheetViews>
    <sheetView view="pageBreakPreview" topLeftCell="A14" zoomScale="40" zoomScaleNormal="40" zoomScaleSheetLayoutView="40" zoomScalePageLayoutView="13" workbookViewId="0">
      <selection activeCell="C69" sqref="C69:I69"/>
    </sheetView>
  </sheetViews>
  <sheetFormatPr defaultColWidth="9.140625" defaultRowHeight="24"/>
  <cols>
    <col min="1" max="1" width="56.42578125" style="121" customWidth="1"/>
    <col min="2" max="2" width="215.7109375" style="122" customWidth="1"/>
    <col min="3" max="3" width="94" style="122" hidden="1" customWidth="1"/>
    <col min="4" max="4" width="66.42578125" style="122" hidden="1" customWidth="1"/>
    <col min="5" max="5" width="9.140625" style="122" customWidth="1"/>
    <col min="6" max="16384" width="9.140625" style="122"/>
  </cols>
  <sheetData>
    <row r="1" spans="1:9" s="112" customFormat="1" ht="64.150000000000006" customHeight="1">
      <c r="A1" s="110"/>
      <c r="B1" s="111"/>
      <c r="C1" s="111"/>
      <c r="D1" s="111"/>
    </row>
    <row r="2" spans="1:9" s="112" customFormat="1" ht="49.15" customHeight="1">
      <c r="A2" s="111" t="str">
        <f>'[19]1. CUTTING '!B6</f>
        <v xml:space="preserve">JOB NUMBER:  </v>
      </c>
      <c r="B2" s="111" t="str">
        <f>'1. CUTTING'!D6</f>
        <v>R12  SS25  S2737</v>
      </c>
      <c r="C2" s="111"/>
      <c r="D2" s="111"/>
    </row>
    <row r="3" spans="1:9" s="112" customFormat="1" ht="49.15" customHeight="1">
      <c r="A3" s="113" t="str">
        <f>'[19]1. CUTTING '!B7</f>
        <v xml:space="preserve">STYLE NUMBER: </v>
      </c>
      <c r="B3" s="113" t="str">
        <f>'1. CUTTING'!D7</f>
        <v>R12-SS08</v>
      </c>
      <c r="C3" s="113"/>
      <c r="D3" s="113"/>
    </row>
    <row r="4" spans="1:9" s="112" customFormat="1" ht="49.15" customHeight="1">
      <c r="A4" s="113" t="str">
        <f>'[19]1. CUTTING '!B8</f>
        <v xml:space="preserve">STYLE NAME : </v>
      </c>
      <c r="B4" s="111" t="str">
        <f>'1. CUTTING'!D8</f>
        <v xml:space="preserve">Men's Cotton Relaxed T-Shirt </v>
      </c>
      <c r="C4" s="111"/>
      <c r="D4" s="111"/>
    </row>
    <row r="5" spans="1:9" s="112" customFormat="1" ht="75.95" customHeight="1">
      <c r="A5" s="114"/>
      <c r="B5" s="194" t="str">
        <f>'1. CUTTING'!A35</f>
        <v>JET BLACK</v>
      </c>
      <c r="C5" s="194" t="str">
        <f>'1. CUTTING'!D25</f>
        <v>BLACK</v>
      </c>
      <c r="D5" s="194" t="e">
        <f>'1. CUTTING'!#REF!</f>
        <v>#REF!</v>
      </c>
    </row>
    <row r="6" spans="1:9" s="116" customFormat="1" ht="40.5">
      <c r="A6" s="115" t="s">
        <v>106</v>
      </c>
      <c r="B6" s="218" t="str">
        <f t="shared" ref="B6:C6" si="0">B5</f>
        <v>JET BLACK</v>
      </c>
      <c r="C6" s="218" t="str">
        <f t="shared" si="0"/>
        <v>BLACK</v>
      </c>
      <c r="D6" s="218" t="e">
        <f t="shared" ref="D6" si="1">D5</f>
        <v>#REF!</v>
      </c>
    </row>
    <row r="7" spans="1:9" s="116" customFormat="1" ht="40.5">
      <c r="A7" s="117" t="s">
        <v>107</v>
      </c>
      <c r="B7" s="522" t="str">
        <f>'1. CUTTING'!L11</f>
        <v xml:space="preserve">SINGLE JERSEY_100% ORGANIC COTTON_SOLID_230_S0003	</v>
      </c>
      <c r="C7" s="523"/>
      <c r="D7" s="523"/>
    </row>
    <row r="8" spans="1:9" s="116" customFormat="1" ht="327" customHeight="1">
      <c r="A8" s="118" t="str">
        <f>'1. CUTTING'!D36</f>
        <v>VẢI CHÍNH + VIỀN CỔ</v>
      </c>
      <c r="B8" s="404" t="s">
        <v>417</v>
      </c>
      <c r="C8" s="181"/>
      <c r="D8" s="181"/>
      <c r="I8" s="119"/>
    </row>
    <row r="9" spans="1:9" s="116" customFormat="1" ht="81">
      <c r="A9" s="115" t="str">
        <f>'1. CUTTING'!B37</f>
        <v>RIB 1X1_100% ORGANIC COTTON</v>
      </c>
      <c r="B9" s="115" t="str">
        <f>'1. CUTTING'!E37</f>
        <v>JET BLACK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404" t="s">
        <v>417</v>
      </c>
      <c r="C10" s="181"/>
      <c r="D10" s="181"/>
    </row>
    <row r="11" spans="1:9" s="116" customFormat="1" ht="44.25" customHeight="1">
      <c r="A11" s="115" t="str">
        <f>'1. CUTTING'!B44</f>
        <v>CHỈ 40/2</v>
      </c>
      <c r="B11" s="233" t="str">
        <f>'1. CUTTING'!F44</f>
        <v>BLACK</v>
      </c>
      <c r="C11" s="233" t="e">
        <f>'1. CUTTING'!#REF!</f>
        <v>#REF!</v>
      </c>
      <c r="D11" s="233" t="e">
        <f>'1. CUTTING'!#REF!</f>
        <v>#REF!</v>
      </c>
    </row>
    <row r="12" spans="1:9" s="116" customFormat="1" ht="186.95" customHeight="1">
      <c r="A12" s="118" t="s">
        <v>108</v>
      </c>
      <c r="B12" s="189"/>
      <c r="C12" s="189" t="e">
        <f>'1. CUTTING'!#REF!</f>
        <v>#REF!</v>
      </c>
      <c r="D12" s="189"/>
    </row>
    <row r="13" spans="1:9" s="116" customFormat="1" ht="40.5">
      <c r="A13" s="115" t="str">
        <f>'1. CUTTING'!B45</f>
        <v>NHÃN ÉP +SIZE</v>
      </c>
      <c r="B13" s="518" t="str">
        <f>'1. CUTTING'!F45</f>
        <v>BLACK</v>
      </c>
      <c r="C13" s="519"/>
      <c r="D13" s="519"/>
    </row>
    <row r="14" spans="1:9" s="116" customFormat="1" ht="341.45" customHeight="1">
      <c r="A14" s="120" t="s">
        <v>319</v>
      </c>
      <c r="B14" s="520"/>
      <c r="C14" s="521"/>
      <c r="D14" s="521"/>
    </row>
    <row r="15" spans="1:9" s="116" customFormat="1" ht="40.5">
      <c r="A15" s="115" t="str">
        <f>'1. CUTTING'!$B$46</f>
        <v>DÂY TAPE</v>
      </c>
      <c r="B15" s="518" t="str">
        <f>'1. CUTTING'!F47</f>
        <v>BLACK</v>
      </c>
      <c r="C15" s="519"/>
      <c r="D15" s="519"/>
    </row>
    <row r="16" spans="1:9" s="116" customFormat="1" ht="341.45" customHeight="1">
      <c r="A16" s="120" t="s">
        <v>320</v>
      </c>
      <c r="B16" s="520"/>
      <c r="C16" s="521"/>
      <c r="D16" s="521"/>
    </row>
    <row r="17" spans="1:4" s="116" customFormat="1" ht="84" customHeight="1">
      <c r="A17" s="115" t="str">
        <f>'1. CUTTING'!$B$47</f>
        <v xml:space="preserve">NHÃN THÀNH PHẦN </v>
      </c>
      <c r="B17" s="518" t="s">
        <v>35</v>
      </c>
      <c r="C17" s="519"/>
      <c r="D17" s="519"/>
    </row>
    <row r="18" spans="1:4" s="116" customFormat="1" ht="341.45" customHeight="1">
      <c r="A18" s="120" t="s">
        <v>321</v>
      </c>
      <c r="B18" s="520"/>
      <c r="C18" s="521"/>
      <c r="D18" s="521"/>
    </row>
  </sheetData>
  <mergeCells count="7">
    <mergeCell ref="B17:D17"/>
    <mergeCell ref="B18:D18"/>
    <mergeCell ref="B7:D7"/>
    <mergeCell ref="B13:D13"/>
    <mergeCell ref="B14:D14"/>
    <mergeCell ref="B15:D15"/>
    <mergeCell ref="B16:D1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1992-3468-4A81-B85C-3539FF635DA7}">
  <dimension ref="A1:L24"/>
  <sheetViews>
    <sheetView view="pageBreakPreview" zoomScale="85" zoomScaleNormal="100" zoomScaleSheetLayoutView="85" workbookViewId="0">
      <selection activeCell="C69" sqref="C69:I69"/>
    </sheetView>
  </sheetViews>
  <sheetFormatPr defaultColWidth="9.140625" defaultRowHeight="15.75"/>
  <cols>
    <col min="1" max="1" width="9.7109375" style="366" customWidth="1"/>
    <col min="2" max="2" width="32.140625" style="366" customWidth="1"/>
    <col min="3" max="3" width="30.28515625" style="366" customWidth="1"/>
    <col min="4" max="4" width="45.7109375" style="367" customWidth="1"/>
    <col min="5" max="5" width="6.28515625" style="366" customWidth="1"/>
    <col min="6" max="6" width="6.42578125" style="366" customWidth="1"/>
    <col min="7" max="7" width="6.7109375" style="366" customWidth="1"/>
    <col min="8" max="8" width="6.85546875" style="366" customWidth="1"/>
    <col min="9" max="9" width="7" style="366" customWidth="1"/>
    <col min="10" max="11" width="6.85546875" style="366" customWidth="1"/>
    <col min="12" max="12" width="7" style="366" customWidth="1"/>
    <col min="13" max="16384" width="9.140625" style="366"/>
  </cols>
  <sheetData>
    <row r="1" spans="1:12" ht="2.1" customHeight="1"/>
    <row r="2" spans="1:12" ht="21.75" customHeight="1">
      <c r="A2" s="361" t="s">
        <v>226</v>
      </c>
      <c r="B2" s="361" t="s">
        <v>227</v>
      </c>
      <c r="C2" s="361" t="s">
        <v>228</v>
      </c>
      <c r="D2" s="361" t="s">
        <v>229</v>
      </c>
      <c r="E2" s="399" t="s">
        <v>334</v>
      </c>
      <c r="F2" s="399" t="s">
        <v>335</v>
      </c>
      <c r="G2" s="400" t="s">
        <v>407</v>
      </c>
      <c r="H2" s="400" t="s">
        <v>408</v>
      </c>
      <c r="I2" s="401" t="s">
        <v>409</v>
      </c>
      <c r="J2" s="402" t="s">
        <v>410</v>
      </c>
      <c r="K2" s="400" t="s">
        <v>411</v>
      </c>
      <c r="L2" s="400" t="s">
        <v>32</v>
      </c>
    </row>
    <row r="3" spans="1:12" ht="19.5" customHeight="1">
      <c r="A3" s="368" t="s">
        <v>230</v>
      </c>
      <c r="B3" s="362" t="s">
        <v>231</v>
      </c>
      <c r="C3" s="362" t="s">
        <v>232</v>
      </c>
      <c r="D3" s="362" t="s">
        <v>295</v>
      </c>
      <c r="E3" s="363">
        <v>-1</v>
      </c>
      <c r="F3" s="363">
        <v>1</v>
      </c>
      <c r="G3" s="363">
        <v>68</v>
      </c>
      <c r="H3" s="363">
        <v>70</v>
      </c>
      <c r="I3" s="365">
        <v>72</v>
      </c>
      <c r="J3" s="363">
        <v>74</v>
      </c>
      <c r="K3" s="363">
        <v>76</v>
      </c>
      <c r="L3" s="363">
        <v>78</v>
      </c>
    </row>
    <row r="4" spans="1:12" ht="19.5" customHeight="1">
      <c r="A4" s="368" t="s">
        <v>233</v>
      </c>
      <c r="B4" s="362" t="s">
        <v>234</v>
      </c>
      <c r="C4" s="362" t="s">
        <v>232</v>
      </c>
      <c r="D4" s="362" t="s">
        <v>296</v>
      </c>
      <c r="E4" s="363">
        <v>-1</v>
      </c>
      <c r="F4" s="363">
        <v>1</v>
      </c>
      <c r="G4" s="363">
        <v>68</v>
      </c>
      <c r="H4" s="363">
        <v>70</v>
      </c>
      <c r="I4" s="369">
        <v>72</v>
      </c>
      <c r="J4" s="363">
        <v>74</v>
      </c>
      <c r="K4" s="363">
        <v>76</v>
      </c>
      <c r="L4" s="363">
        <v>78</v>
      </c>
    </row>
    <row r="5" spans="1:12" ht="19.5" customHeight="1">
      <c r="A5" s="368" t="s">
        <v>235</v>
      </c>
      <c r="B5" s="362" t="s">
        <v>236</v>
      </c>
      <c r="C5" s="362" t="s">
        <v>237</v>
      </c>
      <c r="D5" s="362" t="s">
        <v>211</v>
      </c>
      <c r="E5" s="363">
        <v>-1</v>
      </c>
      <c r="F5" s="363">
        <v>1</v>
      </c>
      <c r="G5" s="363">
        <v>46</v>
      </c>
      <c r="H5" s="363">
        <v>47.5</v>
      </c>
      <c r="I5" s="369">
        <v>49</v>
      </c>
      <c r="J5" s="363">
        <v>50.5</v>
      </c>
      <c r="K5" s="363">
        <v>52</v>
      </c>
      <c r="L5" s="363">
        <v>53.5</v>
      </c>
    </row>
    <row r="6" spans="1:12" ht="19.5" customHeight="1">
      <c r="A6" s="368" t="s">
        <v>238</v>
      </c>
      <c r="B6" s="362" t="s">
        <v>297</v>
      </c>
      <c r="C6" s="362" t="s">
        <v>298</v>
      </c>
      <c r="D6" s="362" t="s">
        <v>239</v>
      </c>
      <c r="E6" s="363">
        <v>-0.5</v>
      </c>
      <c r="F6" s="363">
        <v>0.5</v>
      </c>
      <c r="G6" s="363">
        <v>14</v>
      </c>
      <c r="H6" s="363">
        <v>14.5</v>
      </c>
      <c r="I6" s="369">
        <v>15</v>
      </c>
      <c r="J6" s="363">
        <v>15.5</v>
      </c>
      <c r="K6" s="363">
        <v>16</v>
      </c>
      <c r="L6" s="363">
        <v>16.5</v>
      </c>
    </row>
    <row r="7" spans="1:12" ht="19.5" customHeight="1">
      <c r="A7" s="368" t="s">
        <v>240</v>
      </c>
      <c r="B7" s="362" t="s">
        <v>241</v>
      </c>
      <c r="C7" s="362" t="s">
        <v>242</v>
      </c>
      <c r="D7" s="362" t="s">
        <v>299</v>
      </c>
      <c r="E7" s="363">
        <v>-1</v>
      </c>
      <c r="F7" s="363">
        <v>1</v>
      </c>
      <c r="G7" s="363">
        <v>43</v>
      </c>
      <c r="H7" s="363">
        <v>44.5</v>
      </c>
      <c r="I7" s="369">
        <v>46</v>
      </c>
      <c r="J7" s="363">
        <v>47.5</v>
      </c>
      <c r="K7" s="363">
        <v>49</v>
      </c>
      <c r="L7" s="363">
        <v>50.5</v>
      </c>
    </row>
    <row r="8" spans="1:12" ht="19.5" customHeight="1">
      <c r="A8" s="368" t="s">
        <v>243</v>
      </c>
      <c r="B8" s="362" t="s">
        <v>244</v>
      </c>
      <c r="C8" s="362" t="s">
        <v>242</v>
      </c>
      <c r="D8" s="362" t="s">
        <v>245</v>
      </c>
      <c r="E8" s="363">
        <v>-1</v>
      </c>
      <c r="F8" s="363">
        <v>1</v>
      </c>
      <c r="G8" s="363">
        <v>43</v>
      </c>
      <c r="H8" s="363">
        <v>44.5</v>
      </c>
      <c r="I8" s="369">
        <v>46</v>
      </c>
      <c r="J8" s="363">
        <v>47.5</v>
      </c>
      <c r="K8" s="363">
        <v>49</v>
      </c>
      <c r="L8" s="363">
        <v>50.5</v>
      </c>
    </row>
    <row r="9" spans="1:12" ht="19.5" customHeight="1">
      <c r="A9" s="364" t="s">
        <v>246</v>
      </c>
      <c r="B9" s="362" t="s">
        <v>247</v>
      </c>
      <c r="C9" s="362" t="s">
        <v>248</v>
      </c>
      <c r="D9" s="362" t="s">
        <v>249</v>
      </c>
      <c r="E9" s="363">
        <v>-1</v>
      </c>
      <c r="F9" s="363">
        <v>1</v>
      </c>
      <c r="G9" s="363">
        <v>52</v>
      </c>
      <c r="H9" s="363">
        <v>55</v>
      </c>
      <c r="I9" s="369">
        <v>58</v>
      </c>
      <c r="J9" s="363">
        <v>61</v>
      </c>
      <c r="K9" s="363">
        <v>64</v>
      </c>
      <c r="L9" s="363">
        <v>67</v>
      </c>
    </row>
    <row r="10" spans="1:12" ht="19.5" customHeight="1">
      <c r="A10" s="368" t="s">
        <v>250</v>
      </c>
      <c r="B10" s="362" t="s">
        <v>251</v>
      </c>
      <c r="C10" s="362" t="s">
        <v>252</v>
      </c>
      <c r="D10" s="362" t="s">
        <v>300</v>
      </c>
      <c r="E10" s="363">
        <v>0</v>
      </c>
      <c r="F10" s="363">
        <v>0</v>
      </c>
      <c r="G10" s="363">
        <v>39</v>
      </c>
      <c r="H10" s="363">
        <v>40</v>
      </c>
      <c r="I10" s="369">
        <v>41</v>
      </c>
      <c r="J10" s="363">
        <v>42</v>
      </c>
      <c r="K10" s="363">
        <v>43</v>
      </c>
      <c r="L10" s="363">
        <v>44</v>
      </c>
    </row>
    <row r="11" spans="1:12" ht="19.5" customHeight="1">
      <c r="A11" s="364" t="s">
        <v>253</v>
      </c>
      <c r="B11" s="362" t="s">
        <v>254</v>
      </c>
      <c r="C11" s="362" t="s">
        <v>255</v>
      </c>
      <c r="D11" s="362" t="s">
        <v>256</v>
      </c>
      <c r="E11" s="363">
        <v>-1</v>
      </c>
      <c r="F11" s="363">
        <v>1</v>
      </c>
      <c r="G11" s="363">
        <v>49.5</v>
      </c>
      <c r="H11" s="363">
        <v>52.5</v>
      </c>
      <c r="I11" s="369">
        <v>55.5</v>
      </c>
      <c r="J11" s="363">
        <v>58.5</v>
      </c>
      <c r="K11" s="363">
        <v>61.5</v>
      </c>
      <c r="L11" s="363">
        <v>64.5</v>
      </c>
    </row>
    <row r="12" spans="1:12" ht="19.5" customHeight="1">
      <c r="A12" s="370" t="s">
        <v>257</v>
      </c>
      <c r="B12" s="362" t="s">
        <v>258</v>
      </c>
      <c r="C12" s="362" t="s">
        <v>259</v>
      </c>
      <c r="D12" s="362" t="s">
        <v>301</v>
      </c>
      <c r="E12" s="363">
        <v>-1</v>
      </c>
      <c r="F12" s="363">
        <v>1</v>
      </c>
      <c r="G12" s="363">
        <v>52</v>
      </c>
      <c r="H12" s="363">
        <v>55</v>
      </c>
      <c r="I12" s="369">
        <v>58</v>
      </c>
      <c r="J12" s="363">
        <v>61</v>
      </c>
      <c r="K12" s="363">
        <v>64</v>
      </c>
      <c r="L12" s="363">
        <v>67</v>
      </c>
    </row>
    <row r="13" spans="1:12" ht="19.5" customHeight="1">
      <c r="A13" s="364" t="s">
        <v>260</v>
      </c>
      <c r="B13" s="362" t="s">
        <v>261</v>
      </c>
      <c r="C13" s="371"/>
      <c r="D13" s="371" t="s">
        <v>302</v>
      </c>
      <c r="E13" s="363">
        <v>-0.3</v>
      </c>
      <c r="F13" s="363">
        <v>0.3</v>
      </c>
      <c r="G13" s="363">
        <v>2.5</v>
      </c>
      <c r="H13" s="363">
        <v>2.5</v>
      </c>
      <c r="I13" s="369">
        <v>2.5</v>
      </c>
      <c r="J13" s="363">
        <v>2.5</v>
      </c>
      <c r="K13" s="363">
        <v>2.5</v>
      </c>
      <c r="L13" s="363">
        <v>2.5</v>
      </c>
    </row>
    <row r="14" spans="1:12" ht="19.5" customHeight="1">
      <c r="A14" s="364" t="s">
        <v>262</v>
      </c>
      <c r="B14" s="362" t="s">
        <v>263</v>
      </c>
      <c r="C14" s="362" t="s">
        <v>264</v>
      </c>
      <c r="D14" s="362" t="s">
        <v>303</v>
      </c>
      <c r="E14" s="363">
        <v>-1</v>
      </c>
      <c r="F14" s="363">
        <v>1</v>
      </c>
      <c r="G14" s="363">
        <v>20.5</v>
      </c>
      <c r="H14" s="363">
        <v>21.5</v>
      </c>
      <c r="I14" s="369">
        <v>22.5</v>
      </c>
      <c r="J14" s="363">
        <v>23.5</v>
      </c>
      <c r="K14" s="363">
        <v>24.5</v>
      </c>
      <c r="L14" s="363">
        <v>25.5</v>
      </c>
    </row>
    <row r="15" spans="1:12" ht="19.5" customHeight="1">
      <c r="A15" s="368" t="s">
        <v>265</v>
      </c>
      <c r="B15" s="362" t="s">
        <v>266</v>
      </c>
      <c r="C15" s="362" t="s">
        <v>267</v>
      </c>
      <c r="D15" s="362" t="s">
        <v>268</v>
      </c>
      <c r="E15" s="363">
        <v>-1</v>
      </c>
      <c r="F15" s="363">
        <v>1</v>
      </c>
      <c r="G15" s="363">
        <v>20</v>
      </c>
      <c r="H15" s="363">
        <v>20.5</v>
      </c>
      <c r="I15" s="369">
        <v>21</v>
      </c>
      <c r="J15" s="363">
        <v>21.5</v>
      </c>
      <c r="K15" s="363">
        <v>22</v>
      </c>
      <c r="L15" s="363">
        <v>22.5</v>
      </c>
    </row>
    <row r="16" spans="1:12" ht="19.5" customHeight="1">
      <c r="A16" s="368" t="s">
        <v>269</v>
      </c>
      <c r="B16" s="362" t="s">
        <v>270</v>
      </c>
      <c r="C16" s="362" t="s">
        <v>271</v>
      </c>
      <c r="D16" s="362" t="s">
        <v>272</v>
      </c>
      <c r="E16" s="363">
        <v>-0.3</v>
      </c>
      <c r="F16" s="363">
        <v>0.3</v>
      </c>
      <c r="G16" s="363">
        <v>8</v>
      </c>
      <c r="H16" s="363">
        <v>8.5</v>
      </c>
      <c r="I16" s="369">
        <v>9</v>
      </c>
      <c r="J16" s="363">
        <v>9.5</v>
      </c>
      <c r="K16" s="363">
        <v>10</v>
      </c>
      <c r="L16" s="363">
        <v>10.5</v>
      </c>
    </row>
    <row r="17" spans="1:12" ht="19.5" customHeight="1">
      <c r="A17" s="368" t="s">
        <v>273</v>
      </c>
      <c r="B17" s="362" t="s">
        <v>274</v>
      </c>
      <c r="C17" s="362" t="s">
        <v>275</v>
      </c>
      <c r="D17" s="362" t="s">
        <v>276</v>
      </c>
      <c r="E17" s="363">
        <v>-0.3</v>
      </c>
      <c r="F17" s="363">
        <v>0.3</v>
      </c>
      <c r="G17" s="363">
        <v>2.5</v>
      </c>
      <c r="H17" s="363">
        <v>2.5</v>
      </c>
      <c r="I17" s="369">
        <v>2.5</v>
      </c>
      <c r="J17" s="363">
        <v>2.5</v>
      </c>
      <c r="K17" s="363">
        <v>2.5</v>
      </c>
      <c r="L17" s="363">
        <v>2.5</v>
      </c>
    </row>
    <row r="18" spans="1:12" ht="19.5" customHeight="1">
      <c r="A18" s="364" t="s">
        <v>277</v>
      </c>
      <c r="B18" s="362" t="s">
        <v>278</v>
      </c>
      <c r="C18" s="362" t="s">
        <v>279</v>
      </c>
      <c r="D18" s="362" t="s">
        <v>304</v>
      </c>
      <c r="E18" s="363">
        <v>-0.5</v>
      </c>
      <c r="F18" s="363">
        <v>0.5</v>
      </c>
      <c r="G18" s="363">
        <v>-2</v>
      </c>
      <c r="H18" s="363">
        <v>-1</v>
      </c>
      <c r="I18" s="369">
        <v>0</v>
      </c>
      <c r="J18" s="363">
        <v>1</v>
      </c>
      <c r="K18" s="363">
        <v>2</v>
      </c>
      <c r="L18" s="363">
        <v>3</v>
      </c>
    </row>
    <row r="19" spans="1:12" ht="19.5" customHeight="1">
      <c r="A19" s="364" t="s">
        <v>280</v>
      </c>
      <c r="B19" s="362" t="s">
        <v>305</v>
      </c>
      <c r="C19" s="362" t="s">
        <v>281</v>
      </c>
      <c r="D19" s="362" t="s">
        <v>306</v>
      </c>
      <c r="E19" s="363">
        <v>-0.5</v>
      </c>
      <c r="F19" s="363">
        <v>0.5</v>
      </c>
      <c r="G19" s="363">
        <v>10</v>
      </c>
      <c r="H19" s="363">
        <v>10.5</v>
      </c>
      <c r="I19" s="369">
        <v>11</v>
      </c>
      <c r="J19" s="363">
        <v>11.5</v>
      </c>
      <c r="K19" s="363">
        <v>12</v>
      </c>
      <c r="L19" s="363">
        <v>12.5</v>
      </c>
    </row>
    <row r="20" spans="1:12" ht="19.5" customHeight="1">
      <c r="A20" s="368" t="s">
        <v>282</v>
      </c>
      <c r="B20" s="362" t="s">
        <v>283</v>
      </c>
      <c r="C20" s="362" t="s">
        <v>284</v>
      </c>
      <c r="D20" s="362" t="s">
        <v>116</v>
      </c>
      <c r="E20" s="363">
        <v>-1</v>
      </c>
      <c r="F20" s="363">
        <v>1</v>
      </c>
      <c r="G20" s="363">
        <v>26</v>
      </c>
      <c r="H20" s="363">
        <v>27</v>
      </c>
      <c r="I20" s="369">
        <v>28</v>
      </c>
      <c r="J20" s="363">
        <v>29</v>
      </c>
      <c r="K20" s="363">
        <v>30</v>
      </c>
      <c r="L20" s="363">
        <v>31</v>
      </c>
    </row>
    <row r="21" spans="1:12" ht="19.5" customHeight="1">
      <c r="A21" s="368" t="s">
        <v>285</v>
      </c>
      <c r="B21" s="362" t="s">
        <v>286</v>
      </c>
      <c r="C21" s="362" t="s">
        <v>287</v>
      </c>
      <c r="D21" s="362" t="s">
        <v>288</v>
      </c>
      <c r="E21" s="363">
        <v>-1</v>
      </c>
      <c r="F21" s="363">
        <v>1</v>
      </c>
      <c r="G21" s="363">
        <v>20</v>
      </c>
      <c r="H21" s="363">
        <v>21</v>
      </c>
      <c r="I21" s="369">
        <v>22</v>
      </c>
      <c r="J21" s="363">
        <v>23</v>
      </c>
      <c r="K21" s="363">
        <v>24</v>
      </c>
      <c r="L21" s="363">
        <v>25</v>
      </c>
    </row>
    <row r="22" spans="1:12" ht="19.5" customHeight="1">
      <c r="A22" s="368" t="s">
        <v>289</v>
      </c>
      <c r="B22" s="362" t="s">
        <v>290</v>
      </c>
      <c r="C22" s="362" t="s">
        <v>291</v>
      </c>
      <c r="D22" s="362" t="s">
        <v>214</v>
      </c>
      <c r="E22" s="363">
        <v>-0.5</v>
      </c>
      <c r="F22" s="363">
        <v>0.5</v>
      </c>
      <c r="G22" s="363">
        <v>20</v>
      </c>
      <c r="H22" s="363">
        <v>20.5</v>
      </c>
      <c r="I22" s="369">
        <v>21</v>
      </c>
      <c r="J22" s="363">
        <v>21.5</v>
      </c>
      <c r="K22" s="363">
        <v>22</v>
      </c>
      <c r="L22" s="363">
        <v>22.5</v>
      </c>
    </row>
    <row r="23" spans="1:12" ht="19.5" customHeight="1">
      <c r="A23" s="368" t="s">
        <v>292</v>
      </c>
      <c r="B23" s="362" t="s">
        <v>293</v>
      </c>
      <c r="C23" s="362" t="s">
        <v>294</v>
      </c>
      <c r="D23" s="362" t="s">
        <v>307</v>
      </c>
      <c r="E23" s="363">
        <v>-0.3</v>
      </c>
      <c r="F23" s="363">
        <v>0.3</v>
      </c>
      <c r="G23" s="363">
        <v>-1</v>
      </c>
      <c r="H23" s="363">
        <v>-0.5</v>
      </c>
      <c r="I23" s="365">
        <v>0</v>
      </c>
      <c r="J23" s="363">
        <v>0.5</v>
      </c>
      <c r="K23" s="363">
        <v>1</v>
      </c>
      <c r="L23" s="363">
        <v>1.5</v>
      </c>
    </row>
    <row r="24" spans="1:12" ht="16.5" customHeight="1">
      <c r="A24" s="524" t="s">
        <v>308</v>
      </c>
      <c r="B24" s="525"/>
      <c r="C24" s="525"/>
      <c r="D24" s="525"/>
      <c r="E24" s="525"/>
      <c r="F24" s="525"/>
      <c r="G24" s="525"/>
      <c r="H24" s="525"/>
      <c r="I24" s="525"/>
      <c r="J24" s="525"/>
      <c r="K24" s="525"/>
      <c r="L24" s="526"/>
    </row>
  </sheetData>
  <mergeCells count="1">
    <mergeCell ref="A24:L24"/>
  </mergeCells>
  <conditionalFormatting sqref="B3:C4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82" orientation="landscape" r:id="rId1"/>
  <rowBreaks count="1" manualBreakCount="1">
    <brk id="24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1</xdr:col>
                    <xdr:colOff>66675</xdr:colOff>
                    <xdr:row>278</xdr:row>
                    <xdr:rowOff>47625</xdr:rowOff>
                  </from>
                  <to>
                    <xdr:col>1</xdr:col>
                    <xdr:colOff>323850</xdr:colOff>
                    <xdr:row>279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279</xdr:row>
                    <xdr:rowOff>104775</xdr:rowOff>
                  </from>
                  <to>
                    <xdr:col>1</xdr:col>
                    <xdr:colOff>323850</xdr:colOff>
                    <xdr:row>280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 moveWithCells="1">
                  <from>
                    <xdr:col>1</xdr:col>
                    <xdr:colOff>66675</xdr:colOff>
                    <xdr:row>300</xdr:row>
                    <xdr:rowOff>190500</xdr:rowOff>
                  </from>
                  <to>
                    <xdr:col>1</xdr:col>
                    <xdr:colOff>314325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Option Button 4">
              <controlPr defaultSize="0" autoFill="0" autoLine="0" autoPict="0">
                <anchor moveWithCells="1">
                  <from>
                    <xdr:col>1</xdr:col>
                    <xdr:colOff>66675</xdr:colOff>
                    <xdr:row>302</xdr:row>
                    <xdr:rowOff>76200</xdr:rowOff>
                  </from>
                  <to>
                    <xdr:col>1</xdr:col>
                    <xdr:colOff>295275</xdr:colOff>
                    <xdr:row>303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Option Button 5">
              <controlPr defaultSize="0" autoFill="0" autoLine="0" autoPict="0">
                <anchor moveWithCells="1">
                  <from>
                    <xdr:col>1</xdr:col>
                    <xdr:colOff>66675</xdr:colOff>
                    <xdr:row>303</xdr:row>
                    <xdr:rowOff>85725</xdr:rowOff>
                  </from>
                  <to>
                    <xdr:col>1</xdr:col>
                    <xdr:colOff>314325</xdr:colOff>
                    <xdr:row>304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40625" defaultRowHeight="16.5"/>
  <cols>
    <col min="1" max="1" width="8.42578125" style="76" customWidth="1"/>
    <col min="2" max="2" width="24.5703125" style="76" customWidth="1"/>
    <col min="3" max="3" width="26" style="76" customWidth="1"/>
    <col min="4" max="4" width="22.5703125" style="76" customWidth="1"/>
    <col min="5" max="5" width="26.140625" style="76" customWidth="1"/>
    <col min="6" max="6" width="18" style="76" customWidth="1"/>
    <col min="7" max="7" width="17.85546875" style="77" customWidth="1"/>
    <col min="8" max="8" width="16" style="76" customWidth="1"/>
    <col min="9" max="9" width="18.5703125" style="76" customWidth="1"/>
    <col min="10" max="10" width="16" style="76" customWidth="1"/>
    <col min="11" max="11" width="19" style="76" customWidth="1"/>
    <col min="12" max="12" width="18.85546875" style="76" customWidth="1"/>
    <col min="13" max="13" width="14.140625" style="76" customWidth="1"/>
    <col min="14" max="15" width="13.42578125" style="76" customWidth="1"/>
    <col min="16" max="16" width="20.85546875" style="76" customWidth="1"/>
    <col min="17" max="17" width="15" style="76" bestFit="1" customWidth="1"/>
    <col min="18" max="21" width="11.140625" style="76" bestFit="1" customWidth="1"/>
    <col min="22" max="22" width="9.140625" style="76" bestFit="1" customWidth="1"/>
    <col min="23" max="23" width="16.42578125" style="76" bestFit="1" customWidth="1"/>
    <col min="24" max="16384" width="9.140625" style="76"/>
  </cols>
  <sheetData>
    <row r="1" spans="1:16" s="4" customFormat="1" ht="29.4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86" t="s">
        <v>0</v>
      </c>
      <c r="N1" s="486" t="s">
        <v>0</v>
      </c>
      <c r="O1" s="566" t="s">
        <v>1</v>
      </c>
      <c r="P1" s="566"/>
    </row>
    <row r="2" spans="1:16" s="4" customFormat="1" ht="29.4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86" t="s">
        <v>2</v>
      </c>
      <c r="N2" s="486" t="s">
        <v>2</v>
      </c>
      <c r="O2" s="567" t="s">
        <v>3</v>
      </c>
      <c r="P2" s="567"/>
    </row>
    <row r="3" spans="1:16" s="4" customFormat="1" ht="29.4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86" t="s">
        <v>4</v>
      </c>
      <c r="N3" s="486" t="s">
        <v>4</v>
      </c>
      <c r="O3" s="568" t="s">
        <v>5</v>
      </c>
      <c r="P3" s="566"/>
    </row>
    <row r="4" spans="1:16" s="5" customFormat="1" ht="39.6" customHeight="1" thickBot="1">
      <c r="B4" s="6" t="s">
        <v>117</v>
      </c>
      <c r="G4" s="7"/>
    </row>
    <row r="5" spans="1:16" s="5" customFormat="1" ht="38.1" customHeight="1">
      <c r="B5" s="8" t="s">
        <v>7</v>
      </c>
      <c r="C5" s="8"/>
      <c r="D5" s="6"/>
      <c r="F5" s="9"/>
      <c r="G5" s="556" t="s">
        <v>118</v>
      </c>
      <c r="H5" s="557"/>
      <c r="I5" s="557"/>
      <c r="J5" s="557"/>
      <c r="K5" s="557"/>
      <c r="L5" s="558"/>
    </row>
    <row r="6" spans="1:16" s="10" customFormat="1" ht="38.1" customHeight="1">
      <c r="B6" s="11" t="s">
        <v>8</v>
      </c>
      <c r="C6" s="11"/>
      <c r="D6" s="12" t="s">
        <v>119</v>
      </c>
      <c r="E6" s="145"/>
      <c r="F6" s="11"/>
      <c r="G6" s="559"/>
      <c r="H6" s="560"/>
      <c r="I6" s="560"/>
      <c r="J6" s="560"/>
      <c r="K6" s="560"/>
      <c r="L6" s="561"/>
      <c r="M6" s="13"/>
      <c r="N6" s="13"/>
      <c r="O6" s="13"/>
      <c r="P6" s="13"/>
    </row>
    <row r="7" spans="1:16" s="10" customFormat="1" ht="38.1" customHeight="1">
      <c r="B7" s="11" t="s">
        <v>9</v>
      </c>
      <c r="C7" s="11"/>
      <c r="D7" s="12" t="s">
        <v>120</v>
      </c>
      <c r="E7" s="12"/>
      <c r="F7" s="11"/>
      <c r="G7" s="559"/>
      <c r="H7" s="560"/>
      <c r="I7" s="560"/>
      <c r="J7" s="560"/>
      <c r="K7" s="560"/>
      <c r="L7" s="561"/>
      <c r="M7" s="13"/>
      <c r="N7" s="13"/>
      <c r="O7" s="13"/>
      <c r="P7" s="13"/>
    </row>
    <row r="8" spans="1:16" s="10" customFormat="1" ht="38.1" customHeight="1" thickBot="1">
      <c r="B8" s="11" t="s">
        <v>10</v>
      </c>
      <c r="C8" s="11"/>
      <c r="D8" s="180" t="s">
        <v>121</v>
      </c>
      <c r="E8" s="153"/>
      <c r="F8" s="153"/>
      <c r="G8" s="562"/>
      <c r="H8" s="563"/>
      <c r="I8" s="563"/>
      <c r="J8" s="563"/>
      <c r="K8" s="563"/>
      <c r="L8" s="564"/>
      <c r="M8" s="13"/>
      <c r="N8" s="13"/>
      <c r="O8" s="13"/>
      <c r="P8" s="13"/>
    </row>
    <row r="9" spans="1:16" s="14" customFormat="1" ht="39">
      <c r="B9" s="15" t="s">
        <v>11</v>
      </c>
      <c r="C9" s="15"/>
      <c r="D9" s="166" t="s">
        <v>122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>
      <c r="B10" s="19" t="s">
        <v>12</v>
      </c>
      <c r="C10" s="19"/>
      <c r="D10" s="20" t="s">
        <v>123</v>
      </c>
      <c r="E10" s="20"/>
      <c r="F10" s="20"/>
      <c r="G10" s="21"/>
      <c r="H10" s="20"/>
      <c r="I10" s="22"/>
      <c r="J10" s="22" t="s">
        <v>13</v>
      </c>
      <c r="K10" s="22"/>
      <c r="L10" s="22" t="s">
        <v>124</v>
      </c>
      <c r="M10" s="23"/>
      <c r="N10" s="23"/>
      <c r="O10" s="23"/>
      <c r="P10" s="23"/>
    </row>
    <row r="11" spans="1:16" s="14" customFormat="1" ht="60.6" customHeight="1">
      <c r="B11" s="22" t="s">
        <v>14</v>
      </c>
      <c r="C11" s="22"/>
      <c r="D11" s="154"/>
      <c r="E11" s="155"/>
      <c r="F11" s="155"/>
      <c r="G11" s="24"/>
      <c r="H11" s="25"/>
      <c r="I11" s="22"/>
      <c r="J11" s="22" t="s">
        <v>15</v>
      </c>
      <c r="K11" s="22"/>
      <c r="L11" s="565" t="s">
        <v>125</v>
      </c>
      <c r="M11" s="565"/>
      <c r="N11" s="565"/>
      <c r="O11" s="565"/>
      <c r="P11" s="565"/>
    </row>
    <row r="12" spans="1:16" s="14" customFormat="1" ht="33">
      <c r="B12" s="22" t="s">
        <v>16</v>
      </c>
      <c r="C12" s="22"/>
      <c r="D12" s="26"/>
      <c r="E12" s="22"/>
      <c r="F12" s="22"/>
      <c r="G12" s="27"/>
      <c r="H12" s="28"/>
      <c r="I12" s="22"/>
      <c r="J12" s="203" t="s">
        <v>17</v>
      </c>
      <c r="L12" s="22" t="s">
        <v>126</v>
      </c>
      <c r="M12" s="22"/>
      <c r="N12" s="28"/>
      <c r="O12" s="28"/>
      <c r="P12" s="23"/>
    </row>
    <row r="13" spans="1:16" s="14" customFormat="1" ht="33">
      <c r="B13" s="553"/>
      <c r="C13" s="553"/>
      <c r="D13" s="553"/>
      <c r="E13" s="553"/>
      <c r="F13" s="553"/>
      <c r="G13" s="27"/>
      <c r="H13" s="28"/>
      <c r="I13" s="22"/>
      <c r="J13" s="22" t="s">
        <v>18</v>
      </c>
      <c r="K13" s="22"/>
      <c r="L13" s="22" t="s">
        <v>127</v>
      </c>
      <c r="M13" s="28"/>
      <c r="N13" s="23"/>
      <c r="O13" s="23"/>
      <c r="P13" s="28"/>
    </row>
    <row r="14" spans="1:16" s="14" customFormat="1" ht="33">
      <c r="B14" s="22" t="s">
        <v>20</v>
      </c>
      <c r="C14" s="22"/>
      <c r="D14" s="22" t="s">
        <v>21</v>
      </c>
      <c r="E14" s="22"/>
      <c r="F14" s="22"/>
      <c r="G14" s="29"/>
      <c r="H14" s="22"/>
      <c r="I14" s="22"/>
      <c r="J14" s="22" t="s">
        <v>22</v>
      </c>
      <c r="K14" s="22"/>
      <c r="L14" s="23" t="s">
        <v>128</v>
      </c>
      <c r="M14" s="23"/>
      <c r="N14" s="23"/>
      <c r="O14" s="23"/>
      <c r="P14" s="23"/>
    </row>
    <row r="15" spans="1:16" s="14" customFormat="1" ht="21" customHeight="1">
      <c r="B15" s="30" t="s">
        <v>23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450000000000003" customHeight="1">
      <c r="B17" s="34"/>
      <c r="C17" s="137" t="s">
        <v>24</v>
      </c>
      <c r="D17" s="137" t="s">
        <v>25</v>
      </c>
      <c r="E17" s="35" t="s">
        <v>26</v>
      </c>
      <c r="F17" s="35"/>
      <c r="G17" s="35" t="s">
        <v>111</v>
      </c>
      <c r="H17" s="35" t="s">
        <v>27</v>
      </c>
      <c r="I17" s="35" t="s">
        <v>28</v>
      </c>
      <c r="J17" s="35" t="s">
        <v>29</v>
      </c>
      <c r="K17" s="35" t="s">
        <v>30</v>
      </c>
      <c r="L17" s="35" t="s">
        <v>31</v>
      </c>
      <c r="M17" s="35"/>
      <c r="N17" s="35"/>
      <c r="O17" s="35"/>
      <c r="P17" s="139" t="s">
        <v>33</v>
      </c>
    </row>
    <row r="18" spans="2:22" s="5" customFormat="1" ht="35.450000000000003" customHeight="1">
      <c r="B18" s="138" t="s">
        <v>34</v>
      </c>
      <c r="C18" s="36"/>
      <c r="D18" s="37" t="s">
        <v>129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450000000000003" customHeight="1">
      <c r="B19" s="138" t="s">
        <v>36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450000000000003" customHeight="1">
      <c r="B20" s="141" t="s">
        <v>37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450000000000003" customHeight="1">
      <c r="B22" s="34"/>
      <c r="C22" s="137" t="s">
        <v>24</v>
      </c>
      <c r="D22" s="137" t="s">
        <v>25</v>
      </c>
      <c r="E22" s="35" t="s">
        <v>26</v>
      </c>
      <c r="F22" s="35"/>
      <c r="G22" s="35" t="s">
        <v>111</v>
      </c>
      <c r="H22" s="35" t="s">
        <v>27</v>
      </c>
      <c r="I22" s="35" t="s">
        <v>28</v>
      </c>
      <c r="J22" s="35" t="s">
        <v>29</v>
      </c>
      <c r="K22" s="35" t="s">
        <v>30</v>
      </c>
      <c r="L22" s="35" t="s">
        <v>31</v>
      </c>
      <c r="M22" s="35"/>
      <c r="N22" s="35"/>
      <c r="O22" s="35"/>
      <c r="P22" s="139" t="s">
        <v>33</v>
      </c>
    </row>
    <row r="23" spans="2:22" s="5" customFormat="1" ht="35.450000000000003" customHeight="1">
      <c r="B23" s="138" t="s">
        <v>34</v>
      </c>
      <c r="C23" s="36"/>
      <c r="D23" s="37" t="s">
        <v>130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450000000000003" customHeight="1">
      <c r="B24" s="138" t="s">
        <v>36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450000000000003" customHeight="1">
      <c r="B25" s="141" t="s">
        <v>37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450000000000003" customHeight="1">
      <c r="B27" s="34"/>
      <c r="C27" s="137" t="s">
        <v>24</v>
      </c>
      <c r="D27" s="137" t="s">
        <v>25</v>
      </c>
      <c r="E27" s="35" t="s">
        <v>26</v>
      </c>
      <c r="F27" s="35"/>
      <c r="G27" s="35" t="s">
        <v>111</v>
      </c>
      <c r="H27" s="35" t="s">
        <v>27</v>
      </c>
      <c r="I27" s="35" t="s">
        <v>28</v>
      </c>
      <c r="J27" s="35" t="s">
        <v>29</v>
      </c>
      <c r="K27" s="35" t="s">
        <v>30</v>
      </c>
      <c r="L27" s="35" t="s">
        <v>31</v>
      </c>
      <c r="M27" s="35"/>
      <c r="N27" s="35"/>
      <c r="O27" s="35"/>
      <c r="P27" s="139" t="s">
        <v>33</v>
      </c>
    </row>
    <row r="28" spans="2:22" s="5" customFormat="1" ht="35.450000000000003" customHeight="1">
      <c r="B28" s="138" t="s">
        <v>34</v>
      </c>
      <c r="C28" s="36"/>
      <c r="D28" s="37" t="s">
        <v>131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450000000000003" customHeight="1">
      <c r="B29" s="138" t="s">
        <v>36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450000000000003" customHeight="1">
      <c r="B30" s="141" t="s">
        <v>37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450000000000003" customHeight="1">
      <c r="B32" s="34"/>
      <c r="C32" s="137" t="s">
        <v>24</v>
      </c>
      <c r="D32" s="137" t="s">
        <v>25</v>
      </c>
      <c r="E32" s="35" t="s">
        <v>26</v>
      </c>
      <c r="F32" s="35"/>
      <c r="G32" s="35" t="s">
        <v>111</v>
      </c>
      <c r="H32" s="35" t="s">
        <v>27</v>
      </c>
      <c r="I32" s="35" t="s">
        <v>28</v>
      </c>
      <c r="J32" s="35" t="s">
        <v>29</v>
      </c>
      <c r="K32" s="35" t="s">
        <v>30</v>
      </c>
      <c r="L32" s="35" t="s">
        <v>31</v>
      </c>
      <c r="M32" s="35"/>
      <c r="N32" s="35"/>
      <c r="O32" s="35"/>
      <c r="P32" s="139" t="s">
        <v>33</v>
      </c>
    </row>
    <row r="33" spans="1:23" s="5" customFormat="1" ht="35.450000000000003" customHeight="1">
      <c r="B33" s="138" t="s">
        <v>34</v>
      </c>
      <c r="C33" s="36"/>
      <c r="D33" s="37" t="s">
        <v>132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450000000000003" customHeight="1">
      <c r="B34" s="138" t="s">
        <v>36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450000000000003" customHeight="1">
      <c r="B35" s="141" t="s">
        <v>37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41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42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75" thickBot="1">
      <c r="A40" s="554" t="s">
        <v>43</v>
      </c>
      <c r="B40" s="555"/>
      <c r="C40" s="555"/>
      <c r="D40" s="123" t="s">
        <v>44</v>
      </c>
      <c r="E40" s="124" t="s">
        <v>45</v>
      </c>
      <c r="F40" s="123" t="s">
        <v>46</v>
      </c>
      <c r="G40" s="125" t="s">
        <v>47</v>
      </c>
      <c r="H40" s="125" t="s">
        <v>48</v>
      </c>
      <c r="I40" s="125" t="s">
        <v>49</v>
      </c>
      <c r="J40" s="125" t="s">
        <v>50</v>
      </c>
      <c r="K40" s="125" t="s">
        <v>133</v>
      </c>
      <c r="L40" s="125" t="s">
        <v>52</v>
      </c>
      <c r="M40" s="570" t="s">
        <v>53</v>
      </c>
      <c r="N40" s="571"/>
      <c r="O40" s="571"/>
      <c r="P40" s="572"/>
    </row>
    <row r="41" spans="1:23" s="14" customFormat="1" ht="45.95" customHeight="1">
      <c r="A41" s="480" t="str">
        <f>D18</f>
        <v xml:space="preserve">DARKEST BLACK       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569"/>
    </row>
    <row r="42" spans="1:23" s="14" customFormat="1" ht="105.95" customHeight="1">
      <c r="A42" s="191">
        <v>1</v>
      </c>
      <c r="B42" s="477" t="str">
        <f>L11</f>
        <v>FRENCH TERRY 100% ORGANIC COTTON 430GSM</v>
      </c>
      <c r="C42" s="477"/>
      <c r="D42" s="146" t="s">
        <v>134</v>
      </c>
      <c r="E42" s="146" t="str">
        <f>A41</f>
        <v xml:space="preserve">DARKEST BLACK       </v>
      </c>
      <c r="F42" s="160" t="s">
        <v>29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478"/>
      <c r="N42" s="479"/>
      <c r="O42" s="479"/>
      <c r="P42" s="479"/>
    </row>
    <row r="43" spans="1:23" s="14" customFormat="1" ht="105.95" customHeight="1">
      <c r="A43" s="191">
        <v>2</v>
      </c>
      <c r="B43" s="477" t="s">
        <v>135</v>
      </c>
      <c r="C43" s="477"/>
      <c r="D43" s="146" t="s">
        <v>136</v>
      </c>
      <c r="E43" s="146" t="str">
        <f>E42</f>
        <v xml:space="preserve">DARKEST BLACK       </v>
      </c>
      <c r="F43" s="160" t="s">
        <v>29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478"/>
      <c r="N43" s="479"/>
      <c r="O43" s="479"/>
      <c r="P43" s="479"/>
    </row>
    <row r="44" spans="1:23" s="14" customFormat="1" ht="105.95" customHeight="1">
      <c r="A44" s="191">
        <v>3</v>
      </c>
      <c r="B44" s="477" t="s">
        <v>137</v>
      </c>
      <c r="C44" s="477"/>
      <c r="D44" s="146" t="s">
        <v>138</v>
      </c>
      <c r="E44" s="146" t="str">
        <f>E43</f>
        <v xml:space="preserve">DARKEST BLACK       </v>
      </c>
      <c r="F44" s="160" t="s">
        <v>29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478"/>
      <c r="N44" s="479"/>
      <c r="O44" s="479"/>
      <c r="P44" s="479"/>
    </row>
    <row r="45" spans="1:23" s="14" customFormat="1" ht="45.95" customHeight="1">
      <c r="A45" s="479" t="str">
        <f>D23</f>
        <v xml:space="preserve">HYPER LILAC         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</row>
    <row r="46" spans="1:23" s="14" customFormat="1" ht="105.95" customHeight="1">
      <c r="A46" s="191">
        <v>1</v>
      </c>
      <c r="B46" s="477" t="str">
        <f>L11</f>
        <v>FRENCH TERRY 100% ORGANIC COTTON 430GSM</v>
      </c>
      <c r="C46" s="477"/>
      <c r="D46" s="146" t="s">
        <v>134</v>
      </c>
      <c r="E46" s="146" t="str">
        <f>A45</f>
        <v xml:space="preserve">HYPER LILAC         </v>
      </c>
      <c r="F46" s="160" t="s">
        <v>29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478"/>
      <c r="N46" s="479"/>
      <c r="O46" s="479"/>
      <c r="P46" s="479"/>
    </row>
    <row r="47" spans="1:23" s="14" customFormat="1" ht="105.95" customHeight="1">
      <c r="A47" s="191">
        <v>2</v>
      </c>
      <c r="B47" s="477" t="s">
        <v>135</v>
      </c>
      <c r="C47" s="477"/>
      <c r="D47" s="146" t="s">
        <v>136</v>
      </c>
      <c r="E47" s="146" t="str">
        <f>E46</f>
        <v xml:space="preserve">HYPER LILAC         </v>
      </c>
      <c r="F47" s="160" t="s">
        <v>29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478"/>
      <c r="N47" s="479"/>
      <c r="O47" s="479"/>
      <c r="P47" s="479"/>
    </row>
    <row r="48" spans="1:23" s="14" customFormat="1" ht="105.95" customHeight="1">
      <c r="A48" s="191">
        <v>3</v>
      </c>
      <c r="B48" s="477" t="s">
        <v>137</v>
      </c>
      <c r="C48" s="477"/>
      <c r="D48" s="146" t="s">
        <v>138</v>
      </c>
      <c r="E48" s="146" t="str">
        <f>E47</f>
        <v xml:space="preserve">HYPER LILAC         </v>
      </c>
      <c r="F48" s="160" t="s">
        <v>29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478"/>
      <c r="N48" s="479"/>
      <c r="O48" s="479"/>
      <c r="P48" s="479"/>
    </row>
    <row r="49" spans="1:16" s="14" customFormat="1" ht="45.95" customHeight="1">
      <c r="A49" s="479" t="str">
        <f>D28</f>
        <v xml:space="preserve">ATOMIC BLASTER      </v>
      </c>
      <c r="B49" s="479"/>
      <c r="C49" s="479"/>
      <c r="D49" s="479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</row>
    <row r="50" spans="1:16" s="14" customFormat="1" ht="105.95" customHeight="1">
      <c r="A50" s="191">
        <v>1</v>
      </c>
      <c r="B50" s="477" t="str">
        <f>L11</f>
        <v>FRENCH TERRY 100% ORGANIC COTTON 430GSM</v>
      </c>
      <c r="C50" s="477"/>
      <c r="D50" s="146" t="s">
        <v>134</v>
      </c>
      <c r="E50" s="146" t="str">
        <f>A49</f>
        <v xml:space="preserve">ATOMIC BLASTER      </v>
      </c>
      <c r="F50" s="160" t="s">
        <v>29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478"/>
      <c r="N50" s="479"/>
      <c r="O50" s="479"/>
      <c r="P50" s="479"/>
    </row>
    <row r="51" spans="1:16" s="14" customFormat="1" ht="105.95" customHeight="1">
      <c r="A51" s="191">
        <v>2</v>
      </c>
      <c r="B51" s="477" t="s">
        <v>135</v>
      </c>
      <c r="C51" s="477"/>
      <c r="D51" s="146" t="s">
        <v>136</v>
      </c>
      <c r="E51" s="146" t="str">
        <f>E50</f>
        <v xml:space="preserve">ATOMIC BLASTER      </v>
      </c>
      <c r="F51" s="160" t="s">
        <v>29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478"/>
      <c r="N51" s="479"/>
      <c r="O51" s="479"/>
      <c r="P51" s="479"/>
    </row>
    <row r="52" spans="1:16" s="14" customFormat="1" ht="105.95" customHeight="1">
      <c r="A52" s="191">
        <v>3</v>
      </c>
      <c r="B52" s="477" t="s">
        <v>137</v>
      </c>
      <c r="C52" s="477"/>
      <c r="D52" s="146" t="s">
        <v>138</v>
      </c>
      <c r="E52" s="146" t="str">
        <f>E51</f>
        <v xml:space="preserve">ATOMIC BLASTER      </v>
      </c>
      <c r="F52" s="160" t="s">
        <v>29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478"/>
      <c r="N52" s="479"/>
      <c r="O52" s="479"/>
      <c r="P52" s="479"/>
    </row>
    <row r="53" spans="1:16" s="14" customFormat="1" ht="45.95" customHeight="1">
      <c r="A53" s="479" t="str">
        <f>D33</f>
        <v xml:space="preserve">OPTIC WHITE         </v>
      </c>
      <c r="B53" s="479"/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</row>
    <row r="54" spans="1:16" s="14" customFormat="1" ht="105.95" customHeight="1">
      <c r="A54" s="191">
        <v>1</v>
      </c>
      <c r="B54" s="477" t="str">
        <f>L11</f>
        <v>FRENCH TERRY 100% ORGANIC COTTON 430GSM</v>
      </c>
      <c r="C54" s="477"/>
      <c r="D54" s="146" t="s">
        <v>134</v>
      </c>
      <c r="E54" s="146" t="str">
        <f>A53</f>
        <v xml:space="preserve">OPTIC WHITE         </v>
      </c>
      <c r="F54" s="160" t="s">
        <v>29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478"/>
      <c r="N54" s="479"/>
      <c r="O54" s="479"/>
      <c r="P54" s="479"/>
    </row>
    <row r="55" spans="1:16" s="14" customFormat="1" ht="105.95" customHeight="1">
      <c r="A55" s="191">
        <v>2</v>
      </c>
      <c r="B55" s="477" t="s">
        <v>135</v>
      </c>
      <c r="C55" s="477"/>
      <c r="D55" s="146" t="s">
        <v>136</v>
      </c>
      <c r="E55" s="146" t="str">
        <f>E54</f>
        <v xml:space="preserve">OPTIC WHITE         </v>
      </c>
      <c r="F55" s="160" t="s">
        <v>29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478"/>
      <c r="N55" s="479"/>
      <c r="O55" s="479"/>
      <c r="P55" s="479"/>
    </row>
    <row r="56" spans="1:16" s="14" customFormat="1" ht="105.95" customHeight="1">
      <c r="A56" s="191">
        <v>3</v>
      </c>
      <c r="B56" s="477" t="s">
        <v>137</v>
      </c>
      <c r="C56" s="477"/>
      <c r="D56" s="146" t="s">
        <v>138</v>
      </c>
      <c r="E56" s="146" t="str">
        <f>E55</f>
        <v xml:space="preserve">OPTIC WHITE         </v>
      </c>
      <c r="F56" s="160" t="s">
        <v>29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478"/>
      <c r="N56" s="479"/>
      <c r="O56" s="479"/>
      <c r="P56" s="479"/>
    </row>
    <row r="57" spans="1:16" s="62" customFormat="1" ht="20.100000000000001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58</v>
      </c>
      <c r="C58" s="65"/>
      <c r="D58" s="65"/>
      <c r="E58" s="65"/>
      <c r="G58" s="66"/>
      <c r="P58" s="67"/>
    </row>
    <row r="59" spans="1:16" s="78" customFormat="1" ht="96">
      <c r="A59" s="573" t="s">
        <v>59</v>
      </c>
      <c r="B59" s="574"/>
      <c r="C59" s="574"/>
      <c r="D59" s="574"/>
      <c r="E59" s="575"/>
      <c r="F59" s="126" t="s">
        <v>60</v>
      </c>
      <c r="G59" s="126" t="s">
        <v>61</v>
      </c>
      <c r="H59" s="551" t="s">
        <v>62</v>
      </c>
      <c r="I59" s="552"/>
      <c r="J59" s="127" t="s">
        <v>46</v>
      </c>
      <c r="K59" s="126" t="s">
        <v>63</v>
      </c>
      <c r="L59" s="126" t="s">
        <v>64</v>
      </c>
      <c r="M59" s="128" t="s">
        <v>65</v>
      </c>
      <c r="N59" s="128" t="s">
        <v>66</v>
      </c>
      <c r="O59" s="128" t="s">
        <v>67</v>
      </c>
      <c r="P59" s="128" t="s">
        <v>68</v>
      </c>
    </row>
    <row r="60" spans="1:16" s="71" customFormat="1" ht="96.6" customHeight="1">
      <c r="A60" s="146">
        <v>1</v>
      </c>
      <c r="B60" s="509" t="s">
        <v>69</v>
      </c>
      <c r="C60" s="510"/>
      <c r="D60" s="510"/>
      <c r="E60" s="511"/>
      <c r="F60" s="170" t="str">
        <f>$A$41</f>
        <v xml:space="preserve">DARKEST BLACK       </v>
      </c>
      <c r="G60" s="204"/>
      <c r="H60" s="443" t="str">
        <f>$A$41</f>
        <v xml:space="preserve">DARKEST BLACK       </v>
      </c>
      <c r="I60" s="444"/>
      <c r="J60" s="160" t="s">
        <v>70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47"/>
    </row>
    <row r="61" spans="1:16" s="71" customFormat="1" ht="96.6" customHeight="1">
      <c r="A61" s="146">
        <v>1</v>
      </c>
      <c r="B61" s="509" t="s">
        <v>69</v>
      </c>
      <c r="C61" s="510"/>
      <c r="D61" s="510"/>
      <c r="E61" s="511"/>
      <c r="F61" s="170" t="str">
        <f>$A$45</f>
        <v xml:space="preserve">HYPER LILAC         </v>
      </c>
      <c r="G61" s="204"/>
      <c r="H61" s="443" t="str">
        <f>$A$45</f>
        <v xml:space="preserve">HYPER LILAC         </v>
      </c>
      <c r="I61" s="444"/>
      <c r="J61" s="160" t="s">
        <v>70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48"/>
    </row>
    <row r="62" spans="1:16" s="71" customFormat="1" ht="96.6" customHeight="1">
      <c r="A62" s="146">
        <v>1</v>
      </c>
      <c r="B62" s="509" t="s">
        <v>69</v>
      </c>
      <c r="C62" s="510"/>
      <c r="D62" s="510"/>
      <c r="E62" s="511"/>
      <c r="F62" s="170" t="str">
        <f>$D$28</f>
        <v xml:space="preserve">ATOMIC BLASTER      </v>
      </c>
      <c r="G62" s="204"/>
      <c r="H62" s="443" t="str">
        <f>$A$49</f>
        <v xml:space="preserve">ATOMIC BLASTER      </v>
      </c>
      <c r="I62" s="444"/>
      <c r="J62" s="160" t="s">
        <v>70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48"/>
    </row>
    <row r="63" spans="1:16" s="71" customFormat="1" ht="96.6" customHeight="1">
      <c r="A63" s="146">
        <v>1</v>
      </c>
      <c r="B63" s="509" t="s">
        <v>69</v>
      </c>
      <c r="C63" s="510"/>
      <c r="D63" s="510"/>
      <c r="E63" s="511"/>
      <c r="F63" s="170" t="str">
        <f>$E$54</f>
        <v xml:space="preserve">OPTIC WHITE         </v>
      </c>
      <c r="G63" s="204"/>
      <c r="H63" s="443" t="str">
        <f>$A$53</f>
        <v xml:space="preserve">OPTIC WHITE         </v>
      </c>
      <c r="I63" s="444"/>
      <c r="J63" s="160" t="s">
        <v>70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49"/>
    </row>
    <row r="64" spans="1:16" s="71" customFormat="1" ht="71.45" customHeight="1">
      <c r="A64" s="146">
        <v>2</v>
      </c>
      <c r="B64" s="509" t="s">
        <v>139</v>
      </c>
      <c r="C64" s="510"/>
      <c r="D64" s="510"/>
      <c r="E64" s="511"/>
      <c r="F64" s="211" t="s">
        <v>140</v>
      </c>
      <c r="G64" s="546" t="s">
        <v>141</v>
      </c>
      <c r="H64" s="531" t="str">
        <f>$A$41</f>
        <v xml:space="preserve">DARKEST BLACK       </v>
      </c>
      <c r="I64" s="531"/>
      <c r="J64" s="160" t="s">
        <v>71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42"/>
    </row>
    <row r="65" spans="1:16" s="71" customFormat="1" ht="71.45" customHeight="1">
      <c r="A65" s="146">
        <v>2</v>
      </c>
      <c r="B65" s="509" t="s">
        <v>139</v>
      </c>
      <c r="C65" s="510"/>
      <c r="D65" s="510"/>
      <c r="E65" s="511"/>
      <c r="F65" s="211" t="s">
        <v>140</v>
      </c>
      <c r="G65" s="546"/>
      <c r="H65" s="531" t="str">
        <f>$A$45</f>
        <v xml:space="preserve">HYPER LILAC         </v>
      </c>
      <c r="I65" s="531"/>
      <c r="J65" s="160" t="s">
        <v>71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42"/>
    </row>
    <row r="66" spans="1:16" s="71" customFormat="1" ht="74.099999999999994" customHeight="1">
      <c r="A66" s="146">
        <v>2</v>
      </c>
      <c r="B66" s="509" t="s">
        <v>139</v>
      </c>
      <c r="C66" s="510"/>
      <c r="D66" s="510"/>
      <c r="E66" s="511"/>
      <c r="F66" s="211" t="s">
        <v>140</v>
      </c>
      <c r="G66" s="546"/>
      <c r="H66" s="531" t="str">
        <f>$A$49</f>
        <v xml:space="preserve">ATOMIC BLASTER      </v>
      </c>
      <c r="I66" s="531"/>
      <c r="J66" s="160" t="s">
        <v>71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42"/>
    </row>
    <row r="67" spans="1:16" s="71" customFormat="1" ht="74.099999999999994" customHeight="1">
      <c r="A67" s="146">
        <v>2</v>
      </c>
      <c r="B67" s="509" t="s">
        <v>139</v>
      </c>
      <c r="C67" s="510"/>
      <c r="D67" s="510"/>
      <c r="E67" s="511"/>
      <c r="F67" s="211" t="s">
        <v>140</v>
      </c>
      <c r="G67" s="546"/>
      <c r="H67" s="531" t="str">
        <f>$A$53</f>
        <v xml:space="preserve">OPTIC WHITE         </v>
      </c>
      <c r="I67" s="531"/>
      <c r="J67" s="160" t="s">
        <v>71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42"/>
    </row>
    <row r="68" spans="1:16" s="71" customFormat="1" ht="69.95" customHeight="1">
      <c r="A68" s="146">
        <v>3</v>
      </c>
      <c r="B68" s="509" t="s">
        <v>142</v>
      </c>
      <c r="C68" s="510"/>
      <c r="D68" s="510"/>
      <c r="E68" s="511"/>
      <c r="F68" s="211" t="s">
        <v>143</v>
      </c>
      <c r="G68" s="205"/>
      <c r="H68" s="531" t="str">
        <f>$A$41</f>
        <v xml:space="preserve">DARKEST BLACK       </v>
      </c>
      <c r="I68" s="531"/>
      <c r="J68" s="160" t="s">
        <v>71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42" t="s">
        <v>144</v>
      </c>
    </row>
    <row r="69" spans="1:16" s="71" customFormat="1" ht="69.95" customHeight="1">
      <c r="A69" s="146">
        <v>3</v>
      </c>
      <c r="B69" s="509" t="s">
        <v>142</v>
      </c>
      <c r="C69" s="510"/>
      <c r="D69" s="510"/>
      <c r="E69" s="511"/>
      <c r="F69" s="211" t="s">
        <v>143</v>
      </c>
      <c r="G69" s="205"/>
      <c r="H69" s="531" t="str">
        <f>$A$45</f>
        <v xml:space="preserve">HYPER LILAC         </v>
      </c>
      <c r="I69" s="531"/>
      <c r="J69" s="160" t="s">
        <v>71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42"/>
    </row>
    <row r="70" spans="1:16" s="71" customFormat="1" ht="69.95" customHeight="1">
      <c r="A70" s="146">
        <v>3</v>
      </c>
      <c r="B70" s="509" t="s">
        <v>142</v>
      </c>
      <c r="C70" s="510"/>
      <c r="D70" s="510"/>
      <c r="E70" s="511"/>
      <c r="F70" s="211" t="s">
        <v>143</v>
      </c>
      <c r="G70" s="204"/>
      <c r="H70" s="531" t="str">
        <f>$A$49</f>
        <v xml:space="preserve">ATOMIC BLASTER      </v>
      </c>
      <c r="I70" s="531"/>
      <c r="J70" s="160" t="s">
        <v>71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42"/>
    </row>
    <row r="71" spans="1:16" s="71" customFormat="1" ht="69.95" customHeight="1">
      <c r="A71" s="146">
        <v>3</v>
      </c>
      <c r="B71" s="509" t="s">
        <v>142</v>
      </c>
      <c r="C71" s="510"/>
      <c r="D71" s="510"/>
      <c r="E71" s="511"/>
      <c r="F71" s="211" t="s">
        <v>143</v>
      </c>
      <c r="G71" s="205"/>
      <c r="H71" s="531" t="str">
        <f>$A$53</f>
        <v xml:space="preserve">OPTIC WHITE         </v>
      </c>
      <c r="I71" s="531"/>
      <c r="J71" s="160" t="s">
        <v>71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42"/>
    </row>
    <row r="72" spans="1:16" s="174" customFormat="1" ht="68.45" customHeight="1">
      <c r="A72" s="146">
        <v>4</v>
      </c>
      <c r="B72" s="583" t="s">
        <v>145</v>
      </c>
      <c r="C72" s="584"/>
      <c r="D72" s="584"/>
      <c r="E72" s="585"/>
      <c r="F72" s="211" t="s">
        <v>146</v>
      </c>
      <c r="G72" s="546"/>
      <c r="H72" s="531" t="str">
        <f>$A$41</f>
        <v xml:space="preserve">DARKEST BLACK       </v>
      </c>
      <c r="I72" s="531"/>
      <c r="J72" s="171" t="s">
        <v>71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42" t="s">
        <v>144</v>
      </c>
    </row>
    <row r="73" spans="1:16" s="174" customFormat="1" ht="68.45" customHeight="1">
      <c r="A73" s="146">
        <v>4</v>
      </c>
      <c r="B73" s="583" t="s">
        <v>145</v>
      </c>
      <c r="C73" s="584"/>
      <c r="D73" s="584"/>
      <c r="E73" s="585"/>
      <c r="F73" s="211" t="s">
        <v>146</v>
      </c>
      <c r="G73" s="546"/>
      <c r="H73" s="531" t="str">
        <f>$A$45</f>
        <v xml:space="preserve">HYPER LILAC         </v>
      </c>
      <c r="I73" s="531"/>
      <c r="J73" s="171" t="s">
        <v>71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542"/>
    </row>
    <row r="74" spans="1:16" s="174" customFormat="1" ht="72" customHeight="1">
      <c r="A74" s="146">
        <v>4</v>
      </c>
      <c r="B74" s="583" t="s">
        <v>145</v>
      </c>
      <c r="C74" s="584"/>
      <c r="D74" s="584"/>
      <c r="E74" s="585"/>
      <c r="F74" s="211" t="s">
        <v>146</v>
      </c>
      <c r="G74" s="546"/>
      <c r="H74" s="531" t="str">
        <f>$A$49</f>
        <v xml:space="preserve">ATOMIC BLASTER      </v>
      </c>
      <c r="I74" s="531"/>
      <c r="J74" s="171" t="s">
        <v>71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42"/>
    </row>
    <row r="75" spans="1:16" s="174" customFormat="1" ht="72" customHeight="1">
      <c r="A75" s="146">
        <v>4</v>
      </c>
      <c r="B75" s="583" t="s">
        <v>145</v>
      </c>
      <c r="C75" s="584"/>
      <c r="D75" s="584"/>
      <c r="E75" s="585"/>
      <c r="F75" s="211" t="s">
        <v>146</v>
      </c>
      <c r="G75" s="546"/>
      <c r="H75" s="531" t="str">
        <f>$A$53</f>
        <v xml:space="preserve">OPTIC WHITE         </v>
      </c>
      <c r="I75" s="531"/>
      <c r="J75" s="171" t="s">
        <v>71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542"/>
    </row>
    <row r="76" spans="1:16" s="174" customFormat="1" ht="51" customHeight="1">
      <c r="A76" s="146">
        <v>5</v>
      </c>
      <c r="B76" s="583" t="s">
        <v>147</v>
      </c>
      <c r="C76" s="584"/>
      <c r="D76" s="584"/>
      <c r="E76" s="585"/>
      <c r="F76" s="211" t="s">
        <v>148</v>
      </c>
      <c r="G76" s="212" t="s">
        <v>149</v>
      </c>
      <c r="H76" s="531" t="str">
        <f>$A$41</f>
        <v xml:space="preserve">DARKEST BLACK       </v>
      </c>
      <c r="I76" s="531"/>
      <c r="J76" s="171" t="s">
        <v>29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583" t="s">
        <v>147</v>
      </c>
      <c r="C77" s="584"/>
      <c r="D77" s="584"/>
      <c r="E77" s="585"/>
      <c r="F77" s="211" t="s">
        <v>148</v>
      </c>
      <c r="G77" s="212" t="s">
        <v>149</v>
      </c>
      <c r="H77" s="531" t="str">
        <f>$A$45</f>
        <v xml:space="preserve">HYPER LILAC         </v>
      </c>
      <c r="I77" s="531"/>
      <c r="J77" s="171" t="s">
        <v>29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583" t="s">
        <v>147</v>
      </c>
      <c r="C78" s="584"/>
      <c r="D78" s="584"/>
      <c r="E78" s="585"/>
      <c r="F78" s="211" t="s">
        <v>148</v>
      </c>
      <c r="G78" s="212" t="s">
        <v>149</v>
      </c>
      <c r="H78" s="531" t="str">
        <f>$A$49</f>
        <v xml:space="preserve">ATOMIC BLASTER      </v>
      </c>
      <c r="I78" s="531"/>
      <c r="J78" s="171" t="s">
        <v>29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583" t="s">
        <v>147</v>
      </c>
      <c r="C79" s="584"/>
      <c r="D79" s="584"/>
      <c r="E79" s="585"/>
      <c r="F79" s="211" t="s">
        <v>148</v>
      </c>
      <c r="G79" s="212" t="s">
        <v>149</v>
      </c>
      <c r="H79" s="531" t="str">
        <f>$A$53</f>
        <v xml:space="preserve">OPTIC WHITE         </v>
      </c>
      <c r="I79" s="531"/>
      <c r="J79" s="171" t="s">
        <v>29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69.95" customHeight="1">
      <c r="A80" s="146">
        <v>6</v>
      </c>
      <c r="B80" s="583" t="s">
        <v>150</v>
      </c>
      <c r="C80" s="584"/>
      <c r="D80" s="584"/>
      <c r="E80" s="585"/>
      <c r="F80" s="211" t="s">
        <v>143</v>
      </c>
      <c r="G80" s="206"/>
      <c r="H80" s="531" t="str">
        <f>$A$41</f>
        <v xml:space="preserve">DARKEST BLACK       </v>
      </c>
      <c r="I80" s="531"/>
      <c r="J80" s="171" t="s">
        <v>71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550"/>
    </row>
    <row r="81" spans="1:16" s="174" customFormat="1" ht="69.95" customHeight="1">
      <c r="A81" s="146">
        <v>6</v>
      </c>
      <c r="B81" s="583" t="s">
        <v>150</v>
      </c>
      <c r="C81" s="584"/>
      <c r="D81" s="584"/>
      <c r="E81" s="585"/>
      <c r="F81" s="211" t="s">
        <v>143</v>
      </c>
      <c r="G81" s="206"/>
      <c r="H81" s="531" t="str">
        <f>$A$45</f>
        <v xml:space="preserve">HYPER LILAC         </v>
      </c>
      <c r="I81" s="531"/>
      <c r="J81" s="171" t="s">
        <v>71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50"/>
    </row>
    <row r="82" spans="1:16" s="174" customFormat="1" ht="72.599999999999994" customHeight="1">
      <c r="A82" s="146">
        <v>6</v>
      </c>
      <c r="B82" s="583" t="s">
        <v>150</v>
      </c>
      <c r="C82" s="584"/>
      <c r="D82" s="584"/>
      <c r="E82" s="585"/>
      <c r="F82" s="211" t="s">
        <v>143</v>
      </c>
      <c r="G82" s="206"/>
      <c r="H82" s="531" t="str">
        <f>$A$49</f>
        <v xml:space="preserve">ATOMIC BLASTER      </v>
      </c>
      <c r="I82" s="531"/>
      <c r="J82" s="171" t="s">
        <v>71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550"/>
    </row>
    <row r="83" spans="1:16" s="174" customFormat="1" ht="72.599999999999994" customHeight="1">
      <c r="A83" s="146">
        <v>6</v>
      </c>
      <c r="B83" s="583" t="s">
        <v>150</v>
      </c>
      <c r="C83" s="584"/>
      <c r="D83" s="584"/>
      <c r="E83" s="585"/>
      <c r="F83" s="211" t="s">
        <v>143</v>
      </c>
      <c r="G83" s="206"/>
      <c r="H83" s="531" t="str">
        <f>$A$53</f>
        <v xml:space="preserve">OPTIC WHITE         </v>
      </c>
      <c r="I83" s="531"/>
      <c r="J83" s="171" t="s">
        <v>71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550"/>
    </row>
    <row r="84" spans="1:16" s="174" customFormat="1" ht="67.5" customHeight="1">
      <c r="A84" s="146">
        <v>7</v>
      </c>
      <c r="B84" s="586" t="s">
        <v>151</v>
      </c>
      <c r="C84" s="587"/>
      <c r="D84" s="587"/>
      <c r="E84" s="588"/>
      <c r="F84" s="213" t="s">
        <v>143</v>
      </c>
      <c r="G84" s="543"/>
      <c r="H84" s="443" t="str">
        <f>$A$41</f>
        <v xml:space="preserve">DARKEST BLACK       </v>
      </c>
      <c r="I84" s="444"/>
      <c r="J84" s="171" t="s">
        <v>71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152</v>
      </c>
    </row>
    <row r="85" spans="1:16" s="174" customFormat="1" ht="67.5" customHeight="1">
      <c r="A85" s="146">
        <v>7</v>
      </c>
      <c r="B85" s="586" t="s">
        <v>151</v>
      </c>
      <c r="C85" s="587"/>
      <c r="D85" s="587"/>
      <c r="E85" s="588"/>
      <c r="F85" s="213" t="s">
        <v>143</v>
      </c>
      <c r="G85" s="544"/>
      <c r="H85" s="443" t="str">
        <f>$A$45</f>
        <v xml:space="preserve">HYPER LILAC         </v>
      </c>
      <c r="I85" s="444"/>
      <c r="J85" s="171" t="s">
        <v>71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152</v>
      </c>
    </row>
    <row r="86" spans="1:16" s="174" customFormat="1" ht="75" customHeight="1">
      <c r="A86" s="146">
        <v>7</v>
      </c>
      <c r="B86" s="586" t="s">
        <v>151</v>
      </c>
      <c r="C86" s="587"/>
      <c r="D86" s="587"/>
      <c r="E86" s="588"/>
      <c r="F86" s="213" t="s">
        <v>143</v>
      </c>
      <c r="G86" s="544"/>
      <c r="H86" s="443" t="str">
        <f>$A$49</f>
        <v xml:space="preserve">ATOMIC BLASTER      </v>
      </c>
      <c r="I86" s="444"/>
      <c r="J86" s="171" t="s">
        <v>71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152</v>
      </c>
    </row>
    <row r="87" spans="1:16" s="174" customFormat="1" ht="75" customHeight="1">
      <c r="A87" s="146">
        <v>7</v>
      </c>
      <c r="B87" s="589" t="s">
        <v>151</v>
      </c>
      <c r="C87" s="589"/>
      <c r="D87" s="589"/>
      <c r="E87" s="589"/>
      <c r="F87" s="211" t="s">
        <v>143</v>
      </c>
      <c r="G87" s="545"/>
      <c r="H87" s="443" t="str">
        <f>$A$53</f>
        <v xml:space="preserve">OPTIC WHITE         </v>
      </c>
      <c r="I87" s="444"/>
      <c r="J87" s="171" t="s">
        <v>71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152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153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573" t="s">
        <v>59</v>
      </c>
      <c r="B90" s="574"/>
      <c r="C90" s="574"/>
      <c r="D90" s="574"/>
      <c r="E90" s="575"/>
      <c r="F90" s="126" t="s">
        <v>60</v>
      </c>
      <c r="G90" s="126" t="s">
        <v>61</v>
      </c>
      <c r="H90" s="551" t="s">
        <v>62</v>
      </c>
      <c r="I90" s="552"/>
      <c r="J90" s="127" t="s">
        <v>46</v>
      </c>
      <c r="K90" s="126" t="s">
        <v>63</v>
      </c>
      <c r="L90" s="126" t="s">
        <v>64</v>
      </c>
      <c r="M90" s="128" t="s">
        <v>65</v>
      </c>
      <c r="N90" s="128" t="s">
        <v>66</v>
      </c>
      <c r="O90" s="128" t="s">
        <v>67</v>
      </c>
      <c r="P90" s="128" t="s">
        <v>68</v>
      </c>
    </row>
    <row r="91" spans="1:16" s="159" customFormat="1" ht="52.5" customHeight="1">
      <c r="A91" s="146">
        <v>1</v>
      </c>
      <c r="B91" s="509" t="s">
        <v>154</v>
      </c>
      <c r="C91" s="510"/>
      <c r="D91" s="510"/>
      <c r="E91" s="511"/>
      <c r="F91" s="216" t="s">
        <v>35</v>
      </c>
      <c r="G91" s="205" t="s">
        <v>155</v>
      </c>
      <c r="H91" s="531" t="str">
        <f t="shared" ref="H91:H95" si="56">$A$41</f>
        <v xml:space="preserve">DARKEST BLACK       </v>
      </c>
      <c r="I91" s="531"/>
      <c r="J91" s="160" t="s">
        <v>71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478"/>
    </row>
    <row r="92" spans="1:16" s="159" customFormat="1" ht="52.5" customHeight="1">
      <c r="A92" s="146">
        <v>1</v>
      </c>
      <c r="B92" s="509" t="s">
        <v>154</v>
      </c>
      <c r="C92" s="510"/>
      <c r="D92" s="510"/>
      <c r="E92" s="511"/>
      <c r="F92" s="216" t="s">
        <v>35</v>
      </c>
      <c r="G92" s="205" t="s">
        <v>155</v>
      </c>
      <c r="H92" s="531" t="str">
        <f t="shared" ref="H92:H96" si="58">$A$45</f>
        <v xml:space="preserve">HYPER LILAC         </v>
      </c>
      <c r="I92" s="531"/>
      <c r="J92" s="160" t="s">
        <v>71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478"/>
    </row>
    <row r="93" spans="1:16" s="159" customFormat="1" ht="52.5" customHeight="1">
      <c r="A93" s="146">
        <v>1</v>
      </c>
      <c r="B93" s="509" t="s">
        <v>154</v>
      </c>
      <c r="C93" s="510"/>
      <c r="D93" s="510"/>
      <c r="E93" s="511"/>
      <c r="F93" s="216" t="s">
        <v>35</v>
      </c>
      <c r="G93" s="205" t="s">
        <v>155</v>
      </c>
      <c r="H93" s="531" t="str">
        <f>$A$49</f>
        <v xml:space="preserve">ATOMIC BLASTER      </v>
      </c>
      <c r="I93" s="531"/>
      <c r="J93" s="160" t="s">
        <v>71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478"/>
    </row>
    <row r="94" spans="1:16" s="159" customFormat="1" ht="52.5" customHeight="1">
      <c r="A94" s="146">
        <v>1</v>
      </c>
      <c r="B94" s="509" t="s">
        <v>154</v>
      </c>
      <c r="C94" s="510"/>
      <c r="D94" s="510"/>
      <c r="E94" s="511"/>
      <c r="F94" s="216" t="s">
        <v>35</v>
      </c>
      <c r="G94" s="205" t="s">
        <v>155</v>
      </c>
      <c r="H94" s="531" t="str">
        <f>$A$53</f>
        <v xml:space="preserve">OPTIC WHITE         </v>
      </c>
      <c r="I94" s="531"/>
      <c r="J94" s="160" t="s">
        <v>71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478"/>
    </row>
    <row r="95" spans="1:16" s="159" customFormat="1" ht="52.5" customHeight="1">
      <c r="A95" s="146">
        <v>2</v>
      </c>
      <c r="B95" s="509" t="s">
        <v>156</v>
      </c>
      <c r="C95" s="510"/>
      <c r="D95" s="510"/>
      <c r="E95" s="511"/>
      <c r="F95" s="216" t="s">
        <v>35</v>
      </c>
      <c r="G95" s="204"/>
      <c r="H95" s="531" t="str">
        <f t="shared" si="56"/>
        <v xml:space="preserve">DARKEST BLACK       </v>
      </c>
      <c r="I95" s="531"/>
      <c r="J95" s="160" t="s">
        <v>71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478" t="s">
        <v>157</v>
      </c>
    </row>
    <row r="96" spans="1:16" s="159" customFormat="1" ht="52.5" customHeight="1">
      <c r="A96" s="146">
        <v>2</v>
      </c>
      <c r="B96" s="509" t="s">
        <v>156</v>
      </c>
      <c r="C96" s="510"/>
      <c r="D96" s="510"/>
      <c r="E96" s="511"/>
      <c r="F96" s="216" t="s">
        <v>35</v>
      </c>
      <c r="G96" s="204"/>
      <c r="H96" s="531" t="str">
        <f t="shared" si="58"/>
        <v xml:space="preserve">HYPER LILAC         </v>
      </c>
      <c r="I96" s="531"/>
      <c r="J96" s="160" t="s">
        <v>71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478"/>
    </row>
    <row r="97" spans="1:16" s="159" customFormat="1" ht="52.5" customHeight="1">
      <c r="A97" s="146">
        <v>2</v>
      </c>
      <c r="B97" s="509" t="s">
        <v>156</v>
      </c>
      <c r="C97" s="510"/>
      <c r="D97" s="510"/>
      <c r="E97" s="511"/>
      <c r="F97" s="216" t="s">
        <v>35</v>
      </c>
      <c r="G97" s="204"/>
      <c r="H97" s="531" t="str">
        <f>$A$49</f>
        <v xml:space="preserve">ATOMIC BLASTER      </v>
      </c>
      <c r="I97" s="531"/>
      <c r="J97" s="160" t="s">
        <v>71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478"/>
    </row>
    <row r="98" spans="1:16" s="159" customFormat="1" ht="52.5" customHeight="1">
      <c r="A98" s="146">
        <v>2</v>
      </c>
      <c r="B98" s="509" t="s">
        <v>156</v>
      </c>
      <c r="C98" s="510"/>
      <c r="D98" s="510"/>
      <c r="E98" s="511"/>
      <c r="F98" s="216" t="s">
        <v>35</v>
      </c>
      <c r="G98" s="204"/>
      <c r="H98" s="531" t="str">
        <f>$A$53</f>
        <v xml:space="preserve">OPTIC WHITE         </v>
      </c>
      <c r="I98" s="531"/>
      <c r="J98" s="160" t="s">
        <v>71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478"/>
    </row>
    <row r="99" spans="1:16" s="159" customFormat="1" ht="74.099999999999994" customHeight="1">
      <c r="A99" s="146">
        <v>3</v>
      </c>
      <c r="B99" s="509" t="s">
        <v>158</v>
      </c>
      <c r="C99" s="510"/>
      <c r="D99" s="510"/>
      <c r="E99" s="511"/>
      <c r="F99" s="216" t="s">
        <v>35</v>
      </c>
      <c r="G99" s="204"/>
      <c r="H99" s="531" t="str">
        <f t="shared" ref="H99:H103" si="66">$A$41</f>
        <v xml:space="preserve">DARKEST BLACK       </v>
      </c>
      <c r="I99" s="531"/>
      <c r="J99" s="160" t="s">
        <v>71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478" t="s">
        <v>152</v>
      </c>
    </row>
    <row r="100" spans="1:16" s="159" customFormat="1" ht="74.099999999999994" customHeight="1">
      <c r="A100" s="146">
        <v>3</v>
      </c>
      <c r="B100" s="509" t="s">
        <v>158</v>
      </c>
      <c r="C100" s="510"/>
      <c r="D100" s="510"/>
      <c r="E100" s="511"/>
      <c r="F100" s="216" t="s">
        <v>35</v>
      </c>
      <c r="G100" s="204"/>
      <c r="H100" s="531" t="str">
        <f t="shared" ref="H100:H104" si="67">$A$45</f>
        <v xml:space="preserve">HYPER LILAC         </v>
      </c>
      <c r="I100" s="531"/>
      <c r="J100" s="160" t="s">
        <v>71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478"/>
    </row>
    <row r="101" spans="1:16" s="159" customFormat="1" ht="69" customHeight="1">
      <c r="A101" s="146">
        <v>3</v>
      </c>
      <c r="B101" s="509" t="s">
        <v>158</v>
      </c>
      <c r="C101" s="510"/>
      <c r="D101" s="510"/>
      <c r="E101" s="511"/>
      <c r="F101" s="216" t="s">
        <v>35</v>
      </c>
      <c r="G101" s="204"/>
      <c r="H101" s="531" t="str">
        <f>$A$49</f>
        <v xml:space="preserve">ATOMIC BLASTER      </v>
      </c>
      <c r="I101" s="531"/>
      <c r="J101" s="160" t="s">
        <v>71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478"/>
    </row>
    <row r="102" spans="1:16" s="159" customFormat="1" ht="69" customHeight="1">
      <c r="A102" s="146">
        <v>3</v>
      </c>
      <c r="B102" s="509" t="s">
        <v>158</v>
      </c>
      <c r="C102" s="510"/>
      <c r="D102" s="510"/>
      <c r="E102" s="511"/>
      <c r="F102" s="216" t="s">
        <v>35</v>
      </c>
      <c r="G102" s="204"/>
      <c r="H102" s="531" t="str">
        <f>$A$53</f>
        <v xml:space="preserve">OPTIC WHITE         </v>
      </c>
      <c r="I102" s="531"/>
      <c r="J102" s="160" t="s">
        <v>71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478"/>
    </row>
    <row r="103" spans="1:16" s="159" customFormat="1" ht="52.5" customHeight="1">
      <c r="A103" s="146">
        <v>4</v>
      </c>
      <c r="B103" s="509" t="s">
        <v>159</v>
      </c>
      <c r="C103" s="510"/>
      <c r="D103" s="510"/>
      <c r="E103" s="511"/>
      <c r="F103" s="216" t="s">
        <v>35</v>
      </c>
      <c r="G103" s="205">
        <v>102507</v>
      </c>
      <c r="H103" s="531" t="str">
        <f t="shared" si="66"/>
        <v xml:space="preserve">DARKEST BLACK       </v>
      </c>
      <c r="I103" s="531"/>
      <c r="J103" s="160" t="s">
        <v>71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478"/>
    </row>
    <row r="104" spans="1:16" s="159" customFormat="1" ht="52.5" customHeight="1">
      <c r="A104" s="146">
        <v>4</v>
      </c>
      <c r="B104" s="509" t="s">
        <v>159</v>
      </c>
      <c r="C104" s="510"/>
      <c r="D104" s="510"/>
      <c r="E104" s="511"/>
      <c r="F104" s="216" t="s">
        <v>35</v>
      </c>
      <c r="G104" s="205">
        <v>102507</v>
      </c>
      <c r="H104" s="531" t="str">
        <f t="shared" si="67"/>
        <v xml:space="preserve">HYPER LILAC         </v>
      </c>
      <c r="I104" s="531"/>
      <c r="J104" s="160" t="s">
        <v>71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478"/>
    </row>
    <row r="105" spans="1:16" s="159" customFormat="1" ht="52.5" customHeight="1">
      <c r="A105" s="146">
        <v>4</v>
      </c>
      <c r="B105" s="509" t="s">
        <v>159</v>
      </c>
      <c r="C105" s="510"/>
      <c r="D105" s="510"/>
      <c r="E105" s="511"/>
      <c r="F105" s="216" t="s">
        <v>35</v>
      </c>
      <c r="G105" s="205">
        <v>102507</v>
      </c>
      <c r="H105" s="531" t="str">
        <f>$A$49</f>
        <v xml:space="preserve">ATOMIC BLASTER      </v>
      </c>
      <c r="I105" s="531"/>
      <c r="J105" s="160" t="s">
        <v>71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478"/>
    </row>
    <row r="106" spans="1:16" s="159" customFormat="1" ht="52.5" customHeight="1">
      <c r="A106" s="146">
        <v>4</v>
      </c>
      <c r="B106" s="509" t="s">
        <v>159</v>
      </c>
      <c r="C106" s="510"/>
      <c r="D106" s="510"/>
      <c r="E106" s="511"/>
      <c r="F106" s="216" t="s">
        <v>35</v>
      </c>
      <c r="G106" s="205">
        <v>102507</v>
      </c>
      <c r="H106" s="531" t="str">
        <f>$A$53</f>
        <v xml:space="preserve">OPTIC WHITE         </v>
      </c>
      <c r="I106" s="531"/>
      <c r="J106" s="160" t="s">
        <v>71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478"/>
    </row>
    <row r="107" spans="1:16" s="159" customFormat="1" ht="52.5" customHeight="1">
      <c r="A107" s="146">
        <v>5</v>
      </c>
      <c r="B107" s="509" t="s">
        <v>160</v>
      </c>
      <c r="C107" s="510"/>
      <c r="D107" s="510"/>
      <c r="E107" s="511"/>
      <c r="F107" s="216" t="s">
        <v>76</v>
      </c>
      <c r="G107" s="204"/>
      <c r="H107" s="531" t="str">
        <f t="shared" ref="H107:H111" si="72">$A$41</f>
        <v xml:space="preserve">DARKEST BLACK       </v>
      </c>
      <c r="I107" s="531"/>
      <c r="J107" s="160" t="s">
        <v>71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478"/>
    </row>
    <row r="108" spans="1:16" s="159" customFormat="1" ht="52.5" customHeight="1">
      <c r="A108" s="146">
        <v>5</v>
      </c>
      <c r="B108" s="509" t="s">
        <v>160</v>
      </c>
      <c r="C108" s="510"/>
      <c r="D108" s="510"/>
      <c r="E108" s="511"/>
      <c r="F108" s="216" t="s">
        <v>76</v>
      </c>
      <c r="G108" s="204"/>
      <c r="H108" s="531" t="str">
        <f t="shared" ref="H108:H112" si="73">$A$45</f>
        <v xml:space="preserve">HYPER LILAC         </v>
      </c>
      <c r="I108" s="531"/>
      <c r="J108" s="160" t="s">
        <v>71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478"/>
    </row>
    <row r="109" spans="1:16" s="159" customFormat="1" ht="52.5" customHeight="1">
      <c r="A109" s="146">
        <v>5</v>
      </c>
      <c r="B109" s="509" t="s">
        <v>160</v>
      </c>
      <c r="C109" s="510"/>
      <c r="D109" s="510"/>
      <c r="E109" s="511"/>
      <c r="F109" s="216" t="s">
        <v>76</v>
      </c>
      <c r="G109" s="204"/>
      <c r="H109" s="531" t="str">
        <f>$A$49</f>
        <v xml:space="preserve">ATOMIC BLASTER      </v>
      </c>
      <c r="I109" s="531"/>
      <c r="J109" s="160" t="s">
        <v>71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478"/>
    </row>
    <row r="110" spans="1:16" s="159" customFormat="1" ht="52.5" customHeight="1">
      <c r="A110" s="146">
        <v>5</v>
      </c>
      <c r="B110" s="509" t="s">
        <v>160</v>
      </c>
      <c r="C110" s="510"/>
      <c r="D110" s="510"/>
      <c r="E110" s="511"/>
      <c r="F110" s="216" t="s">
        <v>76</v>
      </c>
      <c r="G110" s="204"/>
      <c r="H110" s="531" t="str">
        <f>$A$53</f>
        <v xml:space="preserve">OPTIC WHITE         </v>
      </c>
      <c r="I110" s="531"/>
      <c r="J110" s="160" t="s">
        <v>71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478"/>
    </row>
    <row r="111" spans="1:16" s="159" customFormat="1" ht="52.5" customHeight="1">
      <c r="A111" s="146">
        <v>6</v>
      </c>
      <c r="B111" s="509" t="s">
        <v>161</v>
      </c>
      <c r="C111" s="510"/>
      <c r="D111" s="510"/>
      <c r="E111" s="511"/>
      <c r="F111" s="216" t="s">
        <v>76</v>
      </c>
      <c r="G111" s="204"/>
      <c r="H111" s="531" t="str">
        <f t="shared" si="72"/>
        <v xml:space="preserve">DARKEST BLACK       </v>
      </c>
      <c r="I111" s="531"/>
      <c r="J111" s="160" t="s">
        <v>71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478"/>
    </row>
    <row r="112" spans="1:16" s="159" customFormat="1" ht="52.5" customHeight="1">
      <c r="A112" s="146">
        <v>6</v>
      </c>
      <c r="B112" s="509" t="s">
        <v>161</v>
      </c>
      <c r="C112" s="510"/>
      <c r="D112" s="510"/>
      <c r="E112" s="511"/>
      <c r="F112" s="216" t="s">
        <v>76</v>
      </c>
      <c r="G112" s="204"/>
      <c r="H112" s="531" t="str">
        <f t="shared" si="73"/>
        <v xml:space="preserve">HYPER LILAC         </v>
      </c>
      <c r="I112" s="531"/>
      <c r="J112" s="160" t="s">
        <v>71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478"/>
    </row>
    <row r="113" spans="1:16" s="159" customFormat="1" ht="52.5" customHeight="1">
      <c r="A113" s="146">
        <v>6</v>
      </c>
      <c r="B113" s="509" t="s">
        <v>161</v>
      </c>
      <c r="C113" s="510"/>
      <c r="D113" s="510"/>
      <c r="E113" s="511"/>
      <c r="F113" s="216" t="s">
        <v>76</v>
      </c>
      <c r="G113" s="204"/>
      <c r="H113" s="531" t="str">
        <f>$A$49</f>
        <v xml:space="preserve">ATOMIC BLASTER      </v>
      </c>
      <c r="I113" s="531"/>
      <c r="J113" s="160" t="s">
        <v>71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478"/>
    </row>
    <row r="114" spans="1:16" s="159" customFormat="1" ht="52.5" customHeight="1">
      <c r="A114" s="146">
        <v>6</v>
      </c>
      <c r="B114" s="509" t="s">
        <v>161</v>
      </c>
      <c r="C114" s="510"/>
      <c r="D114" s="510"/>
      <c r="E114" s="511"/>
      <c r="F114" s="216" t="s">
        <v>76</v>
      </c>
      <c r="G114" s="204"/>
      <c r="H114" s="531" t="str">
        <f>$A$53</f>
        <v xml:space="preserve">OPTIC WHITE         </v>
      </c>
      <c r="I114" s="531"/>
      <c r="J114" s="160" t="s">
        <v>71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478"/>
    </row>
    <row r="115" spans="1:16" s="159" customFormat="1" ht="52.5" customHeight="1">
      <c r="A115" s="146">
        <v>7</v>
      </c>
      <c r="B115" s="509" t="s">
        <v>162</v>
      </c>
      <c r="C115" s="510"/>
      <c r="D115" s="510"/>
      <c r="E115" s="511"/>
      <c r="F115" s="216" t="s">
        <v>74</v>
      </c>
      <c r="G115" s="204"/>
      <c r="H115" s="531" t="str">
        <f t="shared" ref="H115:H119" si="80">$A$41</f>
        <v xml:space="preserve">DARKEST BLACK       </v>
      </c>
      <c r="I115" s="531"/>
      <c r="J115" s="160" t="s">
        <v>71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478"/>
    </row>
    <row r="116" spans="1:16" s="159" customFormat="1" ht="52.5" customHeight="1">
      <c r="A116" s="146">
        <v>7</v>
      </c>
      <c r="B116" s="509" t="s">
        <v>162</v>
      </c>
      <c r="C116" s="510"/>
      <c r="D116" s="510"/>
      <c r="E116" s="511"/>
      <c r="F116" s="216" t="s">
        <v>74</v>
      </c>
      <c r="G116" s="204"/>
      <c r="H116" s="531" t="str">
        <f t="shared" ref="H116:H120" si="81">$A$45</f>
        <v xml:space="preserve">HYPER LILAC         </v>
      </c>
      <c r="I116" s="531"/>
      <c r="J116" s="160" t="s">
        <v>71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478"/>
    </row>
    <row r="117" spans="1:16" s="159" customFormat="1" ht="45" customHeight="1">
      <c r="A117" s="146">
        <v>7</v>
      </c>
      <c r="B117" s="509" t="s">
        <v>162</v>
      </c>
      <c r="C117" s="510"/>
      <c r="D117" s="510"/>
      <c r="E117" s="511"/>
      <c r="F117" s="216" t="s">
        <v>74</v>
      </c>
      <c r="G117" s="204"/>
      <c r="H117" s="531" t="str">
        <f>$A$49</f>
        <v xml:space="preserve">ATOMIC BLASTER      </v>
      </c>
      <c r="I117" s="531"/>
      <c r="J117" s="160" t="s">
        <v>71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478"/>
    </row>
    <row r="118" spans="1:16" s="159" customFormat="1" ht="45" customHeight="1">
      <c r="A118" s="146">
        <v>7</v>
      </c>
      <c r="B118" s="509" t="s">
        <v>162</v>
      </c>
      <c r="C118" s="510"/>
      <c r="D118" s="510"/>
      <c r="E118" s="511"/>
      <c r="F118" s="216" t="s">
        <v>74</v>
      </c>
      <c r="G118" s="204"/>
      <c r="H118" s="531" t="str">
        <f>$A$53</f>
        <v xml:space="preserve">OPTIC WHITE         </v>
      </c>
      <c r="I118" s="531"/>
      <c r="J118" s="160" t="s">
        <v>71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478"/>
    </row>
    <row r="119" spans="1:16" s="159" customFormat="1" ht="66.599999999999994" customHeight="1">
      <c r="A119" s="146">
        <v>8</v>
      </c>
      <c r="B119" s="509" t="s">
        <v>163</v>
      </c>
      <c r="C119" s="510"/>
      <c r="D119" s="510"/>
      <c r="E119" s="511"/>
      <c r="F119" s="216" t="s">
        <v>35</v>
      </c>
      <c r="G119" s="205" t="s">
        <v>164</v>
      </c>
      <c r="H119" s="531" t="str">
        <f t="shared" si="80"/>
        <v xml:space="preserve">DARKEST BLACK       </v>
      </c>
      <c r="I119" s="531"/>
      <c r="J119" s="160" t="s">
        <v>71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152</v>
      </c>
    </row>
    <row r="120" spans="1:16" s="159" customFormat="1" ht="66.599999999999994" customHeight="1">
      <c r="A120" s="146">
        <v>8</v>
      </c>
      <c r="B120" s="509" t="s">
        <v>163</v>
      </c>
      <c r="C120" s="510"/>
      <c r="D120" s="510"/>
      <c r="E120" s="511"/>
      <c r="F120" s="216" t="s">
        <v>35</v>
      </c>
      <c r="G120" s="205" t="s">
        <v>164</v>
      </c>
      <c r="H120" s="531" t="str">
        <f t="shared" si="81"/>
        <v xml:space="preserve">HYPER LILAC         </v>
      </c>
      <c r="I120" s="531"/>
      <c r="J120" s="160" t="s">
        <v>71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152</v>
      </c>
    </row>
    <row r="121" spans="1:16" s="159" customFormat="1" ht="71.45" customHeight="1">
      <c r="A121" s="146">
        <v>8</v>
      </c>
      <c r="B121" s="509" t="s">
        <v>163</v>
      </c>
      <c r="C121" s="510"/>
      <c r="D121" s="510"/>
      <c r="E121" s="511"/>
      <c r="F121" s="216" t="s">
        <v>35</v>
      </c>
      <c r="G121" s="205" t="s">
        <v>164</v>
      </c>
      <c r="H121" s="531" t="str">
        <f>$A$49</f>
        <v xml:space="preserve">ATOMIC BLASTER      </v>
      </c>
      <c r="I121" s="531"/>
      <c r="J121" s="160" t="s">
        <v>71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152</v>
      </c>
    </row>
    <row r="122" spans="1:16" s="159" customFormat="1" ht="71.45" customHeight="1">
      <c r="A122" s="146">
        <v>8</v>
      </c>
      <c r="B122" s="509" t="s">
        <v>163</v>
      </c>
      <c r="C122" s="510"/>
      <c r="D122" s="510"/>
      <c r="E122" s="511"/>
      <c r="F122" s="216" t="s">
        <v>35</v>
      </c>
      <c r="G122" s="205" t="s">
        <v>164</v>
      </c>
      <c r="H122" s="531" t="str">
        <f>$A$53</f>
        <v xml:space="preserve">OPTIC WHITE         </v>
      </c>
      <c r="I122" s="531"/>
      <c r="J122" s="160" t="s">
        <v>71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152</v>
      </c>
    </row>
    <row r="123" spans="1:16" s="159" customFormat="1" ht="32.450000000000003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165</v>
      </c>
      <c r="C124" s="134"/>
      <c r="D124" s="135"/>
      <c r="E124" s="135"/>
      <c r="F124" s="135"/>
      <c r="G124" s="136"/>
      <c r="H124" s="135"/>
      <c r="I124" s="135"/>
      <c r="J124" s="541" t="s">
        <v>166</v>
      </c>
      <c r="K124" s="541"/>
      <c r="L124" s="541"/>
      <c r="M124" s="541"/>
      <c r="N124" s="69"/>
      <c r="O124" s="69"/>
      <c r="P124" s="70"/>
    </row>
    <row r="125" spans="1:16" s="147" customFormat="1" ht="34.5" customHeight="1">
      <c r="A125" s="147">
        <v>1</v>
      </c>
      <c r="B125" s="148" t="s">
        <v>167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536" t="s">
        <v>86</v>
      </c>
      <c r="C127" s="536"/>
      <c r="D127" s="536"/>
      <c r="E127" s="536"/>
      <c r="F127" s="536"/>
      <c r="G127" s="536"/>
      <c r="H127" s="536"/>
      <c r="I127" s="536"/>
      <c r="J127" s="536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62</v>
      </c>
      <c r="C128" s="537" t="s">
        <v>87</v>
      </c>
      <c r="D128" s="537"/>
      <c r="E128" s="537"/>
      <c r="F128" s="537"/>
      <c r="G128" s="537"/>
      <c r="H128" s="537"/>
      <c r="I128" s="537"/>
      <c r="J128" s="537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82"/>
      <c r="D129" s="582"/>
      <c r="E129" s="582"/>
      <c r="F129" s="582"/>
      <c r="G129" s="582"/>
      <c r="H129" s="582"/>
      <c r="I129" s="582"/>
      <c r="J129" s="582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82"/>
      <c r="D130" s="582"/>
      <c r="E130" s="582"/>
      <c r="F130" s="582"/>
      <c r="G130" s="582"/>
      <c r="H130" s="582"/>
      <c r="I130" s="582"/>
      <c r="J130" s="582"/>
    </row>
    <row r="131" spans="1:16" s="71" customFormat="1" ht="67.5" customHeight="1">
      <c r="A131" s="161"/>
      <c r="B131" s="175" t="str">
        <f>$A$49</f>
        <v xml:space="preserve">ATOMIC BLASTER      </v>
      </c>
      <c r="C131" s="579"/>
      <c r="D131" s="580"/>
      <c r="E131" s="580"/>
      <c r="F131" s="580"/>
      <c r="G131" s="580"/>
      <c r="H131" s="580"/>
      <c r="I131" s="580"/>
      <c r="J131" s="581"/>
    </row>
    <row r="132" spans="1:16" s="71" customFormat="1" ht="67.5" customHeight="1">
      <c r="A132" s="161"/>
      <c r="B132" s="175" t="str">
        <f>$A$53</f>
        <v xml:space="preserve">OPTIC WHITE         </v>
      </c>
      <c r="C132" s="582"/>
      <c r="D132" s="582"/>
      <c r="E132" s="582"/>
      <c r="F132" s="582"/>
      <c r="G132" s="582"/>
      <c r="H132" s="582"/>
      <c r="I132" s="582"/>
      <c r="J132" s="582"/>
    </row>
    <row r="133" spans="1:16" s="71" customFormat="1" ht="33">
      <c r="A133" s="161"/>
      <c r="B133" s="538" t="s">
        <v>168</v>
      </c>
      <c r="C133" s="539"/>
      <c r="D133" s="539"/>
      <c r="E133" s="539"/>
      <c r="F133" s="539"/>
      <c r="G133" s="539"/>
      <c r="H133" s="539"/>
      <c r="I133" s="539"/>
      <c r="J133" s="540"/>
    </row>
    <row r="134" spans="1:16" s="71" customFormat="1" ht="33">
      <c r="A134" s="161"/>
      <c r="B134" s="535" t="s">
        <v>104</v>
      </c>
      <c r="C134" s="535"/>
      <c r="D134" s="162" t="s">
        <v>111</v>
      </c>
      <c r="E134" s="162" t="s">
        <v>27</v>
      </c>
      <c r="F134" s="162" t="s">
        <v>28</v>
      </c>
      <c r="G134" s="162" t="s">
        <v>29</v>
      </c>
      <c r="H134" s="162" t="s">
        <v>30</v>
      </c>
      <c r="I134" s="527" t="s">
        <v>31</v>
      </c>
      <c r="J134" s="528"/>
    </row>
    <row r="135" spans="1:16" s="71" customFormat="1" ht="93" customHeight="1">
      <c r="A135" s="161"/>
      <c r="B135" s="509" t="s">
        <v>169</v>
      </c>
      <c r="C135" s="511"/>
      <c r="D135" s="532" t="s">
        <v>170</v>
      </c>
      <c r="E135" s="533"/>
      <c r="F135" s="533"/>
      <c r="G135" s="533"/>
      <c r="H135" s="533"/>
      <c r="I135" s="533"/>
      <c r="J135" s="534"/>
    </row>
    <row r="136" spans="1:16" s="71" customFormat="1" ht="99.95" customHeight="1">
      <c r="A136" s="161"/>
      <c r="B136" s="577" t="s">
        <v>171</v>
      </c>
      <c r="C136" s="578"/>
      <c r="D136" s="207"/>
      <c r="E136" s="207"/>
      <c r="F136" s="207">
        <v>5.7</v>
      </c>
      <c r="G136" s="207"/>
      <c r="H136" s="207"/>
      <c r="I136" s="529"/>
      <c r="J136" s="530"/>
    </row>
    <row r="137" spans="1:16" s="71" customFormat="1" ht="69.599999999999994" customHeight="1">
      <c r="A137" s="161"/>
      <c r="B137" s="577" t="s">
        <v>172</v>
      </c>
      <c r="C137" s="578"/>
      <c r="D137" s="207"/>
      <c r="E137" s="208"/>
      <c r="F137" s="208">
        <v>16.3</v>
      </c>
      <c r="G137" s="208"/>
      <c r="H137" s="208"/>
      <c r="I137" s="529"/>
      <c r="J137" s="530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173</v>
      </c>
      <c r="C139" s="576" t="s">
        <v>90</v>
      </c>
      <c r="D139" s="576"/>
      <c r="E139" s="576"/>
      <c r="F139" s="576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174</v>
      </c>
      <c r="C140" s="17" t="s">
        <v>175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41" t="s">
        <v>100</v>
      </c>
      <c r="C142" s="541"/>
      <c r="D142" s="541"/>
      <c r="E142" s="541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176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102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" customHeight="1">
      <c r="A145" s="147">
        <v>3</v>
      </c>
      <c r="B145" s="150" t="s">
        <v>103</v>
      </c>
      <c r="C145" s="147"/>
      <c r="D145" s="147"/>
      <c r="G145" s="71"/>
      <c r="M145" s="70"/>
      <c r="N145" s="69"/>
      <c r="O145" s="69"/>
      <c r="P145" s="70"/>
    </row>
    <row r="146" spans="1:16" s="17" customFormat="1" ht="33">
      <c r="A146" s="15"/>
      <c r="B146" s="72" t="s">
        <v>104</v>
      </c>
      <c r="C146" s="73" t="s">
        <v>111</v>
      </c>
      <c r="D146" s="73" t="s">
        <v>27</v>
      </c>
      <c r="E146" s="73" t="s">
        <v>28</v>
      </c>
      <c r="F146" s="73" t="s">
        <v>29</v>
      </c>
      <c r="G146" s="73" t="s">
        <v>30</v>
      </c>
      <c r="H146" s="73" t="s">
        <v>31</v>
      </c>
      <c r="J146" s="74"/>
      <c r="K146" s="75"/>
      <c r="L146" s="75"/>
      <c r="M146" s="74"/>
    </row>
    <row r="147" spans="1:16" s="17" customFormat="1" ht="33">
      <c r="A147" s="15"/>
      <c r="B147" s="72" t="s">
        <v>105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.25">
      <c r="B148" s="163" t="s">
        <v>177</v>
      </c>
      <c r="C148" s="163" t="s">
        <v>178</v>
      </c>
      <c r="G148" s="165"/>
    </row>
    <row r="149" spans="1:16" s="164" customFormat="1" ht="71.25">
      <c r="B149" s="163"/>
      <c r="C149" s="163" t="s">
        <v>179</v>
      </c>
      <c r="G149" s="165"/>
    </row>
    <row r="150" spans="1:16" s="151" customFormat="1" ht="33">
      <c r="G150" s="152"/>
    </row>
    <row r="151" spans="1:16" s="151" customFormat="1" ht="33">
      <c r="G151" s="152"/>
    </row>
    <row r="152" spans="1:16" s="151" customFormat="1" ht="33">
      <c r="G152" s="152"/>
    </row>
    <row r="153" spans="1:16" s="151" customFormat="1" ht="33">
      <c r="G153" s="152"/>
    </row>
    <row r="154" spans="1:16" s="151" customFormat="1" ht="33">
      <c r="G154" s="152"/>
    </row>
    <row r="155" spans="1:16" s="151" customFormat="1" ht="33">
      <c r="G155" s="152"/>
    </row>
    <row r="156" spans="1:16" s="151" customFormat="1" ht="33">
      <c r="G156" s="152"/>
    </row>
    <row r="157" spans="1:16" s="151" customFormat="1" ht="33">
      <c r="G157" s="152"/>
    </row>
    <row r="158" spans="1:16" s="151" customFormat="1" ht="33">
      <c r="G158" s="152"/>
    </row>
    <row r="159" spans="1:16" s="151" customFormat="1" ht="33">
      <c r="G159" s="152"/>
    </row>
    <row r="160" spans="1:16" s="151" customFormat="1" ht="33">
      <c r="G160" s="152"/>
    </row>
    <row r="161" spans="7:7" s="151" customFormat="1" ht="33">
      <c r="G161" s="152"/>
    </row>
    <row r="162" spans="7:7" s="151" customFormat="1" ht="33">
      <c r="G162" s="152"/>
    </row>
    <row r="163" spans="7:7" s="151" customFormat="1" ht="33">
      <c r="G163" s="152"/>
    </row>
    <row r="164" spans="7:7" s="151" customFormat="1" ht="33">
      <c r="G164" s="152"/>
    </row>
    <row r="165" spans="7:7" s="151" customFormat="1" ht="33">
      <c r="G165" s="152"/>
    </row>
    <row r="166" spans="7:7" s="151" customFormat="1" ht="33">
      <c r="G166" s="152"/>
    </row>
    <row r="167" spans="7:7" s="151" customFormat="1" ht="33">
      <c r="G167" s="152"/>
    </row>
    <row r="168" spans="7:7" s="151" customFormat="1" ht="33">
      <c r="G168" s="152"/>
    </row>
    <row r="169" spans="7:7" s="151" customFormat="1" ht="33">
      <c r="G169" s="152"/>
    </row>
    <row r="170" spans="7:7" s="151" customFormat="1" ht="33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5546875" defaultRowHeight="16.5"/>
  <cols>
    <col min="1" max="1" width="26.42578125" style="195" customWidth="1"/>
    <col min="2" max="16384" width="8.85546875" style="195"/>
  </cols>
  <sheetData>
    <row r="12" spans="1:10" s="196" customFormat="1" ht="33.950000000000003" customHeight="1">
      <c r="A12" s="590" t="s">
        <v>180</v>
      </c>
      <c r="B12" s="590"/>
      <c r="C12" s="590"/>
      <c r="D12" s="590"/>
      <c r="E12" s="590"/>
      <c r="F12" s="590"/>
      <c r="G12" s="590"/>
      <c r="H12" s="590"/>
      <c r="I12" s="590"/>
      <c r="J12" s="590"/>
    </row>
    <row r="13" spans="1:10" ht="24" customHeight="1">
      <c r="A13" s="198" t="s">
        <v>104</v>
      </c>
      <c r="B13" s="198" t="s">
        <v>181</v>
      </c>
      <c r="C13" s="198" t="s">
        <v>182</v>
      </c>
      <c r="D13" s="198" t="s">
        <v>27</v>
      </c>
      <c r="E13" s="197" t="s">
        <v>28</v>
      </c>
      <c r="F13" s="198" t="s">
        <v>29</v>
      </c>
      <c r="G13" s="198" t="s">
        <v>30</v>
      </c>
      <c r="H13" s="198" t="s">
        <v>31</v>
      </c>
      <c r="I13" s="198" t="s">
        <v>183</v>
      </c>
      <c r="J13" s="198" t="s">
        <v>184</v>
      </c>
    </row>
    <row r="14" spans="1:10" s="202" customFormat="1" ht="44.45" customHeight="1">
      <c r="A14" s="199" t="s">
        <v>185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45" customHeight="1">
      <c r="A15" s="199" t="s">
        <v>186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79"/>
    <col min="18" max="18" width="80.140625" style="79" customWidth="1"/>
    <col min="19" max="16384" width="9.14062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85" customFormat="1" ht="30.75" customHeight="1">
      <c r="A1" s="81"/>
      <c r="B1" s="82" t="s">
        <v>109</v>
      </c>
      <c r="C1" s="82" t="s">
        <v>187</v>
      </c>
      <c r="D1" s="591" t="s">
        <v>188</v>
      </c>
      <c r="E1" s="591"/>
      <c r="F1" s="591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189</v>
      </c>
      <c r="C2" s="87" t="s">
        <v>190</v>
      </c>
      <c r="D2" s="592" t="s">
        <v>191</v>
      </c>
      <c r="E2" s="592"/>
      <c r="F2" s="592"/>
      <c r="G2" s="592"/>
      <c r="H2" s="592"/>
      <c r="I2" s="59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110</v>
      </c>
      <c r="B3" s="89" t="s">
        <v>192</v>
      </c>
      <c r="C3" s="89" t="s">
        <v>193</v>
      </c>
      <c r="D3" s="90" t="s">
        <v>28</v>
      </c>
      <c r="E3" s="90" t="s">
        <v>29</v>
      </c>
      <c r="F3" s="90" t="s">
        <v>30</v>
      </c>
      <c r="G3" s="90" t="s">
        <v>31</v>
      </c>
      <c r="H3" s="90" t="s">
        <v>32</v>
      </c>
      <c r="I3" s="91" t="s">
        <v>194</v>
      </c>
      <c r="J3" s="92"/>
      <c r="K3" s="92"/>
    </row>
    <row r="4" spans="1:25" s="99" customFormat="1" ht="27" customHeight="1">
      <c r="A4" s="94">
        <v>1</v>
      </c>
      <c r="B4" s="95" t="s">
        <v>195</v>
      </c>
      <c r="C4" s="95" t="s">
        <v>196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197</v>
      </c>
      <c r="J4" s="98"/>
      <c r="K4" s="98"/>
    </row>
    <row r="5" spans="1:25" s="99" customFormat="1" ht="27" customHeight="1">
      <c r="A5" s="94">
        <v>2</v>
      </c>
      <c r="B5" s="95" t="s">
        <v>198</v>
      </c>
      <c r="C5" s="95" t="s">
        <v>199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197</v>
      </c>
      <c r="J5" s="98"/>
      <c r="K5" s="98"/>
    </row>
    <row r="6" spans="1:25" s="99" customFormat="1" ht="27" customHeight="1">
      <c r="A6" s="94">
        <v>3</v>
      </c>
      <c r="B6" s="80" t="s">
        <v>200</v>
      </c>
      <c r="C6" s="80" t="s">
        <v>201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197</v>
      </c>
      <c r="J6" s="98"/>
      <c r="K6" s="98"/>
    </row>
    <row r="7" spans="1:25" s="99" customFormat="1" ht="27" customHeight="1">
      <c r="A7" s="94">
        <v>4</v>
      </c>
      <c r="B7" s="80" t="s">
        <v>202</v>
      </c>
      <c r="C7" s="80" t="s">
        <v>203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197</v>
      </c>
      <c r="J7" s="98"/>
      <c r="K7" s="98"/>
    </row>
    <row r="8" spans="1:25" s="99" customFormat="1" ht="27" customHeight="1">
      <c r="A8" s="94">
        <v>5</v>
      </c>
      <c r="B8" s="80" t="s">
        <v>114</v>
      </c>
      <c r="C8" s="80" t="s">
        <v>115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204</v>
      </c>
      <c r="J8" s="98"/>
      <c r="K8" s="98"/>
    </row>
    <row r="9" spans="1:25" s="99" customFormat="1" ht="27" customHeight="1">
      <c r="A9" s="94">
        <v>6</v>
      </c>
      <c r="B9" s="80" t="s">
        <v>113</v>
      </c>
      <c r="C9" s="80" t="s">
        <v>205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197</v>
      </c>
      <c r="J9" s="98"/>
      <c r="K9" s="98"/>
    </row>
    <row r="10" spans="1:25" s="99" customFormat="1" ht="27" customHeight="1">
      <c r="A10" s="94">
        <v>7</v>
      </c>
      <c r="B10" s="80" t="s">
        <v>206</v>
      </c>
      <c r="C10" s="80" t="s">
        <v>207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197</v>
      </c>
      <c r="J10" s="98"/>
      <c r="K10" s="98"/>
    </row>
    <row r="11" spans="1:25" s="99" customFormat="1" ht="27" customHeight="1">
      <c r="A11" s="94">
        <v>8</v>
      </c>
      <c r="B11" s="80" t="s">
        <v>208</v>
      </c>
      <c r="C11" s="80" t="s">
        <v>209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210</v>
      </c>
      <c r="C12" s="80" t="s">
        <v>211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204</v>
      </c>
      <c r="J12" s="98"/>
      <c r="K12" s="98"/>
    </row>
    <row r="13" spans="1:25" s="99" customFormat="1" ht="27" customHeight="1">
      <c r="A13" s="94">
        <v>10</v>
      </c>
      <c r="B13" s="80" t="s">
        <v>212</v>
      </c>
      <c r="C13" s="80" t="s">
        <v>116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204</v>
      </c>
      <c r="J13" s="98"/>
      <c r="K13" s="98"/>
    </row>
    <row r="14" spans="1:25" s="99" customFormat="1" ht="27" customHeight="1">
      <c r="A14" s="94">
        <v>11</v>
      </c>
      <c r="B14" s="80" t="s">
        <v>213</v>
      </c>
      <c r="C14" s="80" t="s">
        <v>214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215</v>
      </c>
      <c r="C15" s="80" t="s">
        <v>216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217</v>
      </c>
      <c r="C16" s="80" t="s">
        <v>218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219</v>
      </c>
      <c r="C17" s="104" t="s">
        <v>112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916C1-5477-469F-8716-7037E5F6DBA9}">
  <ds:schemaRefs>
    <ds:schemaRef ds:uri="http://schemas.microsoft.com/office/2006/documentManagement/types"/>
    <ds:schemaRef ds:uri="http://purl.org/dc/terms/"/>
    <ds:schemaRef ds:uri="8acacb1a-d766-4a03-bc0c-a95b168db3c7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972f4fa-a3a2-4010-a47e-cf3d6c5d1421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6AC8EF-F89C-4E22-8AA9-60C6A5908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SPEC FROM CUSTOMER </vt:lpstr>
      <vt:lpstr>SPEC ADVISE BY UA</vt:lpstr>
      <vt:lpstr>1. CUTTING</vt:lpstr>
      <vt:lpstr>2. TRIM</vt:lpstr>
      <vt:lpstr>FULL SIZE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'FULL SIZE'!Print_Area</vt:lpstr>
      <vt:lpstr>'SPEC ADVISE BY UA'!Print_Area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2024-08-08T04:24:24Z</cp:lastPrinted>
  <dcterms:created xsi:type="dcterms:W3CDTF">2016-05-06T01:47:29Z</dcterms:created>
  <dcterms:modified xsi:type="dcterms:W3CDTF">2024-08-11T10:43:40Z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