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customProperty9.bin" ContentType="application/vnd.openxmlformats-officedocument.spreadsheetml.customProperty"/>
  <Override PartName="/xl/drawings/drawing5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6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HELEN R\SS25 Mens and Boys\Cross Costs\ADHOPE + VIETSUN\"/>
    </mc:Choice>
  </mc:AlternateContent>
  <xr:revisionPtr revIDLastSave="0" documentId="13_ncr:1_{5CDE1757-2873-40A7-B87F-0938494E690F}" xr6:coauthVersionLast="47" xr6:coauthVersionMax="47" xr10:uidLastSave="{00000000-0000-0000-0000-000000000000}"/>
  <bookViews>
    <workbookView xWindow="-110" yWindow="-110" windowWidth="19420" windowHeight="10420" tabRatio="913" xr2:uid="{00000000-000D-0000-FFFF-FFFF00000000}"/>
  </bookViews>
  <sheets>
    <sheet name="Design Front Sheet " sheetId="29" r:id="rId1"/>
    <sheet name="Design Detail" sheetId="46" r:id="rId2"/>
    <sheet name="Design Spec " sheetId="35" r:id="rId3"/>
    <sheet name="Proto Spec" sheetId="11" state="hidden" r:id="rId4"/>
    <sheet name="Proto Comments" sheetId="17" state="hidden" r:id="rId5"/>
    <sheet name="PP1 Spec" sheetId="37" state="hidden" r:id="rId6"/>
    <sheet name="PP1 Comments " sheetId="30" state="hidden" r:id="rId7"/>
    <sheet name="PP2 Comments " sheetId="32" state="hidden" r:id="rId8"/>
    <sheet name="BOM" sheetId="74" r:id="rId9"/>
    <sheet name="Grading numerical" sheetId="47" r:id="rId10"/>
    <sheet name="Grading ALPHA" sheetId="49" state="hidden" r:id="rId11"/>
    <sheet name="AQL ALPHA" sheetId="50" state="hidden" r:id="rId12"/>
  </sheets>
  <externalReferences>
    <externalReference r:id="rId13"/>
    <externalReference r:id="rId14"/>
  </externalReferences>
  <definedNames>
    <definedName name="DATA">[1]MASTER!$A$2:$G$24</definedName>
    <definedName name="HEADERS">[1]MASTER!$A$1:$G$1</definedName>
    <definedName name="_xlnm.Print_Area" localSheetId="11">'AQL ALPHA'!$A$1:$S$56</definedName>
    <definedName name="_xlnm.Print_Area" localSheetId="1">'Design Detail'!$A$1:$X$97</definedName>
    <definedName name="_xlnm.Print_Area" localSheetId="2">'Design Spec '!$A$1:$L$58</definedName>
    <definedName name="_xlnm.Print_Area" localSheetId="10">'Grading ALPHA'!$A$1:$X$56</definedName>
    <definedName name="_xlnm.Print_Area" localSheetId="9">'Grading numerical'!$A$1:$M$66</definedName>
    <definedName name="_xlnm.Print_Area" localSheetId="6">'PP1 Comments '!$A$1:$L$43</definedName>
    <definedName name="_xlnm.Print_Area" localSheetId="5">'PP1 Spec'!$A$1:$L$58</definedName>
    <definedName name="_xlnm.Print_Area" localSheetId="7">'PP2 Comments '!$A$1:$L$38</definedName>
    <definedName name="_xlnm.Print_Area" localSheetId="4">'Proto Comments'!$A$1:$L$39</definedName>
    <definedName name="_xlnm.Print_Area" localSheetId="3">'Proto Spec'!$A$1:$L$58</definedName>
  </definedName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6" i="47" l="1"/>
  <c r="K66" i="47" s="1"/>
  <c r="L66" i="47" s="1"/>
  <c r="M66" i="47" s="1"/>
  <c r="H66" i="47"/>
  <c r="G66" i="47" s="1"/>
  <c r="J65" i="47"/>
  <c r="K65" i="47" s="1"/>
  <c r="L65" i="47" s="1"/>
  <c r="H65" i="47"/>
  <c r="G65" i="47"/>
  <c r="J64" i="47"/>
  <c r="K64" i="47" s="1"/>
  <c r="L64" i="47" s="1"/>
  <c r="H64" i="47"/>
  <c r="G64" i="47" s="1"/>
  <c r="J63" i="47"/>
  <c r="K63" i="47" s="1"/>
  <c r="L63" i="47" s="1"/>
  <c r="M63" i="47" s="1"/>
  <c r="H63" i="47"/>
  <c r="G63" i="47"/>
  <c r="J62" i="47"/>
  <c r="K62" i="47" s="1"/>
  <c r="L62" i="47" s="1"/>
  <c r="M62" i="47" s="1"/>
  <c r="H62" i="47"/>
  <c r="G62" i="47" s="1"/>
  <c r="J61" i="47"/>
  <c r="K61" i="47" s="1"/>
  <c r="L61" i="47" s="1"/>
  <c r="M61" i="47" s="1"/>
  <c r="H61" i="47"/>
  <c r="G61" i="47"/>
  <c r="K60" i="47"/>
  <c r="L60" i="47" s="1"/>
  <c r="J60" i="47"/>
  <c r="H60" i="47"/>
  <c r="G60" i="47" s="1"/>
  <c r="J59" i="47"/>
  <c r="K59" i="47" s="1"/>
  <c r="L59" i="47" s="1"/>
  <c r="M59" i="47" s="1"/>
  <c r="H59" i="47"/>
  <c r="G59" i="47"/>
  <c r="K58" i="47"/>
  <c r="L58" i="47" s="1"/>
  <c r="M58" i="47" s="1"/>
  <c r="J58" i="47"/>
  <c r="H58" i="47"/>
  <c r="G58" i="47"/>
  <c r="J57" i="47"/>
  <c r="K57" i="47" s="1"/>
  <c r="L57" i="47" s="1"/>
  <c r="M57" i="47" s="1"/>
  <c r="H57" i="47"/>
  <c r="G57" i="47"/>
  <c r="K55" i="47"/>
  <c r="L55" i="47" s="1"/>
  <c r="M55" i="47" s="1"/>
  <c r="J55" i="47"/>
  <c r="H55" i="47"/>
  <c r="G55" i="47"/>
  <c r="J54" i="47"/>
  <c r="K54" i="47" s="1"/>
  <c r="L54" i="47" s="1"/>
  <c r="H54" i="47"/>
  <c r="G54" i="47" s="1"/>
  <c r="J53" i="47"/>
  <c r="K53" i="47" s="1"/>
  <c r="L53" i="47" s="1"/>
  <c r="M53" i="47" s="1"/>
  <c r="H53" i="47"/>
  <c r="G53" i="47"/>
  <c r="J52" i="47"/>
  <c r="K52" i="47" s="1"/>
  <c r="L52" i="47" s="1"/>
  <c r="M52" i="47" s="1"/>
  <c r="H52" i="47"/>
  <c r="G52" i="47" s="1"/>
  <c r="J51" i="47"/>
  <c r="K51" i="47" s="1"/>
  <c r="L51" i="47" s="1"/>
  <c r="M51" i="47" s="1"/>
  <c r="H51" i="47"/>
  <c r="G51" i="47"/>
  <c r="J49" i="47"/>
  <c r="K49" i="47" s="1"/>
  <c r="L49" i="47" s="1"/>
  <c r="M49" i="47" s="1"/>
  <c r="H49" i="47"/>
  <c r="G49" i="47" s="1"/>
  <c r="J45" i="47"/>
  <c r="K45" i="47" s="1"/>
  <c r="L45" i="47" s="1"/>
  <c r="H45" i="47"/>
  <c r="G45" i="47" s="1"/>
  <c r="K44" i="47"/>
  <c r="L44" i="47" s="1"/>
  <c r="J44" i="47"/>
  <c r="H44" i="47"/>
  <c r="G44" i="47" s="1"/>
  <c r="J43" i="47"/>
  <c r="K43" i="47" s="1"/>
  <c r="L43" i="47" s="1"/>
  <c r="H43" i="47"/>
  <c r="G43" i="47"/>
  <c r="J42" i="47"/>
  <c r="K42" i="47" s="1"/>
  <c r="L42" i="47" s="1"/>
  <c r="H42" i="47"/>
  <c r="G42" i="47" s="1"/>
  <c r="J41" i="47"/>
  <c r="K41" i="47" s="1"/>
  <c r="L41" i="47" s="1"/>
  <c r="H41" i="47"/>
  <c r="G41" i="47"/>
  <c r="K40" i="47"/>
  <c r="L40" i="47" s="1"/>
  <c r="M40" i="47" s="1"/>
  <c r="J40" i="47"/>
  <c r="H40" i="47"/>
  <c r="G40" i="47" s="1"/>
  <c r="J39" i="47"/>
  <c r="K39" i="47" s="1"/>
  <c r="L39" i="47" s="1"/>
  <c r="M39" i="47" s="1"/>
  <c r="H39" i="47"/>
  <c r="G39" i="47"/>
  <c r="J38" i="47"/>
  <c r="K38" i="47" s="1"/>
  <c r="L38" i="47" s="1"/>
  <c r="H38" i="47"/>
  <c r="G38" i="47" s="1"/>
  <c r="K37" i="47"/>
  <c r="L37" i="47" s="1"/>
  <c r="J37" i="47"/>
  <c r="H37" i="47"/>
  <c r="G37" i="47"/>
  <c r="J36" i="47"/>
  <c r="K36" i="47" s="1"/>
  <c r="L36" i="47" s="1"/>
  <c r="H36" i="47"/>
  <c r="G36" i="47"/>
  <c r="J35" i="47"/>
  <c r="K35" i="47" s="1"/>
  <c r="L35" i="47" s="1"/>
  <c r="H35" i="47"/>
  <c r="G35" i="47" s="1"/>
  <c r="K34" i="47"/>
  <c r="L34" i="47" s="1"/>
  <c r="J34" i="47"/>
  <c r="H34" i="47"/>
  <c r="G34" i="47"/>
  <c r="K33" i="47"/>
  <c r="L33" i="47" s="1"/>
  <c r="J33" i="47"/>
  <c r="H33" i="47"/>
  <c r="G33" i="47"/>
  <c r="J32" i="47"/>
  <c r="K32" i="47" s="1"/>
  <c r="L32" i="47" s="1"/>
  <c r="H32" i="47"/>
  <c r="G32" i="47" s="1"/>
  <c r="J31" i="47"/>
  <c r="K31" i="47" s="1"/>
  <c r="L31" i="47" s="1"/>
  <c r="H31" i="47"/>
  <c r="G31" i="47" s="1"/>
  <c r="J30" i="47"/>
  <c r="K30" i="47" s="1"/>
  <c r="L30" i="47" s="1"/>
  <c r="M30" i="47" s="1"/>
  <c r="H30" i="47"/>
  <c r="G30" i="47" s="1"/>
  <c r="J29" i="47"/>
  <c r="K29" i="47" s="1"/>
  <c r="L29" i="47" s="1"/>
  <c r="M29" i="47" s="1"/>
  <c r="H29" i="47"/>
  <c r="G29" i="47" s="1"/>
  <c r="J28" i="47"/>
  <c r="K28" i="47" s="1"/>
  <c r="L28" i="47" s="1"/>
  <c r="M28" i="47" s="1"/>
  <c r="H28" i="47"/>
  <c r="G28" i="47" s="1"/>
  <c r="L27" i="47"/>
  <c r="J27" i="47"/>
  <c r="K27" i="47" s="1"/>
  <c r="H27" i="47"/>
  <c r="G27" i="47"/>
  <c r="J26" i="47"/>
  <c r="K26" i="47" s="1"/>
  <c r="L26" i="47" s="1"/>
  <c r="M26" i="47" s="1"/>
  <c r="H26" i="47"/>
  <c r="G26" i="47" s="1"/>
  <c r="J25" i="47"/>
  <c r="K25" i="47" s="1"/>
  <c r="L25" i="47" s="1"/>
  <c r="M25" i="47" s="1"/>
  <c r="H25" i="47"/>
  <c r="G25" i="47"/>
  <c r="J24" i="47"/>
  <c r="K24" i="47" s="1"/>
  <c r="L24" i="47" s="1"/>
  <c r="M24" i="47" s="1"/>
  <c r="H24" i="47"/>
  <c r="G24" i="47" s="1"/>
  <c r="J23" i="47"/>
  <c r="K23" i="47" s="1"/>
  <c r="L23" i="47" s="1"/>
  <c r="M23" i="47" s="1"/>
  <c r="H23" i="47"/>
  <c r="G23" i="47"/>
  <c r="J22" i="47"/>
  <c r="K22" i="47" s="1"/>
  <c r="L22" i="47" s="1"/>
  <c r="M22" i="47" s="1"/>
  <c r="H22" i="47"/>
  <c r="G22" i="47" s="1"/>
  <c r="J21" i="47"/>
  <c r="K21" i="47" s="1"/>
  <c r="L21" i="47" s="1"/>
  <c r="M21" i="47" s="1"/>
  <c r="H21" i="47"/>
  <c r="G21" i="47"/>
  <c r="J20" i="47"/>
  <c r="K20" i="47" s="1"/>
  <c r="L20" i="47" s="1"/>
  <c r="M20" i="47" s="1"/>
  <c r="H20" i="47"/>
  <c r="G20" i="47" s="1"/>
  <c r="J19" i="47"/>
  <c r="K19" i="47" s="1"/>
  <c r="L19" i="47" s="1"/>
  <c r="M19" i="47" s="1"/>
  <c r="H19" i="47"/>
  <c r="G19" i="47"/>
  <c r="J18" i="47"/>
  <c r="K18" i="47" s="1"/>
  <c r="L18" i="47" s="1"/>
  <c r="M18" i="47" s="1"/>
  <c r="H18" i="47"/>
  <c r="G18" i="47" s="1"/>
  <c r="J17" i="47"/>
  <c r="K17" i="47" s="1"/>
  <c r="L17" i="47" s="1"/>
  <c r="M17" i="47" s="1"/>
  <c r="H17" i="47"/>
  <c r="G17" i="47"/>
  <c r="J16" i="47"/>
  <c r="K16" i="47" s="1"/>
  <c r="L16" i="47" s="1"/>
  <c r="M16" i="47" s="1"/>
  <c r="H16" i="47"/>
  <c r="G16" i="47" s="1"/>
  <c r="J15" i="47"/>
  <c r="K15" i="47" s="1"/>
  <c r="L15" i="47" s="1"/>
  <c r="H15" i="47"/>
  <c r="G15" i="47"/>
  <c r="J14" i="47"/>
  <c r="K14" i="47" s="1"/>
  <c r="L14" i="47" s="1"/>
  <c r="M14" i="47" s="1"/>
  <c r="H14" i="47"/>
  <c r="G14" i="47" s="1"/>
  <c r="J13" i="47"/>
  <c r="K13" i="47" s="1"/>
  <c r="L13" i="47" s="1"/>
  <c r="M13" i="47" s="1"/>
  <c r="H13" i="47"/>
  <c r="G13" i="47"/>
  <c r="J12" i="47"/>
  <c r="K12" i="47" s="1"/>
  <c r="L12" i="47" s="1"/>
  <c r="M12" i="47" s="1"/>
  <c r="H12" i="47"/>
  <c r="G12" i="47" s="1"/>
  <c r="J11" i="47"/>
  <c r="K11" i="47" s="1"/>
  <c r="L11" i="47" s="1"/>
  <c r="M11" i="47" s="1"/>
  <c r="H11" i="47"/>
  <c r="G11" i="47"/>
  <c r="J10" i="47"/>
  <c r="K10" i="47" s="1"/>
  <c r="L10" i="47" s="1"/>
  <c r="M10" i="47" s="1"/>
  <c r="H10" i="47"/>
  <c r="G10" i="47" s="1"/>
  <c r="J9" i="47"/>
  <c r="K9" i="47" s="1"/>
  <c r="L9" i="47" s="1"/>
  <c r="M9" i="47" s="1"/>
  <c r="H9" i="47"/>
  <c r="G9" i="47"/>
  <c r="J8" i="47"/>
  <c r="K8" i="47" s="1"/>
  <c r="L8" i="47" s="1"/>
  <c r="M8" i="47" s="1"/>
  <c r="H8" i="47"/>
  <c r="G8" i="47"/>
  <c r="J7" i="47"/>
  <c r="K7" i="47" s="1"/>
  <c r="L7" i="47" s="1"/>
  <c r="M7" i="47" s="1"/>
  <c r="H7" i="47"/>
  <c r="G7" i="47"/>
  <c r="J6" i="47"/>
  <c r="K6" i="47" s="1"/>
  <c r="L6" i="47" s="1"/>
  <c r="M6" i="47" s="1"/>
  <c r="H6" i="47"/>
  <c r="G6" i="47"/>
  <c r="F3" i="47"/>
  <c r="F2" i="47"/>
  <c r="F1" i="47"/>
  <c r="B1" i="47"/>
  <c r="E3" i="74"/>
  <c r="E2" i="74"/>
  <c r="I1" i="74" a="1"/>
  <c r="I1" i="74" s="1"/>
  <c r="E1" i="74"/>
  <c r="B1" i="74"/>
  <c r="G6" i="37" l="1"/>
  <c r="G20" i="37"/>
  <c r="G27" i="37"/>
  <c r="C5" i="46" l="1"/>
  <c r="G21" i="35"/>
  <c r="A21" i="37"/>
  <c r="G21" i="11"/>
  <c r="A20" i="37"/>
  <c r="G20" i="11"/>
  <c r="G20" i="35"/>
  <c r="G27" i="11"/>
  <c r="C7" i="50"/>
  <c r="C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P22" i="50"/>
  <c r="P23" i="50"/>
  <c r="P29" i="50"/>
  <c r="P35" i="50"/>
  <c r="P46" i="50"/>
  <c r="P48" i="50"/>
  <c r="P51" i="50"/>
  <c r="L7" i="50"/>
  <c r="L8" i="50"/>
  <c r="L9" i="50"/>
  <c r="L10" i="50"/>
  <c r="L11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29" i="50"/>
  <c r="L30" i="50"/>
  <c r="L31" i="50"/>
  <c r="L32" i="50"/>
  <c r="L33" i="50"/>
  <c r="L34" i="50"/>
  <c r="L35" i="50"/>
  <c r="L36" i="50"/>
  <c r="L37" i="50"/>
  <c r="L38" i="50"/>
  <c r="L39" i="50"/>
  <c r="L40" i="50"/>
  <c r="L41" i="50"/>
  <c r="L42" i="50"/>
  <c r="L43" i="50"/>
  <c r="L44" i="50"/>
  <c r="L45" i="50"/>
  <c r="L46" i="50"/>
  <c r="L47" i="50"/>
  <c r="L48" i="50"/>
  <c r="L49" i="50"/>
  <c r="L50" i="50"/>
  <c r="L51" i="50"/>
  <c r="L52" i="50"/>
  <c r="L53" i="50"/>
  <c r="L54" i="50"/>
  <c r="L55" i="50"/>
  <c r="H22" i="50"/>
  <c r="H23" i="50"/>
  <c r="H29" i="50"/>
  <c r="H35" i="50"/>
  <c r="H46" i="50"/>
  <c r="H48" i="50"/>
  <c r="H51" i="50"/>
  <c r="D22" i="50"/>
  <c r="D23" i="50"/>
  <c r="D29" i="50"/>
  <c r="D35" i="50"/>
  <c r="D46" i="50"/>
  <c r="D48" i="50"/>
  <c r="D51" i="50"/>
  <c r="L6" i="50"/>
  <c r="C6" i="50"/>
  <c r="S22" i="49"/>
  <c r="G24" i="37"/>
  <c r="A24" i="37"/>
  <c r="G24" i="11"/>
  <c r="G24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2" i="35"/>
  <c r="G23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7" i="35"/>
  <c r="G6" i="35"/>
  <c r="L22" i="49"/>
  <c r="A22" i="49"/>
  <c r="A22" i="50" s="1"/>
  <c r="H6" i="49"/>
  <c r="H6" i="50"/>
  <c r="J6" i="49"/>
  <c r="P6" i="50"/>
  <c r="S6" i="49"/>
  <c r="A6" i="37"/>
  <c r="G6" i="11"/>
  <c r="G6" i="49"/>
  <c r="D6" i="50"/>
  <c r="A5" i="50"/>
  <c r="N3" i="50"/>
  <c r="F3" i="50"/>
  <c r="B3" i="50"/>
  <c r="O2" i="50"/>
  <c r="N2" i="50"/>
  <c r="F2" i="50"/>
  <c r="B2" i="50"/>
  <c r="O1" i="50"/>
  <c r="N1" i="50"/>
  <c r="F1" i="50"/>
  <c r="B1" i="50"/>
  <c r="A48" i="37"/>
  <c r="F3" i="49"/>
  <c r="B3" i="49"/>
  <c r="J2" i="49"/>
  <c r="F2" i="49"/>
  <c r="B2" i="49"/>
  <c r="J1" i="49"/>
  <c r="F1" i="49"/>
  <c r="B1" i="49"/>
  <c r="F3" i="32"/>
  <c r="B3" i="32"/>
  <c r="J2" i="32"/>
  <c r="U2" i="49" s="1"/>
  <c r="F2" i="32"/>
  <c r="B2" i="32"/>
  <c r="J1" i="32"/>
  <c r="U1" i="49" s="1"/>
  <c r="F1" i="32"/>
  <c r="B1" i="32"/>
  <c r="M1" i="49" s="1"/>
  <c r="F3" i="30"/>
  <c r="B3" i="30"/>
  <c r="J2" i="30"/>
  <c r="F2" i="30"/>
  <c r="B2" i="30"/>
  <c r="J1" i="30"/>
  <c r="F1" i="30"/>
  <c r="B1" i="30"/>
  <c r="J2" i="17"/>
  <c r="F3" i="37"/>
  <c r="B3" i="37"/>
  <c r="J2" i="37"/>
  <c r="F2" i="37"/>
  <c r="B2" i="37"/>
  <c r="J1" i="37"/>
  <c r="F1" i="37"/>
  <c r="B1" i="37"/>
  <c r="F3" i="17"/>
  <c r="B3" i="17"/>
  <c r="F2" i="17"/>
  <c r="B2" i="17"/>
  <c r="J1" i="17"/>
  <c r="F1" i="17"/>
  <c r="B1" i="17"/>
  <c r="J3" i="35"/>
  <c r="F3" i="35"/>
  <c r="B3" i="35"/>
  <c r="J2" i="35"/>
  <c r="F2" i="35"/>
  <c r="B2" i="35"/>
  <c r="J1" i="35"/>
  <c r="F1" i="35"/>
  <c r="B1" i="35"/>
  <c r="F3" i="11"/>
  <c r="B3" i="11"/>
  <c r="J2" i="11"/>
  <c r="F2" i="11"/>
  <c r="B2" i="11"/>
  <c r="J1" i="11"/>
  <c r="F1" i="11"/>
  <c r="B1" i="11"/>
  <c r="J3" i="46"/>
  <c r="V3" i="46"/>
  <c r="J2" i="46"/>
  <c r="V2" i="46" s="1"/>
  <c r="J1" i="46"/>
  <c r="V1" i="46"/>
  <c r="F2" i="46"/>
  <c r="R2" i="46"/>
  <c r="F3" i="46"/>
  <c r="R3" i="46"/>
  <c r="F1" i="46"/>
  <c r="R1" i="46"/>
  <c r="N2" i="46"/>
  <c r="B3" i="46"/>
  <c r="N3" i="46"/>
  <c r="B1" i="46"/>
  <c r="N1" i="46" s="1"/>
  <c r="S33" i="49"/>
  <c r="J33" i="49"/>
  <c r="P33" i="50"/>
  <c r="H33" i="49"/>
  <c r="H33" i="50"/>
  <c r="G35" i="37"/>
  <c r="A35" i="37"/>
  <c r="G35" i="11"/>
  <c r="G33" i="49"/>
  <c r="D33" i="50"/>
  <c r="L33" i="49"/>
  <c r="A33" i="49"/>
  <c r="A33" i="50" s="1"/>
  <c r="H53" i="49"/>
  <c r="H53" i="50"/>
  <c r="J53" i="49"/>
  <c r="P53" i="50"/>
  <c r="J55" i="49"/>
  <c r="P55" i="50"/>
  <c r="H55" i="49"/>
  <c r="G49" i="49"/>
  <c r="D49" i="50"/>
  <c r="H49" i="49"/>
  <c r="H49" i="50"/>
  <c r="H7" i="49"/>
  <c r="H7" i="50"/>
  <c r="J49" i="49"/>
  <c r="P49" i="50"/>
  <c r="J50" i="49"/>
  <c r="P50" i="50"/>
  <c r="H50" i="49"/>
  <c r="H50" i="50"/>
  <c r="G50" i="49"/>
  <c r="D50" i="50"/>
  <c r="J45" i="49"/>
  <c r="P45" i="50"/>
  <c r="H45" i="49"/>
  <c r="H45" i="50"/>
  <c r="J44" i="49"/>
  <c r="P44" i="50"/>
  <c r="H44" i="49"/>
  <c r="H44" i="50"/>
  <c r="J43" i="49"/>
  <c r="P43" i="50"/>
  <c r="H43" i="49"/>
  <c r="H43" i="50"/>
  <c r="J42" i="49"/>
  <c r="P42" i="50"/>
  <c r="H42" i="49"/>
  <c r="H42" i="50"/>
  <c r="J41" i="49"/>
  <c r="P41" i="50"/>
  <c r="H41" i="49"/>
  <c r="H41" i="50"/>
  <c r="H40" i="49"/>
  <c r="H40" i="50"/>
  <c r="J40" i="49"/>
  <c r="P40" i="50"/>
  <c r="H39" i="49"/>
  <c r="H39" i="50"/>
  <c r="H38" i="49"/>
  <c r="H38" i="50"/>
  <c r="J39" i="49"/>
  <c r="P39" i="50"/>
  <c r="H19" i="49"/>
  <c r="H19" i="50"/>
  <c r="J38" i="49"/>
  <c r="P38" i="50"/>
  <c r="J37" i="49"/>
  <c r="P37" i="50"/>
  <c r="H37" i="49"/>
  <c r="H37" i="50"/>
  <c r="H36" i="49"/>
  <c r="H36" i="50"/>
  <c r="J36" i="49"/>
  <c r="P36" i="50"/>
  <c r="J32" i="49"/>
  <c r="P32" i="50"/>
  <c r="J34" i="49"/>
  <c r="P34" i="50"/>
  <c r="H32" i="49"/>
  <c r="H32" i="50"/>
  <c r="H34" i="49"/>
  <c r="H34" i="50"/>
  <c r="H31" i="49"/>
  <c r="H31" i="50"/>
  <c r="J31" i="49"/>
  <c r="P31" i="50"/>
  <c r="H20" i="49"/>
  <c r="H20" i="50"/>
  <c r="H8" i="49"/>
  <c r="H8" i="50"/>
  <c r="J20" i="49"/>
  <c r="P20" i="50"/>
  <c r="J8" i="49"/>
  <c r="P8" i="50"/>
  <c r="G37" i="37"/>
  <c r="A37" i="37"/>
  <c r="G37" i="11"/>
  <c r="H54" i="49"/>
  <c r="H54" i="50"/>
  <c r="J54" i="49"/>
  <c r="P54" i="50"/>
  <c r="H52" i="49"/>
  <c r="H52" i="50"/>
  <c r="J52" i="49"/>
  <c r="P52" i="50"/>
  <c r="J47" i="49"/>
  <c r="P47" i="50"/>
  <c r="H47" i="49"/>
  <c r="H47" i="50"/>
  <c r="H28" i="49"/>
  <c r="H28" i="50"/>
  <c r="J28" i="49"/>
  <c r="P28" i="50"/>
  <c r="J27" i="49"/>
  <c r="P27" i="50"/>
  <c r="H27" i="49"/>
  <c r="H27" i="50"/>
  <c r="H26" i="49"/>
  <c r="H26" i="50"/>
  <c r="J26" i="49"/>
  <c r="P26" i="50"/>
  <c r="H25" i="49"/>
  <c r="H25" i="50"/>
  <c r="J25" i="49"/>
  <c r="P25" i="50"/>
  <c r="J30" i="49"/>
  <c r="P30" i="50"/>
  <c r="H30" i="49"/>
  <c r="H30" i="50"/>
  <c r="H24" i="49"/>
  <c r="H24" i="50"/>
  <c r="J24" i="49"/>
  <c r="P24" i="50"/>
  <c r="J21" i="49"/>
  <c r="P21" i="50"/>
  <c r="H21" i="49"/>
  <c r="H21" i="50"/>
  <c r="J19" i="49"/>
  <c r="P19" i="50"/>
  <c r="G19" i="49"/>
  <c r="D19" i="50"/>
  <c r="H18" i="49"/>
  <c r="H18" i="50"/>
  <c r="J18" i="49"/>
  <c r="P18" i="50"/>
  <c r="J17" i="49"/>
  <c r="P17" i="50"/>
  <c r="H17" i="49"/>
  <c r="H17" i="50"/>
  <c r="H16" i="49"/>
  <c r="H16" i="50"/>
  <c r="J16" i="49"/>
  <c r="P16" i="50"/>
  <c r="H15" i="49"/>
  <c r="H15" i="50"/>
  <c r="J15" i="49"/>
  <c r="P15" i="50"/>
  <c r="H14" i="49"/>
  <c r="H14" i="50"/>
  <c r="J14" i="49"/>
  <c r="P14" i="50"/>
  <c r="H13" i="49"/>
  <c r="H13" i="50"/>
  <c r="J13" i="49"/>
  <c r="P13" i="50"/>
  <c r="J12" i="49"/>
  <c r="P12" i="50"/>
  <c r="H12" i="49"/>
  <c r="H12" i="50"/>
  <c r="J11" i="49"/>
  <c r="P11" i="50"/>
  <c r="H11" i="49"/>
  <c r="H11" i="50"/>
  <c r="J10" i="49"/>
  <c r="P10" i="50"/>
  <c r="H10" i="49"/>
  <c r="H10" i="50"/>
  <c r="J9" i="49"/>
  <c r="P9" i="50"/>
  <c r="H9" i="49"/>
  <c r="H9" i="50"/>
  <c r="J7" i="49"/>
  <c r="P7" i="50"/>
  <c r="S52" i="49"/>
  <c r="T52" i="49"/>
  <c r="U52" i="49"/>
  <c r="V52" i="49"/>
  <c r="W52" i="49"/>
  <c r="S37" i="49"/>
  <c r="T37" i="49"/>
  <c r="U37" i="49"/>
  <c r="V37" i="49"/>
  <c r="W37" i="49"/>
  <c r="S36" i="49"/>
  <c r="S34" i="49"/>
  <c r="S32" i="49"/>
  <c r="S31" i="49"/>
  <c r="S30" i="49"/>
  <c r="S29" i="49"/>
  <c r="S28" i="49"/>
  <c r="S27" i="49"/>
  <c r="S26" i="49"/>
  <c r="S24" i="49"/>
  <c r="S23" i="49"/>
  <c r="S21" i="49"/>
  <c r="S20" i="49"/>
  <c r="S19" i="49"/>
  <c r="S18" i="49"/>
  <c r="S17" i="49"/>
  <c r="S16" i="49"/>
  <c r="T13" i="49"/>
  <c r="U13" i="49"/>
  <c r="V13" i="49"/>
  <c r="W13" i="49"/>
  <c r="R13" i="49"/>
  <c r="Q13" i="49"/>
  <c r="P13" i="49"/>
  <c r="O13" i="49"/>
  <c r="S12" i="49"/>
  <c r="S10" i="49"/>
  <c r="S9" i="49"/>
  <c r="S8" i="49"/>
  <c r="S7" i="49"/>
  <c r="V1" i="49"/>
  <c r="G22" i="37"/>
  <c r="A22" i="37"/>
  <c r="G22" i="11"/>
  <c r="A53" i="37"/>
  <c r="A54" i="37"/>
  <c r="A55" i="37"/>
  <c r="A56" i="37"/>
  <c r="A57" i="37"/>
  <c r="A58" i="37"/>
  <c r="A56" i="50"/>
  <c r="A46" i="37"/>
  <c r="A47" i="37"/>
  <c r="A49" i="37"/>
  <c r="A50" i="37"/>
  <c r="A48" i="49"/>
  <c r="A48" i="50" s="1"/>
  <c r="A51" i="37"/>
  <c r="A52" i="37"/>
  <c r="G33" i="11"/>
  <c r="G46" i="37"/>
  <c r="G47" i="37"/>
  <c r="G48" i="37"/>
  <c r="G57" i="11"/>
  <c r="G58" i="11"/>
  <c r="R1" i="49"/>
  <c r="A27" i="37"/>
  <c r="A8" i="37"/>
  <c r="A9" i="37"/>
  <c r="A10" i="37"/>
  <c r="A11" i="37"/>
  <c r="A12" i="37"/>
  <c r="A13" i="37"/>
  <c r="A14" i="37"/>
  <c r="A15" i="37"/>
  <c r="A16" i="37"/>
  <c r="L16" i="49"/>
  <c r="A17" i="37"/>
  <c r="A18" i="37"/>
  <c r="A19" i="37"/>
  <c r="A23" i="37"/>
  <c r="A25" i="37"/>
  <c r="A26" i="37"/>
  <c r="A28" i="37"/>
  <c r="A29" i="37"/>
  <c r="A30" i="37"/>
  <c r="A31" i="37"/>
  <c r="A32" i="37"/>
  <c r="A33" i="37"/>
  <c r="A34" i="37"/>
  <c r="A36" i="37"/>
  <c r="A38" i="37"/>
  <c r="A39" i="37"/>
  <c r="L37" i="49"/>
  <c r="A40" i="37"/>
  <c r="A41" i="37"/>
  <c r="A42" i="37"/>
  <c r="A43" i="37"/>
  <c r="A44" i="37"/>
  <c r="A45" i="37"/>
  <c r="A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3" i="37"/>
  <c r="G25" i="37"/>
  <c r="G26" i="37"/>
  <c r="G28" i="37"/>
  <c r="G29" i="37"/>
  <c r="G30" i="37"/>
  <c r="G31" i="37"/>
  <c r="G32" i="37"/>
  <c r="G33" i="37"/>
  <c r="G34" i="37"/>
  <c r="G36" i="37"/>
  <c r="G38" i="37"/>
  <c r="G39" i="37"/>
  <c r="G40" i="37"/>
  <c r="G41" i="37"/>
  <c r="G42" i="37"/>
  <c r="G43" i="37"/>
  <c r="G44" i="37"/>
  <c r="G45" i="37"/>
  <c r="G49" i="37"/>
  <c r="G50" i="37"/>
  <c r="G51" i="37"/>
  <c r="G52" i="37"/>
  <c r="G53" i="37"/>
  <c r="G54" i="37"/>
  <c r="G55" i="37"/>
  <c r="G56" i="37"/>
  <c r="G57" i="37"/>
  <c r="G58" i="37"/>
  <c r="G12" i="11"/>
  <c r="G9" i="11"/>
  <c r="G17" i="11"/>
  <c r="G46" i="11"/>
  <c r="G47" i="11"/>
  <c r="G48" i="11"/>
  <c r="G49" i="11"/>
  <c r="G50" i="11"/>
  <c r="G51" i="11"/>
  <c r="G52" i="11"/>
  <c r="G53" i="11"/>
  <c r="G54" i="11"/>
  <c r="G55" i="11"/>
  <c r="G56" i="11"/>
  <c r="G8" i="11"/>
  <c r="G10" i="11"/>
  <c r="G11" i="11"/>
  <c r="G13" i="11"/>
  <c r="G14" i="11"/>
  <c r="G15" i="11"/>
  <c r="G16" i="11"/>
  <c r="G18" i="11"/>
  <c r="G19" i="11"/>
  <c r="G23" i="11"/>
  <c r="G25" i="11"/>
  <c r="G26" i="11"/>
  <c r="G28" i="11"/>
  <c r="G29" i="11"/>
  <c r="G30" i="11"/>
  <c r="G31" i="11"/>
  <c r="G32" i="11"/>
  <c r="G34" i="11"/>
  <c r="G36" i="11"/>
  <c r="G38" i="11"/>
  <c r="G39" i="11"/>
  <c r="G40" i="11"/>
  <c r="G41" i="11"/>
  <c r="G43" i="11"/>
  <c r="G44" i="11"/>
  <c r="G45" i="11"/>
  <c r="G7" i="11"/>
  <c r="G38" i="49"/>
  <c r="D38" i="50"/>
  <c r="G13" i="49"/>
  <c r="D13" i="50"/>
  <c r="G36" i="49"/>
  <c r="D36" i="50"/>
  <c r="G25" i="49"/>
  <c r="D25" i="50"/>
  <c r="L20" i="49"/>
  <c r="G9" i="49"/>
  <c r="D9" i="50"/>
  <c r="G17" i="49"/>
  <c r="D17" i="50"/>
  <c r="G47" i="49"/>
  <c r="D47" i="50"/>
  <c r="G41" i="49"/>
  <c r="D41" i="50"/>
  <c r="G55" i="49"/>
  <c r="D55" i="50"/>
  <c r="H55" i="50"/>
  <c r="L48" i="49"/>
  <c r="G21" i="49"/>
  <c r="D21" i="50"/>
  <c r="G27" i="49"/>
  <c r="D27" i="50"/>
  <c r="G54" i="49"/>
  <c r="D54" i="50"/>
  <c r="G8" i="49"/>
  <c r="D8" i="50"/>
  <c r="G34" i="49"/>
  <c r="D34" i="50"/>
  <c r="G39" i="49"/>
  <c r="D39" i="50"/>
  <c r="G11" i="49"/>
  <c r="D11" i="50"/>
  <c r="G15" i="49"/>
  <c r="D15" i="50"/>
  <c r="G44" i="49"/>
  <c r="D44" i="50"/>
  <c r="G53" i="49"/>
  <c r="D53" i="50"/>
  <c r="G10" i="49"/>
  <c r="D10" i="50"/>
  <c r="G16" i="49"/>
  <c r="D16" i="50"/>
  <c r="G28" i="49"/>
  <c r="D28" i="50"/>
  <c r="G7" i="49"/>
  <c r="D7" i="50"/>
  <c r="G43" i="49"/>
  <c r="D43" i="50"/>
  <c r="G37" i="49"/>
  <c r="D37" i="50"/>
  <c r="G24" i="49"/>
  <c r="D24" i="50"/>
  <c r="G12" i="49"/>
  <c r="D12" i="50"/>
  <c r="G14" i="49"/>
  <c r="D14" i="50"/>
  <c r="G18" i="49"/>
  <c r="D18" i="50"/>
  <c r="G30" i="49"/>
  <c r="D30" i="50"/>
  <c r="G26" i="49"/>
  <c r="D26" i="50"/>
  <c r="G52" i="49"/>
  <c r="D52" i="50"/>
  <c r="G20" i="49"/>
  <c r="D20" i="50"/>
  <c r="G31" i="49"/>
  <c r="D31" i="50"/>
  <c r="G32" i="49"/>
  <c r="D32" i="50"/>
  <c r="G40" i="49"/>
  <c r="D40" i="50"/>
  <c r="G45" i="49"/>
  <c r="D45" i="50"/>
  <c r="G42" i="49"/>
  <c r="D42" i="50"/>
  <c r="A49" i="49"/>
  <c r="A49" i="50" s="1"/>
  <c r="L28" i="49"/>
  <c r="A50" i="49"/>
  <c r="A50" i="50" s="1"/>
  <c r="L50" i="49"/>
  <c r="A30" i="49"/>
  <c r="A30" i="50" s="1"/>
  <c r="L9" i="49"/>
  <c r="A38" i="49"/>
  <c r="A38" i="50" s="1"/>
  <c r="A17" i="49"/>
  <c r="A17" i="50" s="1"/>
  <c r="L29" i="49"/>
  <c r="A10" i="49"/>
  <c r="A10" i="50" s="1"/>
  <c r="A37" i="49"/>
  <c r="A37" i="50" s="1"/>
  <c r="A31" i="49"/>
  <c r="A31" i="50" s="1"/>
  <c r="L12" i="49"/>
  <c r="A54" i="49"/>
  <c r="A54" i="50" s="1"/>
  <c r="A34" i="49"/>
  <c r="A34" i="50" s="1"/>
  <c r="A14" i="49"/>
  <c r="A14" i="50" s="1"/>
  <c r="A8" i="49"/>
  <c r="A8" i="50" s="1"/>
  <c r="A7" i="49"/>
  <c r="A7" i="50" s="1"/>
  <c r="L25" i="49"/>
  <c r="L49" i="49"/>
  <c r="L10" i="49"/>
  <c r="L54" i="49"/>
  <c r="L44" i="49"/>
  <c r="A20" i="49"/>
  <c r="A20" i="50" s="1"/>
  <c r="A16" i="49"/>
  <c r="A16" i="50" s="1"/>
  <c r="A44" i="49"/>
  <c r="A44" i="50" s="1"/>
  <c r="A11" i="49"/>
  <c r="A11" i="50" s="1"/>
  <c r="A42" i="49"/>
  <c r="A42" i="50" s="1"/>
  <c r="L42" i="49"/>
  <c r="L24" i="49"/>
  <c r="A15" i="49"/>
  <c r="A15" i="50" s="1"/>
  <c r="L15" i="49"/>
  <c r="L47" i="49"/>
  <c r="A47" i="49"/>
  <c r="A47" i="50" s="1"/>
  <c r="A56" i="49"/>
  <c r="L56" i="49"/>
  <c r="A55" i="49"/>
  <c r="A55" i="50" s="1"/>
  <c r="L55" i="49"/>
  <c r="L32" i="49"/>
  <c r="R2" i="49"/>
  <c r="L30" i="49"/>
  <c r="A40" i="49"/>
  <c r="A40" i="50" s="1"/>
  <c r="L31" i="49"/>
  <c r="A41" i="49"/>
  <c r="A41" i="50" s="1"/>
  <c r="L51" i="49"/>
  <c r="A28" i="49"/>
  <c r="A28" i="50" s="1"/>
  <c r="L38" i="49"/>
  <c r="L23" i="49"/>
  <c r="L41" i="49"/>
  <c r="A9" i="49"/>
  <c r="A9" i="50" s="1"/>
  <c r="L17" i="49"/>
  <c r="L7" i="49"/>
  <c r="L45" i="49"/>
  <c r="A45" i="49"/>
  <c r="A45" i="50" s="1"/>
  <c r="L21" i="49"/>
  <c r="A21" i="49"/>
  <c r="A21" i="50" s="1"/>
  <c r="O2" i="49"/>
  <c r="A52" i="49"/>
  <c r="A52" i="50" s="1"/>
  <c r="A32" i="49"/>
  <c r="A32" i="50" s="1"/>
  <c r="L11" i="49"/>
  <c r="A39" i="49"/>
  <c r="A39" i="50" s="1"/>
  <c r="L39" i="49"/>
  <c r="L36" i="49"/>
  <c r="A13" i="49"/>
  <c r="A13" i="50" s="1"/>
  <c r="O3" i="49"/>
  <c r="P2" i="49"/>
  <c r="L40" i="49"/>
  <c r="L13" i="49"/>
  <c r="L19" i="49"/>
  <c r="A29" i="49"/>
  <c r="A29" i="50" s="1"/>
  <c r="A51" i="49"/>
  <c r="A51" i="50" s="1"/>
  <c r="A23" i="49"/>
  <c r="A23" i="50" s="1"/>
  <c r="A24" i="49"/>
  <c r="A24" i="50" s="1"/>
  <c r="L52" i="49"/>
  <c r="A46" i="49"/>
  <c r="A46" i="50" s="1"/>
  <c r="L8" i="49"/>
  <c r="L14" i="49"/>
  <c r="A36" i="49"/>
  <c r="A36" i="50" s="1"/>
  <c r="L46" i="49"/>
  <c r="A19" i="49"/>
  <c r="A19" i="50" s="1"/>
  <c r="L34" i="49"/>
  <c r="A12" i="49"/>
  <c r="A12" i="50" s="1"/>
  <c r="A25" i="49"/>
  <c r="A25" i="50" s="1"/>
  <c r="A53" i="49"/>
  <c r="A53" i="50" s="1"/>
  <c r="L53" i="49"/>
  <c r="A35" i="49"/>
  <c r="A35" i="50" s="1"/>
  <c r="V2" i="49"/>
  <c r="P3" i="49"/>
  <c r="A27" i="49"/>
  <c r="A27" i="50" s="1"/>
  <c r="L27" i="49"/>
  <c r="L18" i="49"/>
  <c r="A18" i="49"/>
  <c r="A18" i="50" s="1"/>
  <c r="L26" i="49"/>
  <c r="A26" i="49"/>
  <c r="A26" i="50" s="1"/>
  <c r="A43" i="49"/>
  <c r="A43" i="50" s="1"/>
  <c r="L43" i="49"/>
  <c r="S1" i="49"/>
  <c r="P1" i="49"/>
  <c r="U3" i="49"/>
  <c r="R3" i="49"/>
  <c r="O1" i="49"/>
  <c r="S3" i="49"/>
  <c r="M2" i="49"/>
  <c r="S2" i="49"/>
  <c r="M3" i="49"/>
  <c r="L6" i="49" l="1"/>
  <c r="A6" i="49"/>
  <c r="A6" i="5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<sst xmlns="http://schemas.openxmlformats.org/spreadsheetml/2006/main" count="415" uniqueCount="212">
  <si>
    <t>PROTO</t>
  </si>
  <si>
    <t>DIFF</t>
  </si>
  <si>
    <t>NEW REQ</t>
  </si>
  <si>
    <t>FIXED GRADING POINTS ONLY</t>
  </si>
  <si>
    <t>TARGET</t>
  </si>
  <si>
    <t xml:space="preserve">Proto Comments </t>
  </si>
  <si>
    <t>Tol +/-</t>
  </si>
  <si>
    <t xml:space="preserve">Proto Specifications </t>
  </si>
  <si>
    <t>RED</t>
  </si>
  <si>
    <t>AQL</t>
  </si>
  <si>
    <t>Main Fabric:</t>
  </si>
  <si>
    <t>tbc</t>
  </si>
  <si>
    <t>NEXT STAGE:</t>
  </si>
  <si>
    <t>FITTING DETAILS:</t>
  </si>
  <si>
    <t xml:space="preserve">Design Front Sheet </t>
  </si>
  <si>
    <t>Country:</t>
  </si>
  <si>
    <t xml:space="preserve">Block: </t>
  </si>
  <si>
    <t>Designer:</t>
  </si>
  <si>
    <t>Supplier:</t>
  </si>
  <si>
    <t>Materials &amp; Compositions</t>
  </si>
  <si>
    <t xml:space="preserve">Locations </t>
  </si>
  <si>
    <t xml:space="preserve">Supplier </t>
  </si>
  <si>
    <t xml:space="preserve">Design Specifications </t>
  </si>
  <si>
    <t xml:space="preserve">Approvals </t>
  </si>
  <si>
    <t>Rule</t>
  </si>
  <si>
    <t xml:space="preserve">Design Details </t>
  </si>
  <si>
    <t xml:space="preserve"> </t>
  </si>
  <si>
    <t xml:space="preserve">Woman's Metric 1"  Grade </t>
  </si>
  <si>
    <t>COMMENTS</t>
  </si>
  <si>
    <t>BOM COLOUR OPTIONS :</t>
  </si>
  <si>
    <t>M</t>
  </si>
  <si>
    <t>L</t>
  </si>
  <si>
    <t>S</t>
  </si>
  <si>
    <t>XS</t>
  </si>
  <si>
    <t>Hem Depth</t>
  </si>
  <si>
    <t>00.00.00</t>
  </si>
  <si>
    <t xml:space="preserve">Style name: </t>
  </si>
  <si>
    <t>Description:</t>
  </si>
  <si>
    <t>Season/group:</t>
  </si>
  <si>
    <t xml:space="preserve">Tech: </t>
  </si>
  <si>
    <t xml:space="preserve">Date: </t>
  </si>
  <si>
    <t xml:space="preserve">Sketch amended : </t>
  </si>
  <si>
    <t xml:space="preserve">Range: </t>
  </si>
  <si>
    <t xml:space="preserve">REISS MAINLINE </t>
  </si>
  <si>
    <t>MAKE &amp; CONSTRUCTION:</t>
  </si>
  <si>
    <t>MEASUREMENTS:</t>
  </si>
  <si>
    <t>PP1</t>
  </si>
  <si>
    <t xml:space="preserve">PP2 Comments </t>
  </si>
  <si>
    <t xml:space="preserve">PP1 Comments </t>
  </si>
  <si>
    <t>PP1 Specifications</t>
  </si>
  <si>
    <t xml:space="preserve">Checked by: </t>
  </si>
  <si>
    <t xml:space="preserve">Date checked: </t>
  </si>
  <si>
    <t xml:space="preserve">Allocation status: </t>
  </si>
  <si>
    <t xml:space="preserve">Colour: </t>
  </si>
  <si>
    <t>Article:</t>
  </si>
  <si>
    <t>BRAND LABEL</t>
  </si>
  <si>
    <t>SIZE LABEL</t>
  </si>
  <si>
    <t>COO LABEL</t>
  </si>
  <si>
    <t>SWING TICKET</t>
  </si>
  <si>
    <t xml:space="preserve">Base Block: </t>
  </si>
  <si>
    <t>Length - SNP to Hem @ FRONT</t>
  </si>
  <si>
    <t>CB Length to Hem</t>
  </si>
  <si>
    <t>CF Length to Hem</t>
  </si>
  <si>
    <t>Side Seam Length</t>
  </si>
  <si>
    <t>Chest - 2cm below U/A</t>
  </si>
  <si>
    <t>Waist - 47cm from CB Neck Seam</t>
  </si>
  <si>
    <t>Seat - 60cm from CB Neck Seam</t>
  </si>
  <si>
    <t>Hem Opening</t>
  </si>
  <si>
    <t>X Shoulder - Sleeve Head Point to Sleeve Head Point</t>
  </si>
  <si>
    <t>Shoulder Length</t>
  </si>
  <si>
    <t>Back Neck Width Straight</t>
  </si>
  <si>
    <t>Front Neck Drop</t>
  </si>
  <si>
    <t>Back Neck Drop</t>
  </si>
  <si>
    <t>X Front @ 15cm from SNP</t>
  </si>
  <si>
    <t>X Back @ 15cm from SNP</t>
  </si>
  <si>
    <t>X Back @ Yoke Seam</t>
  </si>
  <si>
    <t>Yoke Depth @ CB</t>
  </si>
  <si>
    <t>Armhole Straight</t>
  </si>
  <si>
    <t>Sleeve Length - Shoulder Point to Cuff</t>
  </si>
  <si>
    <t>CB Neck - Shoulder Point - Cuff</t>
  </si>
  <si>
    <t>Underarm Length</t>
  </si>
  <si>
    <t>Bicep - 2cm from Underarm Seam</t>
  </si>
  <si>
    <t>Forearm - 20cm up from Cuff Edge</t>
  </si>
  <si>
    <t>Cuff Opening</t>
  </si>
  <si>
    <t>Cuff Depth</t>
  </si>
  <si>
    <t>Cuff Placket Width</t>
  </si>
  <si>
    <t>Cuff Placket Length - Stitched</t>
  </si>
  <si>
    <t>Cuff Placket Length - Opening</t>
  </si>
  <si>
    <t>Cuff Pleat Depth</t>
  </si>
  <si>
    <t>CF Placket Width</t>
  </si>
  <si>
    <t>Button Quantity</t>
  </si>
  <si>
    <t>1st Button Position from Neck Seam</t>
  </si>
  <si>
    <t>Button Spacing</t>
  </si>
  <si>
    <t>Collar Name</t>
  </si>
  <si>
    <t>Collar Stand Depth @ CB</t>
  </si>
  <si>
    <t>Collar Depth @ CB</t>
  </si>
  <si>
    <t>Collar Point Length</t>
  </si>
  <si>
    <t>Collar Stand Depth @ CF</t>
  </si>
  <si>
    <t>Collar Circ - Centre Button to Centre Buttonhole</t>
  </si>
  <si>
    <t>Collar Circ - at Leaf Edge</t>
  </si>
  <si>
    <t>Pocket Position from SNP</t>
  </si>
  <si>
    <t>Pocket Position from CF</t>
  </si>
  <si>
    <t>Pocket Width</t>
  </si>
  <si>
    <t>Pocket Depth</t>
  </si>
  <si>
    <t>Pocket Trim Depth</t>
  </si>
  <si>
    <t>Side Seam Split</t>
  </si>
  <si>
    <t>Back Dart Length</t>
  </si>
  <si>
    <t>Front Dart Length</t>
  </si>
  <si>
    <t>XL</t>
  </si>
  <si>
    <t>XXL</t>
  </si>
  <si>
    <t>REISS - SHIRT</t>
  </si>
  <si>
    <t>REGULAR CREW</t>
  </si>
  <si>
    <t>Minimum Neck Stretch</t>
  </si>
  <si>
    <t>Neck Trim Depth</t>
  </si>
  <si>
    <t xml:space="preserve">BRADLEY </t>
  </si>
  <si>
    <t xml:space="preserve">INTERLOCK T-SHIRT </t>
  </si>
  <si>
    <t>25.02.21</t>
  </si>
  <si>
    <t>REBECCA, CINDY, OSS</t>
  </si>
  <si>
    <t>1. Neck seam is cracking. Please ensure the correct stitching is used at neck seam to allow for stretch.</t>
  </si>
  <si>
    <t>2. Neck stretch is not to spec. Please ensure neck stretch meets minimum of 33cm.</t>
  </si>
  <si>
    <t>1. Please increase back neck width to be 18.5cm.</t>
  </si>
  <si>
    <t>2. Please ensure all seams are finished neatly.</t>
  </si>
  <si>
    <t>3. Ensure all other measuremenst are followed carefully.</t>
  </si>
  <si>
    <t>Length - SNP to Hem @ FRONT from shoulder seam</t>
  </si>
  <si>
    <t>05.03.21</t>
  </si>
  <si>
    <t>PP2</t>
  </si>
  <si>
    <t>MAKE AND CONSTRUCTION:</t>
  </si>
  <si>
    <t>1. Neck seam is still cracking when stretched. Please advise if the correct thread is used and if there is anything else that can help with this?</t>
  </si>
  <si>
    <t>2. Ensure all seam are finished neatly.</t>
  </si>
  <si>
    <t>1. Please lower front neck drop to be 10cm.</t>
  </si>
  <si>
    <t>2. Ensure back neck width is 18.5cm.</t>
  </si>
  <si>
    <t>3. Neck stretch is not to spec. Please ensure neck stretch meets minimum of 33cm.</t>
  </si>
  <si>
    <t>4. Ensure all other measurements are followed carefully.</t>
  </si>
  <si>
    <t>1. Sample fits nicely thank you</t>
  </si>
  <si>
    <t>2. Please ensure neck trim is inserted neatly and does not gather fabric at neck.</t>
  </si>
  <si>
    <t>3. Ensure all seams are finished neatly.</t>
  </si>
  <si>
    <t>1. Please ensure all measurements are followed carefully.</t>
  </si>
  <si>
    <t>17.03.21</t>
  </si>
  <si>
    <t xml:space="preserve">PLEASE ENSURE ALL COMMENTS ARE FOLLOWED CAREFULLY AND PROCEED TO BULK </t>
  </si>
  <si>
    <t>INTERLOCK</t>
  </si>
  <si>
    <t>Size / Weight</t>
  </si>
  <si>
    <t>LABELLING</t>
  </si>
  <si>
    <t>RE MAIN SML BLK WOV 201 - Reiss Small Woven Logo Label - BLACK NEW LOGO</t>
  </si>
  <si>
    <t>RE BLACK …..... SZ INSERT COUNTRY (ALPHA SIZES XS-3XL) BLACK COMBINED LABEL</t>
  </si>
  <si>
    <t>RE MAIN WHT TKT 001 - Main Reiss Logo Ticket x 2 (New Logo)</t>
  </si>
  <si>
    <t>OTHER</t>
  </si>
  <si>
    <t>RE BARC 02 - NON RFID BARCODE</t>
  </si>
  <si>
    <t>BRADLEY</t>
  </si>
  <si>
    <t>INTERLOCK T.SHIRT</t>
  </si>
  <si>
    <t xml:space="preserve">3XL </t>
  </si>
  <si>
    <r>
      <t xml:space="preserve">Front length - </t>
    </r>
    <r>
      <rPr>
        <b/>
        <sz val="8"/>
        <rFont val="Arial"/>
        <family val="2"/>
      </rPr>
      <t>SNP</t>
    </r>
    <r>
      <rPr>
        <sz val="8"/>
        <rFont val="Arial"/>
        <family val="2"/>
      </rPr>
      <t xml:space="preserve"> to bottom hem edge - straight</t>
    </r>
  </si>
  <si>
    <r>
      <t xml:space="preserve">Front length -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to bottom hem edge - straight</t>
    </r>
  </si>
  <si>
    <r>
      <t xml:space="preserve">Back length -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to bottom hem edge - straight</t>
    </r>
  </si>
  <si>
    <t>Chest - measured 2.5 cm down from underarm</t>
  </si>
  <si>
    <r>
      <t>Waist position - below</t>
    </r>
    <r>
      <rPr>
        <b/>
        <sz val="8"/>
        <rFont val="Arial"/>
        <family val="2"/>
      </rPr>
      <t xml:space="preserve"> HSP</t>
    </r>
  </si>
  <si>
    <t>Waist width</t>
  </si>
  <si>
    <t>Hem width</t>
  </si>
  <si>
    <t>X -Shoulder ( seam to seam )</t>
  </si>
  <si>
    <r>
      <t xml:space="preserve">Shoulder slope ( angle of shoulder between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&amp; armhole ) </t>
    </r>
  </si>
  <si>
    <r>
      <t xml:space="preserve">X Front - 15cm below </t>
    </r>
    <r>
      <rPr>
        <b/>
        <sz val="8"/>
        <rFont val="Arial"/>
        <family val="2"/>
      </rPr>
      <t>HSP</t>
    </r>
  </si>
  <si>
    <r>
      <t xml:space="preserve">X Back - 15cm below </t>
    </r>
    <r>
      <rPr>
        <b/>
        <sz val="8"/>
        <rFont val="Arial"/>
        <family val="2"/>
      </rPr>
      <t>HSP</t>
    </r>
  </si>
  <si>
    <r>
      <t xml:space="preserve">Back neck width -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to </t>
    </r>
    <r>
      <rPr>
        <b/>
        <sz val="8"/>
        <rFont val="Arial"/>
        <family val="2"/>
      </rPr>
      <t>HSP</t>
    </r>
    <r>
      <rPr>
        <sz val="8"/>
        <rFont val="Arial"/>
        <family val="2"/>
      </rPr>
      <t xml:space="preserve"> straight</t>
    </r>
  </si>
  <si>
    <r>
      <t xml:space="preserve">Front neck drop - from </t>
    </r>
    <r>
      <rPr>
        <b/>
        <sz val="8"/>
        <rFont val="Arial"/>
        <family val="2"/>
      </rPr>
      <t xml:space="preserve">HSP </t>
    </r>
  </si>
  <si>
    <t>Back neck drop</t>
  </si>
  <si>
    <t xml:space="preserve">Neck trim Depth </t>
  </si>
  <si>
    <t>Armhole - straight</t>
  </si>
  <si>
    <t>Front Raglan Depth</t>
  </si>
  <si>
    <t xml:space="preserve">Back Raglan Depth </t>
  </si>
  <si>
    <t>Sleeve length - Shoulder seam to cuff (SET IN /STAIGHT)</t>
  </si>
  <si>
    <r>
      <t xml:space="preserve">Sleeve length - </t>
    </r>
    <r>
      <rPr>
        <b/>
        <sz val="8"/>
        <rFont val="Arial"/>
        <family val="2"/>
      </rPr>
      <t>SNP</t>
    </r>
    <r>
      <rPr>
        <sz val="8"/>
        <rFont val="Arial"/>
        <family val="2"/>
      </rPr>
      <t xml:space="preserve">  to cuff (RAGLAN)</t>
    </r>
  </si>
  <si>
    <t>Underarm length</t>
  </si>
  <si>
    <t>1/2 Bicep width -  2.5 cm down from underarm</t>
  </si>
  <si>
    <t xml:space="preserve">1/2 cuff width </t>
  </si>
  <si>
    <t xml:space="preserve">Cuff depth </t>
  </si>
  <si>
    <t xml:space="preserve">Cuff placket width </t>
  </si>
  <si>
    <t xml:space="preserve">Cuff placket length </t>
  </si>
  <si>
    <t xml:space="preserve">Cuff placket opening length </t>
  </si>
  <si>
    <t>Cuff pleat depth</t>
  </si>
  <si>
    <t>Collar stand depth at CB</t>
  </si>
  <si>
    <t>Collar depth at CB</t>
  </si>
  <si>
    <t xml:space="preserve">Collar point length </t>
  </si>
  <si>
    <t>Collar stand depth at CF</t>
  </si>
  <si>
    <t xml:space="preserve">Collar circumfrence at the neck seam </t>
  </si>
  <si>
    <t xml:space="preserve">Collar circumfrence at leaf edge </t>
  </si>
  <si>
    <t>CF Placket width</t>
  </si>
  <si>
    <t xml:space="preserve">CF Placket length </t>
  </si>
  <si>
    <t xml:space="preserve">Position of Top Button </t>
  </si>
  <si>
    <t xml:space="preserve">Button Spacing </t>
  </si>
  <si>
    <t xml:space="preserve">Number of buttons </t>
  </si>
  <si>
    <r>
      <t xml:space="preserve">Position of Front raglan from </t>
    </r>
    <r>
      <rPr>
        <b/>
        <sz val="8"/>
        <rFont val="Arial"/>
        <family val="2"/>
      </rPr>
      <t>HSP</t>
    </r>
  </si>
  <si>
    <r>
      <t xml:space="preserve">Position of Back raglan from </t>
    </r>
    <r>
      <rPr>
        <b/>
        <sz val="8"/>
        <rFont val="Arial"/>
        <family val="2"/>
      </rPr>
      <t>HSP</t>
    </r>
  </si>
  <si>
    <t>Distance between raglan seams at back neck</t>
  </si>
  <si>
    <r>
      <t xml:space="preserve">Top Pocket Position from </t>
    </r>
    <r>
      <rPr>
        <b/>
        <sz val="8"/>
        <color theme="1"/>
        <rFont val="Arial"/>
        <family val="2"/>
      </rPr>
      <t>SNP</t>
    </r>
  </si>
  <si>
    <r>
      <t xml:space="preserve">Top Pocket Position from </t>
    </r>
    <r>
      <rPr>
        <b/>
        <sz val="8"/>
        <color theme="1"/>
        <rFont val="Arial"/>
        <family val="2"/>
      </rPr>
      <t xml:space="preserve">HSP </t>
    </r>
  </si>
  <si>
    <t>Top Pocket Position from CF</t>
  </si>
  <si>
    <t xml:space="preserve">Top Pocket Width </t>
  </si>
  <si>
    <t>Top Pocket Depth</t>
  </si>
  <si>
    <t>Top Pocket Trim Depth</t>
  </si>
  <si>
    <r>
      <t xml:space="preserve">Lower Pocket Position from </t>
    </r>
    <r>
      <rPr>
        <b/>
        <sz val="8"/>
        <color theme="1"/>
        <rFont val="Arial"/>
        <family val="2"/>
      </rPr>
      <t>SNP</t>
    </r>
  </si>
  <si>
    <r>
      <t>Lower Pocket Position from</t>
    </r>
    <r>
      <rPr>
        <b/>
        <sz val="8"/>
        <color theme="1"/>
        <rFont val="Arial"/>
        <family val="2"/>
      </rPr>
      <t xml:space="preserve"> HSP </t>
    </r>
  </si>
  <si>
    <t>Lower Pocket Position from CF</t>
  </si>
  <si>
    <t xml:space="preserve">Lower Pocket Width </t>
  </si>
  <si>
    <t xml:space="preserve">Lower Pocket Depth </t>
  </si>
  <si>
    <t xml:space="preserve">Lower Pocket Trim Depth </t>
  </si>
  <si>
    <t>Hood height at CF</t>
  </si>
  <si>
    <t>Hood circumfrence</t>
  </si>
  <si>
    <t>Hood Width at widest point</t>
  </si>
  <si>
    <t>HOOD TRIM DEPTH</t>
  </si>
  <si>
    <t xml:space="preserve">Tie length VISIBLE </t>
  </si>
  <si>
    <t>MINIMUM NECK STRETCH</t>
  </si>
  <si>
    <t>MINIMUM</t>
  </si>
  <si>
    <t>Step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</si>
</sst>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_-* #,##0.000_-;\-* #,##0.000_-;_-* &quot;-&quot;??_-;_-@_-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mbria"/>
      <family val="1"/>
      <scheme val="maj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9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</cellStyleXfs>
  <cellXfs count="306">
    <xf numFmtId="0" fontId="0" fillId="0" borderId="0" xfId="0"/>
    <xf numFmtId="0" fontId="1" fillId="0" borderId="0" xfId="0" applyFont="1"/>
    <xf numFmtId="164" fontId="5" fillId="6" borderId="1" xfId="1" applyNumberFormat="1" applyFont="1" applyFill="1" applyBorder="1" applyAlignment="1" applyProtection="1">
      <alignment horizontal="center" vertical="center"/>
      <protection locked="0"/>
    </xf>
    <xf numFmtId="164" fontId="5" fillId="6" borderId="13" xfId="1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2" fillId="5" borderId="15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165" fontId="2" fillId="5" borderId="1" xfId="0" applyNumberFormat="1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164" fontId="2" fillId="11" borderId="1" xfId="0" applyNumberFormat="1" applyFont="1" applyFill="1" applyBorder="1" applyAlignment="1">
      <alignment horizontal="center"/>
    </xf>
    <xf numFmtId="165" fontId="2" fillId="11" borderId="1" xfId="0" applyNumberFormat="1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165" fontId="2" fillId="4" borderId="19" xfId="0" applyNumberFormat="1" applyFont="1" applyFill="1" applyBorder="1" applyAlignment="1">
      <alignment horizontal="center"/>
    </xf>
    <xf numFmtId="164" fontId="5" fillId="6" borderId="19" xfId="1" applyNumberFormat="1" applyFont="1" applyFill="1" applyBorder="1" applyAlignment="1" applyProtection="1">
      <alignment horizontal="center" vertical="center"/>
      <protection locked="0"/>
    </xf>
    <xf numFmtId="164" fontId="2" fillId="11" borderId="19" xfId="0" applyNumberFormat="1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5" fontId="2" fillId="8" borderId="22" xfId="0" applyNumberFormat="1" applyFont="1" applyFill="1" applyBorder="1" applyAlignment="1">
      <alignment horizontal="center"/>
    </xf>
    <xf numFmtId="165" fontId="2" fillId="4" borderId="22" xfId="0" applyNumberFormat="1" applyFont="1" applyFill="1" applyBorder="1" applyAlignment="1">
      <alignment horizontal="center"/>
    </xf>
    <xf numFmtId="164" fontId="5" fillId="6" borderId="22" xfId="1" applyNumberFormat="1" applyFont="1" applyFill="1" applyBorder="1" applyAlignment="1" applyProtection="1">
      <alignment horizontal="center" vertical="center"/>
      <protection locked="0"/>
    </xf>
    <xf numFmtId="164" fontId="2" fillId="5" borderId="22" xfId="0" applyNumberFormat="1" applyFont="1" applyFill="1" applyBorder="1" applyAlignment="1">
      <alignment horizontal="center"/>
    </xf>
    <xf numFmtId="0" fontId="0" fillId="9" borderId="2" xfId="0" applyFill="1" applyBorder="1" applyAlignment="1">
      <alignment horizontal="right"/>
    </xf>
    <xf numFmtId="166" fontId="0" fillId="9" borderId="3" xfId="0" applyNumberFormat="1" applyFill="1" applyBorder="1" applyAlignment="1">
      <alignment horizontal="center"/>
    </xf>
    <xf numFmtId="166" fontId="0" fillId="9" borderId="3" xfId="0" applyNumberFormat="1" applyFill="1" applyBorder="1"/>
    <xf numFmtId="0" fontId="11" fillId="14" borderId="1" xfId="0" applyFont="1" applyFill="1" applyBorder="1"/>
    <xf numFmtId="0" fontId="8" fillId="14" borderId="2" xfId="0" applyFont="1" applyFill="1" applyBorder="1"/>
    <xf numFmtId="0" fontId="8" fillId="14" borderId="3" xfId="0" applyFont="1" applyFill="1" applyBorder="1"/>
    <xf numFmtId="0" fontId="8" fillId="14" borderId="1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/>
    </xf>
    <xf numFmtId="0" fontId="8" fillId="14" borderId="3" xfId="0" applyFont="1" applyFill="1" applyBorder="1" applyAlignment="1">
      <alignment horizontal="center"/>
    </xf>
    <xf numFmtId="165" fontId="0" fillId="11" borderId="1" xfId="0" applyNumberForma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0" fillId="0" borderId="1" xfId="0" applyBorder="1"/>
    <xf numFmtId="165" fontId="11" fillId="11" borderId="1" xfId="0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1" fillId="0" borderId="0" xfId="0" applyFont="1"/>
    <xf numFmtId="0" fontId="9" fillId="4" borderId="1" xfId="0" applyFont="1" applyFill="1" applyBorder="1" applyAlignment="1">
      <alignment horizontal="center"/>
    </xf>
    <xf numFmtId="166" fontId="1" fillId="9" borderId="0" xfId="0" applyNumberFormat="1" applyFont="1" applyFill="1"/>
    <xf numFmtId="165" fontId="1" fillId="11" borderId="2" xfId="0" applyNumberFormat="1" applyFont="1" applyFill="1" applyBorder="1" applyAlignment="1">
      <alignment horizontal="center"/>
    </xf>
    <xf numFmtId="164" fontId="2" fillId="4" borderId="24" xfId="0" applyNumberFormat="1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4" fontId="1" fillId="9" borderId="0" xfId="0" applyNumberFormat="1" applyFont="1" applyFill="1"/>
    <xf numFmtId="0" fontId="1" fillId="9" borderId="2" xfId="0" applyFont="1" applyFill="1" applyBorder="1"/>
    <xf numFmtId="0" fontId="1" fillId="9" borderId="8" xfId="0" applyFont="1" applyFill="1" applyBorder="1"/>
    <xf numFmtId="0" fontId="2" fillId="11" borderId="11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/>
    </xf>
    <xf numFmtId="0" fontId="12" fillId="11" borderId="26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9" borderId="3" xfId="0" applyFont="1" applyFill="1" applyBorder="1" applyAlignment="1">
      <alignment horizontal="right"/>
    </xf>
    <xf numFmtId="0" fontId="1" fillId="9" borderId="7" xfId="0" applyFont="1" applyFill="1" applyBorder="1" applyAlignment="1">
      <alignment horizontal="right"/>
    </xf>
    <xf numFmtId="165" fontId="4" fillId="16" borderId="30" xfId="0" applyNumberFormat="1" applyFont="1" applyFill="1" applyBorder="1" applyAlignment="1">
      <alignment horizontal="center" vertical="center"/>
    </xf>
    <xf numFmtId="165" fontId="4" fillId="16" borderId="31" xfId="0" applyNumberFormat="1" applyFont="1" applyFill="1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/>
    </xf>
    <xf numFmtId="0" fontId="8" fillId="14" borderId="14" xfId="0" applyFont="1" applyFill="1" applyBorder="1" applyAlignment="1">
      <alignment horizontal="center" vertical="center" wrapText="1"/>
    </xf>
    <xf numFmtId="165" fontId="4" fillId="16" borderId="32" xfId="0" applyNumberFormat="1" applyFont="1" applyFill="1" applyBorder="1" applyAlignment="1">
      <alignment horizontal="center" vertical="center"/>
    </xf>
    <xf numFmtId="165" fontId="0" fillId="16" borderId="31" xfId="0" applyNumberFormat="1" applyFill="1" applyBorder="1" applyAlignment="1">
      <alignment horizontal="center"/>
    </xf>
    <xf numFmtId="165" fontId="2" fillId="11" borderId="1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17" borderId="13" xfId="2" applyFill="1" applyBorder="1" applyAlignment="1">
      <alignment horizontal="center" vertical="center"/>
    </xf>
    <xf numFmtId="0" fontId="4" fillId="17" borderId="1" xfId="2" applyFill="1" applyBorder="1" applyAlignment="1">
      <alignment horizontal="center" vertical="center"/>
    </xf>
    <xf numFmtId="164" fontId="11" fillId="17" borderId="1" xfId="0" applyNumberFormat="1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 vertical="center"/>
    </xf>
    <xf numFmtId="0" fontId="3" fillId="11" borderId="17" xfId="0" applyFont="1" applyFill="1" applyBorder="1"/>
    <xf numFmtId="0" fontId="3" fillId="11" borderId="16" xfId="0" applyFont="1" applyFill="1" applyBorder="1"/>
    <xf numFmtId="49" fontId="0" fillId="9" borderId="3" xfId="0" applyNumberForma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6" fillId="9" borderId="8" xfId="0" applyFont="1" applyFill="1" applyBorder="1" applyAlignment="1">
      <alignment horizontal="right"/>
    </xf>
    <xf numFmtId="0" fontId="16" fillId="9" borderId="2" xfId="0" applyFont="1" applyFill="1" applyBorder="1" applyAlignment="1">
      <alignment horizontal="right"/>
    </xf>
    <xf numFmtId="0" fontId="16" fillId="9" borderId="11" xfId="0" applyFont="1" applyFill="1" applyBorder="1" applyAlignment="1">
      <alignment horizontal="right"/>
    </xf>
    <xf numFmtId="0" fontId="1" fillId="11" borderId="23" xfId="0" applyFont="1" applyFill="1" applyBorder="1" applyAlignment="1">
      <alignment horizontal="center"/>
    </xf>
    <xf numFmtId="0" fontId="1" fillId="11" borderId="0" xfId="0" applyFont="1" applyFill="1"/>
    <xf numFmtId="164" fontId="2" fillId="11" borderId="23" xfId="0" applyNumberFormat="1" applyFont="1" applyFill="1" applyBorder="1" applyAlignment="1">
      <alignment horizontal="center"/>
    </xf>
    <xf numFmtId="49" fontId="6" fillId="4" borderId="0" xfId="0" applyNumberFormat="1" applyFont="1" applyFill="1" applyAlignment="1">
      <alignment vertical="top" wrapText="1"/>
    </xf>
    <xf numFmtId="0" fontId="1" fillId="4" borderId="0" xfId="0" applyFont="1" applyFill="1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13" fillId="0" borderId="4" xfId="0" applyFont="1" applyBorder="1" applyAlignment="1">
      <alignment vertic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165" fontId="2" fillId="0" borderId="1" xfId="0" applyNumberFormat="1" applyFont="1" applyBorder="1" applyAlignment="1">
      <alignment horizontal="center"/>
    </xf>
    <xf numFmtId="0" fontId="2" fillId="4" borderId="0" xfId="0" applyFont="1" applyFill="1" applyAlignment="1">
      <alignment wrapText="1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2" fillId="4" borderId="0" xfId="0" applyFont="1" applyFill="1" applyAlignment="1">
      <alignment horizontal="left" vertical="center"/>
    </xf>
    <xf numFmtId="164" fontId="2" fillId="4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4" borderId="0" xfId="0" applyFont="1" applyFill="1" applyAlignment="1">
      <alignment horizontal="left" wrapText="1"/>
    </xf>
    <xf numFmtId="165" fontId="2" fillId="10" borderId="1" xfId="0" applyNumberFormat="1" applyFont="1" applyFill="1" applyBorder="1" applyAlignment="1">
      <alignment horizontal="center"/>
    </xf>
    <xf numFmtId="164" fontId="5" fillId="18" borderId="1" xfId="1" applyNumberFormat="1" applyFont="1" applyFill="1" applyBorder="1" applyAlignment="1" applyProtection="1">
      <alignment horizontal="center" vertical="center"/>
      <protection locked="0"/>
    </xf>
    <xf numFmtId="164" fontId="2" fillId="10" borderId="1" xfId="0" applyNumberFormat="1" applyFont="1" applyFill="1" applyBorder="1" applyAlignment="1">
      <alignment horizontal="center"/>
    </xf>
    <xf numFmtId="165" fontId="2" fillId="10" borderId="19" xfId="0" applyNumberFormat="1" applyFont="1" applyFill="1" applyBorder="1" applyAlignment="1">
      <alignment horizontal="center"/>
    </xf>
    <xf numFmtId="164" fontId="5" fillId="18" borderId="19" xfId="1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2" fillId="4" borderId="0" xfId="0" applyFont="1" applyFill="1" applyAlignment="1">
      <alignment horizontal="center" wrapText="1"/>
    </xf>
    <xf numFmtId="0" fontId="10" fillId="9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7" fillId="0" borderId="0" xfId="0" applyFont="1"/>
    <xf numFmtId="0" fontId="17" fillId="0" borderId="5" xfId="0" applyFont="1" applyBorder="1"/>
    <xf numFmtId="0" fontId="1" fillId="9" borderId="3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9" borderId="4" xfId="0" applyFont="1" applyFill="1" applyBorder="1" applyAlignment="1">
      <alignment horizontal="center"/>
    </xf>
    <xf numFmtId="49" fontId="1" fillId="9" borderId="3" xfId="0" applyNumberFormat="1" applyFont="1" applyFill="1" applyBorder="1" applyAlignment="1">
      <alignment horizontal="center"/>
    </xf>
    <xf numFmtId="49" fontId="1" fillId="9" borderId="4" xfId="0" applyNumberFormat="1" applyFont="1" applyFill="1" applyBorder="1" applyAlignment="1">
      <alignment horizontal="center"/>
    </xf>
    <xf numFmtId="0" fontId="22" fillId="4" borderId="25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2" fillId="4" borderId="25" xfId="0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0" fontId="10" fillId="4" borderId="0" xfId="0" applyFont="1" applyFill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0" fontId="0" fillId="4" borderId="0" xfId="0" applyFill="1" applyAlignment="1">
      <alignment wrapText="1"/>
    </xf>
    <xf numFmtId="0" fontId="0" fillId="0" borderId="0" xfId="0"/>
    <xf numFmtId="2" fontId="1" fillId="9" borderId="3" xfId="0" applyNumberFormat="1" applyFont="1" applyFill="1" applyBorder="1" applyAlignment="1">
      <alignment horizontal="center"/>
    </xf>
    <xf numFmtId="2" fontId="1" fillId="9" borderId="4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10" fillId="9" borderId="2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2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1" fillId="0" borderId="38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39" xfId="0" applyFont="1" applyBorder="1" applyAlignment="1">
      <alignment horizontal="left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8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164" fontId="2" fillId="4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36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164" fontId="2" fillId="4" borderId="33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15" borderId="2" xfId="0" applyFill="1" applyBorder="1" applyAlignment="1">
      <alignment horizontal="right" vertical="center"/>
    </xf>
    <xf numFmtId="0" fontId="0" fillId="15" borderId="3" xfId="0" applyFill="1" applyBorder="1" applyAlignment="1">
      <alignment horizontal="right" vertical="center"/>
    </xf>
    <xf numFmtId="0" fontId="0" fillId="15" borderId="3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2" fontId="15" fillId="10" borderId="3" xfId="0" applyNumberFormat="1" applyFont="1" applyFill="1" applyBorder="1" applyAlignment="1">
      <alignment horizontal="center"/>
    </xf>
    <xf numFmtId="2" fontId="15" fillId="10" borderId="4" xfId="0" applyNumberFormat="1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18" fillId="4" borderId="0" xfId="0" applyFont="1" applyFill="1" applyAlignment="1">
      <alignment horizontal="left" wrapText="1"/>
    </xf>
    <xf numFmtId="0" fontId="19" fillId="0" borderId="0" xfId="0" applyFont="1" applyAlignment="1">
      <alignment horizontal="left" wrapText="1"/>
    </xf>
    <xf numFmtId="0" fontId="12" fillId="4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9" borderId="2" xfId="0" applyFont="1" applyFill="1" applyBorder="1" applyAlignment="1">
      <alignment horizontal="right" wrapText="1"/>
    </xf>
    <xf numFmtId="0" fontId="2" fillId="9" borderId="3" xfId="0" applyFont="1" applyFill="1" applyBorder="1" applyAlignment="1">
      <alignment horizontal="right" wrapText="1"/>
    </xf>
    <xf numFmtId="0" fontId="15" fillId="10" borderId="3" xfId="0" applyFont="1" applyFill="1" applyBorder="1" applyAlignment="1">
      <alignment horizontal="left" wrapText="1"/>
    </xf>
    <xf numFmtId="0" fontId="15" fillId="10" borderId="4" xfId="0" applyFont="1" applyFill="1" applyBorder="1" applyAlignment="1">
      <alignment horizontal="left" wrapText="1"/>
    </xf>
    <xf numFmtId="0" fontId="2" fillId="9" borderId="3" xfId="0" applyFont="1" applyFill="1" applyBorder="1" applyAlignment="1">
      <alignment horizontal="left" wrapText="1"/>
    </xf>
    <xf numFmtId="0" fontId="2" fillId="9" borderId="4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2" fillId="4" borderId="13" xfId="0" applyFont="1" applyFill="1" applyBorder="1" applyAlignment="1">
      <alignment horizontal="left" wrapText="1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2" fillId="4" borderId="8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8" fillId="4" borderId="10" xfId="0" applyFont="1" applyFill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8" fillId="13" borderId="8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1" fillId="4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20" fillId="10" borderId="4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right"/>
    </xf>
    <xf numFmtId="0" fontId="16" fillId="9" borderId="16" xfId="0" applyFont="1" applyFill="1" applyBorder="1" applyAlignment="1">
      <alignment horizontal="right"/>
    </xf>
    <xf numFmtId="0" fontId="0" fillId="0" borderId="17" xfId="0" applyBorder="1"/>
    <xf numFmtId="0" fontId="1" fillId="9" borderId="8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0" fontId="1" fillId="9" borderId="0" xfId="0" applyFont="1" applyFill="1" applyAlignment="1">
      <alignment horizontal="left" vertical="top" wrapText="1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4" fontId="0" fillId="9" borderId="4" xfId="0" applyNumberFormat="1" applyFill="1" applyBorder="1" applyAlignment="1">
      <alignment horizontal="left"/>
    </xf>
    <xf numFmtId="0" fontId="0" fillId="10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49" fontId="0" fillId="9" borderId="3" xfId="0" applyNumberFormat="1" applyFill="1" applyBorder="1" applyAlignment="1">
      <alignment horizontal="center"/>
    </xf>
    <xf numFmtId="49" fontId="0" fillId="9" borderId="4" xfId="0" applyNumberFormat="1" applyFill="1" applyBorder="1" applyAlignment="1">
      <alignment horizontal="center"/>
    </xf>
    <xf numFmtId="49" fontId="1" fillId="9" borderId="1" xfId="0" applyNumberFormat="1" applyFont="1" applyFill="1" applyBorder="1"/>
    <xf numFmtId="0" fontId="26" fillId="14" borderId="2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  <xf numFmtId="0" fontId="26" fillId="14" borderId="4" xfId="0" applyFont="1" applyFill="1" applyBorder="1" applyAlignment="1">
      <alignment horizontal="center" vertical="center" wrapText="1"/>
    </xf>
    <xf numFmtId="0" fontId="22" fillId="9" borderId="4" xfId="3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29" xfId="3" applyBorder="1" applyAlignment="1" applyProtection="1">
      <alignment horizontal="left" vertical="center"/>
      <protection hidden="1"/>
    </xf>
    <xf numFmtId="0" fontId="4" fillId="0" borderId="13" xfId="3" applyBorder="1" applyAlignment="1" applyProtection="1">
      <alignment horizontal="left" vertical="center"/>
      <protection hidden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1" xfId="3" applyBorder="1" applyAlignment="1" applyProtection="1">
      <alignment horizontal="left" vertical="center"/>
      <protection hidden="1"/>
    </xf>
    <xf numFmtId="0" fontId="0" fillId="0" borderId="38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4" fillId="0" borderId="1" xfId="3" applyBorder="1" applyAlignment="1">
      <alignment horizontal="left" vertical="center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10" borderId="13" xfId="2" applyFill="1" applyBorder="1" applyAlignment="1">
      <alignment horizontal="center" vertical="center"/>
    </xf>
    <xf numFmtId="0" fontId="4" fillId="10" borderId="1" xfId="2" applyFill="1" applyBorder="1" applyAlignment="1">
      <alignment horizontal="center" vertical="center"/>
    </xf>
    <xf numFmtId="0" fontId="4" fillId="2" borderId="1" xfId="2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3" fillId="4" borderId="3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39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horizontal="left"/>
    </xf>
    <xf numFmtId="0" fontId="16" fillId="9" borderId="0" xfId="0" applyFont="1" applyFill="1" applyAlignment="1">
      <alignment horizontal="left"/>
    </xf>
    <xf numFmtId="0" fontId="16" fillId="9" borderId="10" xfId="0" applyFont="1" applyFill="1" applyBorder="1" applyAlignment="1">
      <alignment horizontal="right"/>
    </xf>
    <xf numFmtId="0" fontId="0" fillId="0" borderId="9" xfId="0" applyBorder="1"/>
    <xf numFmtId="0" fontId="16" fillId="9" borderId="14" xfId="0" applyFont="1" applyFill="1" applyBorder="1" applyAlignment="1">
      <alignment horizontal="left"/>
    </xf>
    <xf numFmtId="0" fontId="0" fillId="7" borderId="4" xfId="0" applyFill="1" applyBorder="1" applyAlignment="1">
      <alignment horizontal="center" vertical="center"/>
    </xf>
    <xf numFmtId="0" fontId="4" fillId="4" borderId="13" xfId="2" applyFill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5" fillId="0" borderId="0" xfId="0" applyFont="1"/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804A08FD-6CEA-4E2B-80CA-C0888CED0A28}"/>
    <cellStyle name="Normal_Jacket and coat  SPEC TEMPLATE" xfId="2" xr:uid="{00000000-0005-0000-0000-000003000000}"/>
  </cellStyles>
  <dxfs count="14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FFFFFF"/>
      <color rgb="FFFF3399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395527</xdr:colOff>
      <xdr:row>11</xdr:row>
      <xdr:rowOff>120650</xdr:rowOff>
    </xdr:from>
    <xdr:to>
      <xdr:col>8</xdr:col>
      <xdr:colOff>476250</xdr:colOff>
      <xdr:row>34</xdr:row>
      <xdr:rowOff>120650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DE6ADC-00E6-46B7-B927-2153D9198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46427" y="2101850"/>
          <a:ext cx="3497023" cy="365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114299</xdr:rowOff>
    </xdr:from>
    <xdr:to>
      <xdr:col>11</xdr:col>
      <xdr:colOff>238125</xdr:colOff>
      <xdr:row>48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E678A4-113A-4813-B3DD-E9946F28F7E4}"/>
            </a:ext>
          </a:extLst>
        </xdr:cNvPr>
        <xdr:cNvSpPr txBox="1"/>
      </xdr:nvSpPr>
      <xdr:spPr>
        <a:xfrm>
          <a:off x="38100" y="1162049"/>
          <a:ext cx="5514975" cy="7000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aseline="0"/>
        </a:p>
        <a:p>
          <a:endParaRPr lang="en-GB" sz="1100" baseline="0"/>
        </a:p>
        <a:p>
          <a:r>
            <a:rPr lang="en-GB" sz="1100" baseline="0"/>
            <a:t>NECK TRIM TO BE IN SELF FABRIC IN A DOUBLE LAYER SLIGHTLY DEPPER THEN OUR TSHIRT TRIM </a:t>
          </a:r>
        </a:p>
        <a:p>
          <a:endParaRPr lang="en-GB" sz="1100" baseline="0"/>
        </a:p>
        <a:p>
          <a:r>
            <a:rPr lang="en-GB" sz="1100" baseline="0"/>
            <a:t>HEM AND CUFFS TO HAVE DTM TWIN NEEDLE STITCH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457199</xdr:colOff>
      <xdr:row>6</xdr:row>
      <xdr:rowOff>69851</xdr:rowOff>
    </xdr:from>
    <xdr:to>
      <xdr:col>4</xdr:col>
      <xdr:colOff>205825</xdr:colOff>
      <xdr:row>22</xdr:row>
      <xdr:rowOff>101939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DF4ECC-8AEC-4903-A03F-99449B0680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53543" y="1326007"/>
          <a:ext cx="2660988" cy="2053676"/>
        </a:xfrm>
        <a:prstGeom prst="rect">
          <a:avLst/>
        </a:prstGeom>
      </xdr:spPr>
    </xdr:pic>
    <xdr:clientData/>
  </xdr:twoCellAnchor>
  <xdr:twoCellAnchor editAs="oneCell">
    <xdr:from>
      <xdr:col>4</xdr:col>
      <xdr:colOff>266699</xdr:colOff>
      <xdr:row>6</xdr:row>
      <xdr:rowOff>76201</xdr:rowOff>
    </xdr:from>
    <xdr:to>
      <xdr:col>6</xdr:col>
      <xdr:colOff>423100</xdr:colOff>
      <xdr:row>22</xdr:row>
      <xdr:rowOff>101601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888437-38D7-40A3-B865-77EC266FE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837150" y="1763300"/>
          <a:ext cx="2654300" cy="1185101"/>
        </a:xfrm>
        <a:prstGeom prst="rect">
          <a:avLst/>
        </a:prstGeom>
      </xdr:spPr>
    </xdr:pic>
    <xdr:clientData/>
  </xdr:twoCellAnchor>
  <xdr:twoCellAnchor editAs="oneCell">
    <xdr:from>
      <xdr:col>7</xdr:col>
      <xdr:colOff>25399</xdr:colOff>
      <xdr:row>6</xdr:row>
      <xdr:rowOff>82552</xdr:rowOff>
    </xdr:from>
    <xdr:to>
      <xdr:col>10</xdr:col>
      <xdr:colOff>331106</xdr:colOff>
      <xdr:row>22</xdr:row>
      <xdr:rowOff>107952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582171-41C6-4821-B0AD-00BC3A4D5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3553278" y="1310823"/>
          <a:ext cx="2654300" cy="21027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6</xdr:row>
      <xdr:rowOff>88900</xdr:rowOff>
    </xdr:from>
    <xdr:to>
      <xdr:col>4</xdr:col>
      <xdr:colOff>90532</xdr:colOff>
      <xdr:row>24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96940-AEEE-47CF-962D-ED210CABB9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-170634" y="1402533"/>
          <a:ext cx="2940050" cy="2217783"/>
        </a:xfrm>
        <a:prstGeom prst="rect">
          <a:avLst/>
        </a:prstGeom>
      </xdr:spPr>
    </xdr:pic>
    <xdr:clientData/>
  </xdr:twoCellAnchor>
  <xdr:twoCellAnchor editAs="oneCell">
    <xdr:from>
      <xdr:col>4</xdr:col>
      <xdr:colOff>184149</xdr:colOff>
      <xdr:row>6</xdr:row>
      <xdr:rowOff>95250</xdr:rowOff>
    </xdr:from>
    <xdr:to>
      <xdr:col>6</xdr:col>
      <xdr:colOff>339530</xdr:colOff>
      <xdr:row>24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451161-7CB0-45EB-858D-8EDB65A75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706465" y="1843184"/>
          <a:ext cx="2933700" cy="1342831"/>
        </a:xfrm>
        <a:prstGeom prst="rect">
          <a:avLst/>
        </a:prstGeom>
      </xdr:spPr>
    </xdr:pic>
    <xdr:clientData/>
  </xdr:twoCellAnchor>
  <xdr:twoCellAnchor editAs="oneCell">
    <xdr:from>
      <xdr:col>6</xdr:col>
      <xdr:colOff>438149</xdr:colOff>
      <xdr:row>6</xdr:row>
      <xdr:rowOff>107950</xdr:rowOff>
    </xdr:from>
    <xdr:to>
      <xdr:col>11</xdr:col>
      <xdr:colOff>191946</xdr:colOff>
      <xdr:row>24</xdr:row>
      <xdr:rowOff>146050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64C6E4-B680-4E5E-9D90-497BC092C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3629748" y="1374051"/>
          <a:ext cx="2914650" cy="22874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124239</xdr:colOff>
      <xdr:row>6</xdr:row>
      <xdr:rowOff>96631</xdr:rowOff>
    </xdr:from>
    <xdr:to>
      <xdr:col>3</xdr:col>
      <xdr:colOff>503451</xdr:colOff>
      <xdr:row>26</xdr:row>
      <xdr:rowOff>8666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C9C57C-1FD3-4784-A592-7DAE5190D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-266819" y="1440189"/>
          <a:ext cx="3128448" cy="2346332"/>
        </a:xfrm>
        <a:prstGeom prst="rect">
          <a:avLst/>
        </a:prstGeom>
      </xdr:spPr>
    </xdr:pic>
    <xdr:clientData/>
  </xdr:twoCellAnchor>
  <xdr:twoCellAnchor editAs="oneCell">
    <xdr:from>
      <xdr:col>4</xdr:col>
      <xdr:colOff>48316</xdr:colOff>
      <xdr:row>6</xdr:row>
      <xdr:rowOff>117337</xdr:rowOff>
    </xdr:from>
    <xdr:to>
      <xdr:col>6</xdr:col>
      <xdr:colOff>199391</xdr:colOff>
      <xdr:row>26</xdr:row>
      <xdr:rowOff>13803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41C5F9-B142-440A-8D45-83B893C8CD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669941" y="1939897"/>
          <a:ext cx="3112879" cy="1372760"/>
        </a:xfrm>
        <a:prstGeom prst="rect">
          <a:avLst/>
        </a:prstGeom>
      </xdr:spPr>
    </xdr:pic>
    <xdr:clientData/>
  </xdr:twoCellAnchor>
  <xdr:twoCellAnchor editAs="oneCell">
    <xdr:from>
      <xdr:col>6</xdr:col>
      <xdr:colOff>276085</xdr:colOff>
      <xdr:row>6</xdr:row>
      <xdr:rowOff>124242</xdr:rowOff>
    </xdr:from>
    <xdr:to>
      <xdr:col>11</xdr:col>
      <xdr:colOff>330311</xdr:colOff>
      <xdr:row>26</xdr:row>
      <xdr:rowOff>20710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6EA34F4-9CBC-4862-94A9-5FD288448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3685263" y="1380934"/>
          <a:ext cx="3112881" cy="25044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15</xdr:row>
      <xdr:rowOff>69850</xdr:rowOff>
    </xdr:from>
    <xdr:to>
      <xdr:col>7</xdr:col>
      <xdr:colOff>348140</xdr:colOff>
      <xdr:row>17</xdr:row>
      <xdr:rowOff>4828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B0232-FD29-41FE-8825-BCADA21872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383" t="-2" r="2643" b="6451"/>
        <a:stretch/>
      </xdr:blipFill>
      <xdr:spPr>
        <a:xfrm>
          <a:off x="8782050" y="2178050"/>
          <a:ext cx="1199040" cy="430278"/>
        </a:xfrm>
        <a:prstGeom prst="rect">
          <a:avLst/>
        </a:prstGeom>
      </xdr:spPr>
    </xdr:pic>
    <xdr:clientData/>
  </xdr:twoCellAnchor>
  <xdr:twoCellAnchor editAs="oneCell">
    <xdr:from>
      <xdr:col>8</xdr:col>
      <xdr:colOff>273957</xdr:colOff>
      <xdr:row>15</xdr:row>
      <xdr:rowOff>101600</xdr:rowOff>
    </xdr:from>
    <xdr:to>
      <xdr:col>9</xdr:col>
      <xdr:colOff>63500</xdr:colOff>
      <xdr:row>24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B028A6-864D-4365-AEDA-D62B765E7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26057" y="2209800"/>
          <a:ext cx="919843" cy="1746250"/>
        </a:xfrm>
        <a:prstGeom prst="rect">
          <a:avLst/>
        </a:prstGeom>
      </xdr:spPr>
    </xdr:pic>
    <xdr:clientData/>
  </xdr:twoCellAnchor>
  <xdr:twoCellAnchor editAs="oneCell">
    <xdr:from>
      <xdr:col>7</xdr:col>
      <xdr:colOff>453569</xdr:colOff>
      <xdr:row>15</xdr:row>
      <xdr:rowOff>25400</xdr:rowOff>
    </xdr:from>
    <xdr:to>
      <xdr:col>8</xdr:col>
      <xdr:colOff>214085</xdr:colOff>
      <xdr:row>25</xdr:row>
      <xdr:rowOff>113016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F3101F-A603-4DDF-912B-25BD75891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86519" y="2133600"/>
          <a:ext cx="579666" cy="2037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sa.tang\Desktop\996%20REPORT%20WC%2020.9.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MENSWEAR\AW24%20MENS&#61480;\BOUGHT%20STYLES\JERSEY\BRADLEY-RPT\SS24-RPT-BRADLEY-NOVATEKS.xlsx" TargetMode="External"/><Relationship Id="rId1" Type="http://schemas.openxmlformats.org/officeDocument/2006/relationships/externalLinkPath" Target="/MENSWEAR/AW24%20MENS&#61480;/BOUGHT%20STYLES/JERSEY/BRADLEY-RPT/SS24-RPT-BRADLEY-NOVATE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16.9.19"/>
      <sheetName val="20.9.19 (2)"/>
      <sheetName val="MASTER"/>
      <sheetName val="Sheet3"/>
    </sheetNames>
    <sheetDataSet>
      <sheetData sheetId="0"/>
      <sheetData sheetId="1"/>
      <sheetData sheetId="2"/>
      <sheetData sheetId="3">
        <row r="1">
          <cell r="A1" t="str">
            <v xml:space="preserve">STYLES </v>
          </cell>
          <cell r="B1" t="str">
            <v xml:space="preserve">DESCRIPTION </v>
          </cell>
          <cell r="C1" t="str">
            <v>QTY'S</v>
          </cell>
          <cell r="D1"/>
          <cell r="E1"/>
          <cell r="F1"/>
          <cell r="G1" t="str">
            <v>NOTES</v>
          </cell>
        </row>
        <row r="2">
          <cell r="A2">
            <v>11408868</v>
          </cell>
          <cell r="B2" t="str">
            <v>MELLOWED B-DB PEAK PINK</v>
          </cell>
          <cell r="C2">
            <v>79</v>
          </cell>
          <cell r="D2">
            <v>0</v>
          </cell>
          <cell r="E2">
            <v>25675</v>
          </cell>
          <cell r="F2">
            <v>4266.1400000000003</v>
          </cell>
          <cell r="G2" t="str">
            <v>SUPPLIER HAVE PICKED UP ON 16/9/19</v>
          </cell>
        </row>
        <row r="3">
          <cell r="A3">
            <v>14504351</v>
          </cell>
          <cell r="B3" t="str">
            <v>CONLEY-WORKER JACKET KHAKI</v>
          </cell>
          <cell r="C3">
            <v>679</v>
          </cell>
          <cell r="D3">
            <v>0</v>
          </cell>
          <cell r="E3">
            <v>118825</v>
          </cell>
          <cell r="F3">
            <v>17416.84</v>
          </cell>
          <cell r="G3" t="str">
            <v>THE MAKE ARE NOT GOOD, POCKET ARE UP AND DOWN (NOT LEVEL)</v>
          </cell>
        </row>
        <row r="4">
          <cell r="A4">
            <v>17501120</v>
          </cell>
          <cell r="B4" t="str">
            <v>BELLE-SHEARLING AVIATOR BLACK</v>
          </cell>
          <cell r="C4">
            <v>3</v>
          </cell>
          <cell r="D4">
            <v>0</v>
          </cell>
          <cell r="E4">
            <v>2685</v>
          </cell>
          <cell r="F4">
            <v>654</v>
          </cell>
          <cell r="G4" t="str">
            <v>WAITING FOR THE CARE LABEL TO ARRIVED W/C 16/9/19</v>
          </cell>
        </row>
        <row r="5">
          <cell r="A5">
            <v>24202751</v>
          </cell>
          <cell r="B5" t="str">
            <v>WICKET-CASUAL CHINO SHORT NEW SAGE</v>
          </cell>
          <cell r="C5">
            <v>1</v>
          </cell>
          <cell r="D5">
            <v>0</v>
          </cell>
          <cell r="E5">
            <v>35</v>
          </cell>
          <cell r="F5">
            <v>8.35</v>
          </cell>
          <cell r="G5" t="str">
            <v>WAITING FOR SUPPLIER TO PICK UP</v>
          </cell>
        </row>
        <row r="6">
          <cell r="A6">
            <v>24204003</v>
          </cell>
          <cell r="B6" t="str">
            <v>OE WICKET-CASUAL CHINO SH STONE</v>
          </cell>
          <cell r="C6">
            <v>59</v>
          </cell>
          <cell r="D6">
            <v>0</v>
          </cell>
          <cell r="E6">
            <v>2360</v>
          </cell>
          <cell r="F6">
            <v>469.34</v>
          </cell>
          <cell r="G6" t="str">
            <v>WAITING FOR SUPPLIER TO PICK UP</v>
          </cell>
        </row>
        <row r="7">
          <cell r="A7">
            <v>24204032</v>
          </cell>
          <cell r="B7" t="str">
            <v>OE WICKET-CASUAL CHINO SH AIRFORCE BLUE</v>
          </cell>
          <cell r="C7">
            <v>30</v>
          </cell>
          <cell r="D7">
            <v>0</v>
          </cell>
          <cell r="E7">
            <v>1200</v>
          </cell>
          <cell r="F7">
            <v>238.65</v>
          </cell>
          <cell r="G7" t="str">
            <v>WAITING FOR SUPPLIER TO PICK UP</v>
          </cell>
        </row>
        <row r="8">
          <cell r="A8">
            <v>24204052</v>
          </cell>
          <cell r="B8" t="str">
            <v>OE WICKET-CASUAL CHINO SH GREEN</v>
          </cell>
          <cell r="C8">
            <v>56</v>
          </cell>
          <cell r="D8">
            <v>0</v>
          </cell>
          <cell r="E8">
            <v>2240</v>
          </cell>
          <cell r="F8">
            <v>445.47</v>
          </cell>
          <cell r="G8" t="str">
            <v>WAITING FOR SUPPLIER TO PICK UP</v>
          </cell>
        </row>
        <row r="9">
          <cell r="A9">
            <v>25503730</v>
          </cell>
          <cell r="B9" t="str">
            <v>HARTLEY WIDE LEG-TEXTURED NAVY</v>
          </cell>
          <cell r="C9">
            <v>714</v>
          </cell>
          <cell r="D9">
            <v>0</v>
          </cell>
          <cell r="E9">
            <v>89250</v>
          </cell>
          <cell r="F9">
            <v>13275.2</v>
          </cell>
          <cell r="G9" t="str">
            <v>Gone back to Supplier for repaire</v>
          </cell>
        </row>
        <row r="10">
          <cell r="A10">
            <v>29404732</v>
          </cell>
          <cell r="B10" t="str">
            <v>JUNE-LACE DRESS TEAL</v>
          </cell>
          <cell r="C10">
            <v>1</v>
          </cell>
          <cell r="D10">
            <v>0</v>
          </cell>
          <cell r="E10">
            <v>175</v>
          </cell>
          <cell r="F10">
            <v>101.83</v>
          </cell>
          <cell r="G10" t="str">
            <v xml:space="preserve">WASN'T HERE LAST WEEK </v>
          </cell>
        </row>
        <row r="11">
          <cell r="A11">
            <v>29430651</v>
          </cell>
          <cell r="B11" t="str">
            <v>OTTOLINE-SPOT PRINT MINI  KHAKI</v>
          </cell>
          <cell r="C11">
            <v>176</v>
          </cell>
          <cell r="D11">
            <v>0</v>
          </cell>
          <cell r="E11">
            <v>29040</v>
          </cell>
          <cell r="F11">
            <v>4503.57</v>
          </cell>
          <cell r="G11" t="str">
            <v>RICHARD TO AMEND THE BREADKOWN- TO GARY COUNTS</v>
          </cell>
        </row>
        <row r="12">
          <cell r="A12">
            <v>29517220</v>
          </cell>
          <cell r="B12" t="str">
            <v>CATHLEEN-PLACEMENT FLORAL BLACK/MULTI</v>
          </cell>
          <cell r="C12">
            <v>3</v>
          </cell>
          <cell r="D12">
            <v>0</v>
          </cell>
          <cell r="E12">
            <v>675</v>
          </cell>
          <cell r="F12">
            <v>116.18</v>
          </cell>
          <cell r="G12" t="str">
            <v xml:space="preserve">WASN'T HERE LAST WEEK </v>
          </cell>
        </row>
        <row r="13">
          <cell r="A13">
            <v>29518752</v>
          </cell>
          <cell r="B13" t="str">
            <v>HILDA-HALTER BODYCON LIME</v>
          </cell>
          <cell r="C13">
            <v>8</v>
          </cell>
          <cell r="D13">
            <v>0</v>
          </cell>
          <cell r="E13">
            <v>1800</v>
          </cell>
          <cell r="F13">
            <v>237.54</v>
          </cell>
          <cell r="G13" t="str">
            <v xml:space="preserve">8 units with Head office </v>
          </cell>
        </row>
        <row r="14">
          <cell r="A14">
            <v>29522752</v>
          </cell>
          <cell r="B14" t="str">
            <v>KATIE-SHIRT DRESS GREEN</v>
          </cell>
          <cell r="C14">
            <v>1</v>
          </cell>
          <cell r="D14">
            <v>0</v>
          </cell>
          <cell r="E14">
            <v>195</v>
          </cell>
          <cell r="F14">
            <v>28.09</v>
          </cell>
          <cell r="G14" t="str">
            <v xml:space="preserve">ANNE TO ASK GRAHMA TO REMOVE OFF THE SYSTEMS </v>
          </cell>
        </row>
        <row r="15">
          <cell r="A15">
            <v>29535320</v>
          </cell>
          <cell r="B15" t="str">
            <v>JULIA-ZIG ZAG PRINT PLUGE BLACK</v>
          </cell>
          <cell r="C15">
            <v>2188</v>
          </cell>
          <cell r="D15">
            <v>0</v>
          </cell>
          <cell r="E15">
            <v>361020</v>
          </cell>
          <cell r="F15">
            <v>59389.09</v>
          </cell>
          <cell r="G15" t="str">
            <v>DRESS ARE TO MADE SHORTER</v>
          </cell>
        </row>
        <row r="16">
          <cell r="A16">
            <v>29536320</v>
          </cell>
          <cell r="B16" t="str">
            <v>ARABELLA-SPOT SHORT FLIPP BLACK</v>
          </cell>
          <cell r="C16">
            <v>7</v>
          </cell>
          <cell r="D16">
            <v>0</v>
          </cell>
          <cell r="E16">
            <v>1155</v>
          </cell>
          <cell r="F16">
            <v>197.26</v>
          </cell>
          <cell r="G16"/>
        </row>
        <row r="17">
          <cell r="A17">
            <v>29537730</v>
          </cell>
          <cell r="B17" t="str">
            <v>LILIA-ABSTRACT FEATHER MI NAVY</v>
          </cell>
          <cell r="C17">
            <v>2</v>
          </cell>
          <cell r="D17">
            <v>0</v>
          </cell>
          <cell r="E17">
            <v>330</v>
          </cell>
          <cell r="F17">
            <v>50.16</v>
          </cell>
          <cell r="G17"/>
        </row>
        <row r="18">
          <cell r="A18">
            <v>41510223</v>
          </cell>
          <cell r="B18" t="str">
            <v>DALSTON-LS BUTTON THROUGH LIGHT GREY MELA</v>
          </cell>
          <cell r="C18">
            <v>1284</v>
          </cell>
          <cell r="D18">
            <v>8</v>
          </cell>
          <cell r="E18">
            <v>173340</v>
          </cell>
          <cell r="F18">
            <v>25859.759999999998</v>
          </cell>
          <cell r="G18" t="str">
            <v>Rejected, waiting for Head office to advise RTS or not</v>
          </cell>
        </row>
        <row r="19">
          <cell r="A19">
            <v>81300515</v>
          </cell>
          <cell r="B19" t="str">
            <v>LEICESTER-DOUBLE MONK TOE DARK BROWN</v>
          </cell>
          <cell r="C19">
            <v>5</v>
          </cell>
          <cell r="D19">
            <v>0</v>
          </cell>
          <cell r="E19">
            <v>450</v>
          </cell>
          <cell r="F19">
            <v>178.48</v>
          </cell>
          <cell r="G19"/>
        </row>
        <row r="20">
          <cell r="A20">
            <v>81300520</v>
          </cell>
          <cell r="B20" t="str">
            <v>LEICESTER-DOUBLE MONK TOE BLACK</v>
          </cell>
          <cell r="C20">
            <v>6</v>
          </cell>
          <cell r="D20">
            <v>0</v>
          </cell>
          <cell r="E20">
            <v>660</v>
          </cell>
          <cell r="F20">
            <v>214</v>
          </cell>
          <cell r="G20"/>
        </row>
        <row r="21">
          <cell r="A21">
            <v>98302301</v>
          </cell>
          <cell r="B21" t="str">
            <v>CONWAY-LOCK CLOSURE SHOUL OFF WHITE</v>
          </cell>
          <cell r="C21">
            <v>20</v>
          </cell>
          <cell r="D21">
            <v>0</v>
          </cell>
          <cell r="E21">
            <v>1900</v>
          </cell>
          <cell r="F21">
            <v>859.71</v>
          </cell>
          <cell r="G21" t="str">
            <v>Going to Charity</v>
          </cell>
        </row>
        <row r="22">
          <cell r="A22">
            <v>98302362</v>
          </cell>
          <cell r="B22" t="str">
            <v>CONWAY-LOCK CLOSURE SHOUL GRAPE</v>
          </cell>
          <cell r="C22">
            <v>14</v>
          </cell>
          <cell r="D22">
            <v>0</v>
          </cell>
          <cell r="E22">
            <v>1260</v>
          </cell>
          <cell r="F22">
            <v>601.25</v>
          </cell>
          <cell r="G22" t="str">
            <v>Going to Charity</v>
          </cell>
        </row>
        <row r="23">
          <cell r="A23">
            <v>98302366</v>
          </cell>
          <cell r="B23" t="str">
            <v>CONWAY-LOCK CLOSURE SHOUL ROSEWOOD</v>
          </cell>
          <cell r="C23">
            <v>18</v>
          </cell>
          <cell r="D23">
            <v>0</v>
          </cell>
          <cell r="E23">
            <v>1530</v>
          </cell>
          <cell r="F23">
            <v>773.45</v>
          </cell>
          <cell r="G23" t="str">
            <v>Going to Charity</v>
          </cell>
        </row>
        <row r="24">
          <cell r="A24">
            <v>98302620</v>
          </cell>
          <cell r="B24" t="str">
            <v>MARLEY-TOTE BAG BLACK</v>
          </cell>
          <cell r="C24">
            <v>18</v>
          </cell>
          <cell r="D24">
            <v>0</v>
          </cell>
          <cell r="E24">
            <v>1530</v>
          </cell>
          <cell r="F24">
            <v>1068.9100000000001</v>
          </cell>
          <cell r="G24" t="str">
            <v>Going to Charity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gn Front Sheet "/>
      <sheetName val="Design Detail"/>
      <sheetName val="Internals "/>
      <sheetName val="Stitching Details (shirts only)"/>
      <sheetName val="BOM - Colour XX  "/>
      <sheetName val="Proto Spec"/>
      <sheetName val="Proto Comments"/>
      <sheetName val=" PP1 Spec"/>
      <sheetName val="PP1 Comments "/>
      <sheetName val="PP2 Spec"/>
      <sheetName val="PP2 Comments "/>
      <sheetName val="GOLD SEAL (in bulk) Spec"/>
      <sheetName val="GOLD SEAL(in bulk) comments "/>
      <sheetName val="GRADED SPEC"/>
      <sheetName val="Pre-shipment Spec"/>
      <sheetName val="Pre shipment Comments"/>
      <sheetName val="Pre-shipment Spec (TAUP RPT (2)"/>
      <sheetName val="Pre-shipment Spec (white RPT)"/>
      <sheetName val="Pre-shipment Spec (deep for (2)"/>
      <sheetName val="Pre ship Comments (CHOCOLATE B)"/>
      <sheetName val="Pre-shipment Spec (NAVY BLUE)"/>
      <sheetName val="AQL (Warehouse) "/>
      <sheetName val="Pre-shipment Spec WHITE)"/>
      <sheetName val="Pre ship Comments (WHITE)"/>
    </sheetNames>
    <sheetDataSet>
      <sheetData sheetId="0">
        <row r="3">
          <cell r="B3" t="str">
            <v>TBC</v>
          </cell>
          <cell r="F3" t="str">
            <v>TBC</v>
          </cell>
          <cell r="J3" t="str">
            <v>TAHSIN</v>
          </cell>
        </row>
        <row r="4">
          <cell r="F4" t="str">
            <v>TBC</v>
          </cell>
        </row>
        <row r="5">
          <cell r="F5" t="str">
            <v>TBC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Relationship Id="rId4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</sheetPr>
  <dimension ref="A1:Q109"/>
  <sheetViews>
    <sheetView showRowColHeaders="0" tabSelected="1" view="pageBreakPreview" zoomScaleNormal="100" zoomScaleSheetLayoutView="100" workbookViewId="0">
      <selection activeCell="A9" sqref="A9:L49"/>
    </sheetView>
  </sheetViews>
  <sheetFormatPr defaultColWidth="6" defaultRowHeight="12.75" customHeight="1" x14ac:dyDescent="0.25"/>
  <cols>
    <col min="1" max="1" width="12.1796875" style="1" customWidth="1"/>
    <col min="2" max="4" width="7.81640625" style="1" customWidth="1"/>
    <col min="5" max="5" width="8" style="1" customWidth="1"/>
    <col min="6" max="8" width="5.81640625" style="1" customWidth="1"/>
    <col min="9" max="9" width="9.54296875" style="1" customWidth="1"/>
    <col min="10" max="12" width="5.179687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25">
      <c r="A1" s="126" t="s">
        <v>110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7" ht="12.75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7" ht="13.5" customHeight="1" x14ac:dyDescent="0.35">
      <c r="A3" s="84" t="s">
        <v>38</v>
      </c>
      <c r="B3" s="128"/>
      <c r="C3" s="128"/>
      <c r="D3" s="131"/>
      <c r="E3" s="84" t="s">
        <v>18</v>
      </c>
      <c r="F3" s="128"/>
      <c r="G3" s="129"/>
      <c r="H3" s="130"/>
      <c r="I3" s="84" t="s">
        <v>17</v>
      </c>
      <c r="J3" s="132"/>
      <c r="K3" s="132"/>
      <c r="L3" s="133"/>
    </row>
    <row r="4" spans="1:17" ht="13.5" customHeight="1" x14ac:dyDescent="0.35">
      <c r="A4" s="85" t="s">
        <v>36</v>
      </c>
      <c r="B4" s="128" t="s">
        <v>114</v>
      </c>
      <c r="C4" s="128"/>
      <c r="D4" s="131"/>
      <c r="E4" s="85" t="s">
        <v>15</v>
      </c>
      <c r="F4" s="128"/>
      <c r="G4" s="129"/>
      <c r="H4" s="130"/>
      <c r="I4" s="85" t="s">
        <v>39</v>
      </c>
      <c r="J4" s="132"/>
      <c r="K4" s="132"/>
      <c r="L4" s="133"/>
    </row>
    <row r="5" spans="1:17" ht="13.5" customHeight="1" x14ac:dyDescent="0.35">
      <c r="A5" s="86" t="s">
        <v>37</v>
      </c>
      <c r="B5" s="128" t="s">
        <v>115</v>
      </c>
      <c r="C5" s="128"/>
      <c r="D5" s="131"/>
      <c r="E5" s="86" t="s">
        <v>59</v>
      </c>
      <c r="F5" s="128" t="s">
        <v>111</v>
      </c>
      <c r="G5" s="129"/>
      <c r="H5" s="130"/>
      <c r="I5" s="86" t="s">
        <v>40</v>
      </c>
      <c r="J5" s="132"/>
      <c r="K5" s="132"/>
      <c r="L5" s="133"/>
    </row>
    <row r="6" spans="1:17" ht="13.5" customHeight="1" x14ac:dyDescent="0.25">
      <c r="A6" s="124" t="s">
        <v>14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7" ht="26.25" customHeight="1" x14ac:dyDescent="0.25">
      <c r="A7" s="120" t="s">
        <v>10</v>
      </c>
      <c r="B7" s="121"/>
      <c r="C7" s="122" t="s">
        <v>139</v>
      </c>
      <c r="D7" s="123"/>
      <c r="E7" s="123"/>
      <c r="F7" s="123"/>
      <c r="G7" s="123"/>
      <c r="H7" s="123"/>
      <c r="I7" s="123"/>
      <c r="J7" s="123"/>
      <c r="K7" s="123"/>
      <c r="L7" s="123"/>
    </row>
    <row r="8" spans="1:17" ht="13.5" customHeight="1" x14ac:dyDescent="0.25">
      <c r="A8" s="120" t="s">
        <v>42</v>
      </c>
      <c r="B8" s="121"/>
      <c r="C8" s="122" t="s">
        <v>43</v>
      </c>
      <c r="D8" s="123"/>
      <c r="E8" s="123"/>
      <c r="F8" s="123"/>
      <c r="G8" s="123"/>
      <c r="H8" s="123"/>
      <c r="I8" s="123"/>
      <c r="J8" s="123"/>
      <c r="K8" s="123"/>
      <c r="L8" s="123"/>
    </row>
    <row r="9" spans="1:17" ht="12.75" customHeight="1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7" ht="12.75" customHeight="1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7" ht="12.75" customHeight="1" x14ac:dyDescent="0.2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7" ht="12.75" customHeight="1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7" ht="12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7" ht="12.75" customHeight="1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7" ht="12.75" customHeight="1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Q15" s="7"/>
    </row>
    <row r="16" spans="1:17" ht="12.75" customHeight="1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ht="12.75" customHeight="1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ht="12.75" customHeight="1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ht="12.75" customHeight="1" x14ac:dyDescent="0.2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 ht="12.75" customHeight="1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ht="12.75" customHeight="1" x14ac:dyDescent="0.2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ht="12.75" customHeight="1" x14ac:dyDescent="0.25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ht="12.75" customHeight="1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ht="12.75" customHeight="1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ht="12.75" customHeight="1" x14ac:dyDescent="0.25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ht="12.75" customHeight="1" x14ac:dyDescent="0.25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ht="12.75" customHeight="1" x14ac:dyDescent="0.25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ht="12.75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ht="12.75" customHeight="1" x14ac:dyDescent="0.25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ht="12.75" customHeight="1" x14ac:dyDescent="0.2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ht="12.75" customHeight="1" x14ac:dyDescent="0.25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ht="12.75" customHeight="1" x14ac:dyDescent="0.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ht="12.75" customHeight="1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ht="12.75" customHeight="1" x14ac:dyDescent="0.25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ht="12.75" customHeight="1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ht="12.75" customHeight="1" x14ac:dyDescent="0.25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ht="12.75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ht="12.75" customHeight="1" x14ac:dyDescent="0.25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ht="12.75" customHeight="1" x14ac:dyDescent="0.2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ht="12.75" customHeight="1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ht="12.75" customHeight="1" x14ac:dyDescent="0.25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ht="12.75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1:12" ht="12.75" customHeight="1" x14ac:dyDescent="0.25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</row>
    <row r="47" spans="1:12" ht="12.75" customHeight="1" x14ac:dyDescent="0.25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1:12" ht="12.75" customHeight="1" x14ac:dyDescent="0.2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</row>
    <row r="49" spans="1:12" ht="12.75" customHeight="1" x14ac:dyDescent="0.25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</row>
    <row r="50" spans="1:12" ht="16.5" customHeight="1" x14ac:dyDescent="0.35">
      <c r="A50" s="117"/>
      <c r="B50" s="118"/>
      <c r="C50" s="118"/>
      <c r="D50" s="118"/>
      <c r="E50" s="118"/>
      <c r="F50" s="118"/>
      <c r="G50" s="118"/>
      <c r="H50" s="115" t="s">
        <v>41</v>
      </c>
      <c r="I50" s="115"/>
      <c r="J50" s="115"/>
      <c r="K50" s="116" t="s">
        <v>35</v>
      </c>
      <c r="L50" s="115"/>
    </row>
    <row r="51" spans="1:12" ht="12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12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2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2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2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2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2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2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2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2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2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ht="12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ht="12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ht="12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2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2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2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2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2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2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2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2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2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12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12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12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12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12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12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12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12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ht="12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ht="12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2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ht="12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ht="12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ht="12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2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2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ht="12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ht="12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ht="12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ht="12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ht="12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2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2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2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2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2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2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ht="12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ht="12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ht="12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ht="12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ht="12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ht="12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ht="12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ht="12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ht="12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</sheetData>
  <mergeCells count="19">
    <mergeCell ref="A6:L6"/>
    <mergeCell ref="A1:L2"/>
    <mergeCell ref="F3:H3"/>
    <mergeCell ref="F4:H4"/>
    <mergeCell ref="F5:H5"/>
    <mergeCell ref="B3:D3"/>
    <mergeCell ref="J3:L3"/>
    <mergeCell ref="B4:D4"/>
    <mergeCell ref="J4:L4"/>
    <mergeCell ref="B5:D5"/>
    <mergeCell ref="J5:L5"/>
    <mergeCell ref="H50:J50"/>
    <mergeCell ref="K50:L50"/>
    <mergeCell ref="A50:G50"/>
    <mergeCell ref="A9:L49"/>
    <mergeCell ref="A7:B7"/>
    <mergeCell ref="C7:L7"/>
    <mergeCell ref="C8:L8"/>
    <mergeCell ref="A8:B8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customProperties>
    <customPr name="layoutContexts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</sheetPr>
  <dimension ref="A1:X108"/>
  <sheetViews>
    <sheetView showZeros="0" view="pageBreakPreview" zoomScaleNormal="100" zoomScaleSheetLayoutView="100" workbookViewId="0">
      <selection activeCell="B2" sqref="B2:D2"/>
    </sheetView>
  </sheetViews>
  <sheetFormatPr defaultColWidth="6" defaultRowHeight="12.75" customHeight="1" x14ac:dyDescent="0.25"/>
  <cols>
    <col min="1" max="1" width="11.453125" style="1" customWidth="1"/>
    <col min="2" max="4" width="6.54296875" style="1" customWidth="1"/>
    <col min="5" max="5" width="11.81640625" style="1" customWidth="1"/>
    <col min="6" max="8" width="5.81640625" style="1" customWidth="1"/>
    <col min="9" max="9" width="9.81640625" style="1" customWidth="1"/>
    <col min="10" max="12" width="4.81640625" style="1" customWidth="1"/>
    <col min="13" max="13" width="12.1796875" style="1" customWidth="1"/>
    <col min="14" max="14" width="6.81640625" style="1" customWidth="1"/>
    <col min="15" max="16" width="6" style="1"/>
    <col min="17" max="17" width="9.54296875" style="1" customWidth="1"/>
    <col min="18" max="20" width="6" style="1"/>
    <col min="21" max="21" width="9.1796875" style="1" customWidth="1"/>
    <col min="22" max="22" width="4.81640625" style="1" customWidth="1"/>
    <col min="23" max="23" width="5.453125" style="1" customWidth="1"/>
    <col min="24" max="24" width="4.81640625" style="1" customWidth="1"/>
    <col min="25" max="16384" width="6" style="1"/>
  </cols>
  <sheetData>
    <row r="1" spans="1:24" ht="13.5" customHeight="1" x14ac:dyDescent="0.35">
      <c r="A1" s="84" t="s">
        <v>38</v>
      </c>
      <c r="B1" s="128">
        <f>'Design Front Sheet '!B3:D3</f>
        <v>0</v>
      </c>
      <c r="C1" s="128"/>
      <c r="D1" s="131"/>
      <c r="E1" s="84" t="s">
        <v>18</v>
      </c>
      <c r="F1" s="128">
        <f>'Design Front Sheet '!F3:H3</f>
        <v>0</v>
      </c>
      <c r="G1" s="129"/>
      <c r="H1" s="130"/>
      <c r="I1" s="84" t="s">
        <v>17</v>
      </c>
      <c r="J1" s="142">
        <f>'Design Front Sheet '!J3</f>
        <v>0</v>
      </c>
      <c r="K1" s="142"/>
      <c r="L1" s="143"/>
      <c r="M1" s="84" t="s">
        <v>38</v>
      </c>
      <c r="N1" s="128">
        <f>B1</f>
        <v>0</v>
      </c>
      <c r="O1" s="128"/>
      <c r="P1" s="131"/>
      <c r="Q1" s="84" t="s">
        <v>18</v>
      </c>
      <c r="R1" s="128">
        <f>F1</f>
        <v>0</v>
      </c>
      <c r="S1" s="129"/>
      <c r="T1" s="130"/>
      <c r="U1" s="84" t="s">
        <v>17</v>
      </c>
      <c r="V1" s="142">
        <f>J1</f>
        <v>0</v>
      </c>
      <c r="W1" s="142"/>
      <c r="X1" s="143"/>
    </row>
    <row r="2" spans="1:24" ht="13.5" customHeight="1" x14ac:dyDescent="0.35">
      <c r="A2" s="85" t="s">
        <v>36</v>
      </c>
      <c r="B2" s="128" t="s">
        <v>114</v>
      </c>
      <c r="C2" s="128"/>
      <c r="D2" s="131"/>
      <c r="E2" s="85" t="s">
        <v>15</v>
      </c>
      <c r="F2" s="128">
        <f>'Design Front Sheet '!F4:H4</f>
        <v>0</v>
      </c>
      <c r="G2" s="129"/>
      <c r="H2" s="130"/>
      <c r="I2" s="85" t="s">
        <v>39</v>
      </c>
      <c r="J2" s="142">
        <f>'Design Front Sheet '!J4:L4</f>
        <v>0</v>
      </c>
      <c r="K2" s="142"/>
      <c r="L2" s="143"/>
      <c r="M2" s="85" t="s">
        <v>36</v>
      </c>
      <c r="N2" s="128" t="str">
        <f t="shared" ref="N2:N3" si="0">B2</f>
        <v xml:space="preserve">BRADLEY </v>
      </c>
      <c r="O2" s="128"/>
      <c r="P2" s="131"/>
      <c r="Q2" s="85" t="s">
        <v>15</v>
      </c>
      <c r="R2" s="128">
        <f t="shared" ref="R2:R3" si="1">F2</f>
        <v>0</v>
      </c>
      <c r="S2" s="129"/>
      <c r="T2" s="130"/>
      <c r="U2" s="85" t="s">
        <v>39</v>
      </c>
      <c r="V2" s="142">
        <f t="shared" ref="V2:V3" si="2">J2</f>
        <v>0</v>
      </c>
      <c r="W2" s="142"/>
      <c r="X2" s="143"/>
    </row>
    <row r="3" spans="1:24" ht="13.5" customHeight="1" x14ac:dyDescent="0.35">
      <c r="A3" s="86" t="s">
        <v>37</v>
      </c>
      <c r="B3" s="128" t="str">
        <f>'Design Front Sheet '!B5:D5</f>
        <v xml:space="preserve">INTERLOCK T-SHIRT </v>
      </c>
      <c r="C3" s="128"/>
      <c r="D3" s="131"/>
      <c r="E3" s="86" t="s">
        <v>16</v>
      </c>
      <c r="F3" s="128" t="str">
        <f>'Design Front Sheet '!F5:H5</f>
        <v>REGULAR CREW</v>
      </c>
      <c r="G3" s="129"/>
      <c r="H3" s="130"/>
      <c r="I3" s="86" t="s">
        <v>40</v>
      </c>
      <c r="J3" s="142">
        <f>'Design Front Sheet '!J5:L5</f>
        <v>0</v>
      </c>
      <c r="K3" s="142"/>
      <c r="L3" s="143"/>
      <c r="M3" s="86" t="s">
        <v>37</v>
      </c>
      <c r="N3" s="128" t="str">
        <f t="shared" si="0"/>
        <v xml:space="preserve">INTERLOCK T-SHIRT </v>
      </c>
      <c r="O3" s="128"/>
      <c r="P3" s="131"/>
      <c r="Q3" s="86" t="s">
        <v>16</v>
      </c>
      <c r="R3" s="128" t="str">
        <f t="shared" si="1"/>
        <v>REGULAR CREW</v>
      </c>
      <c r="S3" s="129"/>
      <c r="T3" s="130"/>
      <c r="U3" s="86" t="s">
        <v>40</v>
      </c>
      <c r="V3" s="142">
        <f t="shared" si="2"/>
        <v>0</v>
      </c>
      <c r="W3" s="142"/>
      <c r="X3" s="143"/>
    </row>
    <row r="4" spans="1:24" ht="13.5" customHeight="1" x14ac:dyDescent="0.25">
      <c r="A4" s="144" t="s">
        <v>25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 t="s">
        <v>25</v>
      </c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</row>
    <row r="5" spans="1:24" ht="28.5" customHeight="1" x14ac:dyDescent="0.25">
      <c r="A5" s="145" t="s">
        <v>10</v>
      </c>
      <c r="B5" s="146"/>
      <c r="C5" s="147" t="str">
        <f>'Design Front Sheet '!C7</f>
        <v>INTERLOCK</v>
      </c>
      <c r="D5" s="148"/>
      <c r="E5" s="148"/>
      <c r="F5" s="148"/>
      <c r="G5" s="148"/>
      <c r="H5" s="148"/>
      <c r="I5" s="148"/>
      <c r="J5" s="148"/>
      <c r="K5" s="148"/>
      <c r="L5" s="148"/>
      <c r="M5" s="138"/>
      <c r="N5" s="139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4" ht="12.75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4" ht="12.75" customHeight="1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</row>
    <row r="8" spans="1:24" ht="12.75" customHeight="1" x14ac:dyDescent="0.25">
      <c r="A8" s="134"/>
      <c r="B8" s="135"/>
      <c r="C8" s="101"/>
      <c r="D8" s="101"/>
      <c r="E8" s="100"/>
      <c r="F8" s="100"/>
      <c r="G8" s="100"/>
      <c r="H8" s="100"/>
      <c r="I8" s="100"/>
      <c r="J8" s="100"/>
      <c r="K8" s="100"/>
      <c r="L8" s="10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</row>
    <row r="9" spans="1:24" ht="12.75" customHeight="1" x14ac:dyDescent="0.25">
      <c r="A9" s="134"/>
      <c r="B9" s="135"/>
      <c r="C9" s="101"/>
      <c r="D9" s="101"/>
      <c r="E9" s="100"/>
      <c r="F9" s="100"/>
      <c r="G9" s="100"/>
      <c r="H9" s="100"/>
      <c r="I9" s="100"/>
      <c r="J9" s="100"/>
      <c r="K9" s="100"/>
      <c r="L9" s="10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spans="1:24" ht="12.75" customHeight="1" x14ac:dyDescent="0.25">
      <c r="A10" s="102"/>
      <c r="B10" s="103"/>
      <c r="C10" s="101"/>
      <c r="D10" s="101"/>
      <c r="E10" s="100"/>
      <c r="F10" s="100"/>
      <c r="G10" s="100"/>
      <c r="H10" s="100"/>
      <c r="I10" s="100"/>
      <c r="J10" s="100"/>
      <c r="K10" s="100"/>
      <c r="L10" s="10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</row>
    <row r="11" spans="1:24" ht="12.75" customHeight="1" x14ac:dyDescent="0.25">
      <c r="A11" s="134"/>
      <c r="B11" s="135"/>
      <c r="C11" s="101"/>
      <c r="D11" s="101"/>
      <c r="E11" s="100"/>
      <c r="F11" s="100"/>
      <c r="G11" s="100"/>
      <c r="H11" s="100"/>
      <c r="I11" s="100"/>
      <c r="J11" s="100"/>
      <c r="K11" s="100"/>
      <c r="L11" s="10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1:24" ht="12.75" customHeight="1" x14ac:dyDescent="0.25">
      <c r="A12" s="136"/>
      <c r="B12" s="137"/>
      <c r="C12" s="101"/>
      <c r="D12" s="101"/>
      <c r="E12" s="100"/>
      <c r="F12" s="100"/>
      <c r="G12" s="100"/>
      <c r="H12" s="100"/>
      <c r="I12" s="100"/>
      <c r="J12" s="100"/>
      <c r="K12" s="100"/>
      <c r="L12" s="10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</row>
    <row r="13" spans="1:24" ht="12.75" customHeight="1" x14ac:dyDescent="0.25">
      <c r="A13" s="134"/>
      <c r="B13" s="135"/>
      <c r="C13" s="101"/>
      <c r="D13" s="101"/>
      <c r="E13" s="100"/>
      <c r="F13" s="100"/>
      <c r="G13" s="100"/>
      <c r="H13" s="100"/>
      <c r="I13" s="100"/>
      <c r="J13" s="100"/>
      <c r="K13" s="100"/>
      <c r="L13" s="10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</row>
    <row r="14" spans="1:24" ht="12.75" customHeight="1" x14ac:dyDescent="0.25">
      <c r="A14" s="134"/>
      <c r="B14" s="135"/>
      <c r="C14" s="101"/>
      <c r="D14" s="101"/>
      <c r="E14" s="100"/>
      <c r="F14" s="100"/>
      <c r="G14" s="100"/>
      <c r="H14" s="100"/>
      <c r="I14" s="100"/>
      <c r="J14" s="100"/>
      <c r="K14" s="100"/>
      <c r="L14" s="10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</row>
    <row r="15" spans="1:24" ht="12.75" customHeight="1" x14ac:dyDescent="0.25">
      <c r="A15" s="134"/>
      <c r="B15" s="135"/>
      <c r="C15" s="101"/>
      <c r="D15" s="101"/>
      <c r="E15" s="100"/>
      <c r="F15" s="100"/>
      <c r="G15" s="100"/>
      <c r="H15" s="100"/>
      <c r="I15" s="100"/>
      <c r="J15" s="100"/>
      <c r="K15" s="100"/>
      <c r="L15" s="10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</row>
    <row r="16" spans="1:24" ht="12.75" customHeight="1" x14ac:dyDescent="0.25">
      <c r="A16" s="134"/>
      <c r="B16" s="135"/>
      <c r="C16" s="101"/>
      <c r="D16" s="101"/>
      <c r="E16" s="100"/>
      <c r="F16" s="100"/>
      <c r="G16" s="100"/>
      <c r="H16" s="100"/>
      <c r="I16" s="100"/>
      <c r="J16" s="100"/>
      <c r="K16" s="100"/>
      <c r="L16" s="10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</row>
    <row r="17" spans="1:24" ht="12.75" customHeight="1" x14ac:dyDescent="0.25">
      <c r="A17" s="134"/>
      <c r="B17" s="135"/>
      <c r="C17" s="101"/>
      <c r="D17" s="101"/>
      <c r="E17" s="100"/>
      <c r="F17" s="100"/>
      <c r="G17" s="100"/>
      <c r="H17" s="100"/>
      <c r="I17" s="100"/>
      <c r="J17" s="100"/>
      <c r="K17" s="100"/>
      <c r="L17" s="10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</row>
    <row r="18" spans="1:24" ht="12.75" customHeight="1" x14ac:dyDescent="0.25">
      <c r="A18" s="134"/>
      <c r="B18" s="135"/>
      <c r="C18" s="101"/>
      <c r="D18" s="101"/>
      <c r="E18" s="100"/>
      <c r="F18" s="100"/>
      <c r="G18" s="100"/>
      <c r="H18" s="100"/>
      <c r="I18" s="100"/>
      <c r="J18" s="100"/>
      <c r="K18" s="100"/>
      <c r="L18" s="10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</row>
    <row r="19" spans="1:24" ht="12.75" customHeight="1" x14ac:dyDescent="0.25">
      <c r="A19" s="134"/>
      <c r="B19" s="135"/>
      <c r="C19" s="101"/>
      <c r="D19" s="101"/>
      <c r="E19" s="100"/>
      <c r="F19" s="100"/>
      <c r="G19" s="100"/>
      <c r="H19" s="100"/>
      <c r="I19" s="100"/>
      <c r="J19" s="100"/>
      <c r="K19" s="100"/>
      <c r="L19" s="10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</row>
    <row r="20" spans="1:24" ht="12.75" customHeight="1" x14ac:dyDescent="0.25">
      <c r="A20" s="134"/>
      <c r="B20" s="135"/>
      <c r="C20" s="101"/>
      <c r="D20" s="101"/>
      <c r="E20" s="100"/>
      <c r="F20" s="100"/>
      <c r="G20" s="100"/>
      <c r="H20" s="100"/>
      <c r="I20" s="100"/>
      <c r="J20" s="100"/>
      <c r="K20" s="100"/>
      <c r="L20" s="10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</row>
    <row r="21" spans="1:24" ht="12.75" customHeight="1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</row>
    <row r="22" spans="1:24" ht="12.75" customHeight="1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</row>
    <row r="23" spans="1:24" ht="12.7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</row>
    <row r="24" spans="1:24" ht="12.7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1:24" ht="12.7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1:24" ht="12.75" customHeight="1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1:24" ht="12.75" customHeight="1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</row>
    <row r="28" spans="1:24" ht="12.75" customHeigh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1:24" ht="12.75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24" ht="12.7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1:24" ht="12.75" customHeigh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 ht="12.7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1:24" ht="12.7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1:24" ht="12.75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1:24" ht="12.75" customHeigh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1:24" ht="12.75" customHeigh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1:24" ht="12.75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1:24" ht="12.7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1:24" ht="12.75" customHeigh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 spans="1:24" ht="12.75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1:24" ht="12.75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1:24" ht="12.75" customHeigh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</row>
    <row r="43" spans="1:24" ht="12.75" customHeigh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</row>
    <row r="44" spans="1:24" ht="12.75" customHeigh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</row>
    <row r="45" spans="1:24" ht="12.75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</row>
    <row r="46" spans="1:24" ht="12.75" customHeigh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1:24" ht="12.75" customHeigh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1:24" ht="12.75" customHeigh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1:24" ht="12.75" customHeigh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</row>
    <row r="50" spans="1:24" ht="12.75" customHeight="1" x14ac:dyDescent="0.35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1:24" ht="12.75" customHeight="1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 ht="12.75" customHeight="1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spans="1:24" ht="12.75" customHeight="1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 ht="12.75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spans="1:24" ht="12.75" customHeight="1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 ht="12.75" customHeight="1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</row>
    <row r="57" spans="1:24" ht="12.75" customHeight="1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</row>
    <row r="58" spans="1:24" ht="12.75" customHeight="1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</row>
    <row r="59" spans="1:24" ht="12.75" customHeight="1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</row>
    <row r="60" spans="1:24" ht="12.75" customHeight="1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</row>
    <row r="61" spans="1:24" ht="12.75" customHeight="1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</row>
    <row r="62" spans="1:24" ht="12.75" customHeight="1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</row>
    <row r="63" spans="1:24" ht="12.75" customHeight="1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</row>
    <row r="64" spans="1:24" ht="12.75" customHeight="1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spans="1:24" ht="12.75" customHeight="1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</row>
    <row r="66" spans="1:24" ht="12.75" customHeight="1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</row>
    <row r="67" spans="1:24" ht="12.75" customHeight="1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</row>
    <row r="68" spans="1:24" ht="12.75" customHeight="1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</row>
    <row r="69" spans="1:24" ht="12.75" customHeight="1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spans="1:24" ht="12.75" customHeight="1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spans="1:24" ht="12.75" customHeigh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</row>
    <row r="72" spans="1:24" ht="12.75" customHeight="1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</row>
    <row r="73" spans="1:24" ht="12.75" customHeight="1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</row>
    <row r="74" spans="1:24" ht="12.75" customHeight="1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</row>
    <row r="75" spans="1:24" ht="12.75" customHeight="1" x14ac:dyDescent="0.2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</row>
    <row r="76" spans="1:24" ht="12.75" customHeight="1" x14ac:dyDescent="0.2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</row>
    <row r="77" spans="1:24" ht="12.75" customHeight="1" x14ac:dyDescent="0.2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</row>
    <row r="78" spans="1:24" ht="12.75" customHeight="1" x14ac:dyDescent="0.2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</row>
    <row r="79" spans="1:24" ht="12.75" customHeight="1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</row>
    <row r="80" spans="1:24" ht="12.75" customHeight="1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</row>
    <row r="81" spans="1:24" ht="12.75" customHeight="1" x14ac:dyDescent="0.2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</row>
    <row r="82" spans="1:24" ht="12.75" customHeight="1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</row>
    <row r="83" spans="1:24" ht="12.7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</row>
    <row r="84" spans="1:24" ht="12.75" customHeight="1" x14ac:dyDescent="0.2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</row>
    <row r="85" spans="1:24" ht="12.75" customHeight="1" x14ac:dyDescent="0.2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</row>
    <row r="86" spans="1:24" ht="12.75" customHeight="1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</row>
    <row r="87" spans="1:24" ht="12.75" customHeight="1" x14ac:dyDescent="0.2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</row>
    <row r="88" spans="1:24" ht="12.75" customHeight="1" x14ac:dyDescent="0.2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</row>
    <row r="89" spans="1:24" ht="12.75" customHeight="1" x14ac:dyDescent="0.2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</row>
    <row r="90" spans="1:24" ht="12.75" customHeight="1" x14ac:dyDescent="0.2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</row>
    <row r="91" spans="1:24" ht="12.75" customHeight="1" x14ac:dyDescent="0.2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</row>
    <row r="92" spans="1:24" ht="12.75" customHeight="1" x14ac:dyDescent="0.2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</row>
    <row r="93" spans="1:24" ht="12.75" customHeight="1" x14ac:dyDescent="0.2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</row>
    <row r="94" spans="1:24" ht="12.75" customHeight="1" x14ac:dyDescent="0.2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</row>
    <row r="95" spans="1:24" ht="12.75" customHeight="1" x14ac:dyDescent="0.2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</row>
    <row r="96" spans="1:24" ht="12.75" customHeight="1" x14ac:dyDescent="0.2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</row>
    <row r="97" spans="1:24" ht="12.75" customHeight="1" x14ac:dyDescent="0.2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</row>
    <row r="98" spans="1:24" ht="12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24" ht="12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24" ht="12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24" ht="12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24" ht="12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24" ht="12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24" ht="12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24" ht="12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24" ht="12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24" ht="12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24" ht="12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</sheetData>
  <mergeCells count="35">
    <mergeCell ref="B1:D1"/>
    <mergeCell ref="F1:H1"/>
    <mergeCell ref="J1:L1"/>
    <mergeCell ref="B2:D2"/>
    <mergeCell ref="F2:H2"/>
    <mergeCell ref="J2:L2"/>
    <mergeCell ref="N1:P1"/>
    <mergeCell ref="R1:T1"/>
    <mergeCell ref="V1:X1"/>
    <mergeCell ref="N2:P2"/>
    <mergeCell ref="R2:T2"/>
    <mergeCell ref="V2:X2"/>
    <mergeCell ref="A4:L4"/>
    <mergeCell ref="B3:D3"/>
    <mergeCell ref="F3:H3"/>
    <mergeCell ref="J3:L3"/>
    <mergeCell ref="A5:B5"/>
    <mergeCell ref="C5:L5"/>
    <mergeCell ref="M5:X50"/>
    <mergeCell ref="N3:P3"/>
    <mergeCell ref="R3:T3"/>
    <mergeCell ref="V3:X3"/>
    <mergeCell ref="M4:X4"/>
    <mergeCell ref="A20:B20"/>
    <mergeCell ref="A8:B8"/>
    <mergeCell ref="A9:B9"/>
    <mergeCell ref="A12:B12"/>
    <mergeCell ref="A15:B15"/>
    <mergeCell ref="A16:B16"/>
    <mergeCell ref="A17:B17"/>
    <mergeCell ref="A18:B18"/>
    <mergeCell ref="A19:B19"/>
    <mergeCell ref="A11:B11"/>
    <mergeCell ref="A13:B13"/>
    <mergeCell ref="A14:B14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50" max="23" man="1"/>
  </rowBreaks>
  <colBreaks count="1" manualBreakCount="1">
    <brk id="12" max="1048575" man="1"/>
  </colBreaks>
  <customProperties>
    <customPr name="layoutContexts" r:id="rId2"/>
    <customPr name="SaveUndoMode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39997558519241921"/>
  </sheetPr>
  <dimension ref="A1:R58"/>
  <sheetViews>
    <sheetView showZeros="0" view="pageBreakPreview" zoomScaleNormal="100" zoomScaleSheetLayoutView="100" workbookViewId="0">
      <selection activeCell="E6" sqref="E6:E36"/>
    </sheetView>
  </sheetViews>
  <sheetFormatPr defaultColWidth="6" defaultRowHeight="12.75" customHeight="1" x14ac:dyDescent="0.25"/>
  <cols>
    <col min="1" max="1" width="12.54296875" style="1" customWidth="1"/>
    <col min="2" max="4" width="8.1796875" style="1" customWidth="1"/>
    <col min="5" max="5" width="7.81640625" style="1" customWidth="1"/>
    <col min="6" max="6" width="6.54296875" style="1" customWidth="1"/>
    <col min="7" max="7" width="7.81640625" style="1" customWidth="1"/>
    <col min="8" max="8" width="6.54296875" style="1" customWidth="1"/>
    <col min="9" max="9" width="9.81640625" style="1" customWidth="1"/>
    <col min="10" max="12" width="6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84" t="s">
        <v>38</v>
      </c>
      <c r="B1" s="128">
        <f>'Design Front Sheet '!B3:D3</f>
        <v>0</v>
      </c>
      <c r="C1" s="128"/>
      <c r="D1" s="131"/>
      <c r="E1" s="84" t="s">
        <v>18</v>
      </c>
      <c r="F1" s="128">
        <f>'Design Front Sheet '!F3:H3</f>
        <v>0</v>
      </c>
      <c r="G1" s="129"/>
      <c r="H1" s="130"/>
      <c r="I1" s="84" t="s">
        <v>17</v>
      </c>
      <c r="J1" s="142">
        <f>'Design Front Sheet '!J3</f>
        <v>0</v>
      </c>
      <c r="K1" s="142"/>
      <c r="L1" s="143"/>
    </row>
    <row r="2" spans="1:12" ht="12.75" customHeight="1" x14ac:dyDescent="0.35">
      <c r="A2" s="85" t="s">
        <v>36</v>
      </c>
      <c r="B2" s="128" t="str">
        <f>'Design Front Sheet '!B4:D4</f>
        <v xml:space="preserve">BRADLEY </v>
      </c>
      <c r="C2" s="128"/>
      <c r="D2" s="131"/>
      <c r="E2" s="85" t="s">
        <v>15</v>
      </c>
      <c r="F2" s="128">
        <f>'Design Front Sheet '!F4:H4</f>
        <v>0</v>
      </c>
      <c r="G2" s="129"/>
      <c r="H2" s="130"/>
      <c r="I2" s="85" t="s">
        <v>39</v>
      </c>
      <c r="J2" s="142">
        <f>'Design Front Sheet '!J4:L4</f>
        <v>0</v>
      </c>
      <c r="K2" s="142"/>
      <c r="L2" s="143"/>
    </row>
    <row r="3" spans="1:12" ht="12.75" customHeight="1" x14ac:dyDescent="0.35">
      <c r="A3" s="86" t="s">
        <v>37</v>
      </c>
      <c r="B3" s="128" t="str">
        <f>'Design Front Sheet '!B5:D5</f>
        <v xml:space="preserve">INTERLOCK T-SHIRT </v>
      </c>
      <c r="C3" s="128"/>
      <c r="D3" s="131"/>
      <c r="E3" s="86" t="s">
        <v>16</v>
      </c>
      <c r="F3" s="128" t="str">
        <f>'Design Front Sheet '!F5:H5</f>
        <v>REGULAR CREW</v>
      </c>
      <c r="G3" s="129"/>
      <c r="H3" s="130"/>
      <c r="I3" s="86" t="s">
        <v>40</v>
      </c>
      <c r="J3" s="142">
        <f>'Design Front Sheet '!J5:L5</f>
        <v>0</v>
      </c>
      <c r="K3" s="142"/>
      <c r="L3" s="143"/>
    </row>
    <row r="4" spans="1:12" ht="12.75" customHeight="1" x14ac:dyDescent="0.25">
      <c r="A4" s="181" t="s">
        <v>22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3"/>
    </row>
    <row r="5" spans="1:12" ht="12.75" customHeight="1" thickBot="1" x14ac:dyDescent="0.4">
      <c r="A5" s="80" t="s">
        <v>3</v>
      </c>
      <c r="B5" s="79"/>
      <c r="C5" s="79"/>
      <c r="D5" s="79"/>
      <c r="E5" s="14" t="s">
        <v>4</v>
      </c>
      <c r="F5" s="14" t="s">
        <v>0</v>
      </c>
      <c r="G5" s="14" t="s">
        <v>1</v>
      </c>
      <c r="H5" s="14" t="s">
        <v>2</v>
      </c>
      <c r="I5" s="172" t="s">
        <v>28</v>
      </c>
      <c r="J5" s="173"/>
      <c r="K5" s="173"/>
      <c r="L5" s="174"/>
    </row>
    <row r="6" spans="1:12" ht="12.75" customHeight="1" x14ac:dyDescent="0.35">
      <c r="A6" s="175" t="s">
        <v>60</v>
      </c>
      <c r="B6" s="176"/>
      <c r="C6" s="176"/>
      <c r="D6" s="177"/>
      <c r="E6" s="73">
        <v>71.5</v>
      </c>
      <c r="F6" s="3"/>
      <c r="G6" s="10">
        <f>F6-E6</f>
        <v>-71.5</v>
      </c>
      <c r="H6" s="10"/>
      <c r="I6" s="178"/>
      <c r="J6" s="179"/>
      <c r="K6" s="179"/>
      <c r="L6" s="180"/>
    </row>
    <row r="7" spans="1:12" ht="12.75" customHeight="1" x14ac:dyDescent="0.35">
      <c r="A7" s="157" t="s">
        <v>61</v>
      </c>
      <c r="B7" s="158"/>
      <c r="C7" s="158"/>
      <c r="D7" s="159"/>
      <c r="E7" s="73"/>
      <c r="F7" s="3"/>
      <c r="G7" s="10">
        <f>F7-E7</f>
        <v>0</v>
      </c>
      <c r="H7" s="10"/>
      <c r="I7" s="169"/>
      <c r="J7" s="170"/>
      <c r="K7" s="170"/>
      <c r="L7" s="171"/>
    </row>
    <row r="8" spans="1:12" ht="12.75" customHeight="1" x14ac:dyDescent="0.35">
      <c r="A8" s="157" t="s">
        <v>62</v>
      </c>
      <c r="B8" s="158"/>
      <c r="C8" s="158"/>
      <c r="D8" s="159"/>
      <c r="E8" s="16"/>
      <c r="F8" s="2"/>
      <c r="G8" s="10">
        <f t="shared" ref="G8:G58" si="0">F8-E8</f>
        <v>0</v>
      </c>
      <c r="H8" s="9"/>
      <c r="I8" s="154"/>
      <c r="J8" s="155"/>
      <c r="K8" s="155"/>
      <c r="L8" s="156"/>
    </row>
    <row r="9" spans="1:12" ht="12.75" customHeight="1" x14ac:dyDescent="0.35">
      <c r="A9" s="151" t="s">
        <v>63</v>
      </c>
      <c r="B9" s="152"/>
      <c r="C9" s="152"/>
      <c r="D9" s="153"/>
      <c r="E9" s="16"/>
      <c r="F9" s="2"/>
      <c r="G9" s="10">
        <f t="shared" si="0"/>
        <v>0</v>
      </c>
      <c r="H9" s="9"/>
      <c r="I9" s="154"/>
      <c r="J9" s="155"/>
      <c r="K9" s="155"/>
      <c r="L9" s="156"/>
    </row>
    <row r="10" spans="1:12" ht="12.75" customHeight="1" x14ac:dyDescent="0.35">
      <c r="A10" s="157" t="s">
        <v>64</v>
      </c>
      <c r="B10" s="158"/>
      <c r="C10" s="158"/>
      <c r="D10" s="159"/>
      <c r="E10" s="16">
        <v>51</v>
      </c>
      <c r="F10" s="2"/>
      <c r="G10" s="10">
        <f t="shared" si="0"/>
        <v>-51</v>
      </c>
      <c r="H10" s="9"/>
      <c r="I10" s="154"/>
      <c r="J10" s="155"/>
      <c r="K10" s="155"/>
      <c r="L10" s="156"/>
    </row>
    <row r="11" spans="1:12" ht="12.75" customHeight="1" x14ac:dyDescent="0.35">
      <c r="A11" s="157" t="s">
        <v>65</v>
      </c>
      <c r="B11" s="158"/>
      <c r="C11" s="158"/>
      <c r="D11" s="159"/>
      <c r="E11" s="16">
        <v>0</v>
      </c>
      <c r="F11" s="2"/>
      <c r="G11" s="10">
        <f t="shared" si="0"/>
        <v>0</v>
      </c>
      <c r="H11" s="9"/>
      <c r="I11" s="154"/>
      <c r="J11" s="155"/>
      <c r="K11" s="155"/>
      <c r="L11" s="156"/>
    </row>
    <row r="12" spans="1:12" ht="12.75" customHeight="1" x14ac:dyDescent="0.35">
      <c r="A12" s="157" t="s">
        <v>66</v>
      </c>
      <c r="B12" s="158"/>
      <c r="C12" s="158"/>
      <c r="D12" s="159"/>
      <c r="E12" s="16"/>
      <c r="F12" s="2"/>
      <c r="G12" s="10">
        <f t="shared" si="0"/>
        <v>0</v>
      </c>
      <c r="H12" s="9"/>
      <c r="I12" s="154"/>
      <c r="J12" s="155"/>
      <c r="K12" s="155"/>
      <c r="L12" s="156"/>
    </row>
    <row r="13" spans="1:12" ht="12.75" customHeight="1" x14ac:dyDescent="0.35">
      <c r="A13" s="157" t="s">
        <v>67</v>
      </c>
      <c r="B13" s="158"/>
      <c r="C13" s="158"/>
      <c r="D13" s="159"/>
      <c r="E13" s="16">
        <v>50</v>
      </c>
      <c r="F13" s="2"/>
      <c r="G13" s="10">
        <f t="shared" si="0"/>
        <v>-50</v>
      </c>
      <c r="H13" s="9"/>
      <c r="I13" s="154"/>
      <c r="J13" s="155"/>
      <c r="K13" s="155"/>
      <c r="L13" s="156"/>
    </row>
    <row r="14" spans="1:12" ht="12.75" customHeight="1" x14ac:dyDescent="0.35">
      <c r="A14" s="157" t="s">
        <v>34</v>
      </c>
      <c r="B14" s="158"/>
      <c r="C14" s="158"/>
      <c r="D14" s="159"/>
      <c r="E14" s="16">
        <v>2</v>
      </c>
      <c r="F14" s="2"/>
      <c r="G14" s="10">
        <f t="shared" si="0"/>
        <v>-2</v>
      </c>
      <c r="H14" s="9"/>
      <c r="I14" s="154"/>
      <c r="J14" s="155"/>
      <c r="K14" s="155"/>
      <c r="L14" s="156"/>
    </row>
    <row r="15" spans="1:12" ht="12.75" customHeight="1" x14ac:dyDescent="0.35">
      <c r="A15" s="157" t="s">
        <v>68</v>
      </c>
      <c r="B15" s="158"/>
      <c r="C15" s="158"/>
      <c r="D15" s="159"/>
      <c r="E15" s="16">
        <v>44</v>
      </c>
      <c r="F15" s="2"/>
      <c r="G15" s="10">
        <f t="shared" si="0"/>
        <v>-44</v>
      </c>
      <c r="H15" s="9"/>
      <c r="I15" s="154"/>
      <c r="J15" s="155"/>
      <c r="K15" s="155"/>
      <c r="L15" s="156"/>
    </row>
    <row r="16" spans="1:12" ht="12.75" customHeight="1" x14ac:dyDescent="0.35">
      <c r="A16" s="157" t="s">
        <v>69</v>
      </c>
      <c r="B16" s="158"/>
      <c r="C16" s="158"/>
      <c r="D16" s="159"/>
      <c r="E16" s="16"/>
      <c r="F16" s="2"/>
      <c r="G16" s="10">
        <f t="shared" si="0"/>
        <v>0</v>
      </c>
      <c r="H16" s="9"/>
      <c r="I16" s="154"/>
      <c r="J16" s="155"/>
      <c r="K16" s="155"/>
      <c r="L16" s="156"/>
    </row>
    <row r="17" spans="1:12" ht="12.75" customHeight="1" x14ac:dyDescent="0.35">
      <c r="A17" s="157" t="s">
        <v>70</v>
      </c>
      <c r="B17" s="158"/>
      <c r="C17" s="158"/>
      <c r="D17" s="159"/>
      <c r="E17" s="16">
        <v>18</v>
      </c>
      <c r="F17" s="2"/>
      <c r="G17" s="10">
        <f t="shared" si="0"/>
        <v>-18</v>
      </c>
      <c r="H17" s="9"/>
      <c r="I17" s="154"/>
      <c r="J17" s="155"/>
      <c r="K17" s="155"/>
      <c r="L17" s="156"/>
    </row>
    <row r="18" spans="1:12" ht="12.75" customHeight="1" x14ac:dyDescent="0.35">
      <c r="A18" s="157" t="s">
        <v>71</v>
      </c>
      <c r="B18" s="158"/>
      <c r="C18" s="158"/>
      <c r="D18" s="159"/>
      <c r="E18" s="16">
        <v>9.5</v>
      </c>
      <c r="F18" s="2"/>
      <c r="G18" s="10">
        <f t="shared" si="0"/>
        <v>-9.5</v>
      </c>
      <c r="H18" s="9"/>
      <c r="I18" s="154"/>
      <c r="J18" s="155"/>
      <c r="K18" s="155"/>
      <c r="L18" s="156"/>
    </row>
    <row r="19" spans="1:12" ht="12.75" customHeight="1" x14ac:dyDescent="0.35">
      <c r="A19" s="157" t="s">
        <v>72</v>
      </c>
      <c r="B19" s="158"/>
      <c r="C19" s="158"/>
      <c r="D19" s="159"/>
      <c r="E19" s="16">
        <v>1.5</v>
      </c>
      <c r="F19" s="2"/>
      <c r="G19" s="10">
        <f t="shared" si="0"/>
        <v>-1.5</v>
      </c>
      <c r="H19" s="9"/>
      <c r="I19" s="154"/>
      <c r="J19" s="155"/>
      <c r="K19" s="155"/>
      <c r="L19" s="156"/>
    </row>
    <row r="20" spans="1:12" ht="12.75" customHeight="1" x14ac:dyDescent="0.35">
      <c r="A20" s="157" t="s">
        <v>112</v>
      </c>
      <c r="B20" s="158"/>
      <c r="C20" s="158"/>
      <c r="D20" s="159"/>
      <c r="E20" s="16">
        <v>33</v>
      </c>
      <c r="F20" s="2"/>
      <c r="G20" s="10">
        <f t="shared" si="0"/>
        <v>-33</v>
      </c>
      <c r="H20" s="9"/>
      <c r="I20" s="104"/>
      <c r="J20" s="105"/>
      <c r="K20" s="105"/>
      <c r="L20" s="106"/>
    </row>
    <row r="21" spans="1:12" ht="12.75" customHeight="1" x14ac:dyDescent="0.35">
      <c r="A21" s="166" t="s">
        <v>113</v>
      </c>
      <c r="B21" s="167"/>
      <c r="C21" s="167"/>
      <c r="D21" s="168"/>
      <c r="E21" s="16">
        <v>2</v>
      </c>
      <c r="F21" s="2"/>
      <c r="G21" s="10">
        <f t="shared" si="0"/>
        <v>-2</v>
      </c>
      <c r="H21" s="9"/>
      <c r="I21" s="104"/>
      <c r="J21" s="105"/>
      <c r="K21" s="105"/>
      <c r="L21" s="106"/>
    </row>
    <row r="22" spans="1:12" ht="12.75" customHeight="1" x14ac:dyDescent="0.35">
      <c r="A22" s="157" t="s">
        <v>73</v>
      </c>
      <c r="B22" s="158"/>
      <c r="C22" s="158"/>
      <c r="D22" s="159"/>
      <c r="E22" s="16">
        <v>41</v>
      </c>
      <c r="F22" s="2"/>
      <c r="G22" s="10">
        <f t="shared" si="0"/>
        <v>-41</v>
      </c>
      <c r="H22" s="9"/>
      <c r="I22" s="154"/>
      <c r="J22" s="155"/>
      <c r="K22" s="155"/>
      <c r="L22" s="156"/>
    </row>
    <row r="23" spans="1:12" ht="12.75" customHeight="1" x14ac:dyDescent="0.35">
      <c r="A23" s="157" t="s">
        <v>74</v>
      </c>
      <c r="B23" s="158"/>
      <c r="C23" s="158"/>
      <c r="D23" s="159"/>
      <c r="E23" s="16">
        <v>42</v>
      </c>
      <c r="F23" s="2"/>
      <c r="G23" s="10">
        <f t="shared" si="0"/>
        <v>-42</v>
      </c>
      <c r="H23" s="9"/>
      <c r="I23" s="154"/>
      <c r="J23" s="155"/>
      <c r="K23" s="155"/>
      <c r="L23" s="156"/>
    </row>
    <row r="24" spans="1:12" ht="12.75" customHeight="1" x14ac:dyDescent="0.35">
      <c r="A24" s="157" t="s">
        <v>75</v>
      </c>
      <c r="B24" s="158"/>
      <c r="C24" s="158"/>
      <c r="D24" s="159"/>
      <c r="E24" s="16"/>
      <c r="F24" s="2"/>
      <c r="G24" s="10">
        <f t="shared" ref="G24" si="1">F24-E24</f>
        <v>0</v>
      </c>
      <c r="H24" s="9"/>
      <c r="I24" s="154"/>
      <c r="J24" s="155"/>
      <c r="K24" s="155"/>
      <c r="L24" s="156"/>
    </row>
    <row r="25" spans="1:12" ht="12.75" customHeight="1" x14ac:dyDescent="0.35">
      <c r="A25" s="157" t="s">
        <v>76</v>
      </c>
      <c r="B25" s="158"/>
      <c r="C25" s="158"/>
      <c r="D25" s="159"/>
      <c r="E25" s="16"/>
      <c r="F25" s="2"/>
      <c r="G25" s="10">
        <f t="shared" si="0"/>
        <v>0</v>
      </c>
      <c r="H25" s="9"/>
      <c r="I25" s="154"/>
      <c r="J25" s="155"/>
      <c r="K25" s="155"/>
      <c r="L25" s="156"/>
    </row>
    <row r="26" spans="1:12" ht="12.75" customHeight="1" x14ac:dyDescent="0.35">
      <c r="A26" s="157" t="s">
        <v>77</v>
      </c>
      <c r="B26" s="158"/>
      <c r="C26" s="158"/>
      <c r="D26" s="159"/>
      <c r="E26" s="16">
        <v>23.5</v>
      </c>
      <c r="F26" s="2"/>
      <c r="G26" s="10">
        <f t="shared" si="0"/>
        <v>-23.5</v>
      </c>
      <c r="H26" s="9"/>
      <c r="I26" s="154"/>
      <c r="J26" s="155"/>
      <c r="K26" s="155"/>
      <c r="L26" s="156"/>
    </row>
    <row r="27" spans="1:12" ht="12.75" customHeight="1" x14ac:dyDescent="0.35">
      <c r="A27" s="151" t="s">
        <v>78</v>
      </c>
      <c r="B27" s="152"/>
      <c r="C27" s="152"/>
      <c r="D27" s="153"/>
      <c r="E27" s="16">
        <v>23</v>
      </c>
      <c r="F27" s="2"/>
      <c r="G27" s="10">
        <f t="shared" si="0"/>
        <v>-23</v>
      </c>
      <c r="H27" s="9"/>
      <c r="I27" s="154"/>
      <c r="J27" s="155"/>
      <c r="K27" s="155"/>
      <c r="L27" s="156"/>
    </row>
    <row r="28" spans="1:12" ht="12.75" customHeight="1" x14ac:dyDescent="0.35">
      <c r="A28" s="151" t="s">
        <v>79</v>
      </c>
      <c r="B28" s="152"/>
      <c r="C28" s="152"/>
      <c r="D28" s="153"/>
      <c r="E28" s="16"/>
      <c r="F28" s="2"/>
      <c r="G28" s="10">
        <f t="shared" si="0"/>
        <v>0</v>
      </c>
      <c r="H28" s="9"/>
      <c r="I28" s="154"/>
      <c r="J28" s="155"/>
      <c r="K28" s="155"/>
      <c r="L28" s="156"/>
    </row>
    <row r="29" spans="1:12" ht="12.75" customHeight="1" x14ac:dyDescent="0.35">
      <c r="A29" s="151" t="s">
        <v>80</v>
      </c>
      <c r="B29" s="152"/>
      <c r="C29" s="152"/>
      <c r="D29" s="153"/>
      <c r="E29" s="16">
        <v>8.5</v>
      </c>
      <c r="F29" s="2"/>
      <c r="G29" s="10">
        <f t="shared" si="0"/>
        <v>-8.5</v>
      </c>
      <c r="H29" s="9"/>
      <c r="I29" s="154"/>
      <c r="J29" s="155"/>
      <c r="K29" s="155"/>
      <c r="L29" s="156"/>
    </row>
    <row r="30" spans="1:12" ht="12.75" customHeight="1" x14ac:dyDescent="0.35">
      <c r="A30" s="151" t="s">
        <v>81</v>
      </c>
      <c r="B30" s="152"/>
      <c r="C30" s="152"/>
      <c r="D30" s="153"/>
      <c r="E30" s="16">
        <v>19</v>
      </c>
      <c r="F30" s="2"/>
      <c r="G30" s="10">
        <f t="shared" si="0"/>
        <v>-19</v>
      </c>
      <c r="H30" s="9"/>
      <c r="I30" s="154"/>
      <c r="J30" s="155"/>
      <c r="K30" s="155"/>
      <c r="L30" s="156"/>
    </row>
    <row r="31" spans="1:12" ht="12.75" customHeight="1" x14ac:dyDescent="0.35">
      <c r="A31" s="151" t="s">
        <v>82</v>
      </c>
      <c r="B31" s="152"/>
      <c r="C31" s="152"/>
      <c r="D31" s="153"/>
      <c r="E31" s="16"/>
      <c r="F31" s="2"/>
      <c r="G31" s="10">
        <f t="shared" si="0"/>
        <v>0</v>
      </c>
      <c r="H31" s="9"/>
      <c r="I31" s="154"/>
      <c r="J31" s="155"/>
      <c r="K31" s="155"/>
      <c r="L31" s="156"/>
    </row>
    <row r="32" spans="1:12" ht="12.75" customHeight="1" x14ac:dyDescent="0.35">
      <c r="A32" s="151" t="s">
        <v>83</v>
      </c>
      <c r="B32" s="152"/>
      <c r="C32" s="152"/>
      <c r="D32" s="153"/>
      <c r="E32" s="16">
        <v>16.5</v>
      </c>
      <c r="F32" s="2"/>
      <c r="G32" s="10">
        <f t="shared" si="0"/>
        <v>-16.5</v>
      </c>
      <c r="H32" s="9"/>
      <c r="I32" s="154"/>
      <c r="J32" s="155"/>
      <c r="K32" s="155"/>
      <c r="L32" s="156"/>
    </row>
    <row r="33" spans="1:18" ht="12.75" customHeight="1" x14ac:dyDescent="0.35">
      <c r="A33" s="151" t="s">
        <v>84</v>
      </c>
      <c r="B33" s="152"/>
      <c r="C33" s="152"/>
      <c r="D33" s="153"/>
      <c r="E33" s="16">
        <v>2</v>
      </c>
      <c r="F33" s="2"/>
      <c r="G33" s="10">
        <f t="shared" si="0"/>
        <v>-2</v>
      </c>
      <c r="H33" s="9"/>
      <c r="I33" s="154"/>
      <c r="J33" s="155"/>
      <c r="K33" s="155"/>
      <c r="L33" s="156"/>
      <c r="O33" s="6"/>
      <c r="P33" s="6"/>
      <c r="Q33" s="6"/>
      <c r="R33" s="6"/>
    </row>
    <row r="34" spans="1:18" ht="12.75" customHeight="1" x14ac:dyDescent="0.35">
      <c r="A34" s="151" t="s">
        <v>85</v>
      </c>
      <c r="B34" s="152"/>
      <c r="C34" s="152"/>
      <c r="D34" s="153"/>
      <c r="E34" s="16"/>
      <c r="F34" s="2"/>
      <c r="G34" s="10">
        <f t="shared" si="0"/>
        <v>0</v>
      </c>
      <c r="H34" s="9"/>
      <c r="I34" s="154"/>
      <c r="J34" s="155"/>
      <c r="K34" s="155"/>
      <c r="L34" s="156"/>
      <c r="O34" s="6"/>
      <c r="P34" s="6"/>
      <c r="Q34" s="6"/>
      <c r="R34" s="6"/>
    </row>
    <row r="35" spans="1:18" ht="12.75" customHeight="1" x14ac:dyDescent="0.35">
      <c r="A35" s="151" t="s">
        <v>86</v>
      </c>
      <c r="B35" s="152"/>
      <c r="C35" s="152"/>
      <c r="D35" s="153"/>
      <c r="E35" s="16"/>
      <c r="F35" s="2"/>
      <c r="G35" s="10">
        <f t="shared" si="0"/>
        <v>0</v>
      </c>
      <c r="H35" s="9"/>
      <c r="I35" s="154"/>
      <c r="J35" s="155"/>
      <c r="K35" s="155"/>
      <c r="L35" s="156"/>
      <c r="O35" s="6"/>
      <c r="P35" s="6"/>
      <c r="Q35" s="6"/>
      <c r="R35" s="6"/>
    </row>
    <row r="36" spans="1:18" ht="12.75" customHeight="1" x14ac:dyDescent="0.35">
      <c r="A36" s="151" t="s">
        <v>87</v>
      </c>
      <c r="B36" s="152"/>
      <c r="C36" s="152"/>
      <c r="D36" s="153"/>
      <c r="E36" s="16"/>
      <c r="F36" s="2"/>
      <c r="G36" s="10">
        <f t="shared" si="0"/>
        <v>0</v>
      </c>
      <c r="H36" s="9"/>
      <c r="I36" s="154"/>
      <c r="J36" s="155"/>
      <c r="K36" s="155"/>
      <c r="L36" s="156"/>
      <c r="O36" s="6"/>
      <c r="P36" s="6"/>
      <c r="Q36" s="6"/>
      <c r="R36" s="6"/>
    </row>
    <row r="37" spans="1:18" ht="12.75" customHeight="1" x14ac:dyDescent="0.35">
      <c r="A37" s="151" t="s">
        <v>88</v>
      </c>
      <c r="B37" s="152"/>
      <c r="C37" s="152"/>
      <c r="D37" s="153"/>
      <c r="E37" s="16"/>
      <c r="F37" s="2"/>
      <c r="G37" s="10">
        <f t="shared" si="0"/>
        <v>0</v>
      </c>
      <c r="H37" s="9"/>
      <c r="I37" s="154"/>
      <c r="J37" s="155"/>
      <c r="K37" s="155"/>
      <c r="L37" s="156"/>
    </row>
    <row r="38" spans="1:18" ht="12.75" customHeight="1" x14ac:dyDescent="0.35">
      <c r="A38" s="151" t="s">
        <v>89</v>
      </c>
      <c r="B38" s="152"/>
      <c r="C38" s="152"/>
      <c r="D38" s="153"/>
      <c r="E38" s="16"/>
      <c r="F38" s="2"/>
      <c r="G38" s="10">
        <f t="shared" si="0"/>
        <v>0</v>
      </c>
      <c r="H38" s="9"/>
      <c r="I38" s="154"/>
      <c r="J38" s="155"/>
      <c r="K38" s="155"/>
      <c r="L38" s="156"/>
    </row>
    <row r="39" spans="1:18" ht="12.75" customHeight="1" x14ac:dyDescent="0.35">
      <c r="A39" s="151" t="s">
        <v>90</v>
      </c>
      <c r="B39" s="152"/>
      <c r="C39" s="152"/>
      <c r="D39" s="153"/>
      <c r="E39" s="16"/>
      <c r="F39" s="2"/>
      <c r="G39" s="10">
        <f t="shared" si="0"/>
        <v>0</v>
      </c>
      <c r="H39" s="9"/>
      <c r="I39" s="154"/>
      <c r="J39" s="155"/>
      <c r="K39" s="155"/>
      <c r="L39" s="156"/>
    </row>
    <row r="40" spans="1:18" ht="12.75" customHeight="1" x14ac:dyDescent="0.35">
      <c r="A40" s="151" t="s">
        <v>91</v>
      </c>
      <c r="B40" s="152"/>
      <c r="C40" s="152"/>
      <c r="D40" s="153"/>
      <c r="E40" s="16"/>
      <c r="F40" s="2"/>
      <c r="G40" s="10">
        <f t="shared" si="0"/>
        <v>0</v>
      </c>
      <c r="H40" s="9"/>
      <c r="I40" s="154"/>
      <c r="J40" s="155"/>
      <c r="K40" s="155"/>
      <c r="L40" s="156"/>
    </row>
    <row r="41" spans="1:18" ht="21" customHeight="1" x14ac:dyDescent="0.35">
      <c r="A41" s="151" t="s">
        <v>92</v>
      </c>
      <c r="B41" s="152"/>
      <c r="C41" s="152"/>
      <c r="D41" s="153"/>
      <c r="E41" s="16"/>
      <c r="F41" s="2"/>
      <c r="G41" s="10">
        <f t="shared" si="0"/>
        <v>0</v>
      </c>
      <c r="H41" s="9"/>
      <c r="I41" s="154"/>
      <c r="J41" s="155"/>
      <c r="K41" s="155"/>
      <c r="L41" s="156"/>
    </row>
    <row r="42" spans="1:18" ht="12.75" customHeight="1" x14ac:dyDescent="0.35">
      <c r="A42" s="151" t="s">
        <v>93</v>
      </c>
      <c r="B42" s="152"/>
      <c r="C42" s="152"/>
      <c r="D42" s="153"/>
      <c r="E42" s="16"/>
      <c r="F42" s="2"/>
      <c r="G42" s="10"/>
      <c r="H42" s="9"/>
      <c r="I42" s="154"/>
      <c r="J42" s="155"/>
      <c r="K42" s="155"/>
      <c r="L42" s="156"/>
    </row>
    <row r="43" spans="1:18" ht="12.75" customHeight="1" x14ac:dyDescent="0.35">
      <c r="A43" s="151" t="s">
        <v>94</v>
      </c>
      <c r="B43" s="152"/>
      <c r="C43" s="152"/>
      <c r="D43" s="153"/>
      <c r="E43" s="16"/>
      <c r="F43" s="2"/>
      <c r="G43" s="10">
        <f t="shared" si="0"/>
        <v>0</v>
      </c>
      <c r="H43" s="9"/>
      <c r="I43" s="154"/>
      <c r="J43" s="155"/>
      <c r="K43" s="155"/>
      <c r="L43" s="156"/>
    </row>
    <row r="44" spans="1:18" ht="12.75" customHeight="1" x14ac:dyDescent="0.35">
      <c r="A44" s="151" t="s">
        <v>95</v>
      </c>
      <c r="B44" s="152"/>
      <c r="C44" s="152"/>
      <c r="D44" s="153"/>
      <c r="E44" s="16"/>
      <c r="F44" s="2"/>
      <c r="G44" s="10">
        <f t="shared" si="0"/>
        <v>0</v>
      </c>
      <c r="H44" s="9"/>
      <c r="I44" s="154"/>
      <c r="J44" s="155"/>
      <c r="K44" s="155"/>
      <c r="L44" s="156"/>
    </row>
    <row r="45" spans="1:18" ht="12.75" customHeight="1" x14ac:dyDescent="0.35">
      <c r="A45" s="151" t="s">
        <v>96</v>
      </c>
      <c r="B45" s="152"/>
      <c r="C45" s="152"/>
      <c r="D45" s="153"/>
      <c r="E45" s="16"/>
      <c r="F45" s="2"/>
      <c r="G45" s="10">
        <f t="shared" si="0"/>
        <v>0</v>
      </c>
      <c r="H45" s="9"/>
      <c r="I45" s="154"/>
      <c r="J45" s="155"/>
      <c r="K45" s="155"/>
      <c r="L45" s="156"/>
    </row>
    <row r="46" spans="1:18" ht="12.75" customHeight="1" x14ac:dyDescent="0.35">
      <c r="A46" s="151" t="s">
        <v>97</v>
      </c>
      <c r="B46" s="152"/>
      <c r="C46" s="152"/>
      <c r="D46" s="153"/>
      <c r="E46" s="16"/>
      <c r="F46" s="2"/>
      <c r="G46" s="10">
        <f t="shared" si="0"/>
        <v>0</v>
      </c>
      <c r="H46" s="9"/>
      <c r="I46" s="154"/>
      <c r="J46" s="155"/>
      <c r="K46" s="155"/>
      <c r="L46" s="156"/>
    </row>
    <row r="47" spans="1:18" ht="12.75" customHeight="1" x14ac:dyDescent="0.35">
      <c r="A47" s="151" t="s">
        <v>98</v>
      </c>
      <c r="B47" s="152"/>
      <c r="C47" s="152"/>
      <c r="D47" s="153"/>
      <c r="E47" s="16"/>
      <c r="F47" s="2"/>
      <c r="G47" s="10">
        <f t="shared" si="0"/>
        <v>0</v>
      </c>
      <c r="H47" s="9"/>
      <c r="I47" s="154"/>
      <c r="J47" s="155"/>
      <c r="K47" s="155"/>
      <c r="L47" s="156"/>
    </row>
    <row r="48" spans="1:18" ht="12.75" customHeight="1" x14ac:dyDescent="0.35">
      <c r="A48" s="151" t="s">
        <v>99</v>
      </c>
      <c r="B48" s="152"/>
      <c r="C48" s="152"/>
      <c r="D48" s="153"/>
      <c r="E48" s="16"/>
      <c r="F48" s="2"/>
      <c r="G48" s="10">
        <f t="shared" si="0"/>
        <v>0</v>
      </c>
      <c r="H48" s="9"/>
      <c r="I48" s="154"/>
      <c r="J48" s="155"/>
      <c r="K48" s="155"/>
      <c r="L48" s="156"/>
    </row>
    <row r="49" spans="1:12" ht="12.75" customHeight="1" x14ac:dyDescent="0.35">
      <c r="A49" s="151" t="s">
        <v>100</v>
      </c>
      <c r="B49" s="152"/>
      <c r="C49" s="152"/>
      <c r="D49" s="153"/>
      <c r="E49" s="16"/>
      <c r="F49" s="2"/>
      <c r="G49" s="10">
        <f t="shared" si="0"/>
        <v>0</v>
      </c>
      <c r="H49" s="9"/>
      <c r="I49" s="154"/>
      <c r="J49" s="155"/>
      <c r="K49" s="155"/>
      <c r="L49" s="156"/>
    </row>
    <row r="50" spans="1:12" ht="12.75" customHeight="1" x14ac:dyDescent="0.35">
      <c r="A50" s="151" t="s">
        <v>101</v>
      </c>
      <c r="B50" s="152"/>
      <c r="C50" s="152"/>
      <c r="D50" s="153"/>
      <c r="E50" s="16"/>
      <c r="F50" s="2"/>
      <c r="G50" s="10">
        <f t="shared" si="0"/>
        <v>0</v>
      </c>
      <c r="H50" s="9"/>
      <c r="I50" s="154"/>
      <c r="J50" s="155"/>
      <c r="K50" s="155"/>
      <c r="L50" s="156"/>
    </row>
    <row r="51" spans="1:12" ht="12.75" customHeight="1" x14ac:dyDescent="0.35">
      <c r="A51" s="161" t="s">
        <v>102</v>
      </c>
      <c r="B51" s="162"/>
      <c r="C51" s="162"/>
      <c r="D51" s="163"/>
      <c r="E51" s="16"/>
      <c r="F51" s="2"/>
      <c r="G51" s="10">
        <f t="shared" si="0"/>
        <v>0</v>
      </c>
      <c r="H51" s="9"/>
      <c r="I51" s="154"/>
      <c r="J51" s="155"/>
      <c r="K51" s="155"/>
      <c r="L51" s="156"/>
    </row>
    <row r="52" spans="1:12" ht="12.75" customHeight="1" x14ac:dyDescent="0.35">
      <c r="A52" s="161" t="s">
        <v>103</v>
      </c>
      <c r="B52" s="162"/>
      <c r="C52" s="162"/>
      <c r="D52" s="163"/>
      <c r="E52" s="16"/>
      <c r="F52" s="2"/>
      <c r="G52" s="10">
        <f t="shared" si="0"/>
        <v>0</v>
      </c>
      <c r="H52" s="9"/>
      <c r="I52" s="154"/>
      <c r="J52" s="155"/>
      <c r="K52" s="155"/>
      <c r="L52" s="156"/>
    </row>
    <row r="53" spans="1:12" ht="12.75" customHeight="1" x14ac:dyDescent="0.35">
      <c r="A53" s="161" t="s">
        <v>104</v>
      </c>
      <c r="B53" s="162"/>
      <c r="C53" s="162"/>
      <c r="D53" s="163"/>
      <c r="E53" s="16"/>
      <c r="F53" s="2"/>
      <c r="G53" s="10">
        <f t="shared" si="0"/>
        <v>0</v>
      </c>
      <c r="H53" s="9"/>
      <c r="I53" s="154"/>
      <c r="J53" s="155"/>
      <c r="K53" s="155"/>
      <c r="L53" s="156"/>
    </row>
    <row r="54" spans="1:12" ht="12.75" customHeight="1" x14ac:dyDescent="0.35">
      <c r="A54" s="161" t="s">
        <v>105</v>
      </c>
      <c r="B54" s="162"/>
      <c r="C54" s="162"/>
      <c r="D54" s="163"/>
      <c r="E54" s="16"/>
      <c r="F54" s="2"/>
      <c r="G54" s="10">
        <f t="shared" si="0"/>
        <v>0</v>
      </c>
      <c r="H54" s="9"/>
      <c r="I54" s="154"/>
      <c r="J54" s="155"/>
      <c r="K54" s="155"/>
      <c r="L54" s="156"/>
    </row>
    <row r="55" spans="1:12" ht="12.75" customHeight="1" x14ac:dyDescent="0.35">
      <c r="A55" s="161" t="s">
        <v>106</v>
      </c>
      <c r="B55" s="162"/>
      <c r="C55" s="162"/>
      <c r="D55" s="163"/>
      <c r="E55" s="16"/>
      <c r="F55" s="2"/>
      <c r="G55" s="10">
        <f t="shared" si="0"/>
        <v>0</v>
      </c>
      <c r="H55" s="9"/>
      <c r="I55" s="154"/>
      <c r="J55" s="155"/>
      <c r="K55" s="155"/>
      <c r="L55" s="156"/>
    </row>
    <row r="56" spans="1:12" ht="12.75" customHeight="1" x14ac:dyDescent="0.35">
      <c r="A56" s="161" t="s">
        <v>107</v>
      </c>
      <c r="B56" s="162"/>
      <c r="C56" s="162"/>
      <c r="D56" s="163"/>
      <c r="E56" s="16"/>
      <c r="F56" s="2"/>
      <c r="G56" s="10">
        <f t="shared" si="0"/>
        <v>0</v>
      </c>
      <c r="H56" s="9"/>
      <c r="I56" s="154"/>
      <c r="J56" s="155"/>
      <c r="K56" s="155"/>
      <c r="L56" s="156"/>
    </row>
    <row r="57" spans="1:12" ht="12.75" customHeight="1" x14ac:dyDescent="0.35">
      <c r="A57" s="164"/>
      <c r="B57" s="165"/>
      <c r="C57" s="165"/>
      <c r="D57" s="165"/>
      <c r="E57" s="16"/>
      <c r="F57" s="2"/>
      <c r="G57" s="10">
        <f t="shared" si="0"/>
        <v>0</v>
      </c>
      <c r="H57" s="9"/>
      <c r="I57" s="154"/>
      <c r="J57" s="155"/>
      <c r="K57" s="155"/>
      <c r="L57" s="156"/>
    </row>
    <row r="58" spans="1:12" ht="12.75" customHeight="1" x14ac:dyDescent="0.35">
      <c r="A58" s="160"/>
      <c r="B58" s="160"/>
      <c r="C58" s="160"/>
      <c r="D58" s="160"/>
      <c r="E58" s="16"/>
      <c r="F58" s="2"/>
      <c r="G58" s="10">
        <f t="shared" si="0"/>
        <v>0</v>
      </c>
      <c r="H58" s="9"/>
      <c r="I58" s="154"/>
      <c r="J58" s="155"/>
      <c r="K58" s="155"/>
      <c r="L58" s="156"/>
    </row>
  </sheetData>
  <mergeCells count="115">
    <mergeCell ref="I53:L53"/>
    <mergeCell ref="I47:L47"/>
    <mergeCell ref="I11:L11"/>
    <mergeCell ref="A15:D15"/>
    <mergeCell ref="A13:D13"/>
    <mergeCell ref="A14:D14"/>
    <mergeCell ref="A12:D12"/>
    <mergeCell ref="A44:D44"/>
    <mergeCell ref="I51:L51"/>
    <mergeCell ref="I52:L52"/>
    <mergeCell ref="I34:L34"/>
    <mergeCell ref="I36:L36"/>
    <mergeCell ref="I31:L31"/>
    <mergeCell ref="I32:L32"/>
    <mergeCell ref="I33:L33"/>
    <mergeCell ref="I48:L48"/>
    <mergeCell ref="I49:L49"/>
    <mergeCell ref="I50:L50"/>
    <mergeCell ref="I46:L46"/>
    <mergeCell ref="A20:D20"/>
    <mergeCell ref="A4:L4"/>
    <mergeCell ref="I56:L56"/>
    <mergeCell ref="I57:L57"/>
    <mergeCell ref="I58:L58"/>
    <mergeCell ref="A35:D35"/>
    <mergeCell ref="I35:L35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A40:D40"/>
    <mergeCell ref="A41:D41"/>
    <mergeCell ref="A42:D42"/>
    <mergeCell ref="A39:D39"/>
    <mergeCell ref="A24:D24"/>
    <mergeCell ref="A50:D50"/>
    <mergeCell ref="A51:D51"/>
    <mergeCell ref="A52:D52"/>
    <mergeCell ref="A43:D43"/>
    <mergeCell ref="I54:L54"/>
    <mergeCell ref="I55:L55"/>
    <mergeCell ref="B1:D1"/>
    <mergeCell ref="F1:H1"/>
    <mergeCell ref="J1:L1"/>
    <mergeCell ref="B2:D2"/>
    <mergeCell ref="F2:H2"/>
    <mergeCell ref="J2:L2"/>
    <mergeCell ref="B3:D3"/>
    <mergeCell ref="A27:D27"/>
    <mergeCell ref="A30:D30"/>
    <mergeCell ref="A28:D28"/>
    <mergeCell ref="A29:D29"/>
    <mergeCell ref="A26:D26"/>
    <mergeCell ref="I7:L7"/>
    <mergeCell ref="I8:L8"/>
    <mergeCell ref="I9:L9"/>
    <mergeCell ref="I10:L10"/>
    <mergeCell ref="I5:L5"/>
    <mergeCell ref="I18:L18"/>
    <mergeCell ref="I19:L19"/>
    <mergeCell ref="I22:L22"/>
    <mergeCell ref="A6:D6"/>
    <mergeCell ref="I6:L6"/>
    <mergeCell ref="A58:D58"/>
    <mergeCell ref="A54:D54"/>
    <mergeCell ref="A55:D55"/>
    <mergeCell ref="A56:D56"/>
    <mergeCell ref="A46:D46"/>
    <mergeCell ref="A47:D47"/>
    <mergeCell ref="A16:D16"/>
    <mergeCell ref="A17:D17"/>
    <mergeCell ref="A18:D18"/>
    <mergeCell ref="A19:D19"/>
    <mergeCell ref="A23:D23"/>
    <mergeCell ref="A25:D25"/>
    <mergeCell ref="A22:D22"/>
    <mergeCell ref="A38:D38"/>
    <mergeCell ref="A33:D33"/>
    <mergeCell ref="A34:D34"/>
    <mergeCell ref="A31:D31"/>
    <mergeCell ref="A57:D57"/>
    <mergeCell ref="A45:D45"/>
    <mergeCell ref="A53:D53"/>
    <mergeCell ref="A48:D48"/>
    <mergeCell ref="A49:D49"/>
    <mergeCell ref="A21:D21"/>
    <mergeCell ref="F3:H3"/>
    <mergeCell ref="J3:L3"/>
    <mergeCell ref="A32:D32"/>
    <mergeCell ref="A36:D36"/>
    <mergeCell ref="A37:D37"/>
    <mergeCell ref="I15:L15"/>
    <mergeCell ref="I16:L16"/>
    <mergeCell ref="I17:L17"/>
    <mergeCell ref="I25:L25"/>
    <mergeCell ref="I23:L23"/>
    <mergeCell ref="I26:L26"/>
    <mergeCell ref="I27:L27"/>
    <mergeCell ref="I28:L28"/>
    <mergeCell ref="I29:L29"/>
    <mergeCell ref="I30:L30"/>
    <mergeCell ref="I12:L12"/>
    <mergeCell ref="I13:L13"/>
    <mergeCell ref="I14:L14"/>
    <mergeCell ref="I24:L24"/>
    <mergeCell ref="A7:D7"/>
    <mergeCell ref="A8:D8"/>
    <mergeCell ref="A9:D9"/>
    <mergeCell ref="A10:D10"/>
    <mergeCell ref="A11:D11"/>
  </mergeCells>
  <conditionalFormatting sqref="K3:L3">
    <cfRule type="containsText" dxfId="13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3BCCFF"/>
  </sheetPr>
  <dimension ref="A1:S58"/>
  <sheetViews>
    <sheetView showZeros="0" view="pageBreakPreview" zoomScaleNormal="100" zoomScaleSheetLayoutView="100" workbookViewId="0">
      <selection activeCell="E9" sqref="E9"/>
    </sheetView>
  </sheetViews>
  <sheetFormatPr defaultColWidth="6" defaultRowHeight="12.75" customHeight="1" x14ac:dyDescent="0.25"/>
  <cols>
    <col min="1" max="1" width="12.1796875" style="1" customWidth="1"/>
    <col min="2" max="3" width="7.81640625" style="1" customWidth="1"/>
    <col min="4" max="4" width="9.1796875" style="1" customWidth="1"/>
    <col min="5" max="5" width="7.81640625" style="1" customWidth="1"/>
    <col min="6" max="6" width="7" style="1" customWidth="1"/>
    <col min="7" max="7" width="8" style="1" customWidth="1"/>
    <col min="8" max="8" width="7" style="1" customWidth="1"/>
    <col min="9" max="9" width="7.81640625" style="1" customWidth="1"/>
    <col min="10" max="12" width="6.4531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84" t="s">
        <v>38</v>
      </c>
      <c r="B1" s="128">
        <f>'Design Front Sheet '!B3:D3</f>
        <v>0</v>
      </c>
      <c r="C1" s="128"/>
      <c r="D1" s="131"/>
      <c r="E1" s="84" t="s">
        <v>18</v>
      </c>
      <c r="F1" s="128">
        <f>'Design Front Sheet '!F3:H3</f>
        <v>0</v>
      </c>
      <c r="G1" s="129"/>
      <c r="H1" s="130"/>
      <c r="I1" s="84" t="s">
        <v>17</v>
      </c>
      <c r="J1" s="142">
        <f>'Design Front Sheet '!J3</f>
        <v>0</v>
      </c>
      <c r="K1" s="142"/>
      <c r="L1" s="143"/>
    </row>
    <row r="2" spans="1:12" ht="12.75" customHeight="1" x14ac:dyDescent="0.35">
      <c r="A2" s="85" t="s">
        <v>36</v>
      </c>
      <c r="B2" s="128" t="str">
        <f>'Design Front Sheet '!B4:D4</f>
        <v xml:space="preserve">BRADLEY </v>
      </c>
      <c r="C2" s="128"/>
      <c r="D2" s="131"/>
      <c r="E2" s="85" t="s">
        <v>15</v>
      </c>
      <c r="F2" s="128">
        <f>'Design Front Sheet '!F4:H4</f>
        <v>0</v>
      </c>
      <c r="G2" s="129"/>
      <c r="H2" s="130"/>
      <c r="I2" s="85" t="s">
        <v>39</v>
      </c>
      <c r="J2" s="142">
        <f>'Design Front Sheet '!J4:L4</f>
        <v>0</v>
      </c>
      <c r="K2" s="142"/>
      <c r="L2" s="143"/>
    </row>
    <row r="3" spans="1:12" ht="12.75" customHeight="1" x14ac:dyDescent="0.35">
      <c r="A3" s="86" t="s">
        <v>37</v>
      </c>
      <c r="B3" s="128" t="str">
        <f>'Design Front Sheet '!B5:D5</f>
        <v xml:space="preserve">INTERLOCK T-SHIRT </v>
      </c>
      <c r="C3" s="128"/>
      <c r="D3" s="131"/>
      <c r="E3" s="86" t="s">
        <v>16</v>
      </c>
      <c r="F3" s="128" t="str">
        <f>'Design Front Sheet '!F5:H5</f>
        <v>REGULAR CREW</v>
      </c>
      <c r="G3" s="129"/>
      <c r="H3" s="130"/>
      <c r="I3" s="86" t="s">
        <v>40</v>
      </c>
      <c r="J3" s="188" t="s">
        <v>116</v>
      </c>
      <c r="K3" s="188"/>
      <c r="L3" s="189"/>
    </row>
    <row r="4" spans="1:12" ht="12.75" customHeight="1" x14ac:dyDescent="0.25">
      <c r="A4" s="181" t="s">
        <v>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3"/>
    </row>
    <row r="5" spans="1:12" ht="12.75" customHeight="1" thickBot="1" x14ac:dyDescent="0.4">
      <c r="A5" s="190" t="s">
        <v>3</v>
      </c>
      <c r="B5" s="190"/>
      <c r="C5" s="190"/>
      <c r="D5" s="190"/>
      <c r="E5" s="22" t="s">
        <v>4</v>
      </c>
      <c r="F5" s="14" t="s">
        <v>0</v>
      </c>
      <c r="G5" s="14" t="s">
        <v>1</v>
      </c>
      <c r="H5" s="8" t="s">
        <v>2</v>
      </c>
      <c r="I5" s="172" t="s">
        <v>28</v>
      </c>
      <c r="J5" s="173"/>
      <c r="K5" s="173"/>
      <c r="L5" s="174"/>
    </row>
    <row r="6" spans="1:12" ht="12.75" customHeight="1" thickBot="1" x14ac:dyDescent="0.4">
      <c r="A6" s="175" t="s">
        <v>123</v>
      </c>
      <c r="B6" s="176"/>
      <c r="C6" s="176"/>
      <c r="D6" s="177"/>
      <c r="E6" s="24">
        <v>71.5</v>
      </c>
      <c r="F6" s="25">
        <v>70.5</v>
      </c>
      <c r="G6" s="26">
        <f>F6-E6</f>
        <v>-1</v>
      </c>
      <c r="H6" s="27">
        <v>70.5</v>
      </c>
      <c r="I6" s="178"/>
      <c r="J6" s="179"/>
      <c r="K6" s="179"/>
      <c r="L6" s="180"/>
    </row>
    <row r="7" spans="1:12" ht="12.75" customHeight="1" x14ac:dyDescent="0.35">
      <c r="A7" s="157" t="s">
        <v>61</v>
      </c>
      <c r="B7" s="158"/>
      <c r="C7" s="158"/>
      <c r="D7" s="159"/>
      <c r="E7" s="24"/>
      <c r="F7" s="25"/>
      <c r="G7" s="26">
        <f>F7-E7</f>
        <v>0</v>
      </c>
      <c r="H7" s="27"/>
      <c r="I7" s="178"/>
      <c r="J7" s="179"/>
      <c r="K7" s="179"/>
      <c r="L7" s="180"/>
    </row>
    <row r="8" spans="1:12" ht="12.75" customHeight="1" x14ac:dyDescent="0.35">
      <c r="A8" s="157" t="s">
        <v>62</v>
      </c>
      <c r="B8" s="158"/>
      <c r="C8" s="158"/>
      <c r="D8" s="159"/>
      <c r="E8" s="23"/>
      <c r="F8" s="4"/>
      <c r="G8" s="2">
        <f t="shared" ref="G8:G45" si="0">F8-E8</f>
        <v>0</v>
      </c>
      <c r="H8" s="5"/>
      <c r="I8" s="154"/>
      <c r="J8" s="155"/>
      <c r="K8" s="155"/>
      <c r="L8" s="156"/>
    </row>
    <row r="9" spans="1:12" ht="12.75" customHeight="1" x14ac:dyDescent="0.35">
      <c r="A9" s="151" t="s">
        <v>63</v>
      </c>
      <c r="B9" s="152"/>
      <c r="C9" s="152"/>
      <c r="D9" s="153"/>
      <c r="E9" s="23"/>
      <c r="F9" s="4"/>
      <c r="G9" s="2">
        <f t="shared" si="0"/>
        <v>0</v>
      </c>
      <c r="H9" s="5"/>
      <c r="I9" s="154"/>
      <c r="J9" s="155"/>
      <c r="K9" s="155"/>
      <c r="L9" s="156"/>
    </row>
    <row r="10" spans="1:12" ht="12.75" customHeight="1" x14ac:dyDescent="0.35">
      <c r="A10" s="157" t="s">
        <v>64</v>
      </c>
      <c r="B10" s="158"/>
      <c r="C10" s="158"/>
      <c r="D10" s="159"/>
      <c r="E10" s="23">
        <v>51</v>
      </c>
      <c r="F10" s="4">
        <v>51.5</v>
      </c>
      <c r="G10" s="2">
        <f t="shared" si="0"/>
        <v>0.5</v>
      </c>
      <c r="H10" s="5">
        <v>51</v>
      </c>
      <c r="I10" s="154"/>
      <c r="J10" s="155"/>
      <c r="K10" s="155"/>
      <c r="L10" s="156"/>
    </row>
    <row r="11" spans="1:12" ht="12.75" customHeight="1" x14ac:dyDescent="0.35">
      <c r="A11" s="157" t="s">
        <v>65</v>
      </c>
      <c r="B11" s="158"/>
      <c r="C11" s="158"/>
      <c r="D11" s="159"/>
      <c r="E11" s="23">
        <v>0</v>
      </c>
      <c r="F11" s="4"/>
      <c r="G11" s="2">
        <f t="shared" si="0"/>
        <v>0</v>
      </c>
      <c r="H11" s="5">
        <v>0</v>
      </c>
      <c r="I11" s="154"/>
      <c r="J11" s="155"/>
      <c r="K11" s="155"/>
      <c r="L11" s="156"/>
    </row>
    <row r="12" spans="1:12" ht="12.75" customHeight="1" x14ac:dyDescent="0.35">
      <c r="A12" s="157" t="s">
        <v>66</v>
      </c>
      <c r="B12" s="158"/>
      <c r="C12" s="158"/>
      <c r="D12" s="159"/>
      <c r="E12" s="23"/>
      <c r="F12" s="4"/>
      <c r="G12" s="2">
        <f t="shared" si="0"/>
        <v>0</v>
      </c>
      <c r="H12" s="5"/>
      <c r="I12" s="154"/>
      <c r="J12" s="155"/>
      <c r="K12" s="155"/>
      <c r="L12" s="156"/>
    </row>
    <row r="13" spans="1:12" ht="12.75" customHeight="1" x14ac:dyDescent="0.35">
      <c r="A13" s="157" t="s">
        <v>67</v>
      </c>
      <c r="B13" s="158"/>
      <c r="C13" s="158"/>
      <c r="D13" s="159"/>
      <c r="E13" s="23">
        <v>50</v>
      </c>
      <c r="F13" s="4">
        <v>50.5</v>
      </c>
      <c r="G13" s="2">
        <f t="shared" si="0"/>
        <v>0.5</v>
      </c>
      <c r="H13" s="5">
        <v>50</v>
      </c>
      <c r="I13" s="154"/>
      <c r="J13" s="155"/>
      <c r="K13" s="155"/>
      <c r="L13" s="156"/>
    </row>
    <row r="14" spans="1:12" ht="12.75" customHeight="1" x14ac:dyDescent="0.35">
      <c r="A14" s="157" t="s">
        <v>34</v>
      </c>
      <c r="B14" s="158"/>
      <c r="C14" s="158"/>
      <c r="D14" s="159"/>
      <c r="E14" s="23">
        <v>2</v>
      </c>
      <c r="F14" s="4">
        <v>2</v>
      </c>
      <c r="G14" s="2">
        <f t="shared" si="0"/>
        <v>0</v>
      </c>
      <c r="H14" s="5">
        <v>2</v>
      </c>
      <c r="I14" s="154"/>
      <c r="J14" s="155"/>
      <c r="K14" s="155"/>
      <c r="L14" s="156"/>
    </row>
    <row r="15" spans="1:12" ht="12.75" customHeight="1" x14ac:dyDescent="0.35">
      <c r="A15" s="157" t="s">
        <v>68</v>
      </c>
      <c r="B15" s="158"/>
      <c r="C15" s="158"/>
      <c r="D15" s="159"/>
      <c r="E15" s="23">
        <v>44</v>
      </c>
      <c r="F15" s="4">
        <v>45</v>
      </c>
      <c r="G15" s="2">
        <f t="shared" si="0"/>
        <v>1</v>
      </c>
      <c r="H15" s="5">
        <v>44</v>
      </c>
      <c r="I15" s="154"/>
      <c r="J15" s="155"/>
      <c r="K15" s="155"/>
      <c r="L15" s="156"/>
    </row>
    <row r="16" spans="1:12" ht="12.75" customHeight="1" x14ac:dyDescent="0.35">
      <c r="A16" s="157" t="s">
        <v>69</v>
      </c>
      <c r="B16" s="158"/>
      <c r="C16" s="158"/>
      <c r="D16" s="159"/>
      <c r="E16" s="23"/>
      <c r="F16" s="4"/>
      <c r="G16" s="2">
        <f t="shared" si="0"/>
        <v>0</v>
      </c>
      <c r="H16" s="5"/>
      <c r="I16" s="154"/>
      <c r="J16" s="155"/>
      <c r="K16" s="155"/>
      <c r="L16" s="156"/>
    </row>
    <row r="17" spans="1:12" ht="12.75" customHeight="1" x14ac:dyDescent="0.35">
      <c r="A17" s="157" t="s">
        <v>70</v>
      </c>
      <c r="B17" s="158"/>
      <c r="C17" s="158"/>
      <c r="D17" s="159"/>
      <c r="E17" s="108">
        <v>18</v>
      </c>
      <c r="F17" s="108">
        <v>17.5</v>
      </c>
      <c r="G17" s="109">
        <f t="shared" si="0"/>
        <v>-0.5</v>
      </c>
      <c r="H17" s="110">
        <v>18.5</v>
      </c>
      <c r="I17" s="154"/>
      <c r="J17" s="155"/>
      <c r="K17" s="155"/>
      <c r="L17" s="156"/>
    </row>
    <row r="18" spans="1:12" ht="12.75" customHeight="1" x14ac:dyDescent="0.35">
      <c r="A18" s="157" t="s">
        <v>71</v>
      </c>
      <c r="B18" s="158"/>
      <c r="C18" s="158"/>
      <c r="D18" s="159"/>
      <c r="E18" s="23">
        <v>9.5</v>
      </c>
      <c r="F18" s="4">
        <v>9.5</v>
      </c>
      <c r="G18" s="2">
        <f t="shared" si="0"/>
        <v>0</v>
      </c>
      <c r="H18" s="5">
        <v>9.5</v>
      </c>
      <c r="I18" s="154"/>
      <c r="J18" s="155"/>
      <c r="K18" s="155"/>
      <c r="L18" s="156"/>
    </row>
    <row r="19" spans="1:12" ht="12.75" customHeight="1" x14ac:dyDescent="0.35">
      <c r="A19" s="157" t="s">
        <v>72</v>
      </c>
      <c r="B19" s="158"/>
      <c r="C19" s="158"/>
      <c r="D19" s="159"/>
      <c r="E19" s="23">
        <v>1.5</v>
      </c>
      <c r="F19" s="4">
        <v>2</v>
      </c>
      <c r="G19" s="2">
        <f t="shared" si="0"/>
        <v>0.5</v>
      </c>
      <c r="H19" s="5">
        <v>1.5</v>
      </c>
      <c r="I19" s="154"/>
      <c r="J19" s="155"/>
      <c r="K19" s="155"/>
      <c r="L19" s="156"/>
    </row>
    <row r="20" spans="1:12" ht="12.75" customHeight="1" x14ac:dyDescent="0.35">
      <c r="A20" s="157" t="s">
        <v>112</v>
      </c>
      <c r="B20" s="158"/>
      <c r="C20" s="158"/>
      <c r="D20" s="159"/>
      <c r="E20" s="108">
        <v>33</v>
      </c>
      <c r="F20" s="108">
        <v>30</v>
      </c>
      <c r="G20" s="109">
        <f t="shared" si="0"/>
        <v>-3</v>
      </c>
      <c r="H20" s="5">
        <v>33</v>
      </c>
      <c r="I20" s="104"/>
      <c r="J20" s="105"/>
      <c r="K20" s="105"/>
      <c r="L20" s="106"/>
    </row>
    <row r="21" spans="1:12" ht="12.75" customHeight="1" x14ac:dyDescent="0.35">
      <c r="A21" s="157" t="s">
        <v>113</v>
      </c>
      <c r="B21" s="158"/>
      <c r="C21" s="158"/>
      <c r="D21" s="159"/>
      <c r="E21" s="23">
        <v>2</v>
      </c>
      <c r="F21" s="4">
        <v>2</v>
      </c>
      <c r="G21" s="2">
        <f t="shared" si="0"/>
        <v>0</v>
      </c>
      <c r="H21" s="5">
        <v>2</v>
      </c>
      <c r="I21" s="104"/>
      <c r="J21" s="105"/>
      <c r="K21" s="105"/>
      <c r="L21" s="106"/>
    </row>
    <row r="22" spans="1:12" ht="12.75" customHeight="1" x14ac:dyDescent="0.35">
      <c r="A22" s="157" t="s">
        <v>73</v>
      </c>
      <c r="B22" s="158"/>
      <c r="C22" s="158"/>
      <c r="D22" s="159"/>
      <c r="E22" s="23">
        <v>41</v>
      </c>
      <c r="F22" s="4">
        <v>41</v>
      </c>
      <c r="G22" s="2">
        <f t="shared" ref="G22" si="1">F22-E22</f>
        <v>0</v>
      </c>
      <c r="H22" s="5">
        <v>41</v>
      </c>
      <c r="I22" s="154"/>
      <c r="J22" s="155"/>
      <c r="K22" s="155"/>
      <c r="L22" s="156"/>
    </row>
    <row r="23" spans="1:12" ht="12.75" customHeight="1" x14ac:dyDescent="0.35">
      <c r="A23" s="157" t="s">
        <v>74</v>
      </c>
      <c r="B23" s="158"/>
      <c r="C23" s="158"/>
      <c r="D23" s="159"/>
      <c r="E23" s="23">
        <v>42</v>
      </c>
      <c r="F23" s="4">
        <v>42</v>
      </c>
      <c r="G23" s="2">
        <f t="shared" si="0"/>
        <v>0</v>
      </c>
      <c r="H23" s="5">
        <v>42</v>
      </c>
      <c r="I23" s="154"/>
      <c r="J23" s="155"/>
      <c r="K23" s="155"/>
      <c r="L23" s="156"/>
    </row>
    <row r="24" spans="1:12" ht="12.75" customHeight="1" x14ac:dyDescent="0.35">
      <c r="A24" s="157" t="s">
        <v>75</v>
      </c>
      <c r="B24" s="158"/>
      <c r="C24" s="158"/>
      <c r="D24" s="159"/>
      <c r="E24" s="23"/>
      <c r="F24" s="4"/>
      <c r="G24" s="2">
        <f t="shared" ref="G24" si="2">F24-E24</f>
        <v>0</v>
      </c>
      <c r="H24" s="5"/>
      <c r="I24" s="154"/>
      <c r="J24" s="155"/>
      <c r="K24" s="155"/>
      <c r="L24" s="156"/>
    </row>
    <row r="25" spans="1:12" ht="12.75" customHeight="1" x14ac:dyDescent="0.35">
      <c r="A25" s="157" t="s">
        <v>76</v>
      </c>
      <c r="B25" s="158"/>
      <c r="C25" s="158"/>
      <c r="D25" s="159"/>
      <c r="E25" s="23"/>
      <c r="F25" s="4"/>
      <c r="G25" s="2">
        <f t="shared" si="0"/>
        <v>0</v>
      </c>
      <c r="H25" s="5"/>
      <c r="I25" s="154"/>
      <c r="J25" s="155"/>
      <c r="K25" s="155"/>
      <c r="L25" s="156"/>
    </row>
    <row r="26" spans="1:12" ht="12.75" customHeight="1" x14ac:dyDescent="0.35">
      <c r="A26" s="157" t="s">
        <v>77</v>
      </c>
      <c r="B26" s="158"/>
      <c r="C26" s="158"/>
      <c r="D26" s="159"/>
      <c r="E26" s="23">
        <v>23.5</v>
      </c>
      <c r="F26" s="4">
        <v>24</v>
      </c>
      <c r="G26" s="2">
        <f t="shared" si="0"/>
        <v>0.5</v>
      </c>
      <c r="H26" s="5">
        <v>23.5</v>
      </c>
      <c r="I26" s="154"/>
      <c r="J26" s="155"/>
      <c r="K26" s="155"/>
      <c r="L26" s="156"/>
    </row>
    <row r="27" spans="1:12" ht="12.75" customHeight="1" x14ac:dyDescent="0.35">
      <c r="A27" s="151" t="s">
        <v>78</v>
      </c>
      <c r="B27" s="152"/>
      <c r="C27" s="152"/>
      <c r="D27" s="153"/>
      <c r="E27" s="23">
        <v>23</v>
      </c>
      <c r="F27" s="4">
        <v>23.5</v>
      </c>
      <c r="G27" s="2">
        <f t="shared" si="0"/>
        <v>0.5</v>
      </c>
      <c r="H27" s="5">
        <v>23</v>
      </c>
      <c r="I27" s="154"/>
      <c r="J27" s="155"/>
      <c r="K27" s="155"/>
      <c r="L27" s="156"/>
    </row>
    <row r="28" spans="1:12" ht="12.75" customHeight="1" x14ac:dyDescent="0.35">
      <c r="A28" s="151" t="s">
        <v>79</v>
      </c>
      <c r="B28" s="152"/>
      <c r="C28" s="152"/>
      <c r="D28" s="153"/>
      <c r="E28" s="23"/>
      <c r="F28" s="4"/>
      <c r="G28" s="2">
        <f t="shared" si="0"/>
        <v>0</v>
      </c>
      <c r="H28" s="5"/>
      <c r="I28" s="154"/>
      <c r="J28" s="155"/>
      <c r="K28" s="155"/>
      <c r="L28" s="156"/>
    </row>
    <row r="29" spans="1:12" ht="12.75" customHeight="1" x14ac:dyDescent="0.35">
      <c r="A29" s="151" t="s">
        <v>80</v>
      </c>
      <c r="B29" s="152"/>
      <c r="C29" s="152"/>
      <c r="D29" s="153"/>
      <c r="E29" s="23"/>
      <c r="F29" s="4"/>
      <c r="G29" s="2">
        <f t="shared" si="0"/>
        <v>0</v>
      </c>
      <c r="H29" s="5"/>
      <c r="I29" s="154"/>
      <c r="J29" s="155"/>
      <c r="K29" s="155"/>
      <c r="L29" s="156"/>
    </row>
    <row r="30" spans="1:12" ht="12.75" customHeight="1" x14ac:dyDescent="0.35">
      <c r="A30" s="151" t="s">
        <v>81</v>
      </c>
      <c r="B30" s="152"/>
      <c r="C30" s="152"/>
      <c r="D30" s="153"/>
      <c r="E30" s="23">
        <v>19</v>
      </c>
      <c r="F30" s="4">
        <v>19.5</v>
      </c>
      <c r="G30" s="2">
        <f t="shared" si="0"/>
        <v>0.5</v>
      </c>
      <c r="H30" s="5">
        <v>19</v>
      </c>
      <c r="I30" s="154"/>
      <c r="J30" s="155"/>
      <c r="K30" s="155"/>
      <c r="L30" s="156"/>
    </row>
    <row r="31" spans="1:12" ht="12.75" customHeight="1" x14ac:dyDescent="0.35">
      <c r="A31" s="151" t="s">
        <v>82</v>
      </c>
      <c r="B31" s="152"/>
      <c r="C31" s="152"/>
      <c r="D31" s="153"/>
      <c r="E31" s="23"/>
      <c r="F31" s="4"/>
      <c r="G31" s="2">
        <f t="shared" si="0"/>
        <v>0</v>
      </c>
      <c r="H31" s="5"/>
      <c r="I31" s="154"/>
      <c r="J31" s="155"/>
      <c r="K31" s="155"/>
      <c r="L31" s="156"/>
    </row>
    <row r="32" spans="1:12" ht="12.75" customHeight="1" x14ac:dyDescent="0.35">
      <c r="A32" s="151" t="s">
        <v>83</v>
      </c>
      <c r="B32" s="152"/>
      <c r="C32" s="152"/>
      <c r="D32" s="153"/>
      <c r="E32" s="23">
        <v>16.5</v>
      </c>
      <c r="F32" s="4">
        <v>17.5</v>
      </c>
      <c r="G32" s="2">
        <f t="shared" si="0"/>
        <v>1</v>
      </c>
      <c r="H32" s="5">
        <v>16.5</v>
      </c>
      <c r="I32" s="154"/>
      <c r="J32" s="155"/>
      <c r="K32" s="155"/>
      <c r="L32" s="156"/>
    </row>
    <row r="33" spans="1:19" ht="12.75" customHeight="1" x14ac:dyDescent="0.35">
      <c r="A33" s="151" t="s">
        <v>84</v>
      </c>
      <c r="B33" s="152"/>
      <c r="C33" s="152"/>
      <c r="D33" s="153"/>
      <c r="E33" s="23">
        <v>2</v>
      </c>
      <c r="F33" s="4">
        <v>2</v>
      </c>
      <c r="G33" s="2">
        <f t="shared" ref="G33" si="3">F33-E33</f>
        <v>0</v>
      </c>
      <c r="H33" s="5">
        <v>2</v>
      </c>
      <c r="I33" s="154"/>
      <c r="J33" s="155"/>
      <c r="K33" s="155"/>
      <c r="L33" s="156"/>
    </row>
    <row r="34" spans="1:19" ht="12.75" customHeight="1" x14ac:dyDescent="0.35">
      <c r="A34" s="151" t="s">
        <v>85</v>
      </c>
      <c r="B34" s="152"/>
      <c r="C34" s="152"/>
      <c r="D34" s="153"/>
      <c r="E34" s="23"/>
      <c r="F34" s="4"/>
      <c r="G34" s="2">
        <f t="shared" si="0"/>
        <v>0</v>
      </c>
      <c r="H34" s="5"/>
      <c r="I34" s="154"/>
      <c r="J34" s="155"/>
      <c r="K34" s="155"/>
      <c r="L34" s="156"/>
      <c r="P34" s="6"/>
      <c r="Q34" s="6"/>
      <c r="R34" s="6"/>
      <c r="S34" s="6"/>
    </row>
    <row r="35" spans="1:19" ht="12.75" customHeight="1" x14ac:dyDescent="0.35">
      <c r="A35" s="151" t="s">
        <v>86</v>
      </c>
      <c r="B35" s="152"/>
      <c r="C35" s="152"/>
      <c r="D35" s="153"/>
      <c r="E35" s="23"/>
      <c r="F35" s="4"/>
      <c r="G35" s="2">
        <f t="shared" ref="G35" si="4">F35-E35</f>
        <v>0</v>
      </c>
      <c r="H35" s="5"/>
      <c r="I35" s="154"/>
      <c r="J35" s="155"/>
      <c r="K35" s="155"/>
      <c r="L35" s="156"/>
      <c r="P35" s="6"/>
      <c r="Q35" s="6"/>
      <c r="R35" s="6"/>
      <c r="S35" s="6"/>
    </row>
    <row r="36" spans="1:19" ht="12.75" customHeight="1" x14ac:dyDescent="0.35">
      <c r="A36" s="151" t="s">
        <v>87</v>
      </c>
      <c r="B36" s="152"/>
      <c r="C36" s="152"/>
      <c r="D36" s="153"/>
      <c r="E36" s="23"/>
      <c r="F36" s="4"/>
      <c r="G36" s="2">
        <f t="shared" si="0"/>
        <v>0</v>
      </c>
      <c r="H36" s="5"/>
      <c r="I36" s="154"/>
      <c r="J36" s="155"/>
      <c r="K36" s="155"/>
      <c r="L36" s="156"/>
      <c r="P36" s="6"/>
      <c r="Q36" s="6"/>
      <c r="R36" s="6"/>
      <c r="S36" s="6"/>
    </row>
    <row r="37" spans="1:19" ht="12.75" customHeight="1" x14ac:dyDescent="0.35">
      <c r="A37" s="151" t="s">
        <v>88</v>
      </c>
      <c r="B37" s="152"/>
      <c r="C37" s="152"/>
      <c r="D37" s="153"/>
      <c r="E37" s="23"/>
      <c r="F37" s="4"/>
      <c r="G37" s="2">
        <f t="shared" ref="G37" si="5">F37-E37</f>
        <v>0</v>
      </c>
      <c r="H37" s="5"/>
      <c r="I37" s="154"/>
      <c r="J37" s="155"/>
      <c r="K37" s="155"/>
      <c r="L37" s="156"/>
    </row>
    <row r="38" spans="1:19" ht="12.75" customHeight="1" x14ac:dyDescent="0.35">
      <c r="A38" s="151" t="s">
        <v>89</v>
      </c>
      <c r="B38" s="152"/>
      <c r="C38" s="152"/>
      <c r="D38" s="153"/>
      <c r="E38" s="23"/>
      <c r="F38" s="4"/>
      <c r="G38" s="2">
        <f t="shared" si="0"/>
        <v>0</v>
      </c>
      <c r="H38" s="5"/>
      <c r="I38" s="154"/>
      <c r="J38" s="155"/>
      <c r="K38" s="155"/>
      <c r="L38" s="156"/>
    </row>
    <row r="39" spans="1:19" ht="12.75" customHeight="1" x14ac:dyDescent="0.35">
      <c r="A39" s="151" t="s">
        <v>90</v>
      </c>
      <c r="B39" s="152"/>
      <c r="C39" s="152"/>
      <c r="D39" s="153"/>
      <c r="E39" s="23"/>
      <c r="F39" s="4"/>
      <c r="G39" s="2">
        <f t="shared" si="0"/>
        <v>0</v>
      </c>
      <c r="H39" s="5"/>
      <c r="I39" s="154"/>
      <c r="J39" s="155"/>
      <c r="K39" s="155"/>
      <c r="L39" s="156"/>
    </row>
    <row r="40" spans="1:19" ht="12.75" customHeight="1" x14ac:dyDescent="0.35">
      <c r="A40" s="151" t="s">
        <v>91</v>
      </c>
      <c r="B40" s="152"/>
      <c r="C40" s="152"/>
      <c r="D40" s="153"/>
      <c r="E40" s="23"/>
      <c r="F40" s="4"/>
      <c r="G40" s="2">
        <f t="shared" si="0"/>
        <v>0</v>
      </c>
      <c r="H40" s="5"/>
      <c r="I40" s="154"/>
      <c r="J40" s="155"/>
      <c r="K40" s="155"/>
      <c r="L40" s="156"/>
    </row>
    <row r="41" spans="1:19" ht="22.5" customHeight="1" x14ac:dyDescent="0.35">
      <c r="A41" s="151" t="s">
        <v>92</v>
      </c>
      <c r="B41" s="152"/>
      <c r="C41" s="152"/>
      <c r="D41" s="153"/>
      <c r="E41" s="23"/>
      <c r="F41" s="4"/>
      <c r="G41" s="2">
        <f t="shared" si="0"/>
        <v>0</v>
      </c>
      <c r="H41" s="5"/>
      <c r="I41" s="154"/>
      <c r="J41" s="155"/>
      <c r="K41" s="155"/>
      <c r="L41" s="156"/>
    </row>
    <row r="42" spans="1:19" ht="12.75" customHeight="1" x14ac:dyDescent="0.35">
      <c r="A42" s="151" t="s">
        <v>93</v>
      </c>
      <c r="B42" s="152"/>
      <c r="C42" s="152"/>
      <c r="D42" s="153"/>
      <c r="E42" s="23"/>
      <c r="F42" s="4"/>
      <c r="G42" s="99"/>
      <c r="H42" s="5"/>
      <c r="I42" s="154"/>
      <c r="J42" s="155"/>
      <c r="K42" s="155"/>
      <c r="L42" s="156"/>
    </row>
    <row r="43" spans="1:19" ht="12.75" customHeight="1" x14ac:dyDescent="0.35">
      <c r="A43" s="151" t="s">
        <v>94</v>
      </c>
      <c r="B43" s="152"/>
      <c r="C43" s="152"/>
      <c r="D43" s="153"/>
      <c r="E43" s="23"/>
      <c r="F43" s="4"/>
      <c r="G43" s="2">
        <f t="shared" si="0"/>
        <v>0</v>
      </c>
      <c r="H43" s="5"/>
      <c r="I43" s="154"/>
      <c r="J43" s="155"/>
      <c r="K43" s="155"/>
      <c r="L43" s="156"/>
    </row>
    <row r="44" spans="1:19" ht="12.75" customHeight="1" x14ac:dyDescent="0.35">
      <c r="A44" s="151" t="s">
        <v>95</v>
      </c>
      <c r="B44" s="152"/>
      <c r="C44" s="152"/>
      <c r="D44" s="153"/>
      <c r="E44" s="23"/>
      <c r="F44" s="4"/>
      <c r="G44" s="2">
        <f t="shared" si="0"/>
        <v>0</v>
      </c>
      <c r="H44" s="5"/>
      <c r="I44" s="154"/>
      <c r="J44" s="155"/>
      <c r="K44" s="155"/>
      <c r="L44" s="156"/>
    </row>
    <row r="45" spans="1:19" ht="12.75" customHeight="1" x14ac:dyDescent="0.35">
      <c r="A45" s="151" t="s">
        <v>96</v>
      </c>
      <c r="B45" s="152"/>
      <c r="C45" s="152"/>
      <c r="D45" s="153"/>
      <c r="E45" s="23"/>
      <c r="F45" s="4"/>
      <c r="G45" s="2">
        <f t="shared" si="0"/>
        <v>0</v>
      </c>
      <c r="H45" s="5"/>
      <c r="I45" s="154"/>
      <c r="J45" s="155"/>
      <c r="K45" s="155"/>
      <c r="L45" s="156"/>
    </row>
    <row r="46" spans="1:19" ht="12.75" customHeight="1" x14ac:dyDescent="0.35">
      <c r="A46" s="151" t="s">
        <v>97</v>
      </c>
      <c r="B46" s="152"/>
      <c r="C46" s="152"/>
      <c r="D46" s="153"/>
      <c r="E46" s="23"/>
      <c r="F46" s="4"/>
      <c r="G46" s="2">
        <f t="shared" ref="G46:G56" si="6">F46-E46</f>
        <v>0</v>
      </c>
      <c r="H46" s="5"/>
      <c r="I46" s="154"/>
      <c r="J46" s="155"/>
      <c r="K46" s="155"/>
      <c r="L46" s="156"/>
    </row>
    <row r="47" spans="1:19" ht="12.75" customHeight="1" x14ac:dyDescent="0.35">
      <c r="A47" s="151" t="s">
        <v>98</v>
      </c>
      <c r="B47" s="152"/>
      <c r="C47" s="152"/>
      <c r="D47" s="153"/>
      <c r="E47" s="23"/>
      <c r="F47" s="4"/>
      <c r="G47" s="2">
        <f t="shared" si="6"/>
        <v>0</v>
      </c>
      <c r="H47" s="5"/>
      <c r="I47" s="154"/>
      <c r="J47" s="155"/>
      <c r="K47" s="155"/>
      <c r="L47" s="156"/>
    </row>
    <row r="48" spans="1:19" ht="12.75" customHeight="1" x14ac:dyDescent="0.35">
      <c r="A48" s="151" t="s">
        <v>99</v>
      </c>
      <c r="B48" s="152"/>
      <c r="C48" s="152"/>
      <c r="D48" s="153"/>
      <c r="E48" s="23"/>
      <c r="F48" s="4"/>
      <c r="G48" s="2">
        <f t="shared" si="6"/>
        <v>0</v>
      </c>
      <c r="H48" s="5"/>
      <c r="I48" s="154"/>
      <c r="J48" s="155"/>
      <c r="K48" s="155"/>
      <c r="L48" s="156"/>
    </row>
    <row r="49" spans="1:12" ht="12.75" customHeight="1" x14ac:dyDescent="0.35">
      <c r="A49" s="151" t="s">
        <v>100</v>
      </c>
      <c r="B49" s="152"/>
      <c r="C49" s="152"/>
      <c r="D49" s="153"/>
      <c r="E49" s="23"/>
      <c r="F49" s="4"/>
      <c r="G49" s="2">
        <f t="shared" si="6"/>
        <v>0</v>
      </c>
      <c r="H49" s="5"/>
      <c r="I49" s="154"/>
      <c r="J49" s="155"/>
      <c r="K49" s="155"/>
      <c r="L49" s="156"/>
    </row>
    <row r="50" spans="1:12" ht="12.75" customHeight="1" x14ac:dyDescent="0.35">
      <c r="A50" s="151" t="s">
        <v>101</v>
      </c>
      <c r="B50" s="152"/>
      <c r="C50" s="152"/>
      <c r="D50" s="153"/>
      <c r="E50" s="23"/>
      <c r="F50" s="4"/>
      <c r="G50" s="2">
        <f t="shared" si="6"/>
        <v>0</v>
      </c>
      <c r="H50" s="5"/>
      <c r="I50" s="154"/>
      <c r="J50" s="155"/>
      <c r="K50" s="155"/>
      <c r="L50" s="156"/>
    </row>
    <row r="51" spans="1:12" ht="12.75" customHeight="1" x14ac:dyDescent="0.35">
      <c r="A51" s="161" t="s">
        <v>102</v>
      </c>
      <c r="B51" s="162"/>
      <c r="C51" s="162"/>
      <c r="D51" s="163"/>
      <c r="E51" s="23"/>
      <c r="F51" s="4"/>
      <c r="G51" s="2">
        <f t="shared" si="6"/>
        <v>0</v>
      </c>
      <c r="H51" s="5"/>
      <c r="I51" s="154"/>
      <c r="J51" s="155"/>
      <c r="K51" s="155"/>
      <c r="L51" s="156"/>
    </row>
    <row r="52" spans="1:12" ht="12.75" customHeight="1" x14ac:dyDescent="0.35">
      <c r="A52" s="161" t="s">
        <v>103</v>
      </c>
      <c r="B52" s="162"/>
      <c r="C52" s="162"/>
      <c r="D52" s="163"/>
      <c r="E52" s="23"/>
      <c r="F52" s="4"/>
      <c r="G52" s="2">
        <f t="shared" si="6"/>
        <v>0</v>
      </c>
      <c r="H52" s="5"/>
      <c r="I52" s="154"/>
      <c r="J52" s="155"/>
      <c r="K52" s="155"/>
      <c r="L52" s="156"/>
    </row>
    <row r="53" spans="1:12" ht="12.75" customHeight="1" x14ac:dyDescent="0.35">
      <c r="A53" s="161" t="s">
        <v>104</v>
      </c>
      <c r="B53" s="162"/>
      <c r="C53" s="162"/>
      <c r="D53" s="163"/>
      <c r="E53" s="23"/>
      <c r="F53" s="4"/>
      <c r="G53" s="2">
        <f t="shared" si="6"/>
        <v>0</v>
      </c>
      <c r="H53" s="5"/>
      <c r="I53" s="154"/>
      <c r="J53" s="155"/>
      <c r="K53" s="155"/>
      <c r="L53" s="156"/>
    </row>
    <row r="54" spans="1:12" ht="12.75" customHeight="1" x14ac:dyDescent="0.35">
      <c r="A54" s="161" t="s">
        <v>105</v>
      </c>
      <c r="B54" s="162"/>
      <c r="C54" s="162"/>
      <c r="D54" s="163"/>
      <c r="E54" s="23"/>
      <c r="F54" s="4"/>
      <c r="G54" s="2">
        <f t="shared" si="6"/>
        <v>0</v>
      </c>
      <c r="H54" s="5"/>
      <c r="I54" s="154"/>
      <c r="J54" s="155"/>
      <c r="K54" s="155"/>
      <c r="L54" s="156"/>
    </row>
    <row r="55" spans="1:12" ht="12.75" customHeight="1" x14ac:dyDescent="0.35">
      <c r="A55" s="161" t="s">
        <v>106</v>
      </c>
      <c r="B55" s="162"/>
      <c r="C55" s="162"/>
      <c r="D55" s="163"/>
      <c r="E55" s="23"/>
      <c r="F55" s="4"/>
      <c r="G55" s="2">
        <f t="shared" si="6"/>
        <v>0</v>
      </c>
      <c r="H55" s="5"/>
      <c r="I55" s="154"/>
      <c r="J55" s="155"/>
      <c r="K55" s="155"/>
      <c r="L55" s="156"/>
    </row>
    <row r="56" spans="1:12" ht="12.75" customHeight="1" x14ac:dyDescent="0.35">
      <c r="A56" s="161" t="s">
        <v>107</v>
      </c>
      <c r="B56" s="162"/>
      <c r="C56" s="162"/>
      <c r="D56" s="163"/>
      <c r="E56" s="23"/>
      <c r="F56" s="4"/>
      <c r="G56" s="2">
        <f t="shared" si="6"/>
        <v>0</v>
      </c>
      <c r="H56" s="5"/>
      <c r="I56" s="154"/>
      <c r="J56" s="155"/>
      <c r="K56" s="155"/>
      <c r="L56" s="156"/>
    </row>
    <row r="57" spans="1:12" ht="12.75" customHeight="1" x14ac:dyDescent="0.35">
      <c r="A57" s="92">
        <v>0</v>
      </c>
      <c r="B57" s="93"/>
      <c r="C57" s="93"/>
      <c r="D57" s="95"/>
      <c r="E57" s="23"/>
      <c r="F57" s="4"/>
      <c r="G57" s="2">
        <f t="shared" ref="G57:G58" si="7">F57-E57</f>
        <v>0</v>
      </c>
      <c r="H57" s="5"/>
      <c r="I57" s="154"/>
      <c r="J57" s="155"/>
      <c r="K57" s="155"/>
      <c r="L57" s="156"/>
    </row>
    <row r="58" spans="1:12" ht="12.75" customHeight="1" x14ac:dyDescent="0.35">
      <c r="A58" s="96">
        <v>0</v>
      </c>
      <c r="B58" s="97"/>
      <c r="C58" s="97"/>
      <c r="D58" s="98"/>
      <c r="E58" s="23"/>
      <c r="F58" s="4"/>
      <c r="G58" s="2">
        <f t="shared" si="7"/>
        <v>0</v>
      </c>
      <c r="H58" s="5"/>
      <c r="I58" s="154"/>
      <c r="J58" s="155"/>
      <c r="K58" s="155"/>
      <c r="L58" s="156"/>
    </row>
  </sheetData>
  <mergeCells count="114">
    <mergeCell ref="I53:L53"/>
    <mergeCell ref="I54:L54"/>
    <mergeCell ref="I55:L55"/>
    <mergeCell ref="I56:L56"/>
    <mergeCell ref="I57:L57"/>
    <mergeCell ref="I58:L58"/>
    <mergeCell ref="A35:D35"/>
    <mergeCell ref="I35:L35"/>
    <mergeCell ref="I45:L45"/>
    <mergeCell ref="I46:L46"/>
    <mergeCell ref="I47:L47"/>
    <mergeCell ref="I48:L48"/>
    <mergeCell ref="I49:L49"/>
    <mergeCell ref="I50:L50"/>
    <mergeCell ref="I51:L51"/>
    <mergeCell ref="I52:L52"/>
    <mergeCell ref="I36:L36"/>
    <mergeCell ref="I37:L37"/>
    <mergeCell ref="I38:L38"/>
    <mergeCell ref="I39:L39"/>
    <mergeCell ref="I40:L40"/>
    <mergeCell ref="I41:L41"/>
    <mergeCell ref="I44:L44"/>
    <mergeCell ref="I43:L43"/>
    <mergeCell ref="A45:D45"/>
    <mergeCell ref="A37:D37"/>
    <mergeCell ref="A36:D36"/>
    <mergeCell ref="A38:D38"/>
    <mergeCell ref="A10:D10"/>
    <mergeCell ref="A5:D5"/>
    <mergeCell ref="A7:D7"/>
    <mergeCell ref="I27:L27"/>
    <mergeCell ref="I28:L28"/>
    <mergeCell ref="I29:L29"/>
    <mergeCell ref="I30:L30"/>
    <mergeCell ref="I31:L31"/>
    <mergeCell ref="I32:L32"/>
    <mergeCell ref="I33:L33"/>
    <mergeCell ref="I34:L34"/>
    <mergeCell ref="I42:L42"/>
    <mergeCell ref="I17:L17"/>
    <mergeCell ref="I18:L18"/>
    <mergeCell ref="I19:L19"/>
    <mergeCell ref="I22:L22"/>
    <mergeCell ref="I23:L23"/>
    <mergeCell ref="I25:L25"/>
    <mergeCell ref="I26:L26"/>
    <mergeCell ref="A20:D20"/>
    <mergeCell ref="A55:D55"/>
    <mergeCell ref="A56:D56"/>
    <mergeCell ref="A48:D48"/>
    <mergeCell ref="A52:D52"/>
    <mergeCell ref="A46:D46"/>
    <mergeCell ref="A47:D47"/>
    <mergeCell ref="A54:D54"/>
    <mergeCell ref="A53:D53"/>
    <mergeCell ref="A50:D50"/>
    <mergeCell ref="A49:D49"/>
    <mergeCell ref="A51:D51"/>
    <mergeCell ref="F1:H1"/>
    <mergeCell ref="J1:L1"/>
    <mergeCell ref="B2:D2"/>
    <mergeCell ref="F2:H2"/>
    <mergeCell ref="J2:L2"/>
    <mergeCell ref="B3:D3"/>
    <mergeCell ref="F3:H3"/>
    <mergeCell ref="J3:L3"/>
    <mergeCell ref="A6:D6"/>
    <mergeCell ref="I6:L6"/>
    <mergeCell ref="B1:D1"/>
    <mergeCell ref="A4:L4"/>
    <mergeCell ref="I8:L8"/>
    <mergeCell ref="I9:L9"/>
    <mergeCell ref="I10:L10"/>
    <mergeCell ref="I11:L11"/>
    <mergeCell ref="I12:L12"/>
    <mergeCell ref="I13:L13"/>
    <mergeCell ref="I14:L14"/>
    <mergeCell ref="I15:L15"/>
    <mergeCell ref="I5:L5"/>
    <mergeCell ref="I7:L7"/>
    <mergeCell ref="A8:D8"/>
    <mergeCell ref="A16:D16"/>
    <mergeCell ref="A18:D18"/>
    <mergeCell ref="A12:D12"/>
    <mergeCell ref="A13:D13"/>
    <mergeCell ref="A14:D14"/>
    <mergeCell ref="A15:D15"/>
    <mergeCell ref="A17:D17"/>
    <mergeCell ref="A19:D19"/>
    <mergeCell ref="A9:D9"/>
    <mergeCell ref="A11:D11"/>
    <mergeCell ref="A28:D28"/>
    <mergeCell ref="I16:L16"/>
    <mergeCell ref="A44:D44"/>
    <mergeCell ref="A40:D40"/>
    <mergeCell ref="A43:D43"/>
    <mergeCell ref="A41:D41"/>
    <mergeCell ref="A42:D42"/>
    <mergeCell ref="A39:D39"/>
    <mergeCell ref="A27:D27"/>
    <mergeCell ref="A24:D24"/>
    <mergeCell ref="A26:D26"/>
    <mergeCell ref="A32:D32"/>
    <mergeCell ref="A34:D34"/>
    <mergeCell ref="A33:D33"/>
    <mergeCell ref="A29:D29"/>
    <mergeCell ref="A30:D30"/>
    <mergeCell ref="A31:D31"/>
    <mergeCell ref="A22:D22"/>
    <mergeCell ref="A23:D23"/>
    <mergeCell ref="A21:D21"/>
    <mergeCell ref="A25:D25"/>
    <mergeCell ref="I24:L24"/>
  </mergeCells>
  <conditionalFormatting sqref="K3:L3">
    <cfRule type="containsText" dxfId="12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3BCCFF"/>
  </sheetPr>
  <dimension ref="A1:Q135"/>
  <sheetViews>
    <sheetView showZeros="0" view="pageBreakPreview" topLeftCell="A25" zoomScaleNormal="100" zoomScaleSheetLayoutView="100" workbookViewId="0">
      <selection activeCell="R45" sqref="R45"/>
    </sheetView>
  </sheetViews>
  <sheetFormatPr defaultColWidth="6" defaultRowHeight="12.75" customHeight="1" x14ac:dyDescent="0.25"/>
  <cols>
    <col min="1" max="1" width="11.453125" style="1" customWidth="1"/>
    <col min="2" max="4" width="7.1796875" style="1" customWidth="1"/>
    <col min="5" max="5" width="8" style="1" customWidth="1"/>
    <col min="6" max="8" width="6.81640625" style="1" customWidth="1"/>
    <col min="9" max="9" width="10.81640625" style="1" customWidth="1"/>
    <col min="10" max="10" width="8.1796875" style="1" customWidth="1"/>
    <col min="11" max="11" width="7.1796875" style="1" customWidth="1"/>
    <col min="12" max="12" width="6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84" t="s">
        <v>38</v>
      </c>
      <c r="B1" s="128">
        <f>'Design Front Sheet '!B3:D3</f>
        <v>0</v>
      </c>
      <c r="C1" s="128"/>
      <c r="D1" s="131"/>
      <c r="E1" s="84" t="s">
        <v>18</v>
      </c>
      <c r="F1" s="128">
        <f>'Design Front Sheet '!F3:H3</f>
        <v>0</v>
      </c>
      <c r="G1" s="129"/>
      <c r="H1" s="130"/>
      <c r="I1" s="84" t="s">
        <v>17</v>
      </c>
      <c r="J1" s="142">
        <f>'Design Front Sheet '!J3</f>
        <v>0</v>
      </c>
      <c r="K1" s="142"/>
      <c r="L1" s="143"/>
    </row>
    <row r="2" spans="1:12" ht="12.75" customHeight="1" x14ac:dyDescent="0.35">
      <c r="A2" s="85" t="s">
        <v>36</v>
      </c>
      <c r="B2" s="128" t="str">
        <f>'Design Front Sheet '!B4:D4</f>
        <v xml:space="preserve">BRADLEY </v>
      </c>
      <c r="C2" s="128"/>
      <c r="D2" s="131"/>
      <c r="E2" s="85" t="s">
        <v>15</v>
      </c>
      <c r="F2" s="128">
        <f>'Design Front Sheet '!F4:H4</f>
        <v>0</v>
      </c>
      <c r="G2" s="129"/>
      <c r="H2" s="130"/>
      <c r="I2" s="85" t="s">
        <v>39</v>
      </c>
      <c r="J2" s="142">
        <f>'Design Front Sheet '!J4:L4</f>
        <v>0</v>
      </c>
      <c r="K2" s="142"/>
      <c r="L2" s="143"/>
    </row>
    <row r="3" spans="1:12" ht="12.75" customHeight="1" x14ac:dyDescent="0.35">
      <c r="A3" s="86" t="s">
        <v>37</v>
      </c>
      <c r="B3" s="128" t="str">
        <f>'Design Front Sheet '!B5:D5</f>
        <v xml:space="preserve">INTERLOCK T-SHIRT </v>
      </c>
      <c r="C3" s="128"/>
      <c r="D3" s="131"/>
      <c r="E3" s="86" t="s">
        <v>16</v>
      </c>
      <c r="F3" s="128" t="str">
        <f>'Design Front Sheet '!F5:H5</f>
        <v>REGULAR CREW</v>
      </c>
      <c r="G3" s="129"/>
      <c r="H3" s="130"/>
      <c r="I3" s="86" t="s">
        <v>40</v>
      </c>
      <c r="J3" s="188" t="s">
        <v>116</v>
      </c>
      <c r="K3" s="188"/>
      <c r="L3" s="189"/>
    </row>
    <row r="4" spans="1:12" ht="12.75" customHeight="1" x14ac:dyDescent="0.25">
      <c r="A4" s="181" t="s">
        <v>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3"/>
    </row>
    <row r="5" spans="1:12" ht="12.75" customHeight="1" x14ac:dyDescent="0.25">
      <c r="A5" s="195" t="s">
        <v>12</v>
      </c>
      <c r="B5" s="196"/>
      <c r="C5" s="197" t="s">
        <v>46</v>
      </c>
      <c r="D5" s="197"/>
      <c r="E5" s="197"/>
      <c r="F5" s="197"/>
      <c r="G5" s="197"/>
      <c r="H5" s="197"/>
      <c r="I5" s="197"/>
      <c r="J5" s="197"/>
      <c r="K5" s="197"/>
      <c r="L5" s="198"/>
    </row>
    <row r="6" spans="1:12" ht="12.75" customHeight="1" x14ac:dyDescent="0.25">
      <c r="A6" s="195" t="s">
        <v>13</v>
      </c>
      <c r="B6" s="196"/>
      <c r="C6" s="199" t="s">
        <v>117</v>
      </c>
      <c r="D6" s="199"/>
      <c r="E6" s="199"/>
      <c r="F6" s="199"/>
      <c r="G6" s="199"/>
      <c r="H6" s="199"/>
      <c r="I6" s="199"/>
      <c r="J6" s="199"/>
      <c r="K6" s="199"/>
      <c r="L6" s="200"/>
    </row>
    <row r="7" spans="1:12" ht="17.25" customHeight="1" x14ac:dyDescent="0.35">
      <c r="A7" s="119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ht="12.75" customHeight="1" x14ac:dyDescent="0.3">
      <c r="A8" s="191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</row>
    <row r="9" spans="1:12" ht="12.75" customHeight="1" x14ac:dyDescent="0.3">
      <c r="A9" s="193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</row>
    <row r="10" spans="1:12" ht="12.75" customHeight="1" x14ac:dyDescent="0.3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</row>
    <row r="11" spans="1:12" ht="12.75" customHeight="1" x14ac:dyDescent="0.3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2" ht="12.75" customHeight="1" x14ac:dyDescent="0.3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2" ht="12.75" customHeight="1" x14ac:dyDescent="0.3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</row>
    <row r="14" spans="1:12" ht="12.75" customHeight="1" x14ac:dyDescent="0.3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</row>
    <row r="15" spans="1:12" ht="12.75" customHeight="1" x14ac:dyDescent="0.3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</row>
    <row r="16" spans="1:12" ht="12.75" customHeight="1" x14ac:dyDescent="0.3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</row>
    <row r="17" spans="1:17" ht="12.75" customHeight="1" x14ac:dyDescent="0.3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</row>
    <row r="18" spans="1:17" ht="12.75" customHeight="1" x14ac:dyDescent="0.3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</row>
    <row r="19" spans="1:17" ht="12.75" customHeight="1" x14ac:dyDescent="0.3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</row>
    <row r="20" spans="1:17" ht="13.5" customHeight="1" x14ac:dyDescent="0.3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</row>
    <row r="21" spans="1:17" ht="14.25" customHeight="1" x14ac:dyDescent="0.3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</row>
    <row r="22" spans="1:17" ht="12.75" customHeight="1" x14ac:dyDescent="0.3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</row>
    <row r="23" spans="1:17" ht="12.75" customHeight="1" x14ac:dyDescent="0.3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</row>
    <row r="24" spans="1:17" ht="12.75" customHeight="1" x14ac:dyDescent="0.3">
      <c r="A24" s="191" t="s">
        <v>44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Q24" s="7"/>
    </row>
    <row r="25" spans="1:17" ht="12.75" customHeight="1" x14ac:dyDescent="0.3">
      <c r="A25" s="193" t="s">
        <v>118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7" ht="12.75" customHeight="1" x14ac:dyDescent="0.3">
      <c r="A26" s="193" t="s">
        <v>121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</row>
    <row r="27" spans="1:17" ht="12.75" customHeight="1" x14ac:dyDescent="0.3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</row>
    <row r="28" spans="1:17" ht="12.75" customHeight="1" x14ac:dyDescent="0.3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</row>
    <row r="29" spans="1:17" ht="13.5" customHeight="1" x14ac:dyDescent="0.3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</row>
    <row r="30" spans="1:17" ht="14.25" customHeight="1" x14ac:dyDescent="0.3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</row>
    <row r="31" spans="1:17" ht="12.75" customHeight="1" x14ac:dyDescent="0.3">
      <c r="A31" s="191" t="s">
        <v>45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</row>
    <row r="32" spans="1:17" ht="12.75" customHeight="1" x14ac:dyDescent="0.3">
      <c r="A32" s="193" t="s">
        <v>120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</row>
    <row r="33" spans="1:12" ht="12.75" customHeight="1" x14ac:dyDescent="0.3">
      <c r="A33" s="193" t="s">
        <v>119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</row>
    <row r="34" spans="1:12" ht="12.75" customHeight="1" x14ac:dyDescent="0.3">
      <c r="A34" s="193" t="s">
        <v>122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</row>
    <row r="35" spans="1:12" ht="12.75" customHeight="1" x14ac:dyDescent="0.3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</row>
    <row r="36" spans="1:12" ht="12.75" customHeight="1" x14ac:dyDescent="0.3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</row>
    <row r="37" spans="1:12" ht="12.75" customHeight="1" x14ac:dyDescent="0.3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</row>
    <row r="38" spans="1:12" ht="12.75" customHeight="1" x14ac:dyDescent="0.3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</row>
    <row r="39" spans="1:12" ht="12.75" customHeight="1" x14ac:dyDescent="0.3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</row>
    <row r="40" spans="1:12" ht="12.75" customHeight="1" x14ac:dyDescent="0.3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</row>
    <row r="41" spans="1:12" ht="12.75" customHeight="1" x14ac:dyDescent="0.3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</row>
    <row r="42" spans="1:12" ht="12.75" customHeight="1" x14ac:dyDescent="0.3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</row>
    <row r="43" spans="1:12" ht="12.75" customHeight="1" x14ac:dyDescent="0.3">
      <c r="A43" s="193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</row>
    <row r="44" spans="1:12" ht="12.75" customHeight="1" x14ac:dyDescent="0.3">
      <c r="A44" s="193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</row>
    <row r="45" spans="1:12" ht="12.75" customHeight="1" x14ac:dyDescent="0.3">
      <c r="A45" s="193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</row>
    <row r="46" spans="1:12" ht="12.75" customHeight="1" x14ac:dyDescent="0.3">
      <c r="A46" s="193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</row>
    <row r="47" spans="1:12" ht="12.75" customHeight="1" x14ac:dyDescent="0.3">
      <c r="A47" s="193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</row>
    <row r="48" spans="1:12" ht="12.75" customHeight="1" x14ac:dyDescent="0.3">
      <c r="A48" s="193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</row>
    <row r="49" spans="1:12" ht="12.75" customHeight="1" x14ac:dyDescent="0.3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</row>
    <row r="50" spans="1:12" ht="12.75" customHeight="1" x14ac:dyDescent="0.3">
      <c r="A50" s="193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</row>
    <row r="51" spans="1:12" ht="12.75" customHeight="1" x14ac:dyDescent="0.3">
      <c r="A51" s="193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</row>
    <row r="52" spans="1:12" ht="12.75" customHeight="1" x14ac:dyDescent="0.3">
      <c r="A52" s="193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</row>
    <row r="53" spans="1:12" ht="12.75" customHeight="1" x14ac:dyDescent="0.3">
      <c r="A53" s="193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</row>
    <row r="54" spans="1:12" ht="12.75" customHeight="1" x14ac:dyDescent="0.3">
      <c r="A54" s="193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</row>
    <row r="55" spans="1:12" ht="12.75" customHeight="1" x14ac:dyDescent="0.3">
      <c r="A55" s="193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</row>
    <row r="56" spans="1:12" ht="12.75" customHeight="1" x14ac:dyDescent="0.3">
      <c r="A56" s="193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</row>
    <row r="57" spans="1:12" ht="12.75" customHeight="1" x14ac:dyDescent="0.3">
      <c r="A57" s="193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</row>
    <row r="58" spans="1:12" ht="12.75" customHeight="1" x14ac:dyDescent="0.3">
      <c r="A58" s="193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</row>
    <row r="59" spans="1:12" ht="12.75" customHeight="1" x14ac:dyDescent="0.3">
      <c r="A59" s="193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</row>
    <row r="60" spans="1:12" ht="12.75" customHeight="1" x14ac:dyDescent="0.3">
      <c r="A60" s="193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</row>
    <row r="61" spans="1:12" ht="12.75" customHeight="1" x14ac:dyDescent="0.3">
      <c r="A61" s="193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</row>
    <row r="62" spans="1:12" ht="12.75" customHeight="1" x14ac:dyDescent="0.3">
      <c r="A62" s="193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</row>
    <row r="63" spans="1:12" ht="12.75" customHeight="1" x14ac:dyDescent="0.3">
      <c r="A63" s="193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</row>
    <row r="64" spans="1:12" ht="12.75" customHeight="1" x14ac:dyDescent="0.3">
      <c r="A64" s="193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</row>
    <row r="65" spans="1:12" ht="12.75" customHeight="1" x14ac:dyDescent="0.3">
      <c r="A65" s="193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</row>
    <row r="66" spans="1:12" ht="12.75" customHeight="1" x14ac:dyDescent="0.3">
      <c r="A66" s="193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</row>
    <row r="67" spans="1:12" ht="12.75" customHeight="1" x14ac:dyDescent="0.3">
      <c r="A67" s="193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</row>
    <row r="68" spans="1:12" ht="12.75" customHeight="1" x14ac:dyDescent="0.3">
      <c r="A68" s="193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</row>
    <row r="69" spans="1:12" ht="12.75" customHeight="1" x14ac:dyDescent="0.3">
      <c r="A69" s="193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</row>
    <row r="70" spans="1:12" ht="12.75" customHeight="1" x14ac:dyDescent="0.3">
      <c r="A70" s="193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</row>
    <row r="71" spans="1:12" ht="12.75" customHeight="1" x14ac:dyDescent="0.3">
      <c r="A71" s="193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</row>
    <row r="72" spans="1:12" ht="12.75" customHeight="1" x14ac:dyDescent="0.3">
      <c r="A72" s="193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</row>
    <row r="73" spans="1:12" ht="12.75" customHeight="1" x14ac:dyDescent="0.3">
      <c r="A73" s="193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</row>
    <row r="74" spans="1:12" ht="12.75" customHeight="1" x14ac:dyDescent="0.3">
      <c r="A74" s="193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</row>
    <row r="75" spans="1:12" ht="12.75" customHeight="1" x14ac:dyDescent="0.3">
      <c r="A75" s="193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</row>
    <row r="76" spans="1:12" ht="12.75" customHeight="1" x14ac:dyDescent="0.3">
      <c r="A76" s="193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</row>
    <row r="77" spans="1:12" ht="12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12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12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12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12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ht="12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ht="12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2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ht="12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ht="12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ht="12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2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2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ht="12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ht="12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ht="12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ht="12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ht="12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2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2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2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2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2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2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ht="12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ht="12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ht="12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ht="12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ht="12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ht="12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ht="12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ht="12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ht="12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ht="12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spans="1:12" ht="12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ht="12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ht="12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ht="12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ht="12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ht="12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ht="12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  <row r="118" spans="1:12" ht="12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ht="12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ht="12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ht="12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 ht="12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 ht="12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2" ht="12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 ht="12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spans="1:12" ht="12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spans="1:12" ht="12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 ht="12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ht="12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spans="1:12" ht="12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 ht="12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</row>
    <row r="132" spans="1:12" ht="12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 ht="12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  <row r="134" spans="1:12" ht="12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</row>
    <row r="135" spans="1:12" ht="12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</row>
  </sheetData>
  <mergeCells count="81">
    <mergeCell ref="A72:L72"/>
    <mergeCell ref="A73:L73"/>
    <mergeCell ref="A74:L74"/>
    <mergeCell ref="A75:L75"/>
    <mergeCell ref="A76:L76"/>
    <mergeCell ref="A67:L67"/>
    <mergeCell ref="A68:L68"/>
    <mergeCell ref="A69:L69"/>
    <mergeCell ref="A70:L70"/>
    <mergeCell ref="A71:L71"/>
    <mergeCell ref="A62:L62"/>
    <mergeCell ref="A63:L63"/>
    <mergeCell ref="A64:L64"/>
    <mergeCell ref="A65:L65"/>
    <mergeCell ref="A66:L66"/>
    <mergeCell ref="A57:L57"/>
    <mergeCell ref="A58:L58"/>
    <mergeCell ref="A59:L59"/>
    <mergeCell ref="A60:L60"/>
    <mergeCell ref="A61:L61"/>
    <mergeCell ref="A52:L52"/>
    <mergeCell ref="A53:L53"/>
    <mergeCell ref="A54:L54"/>
    <mergeCell ref="A55:L55"/>
    <mergeCell ref="A56:L56"/>
    <mergeCell ref="A47:L47"/>
    <mergeCell ref="A48:L48"/>
    <mergeCell ref="A49:L49"/>
    <mergeCell ref="A50:L50"/>
    <mergeCell ref="A51:L51"/>
    <mergeCell ref="A42:L42"/>
    <mergeCell ref="A43:L43"/>
    <mergeCell ref="A44:L44"/>
    <mergeCell ref="A45:L45"/>
    <mergeCell ref="A46:L46"/>
    <mergeCell ref="A37:L37"/>
    <mergeCell ref="A38:L38"/>
    <mergeCell ref="A39:L39"/>
    <mergeCell ref="A40:L40"/>
    <mergeCell ref="A41:L41"/>
    <mergeCell ref="A32:L32"/>
    <mergeCell ref="A33:L33"/>
    <mergeCell ref="A34:L34"/>
    <mergeCell ref="A35:L35"/>
    <mergeCell ref="A36:L36"/>
    <mergeCell ref="A5:B5"/>
    <mergeCell ref="A6:B6"/>
    <mergeCell ref="C5:L5"/>
    <mergeCell ref="C6:L6"/>
    <mergeCell ref="A8:L8"/>
    <mergeCell ref="A7:L7"/>
    <mergeCell ref="A9:L9"/>
    <mergeCell ref="A20:L20"/>
    <mergeCell ref="A21:L21"/>
    <mergeCell ref="A22:L22"/>
    <mergeCell ref="A23:L23"/>
    <mergeCell ref="A19:L19"/>
    <mergeCell ref="A18:L18"/>
    <mergeCell ref="A17:L17"/>
    <mergeCell ref="A16:L16"/>
    <mergeCell ref="A15:L15"/>
    <mergeCell ref="A14:L14"/>
    <mergeCell ref="A10:L10"/>
    <mergeCell ref="A24:L24"/>
    <mergeCell ref="A25:L25"/>
    <mergeCell ref="A29:L29"/>
    <mergeCell ref="A30:L30"/>
    <mergeCell ref="A31:L31"/>
    <mergeCell ref="A28:L28"/>
    <mergeCell ref="A27:L27"/>
    <mergeCell ref="A26:L26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</mergeCells>
  <conditionalFormatting sqref="K3:L3">
    <cfRule type="containsText" dxfId="11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23" max="16383" man="1"/>
  </rowBreaks>
  <customProperties>
    <customPr name="layoutContexts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S58"/>
  <sheetViews>
    <sheetView showZeros="0" view="pageBreakPreview" topLeftCell="A20" zoomScaleNormal="115" zoomScaleSheetLayoutView="100" workbookViewId="0">
      <selection activeCell="H6" sqref="H6:H33"/>
    </sheetView>
  </sheetViews>
  <sheetFormatPr defaultColWidth="6" defaultRowHeight="12.75" customHeight="1" x14ac:dyDescent="0.25"/>
  <cols>
    <col min="1" max="1" width="12.1796875" style="1" customWidth="1"/>
    <col min="2" max="4" width="8.1796875" style="1" customWidth="1"/>
    <col min="5" max="5" width="9" style="1" customWidth="1"/>
    <col min="6" max="8" width="7.1796875" style="1" customWidth="1"/>
    <col min="9" max="9" width="10.81640625" style="1" customWidth="1"/>
    <col min="10" max="12" width="5.1796875" style="1" customWidth="1"/>
    <col min="13" max="13" width="8.1796875" style="1" customWidth="1"/>
    <col min="14" max="14" width="6.81640625" style="1" customWidth="1"/>
    <col min="15" max="17" width="6" style="1"/>
    <col min="18" max="18" width="6.453125" style="1" bestFit="1" customWidth="1"/>
    <col min="19" max="16384" width="6" style="1"/>
  </cols>
  <sheetData>
    <row r="1" spans="1:12" ht="12.75" customHeight="1" x14ac:dyDescent="0.35">
      <c r="A1" s="84" t="s">
        <v>38</v>
      </c>
      <c r="B1" s="128">
        <f>'Design Front Sheet '!B3:D3</f>
        <v>0</v>
      </c>
      <c r="C1" s="128"/>
      <c r="D1" s="131"/>
      <c r="E1" s="84" t="s">
        <v>18</v>
      </c>
      <c r="F1" s="128">
        <f>'Design Front Sheet '!F3:H3</f>
        <v>0</v>
      </c>
      <c r="G1" s="129"/>
      <c r="H1" s="130"/>
      <c r="I1" s="84" t="s">
        <v>17</v>
      </c>
      <c r="J1" s="142">
        <f>'Design Front Sheet '!J3</f>
        <v>0</v>
      </c>
      <c r="K1" s="142"/>
      <c r="L1" s="143"/>
    </row>
    <row r="2" spans="1:12" ht="12.75" customHeight="1" x14ac:dyDescent="0.35">
      <c r="A2" s="85" t="s">
        <v>36</v>
      </c>
      <c r="B2" s="128" t="str">
        <f>'Design Front Sheet '!B4:D4</f>
        <v xml:space="preserve">BRADLEY </v>
      </c>
      <c r="C2" s="128"/>
      <c r="D2" s="131"/>
      <c r="E2" s="85" t="s">
        <v>15</v>
      </c>
      <c r="F2" s="128">
        <f>'Design Front Sheet '!F4:H4</f>
        <v>0</v>
      </c>
      <c r="G2" s="129"/>
      <c r="H2" s="130"/>
      <c r="I2" s="85" t="s">
        <v>39</v>
      </c>
      <c r="J2" s="142">
        <f>'Design Front Sheet '!J4:L4</f>
        <v>0</v>
      </c>
      <c r="K2" s="142"/>
      <c r="L2" s="143"/>
    </row>
    <row r="3" spans="1:12" ht="12.75" customHeight="1" x14ac:dyDescent="0.35">
      <c r="A3" s="86" t="s">
        <v>37</v>
      </c>
      <c r="B3" s="128" t="str">
        <f>'Design Front Sheet '!B5:D5</f>
        <v xml:space="preserve">INTERLOCK T-SHIRT </v>
      </c>
      <c r="C3" s="128"/>
      <c r="D3" s="131"/>
      <c r="E3" s="86" t="s">
        <v>16</v>
      </c>
      <c r="F3" s="128" t="str">
        <f>'Design Front Sheet '!F5:H5</f>
        <v>REGULAR CREW</v>
      </c>
      <c r="G3" s="129"/>
      <c r="H3" s="130"/>
      <c r="I3" s="86" t="s">
        <v>40</v>
      </c>
      <c r="J3" s="188" t="s">
        <v>124</v>
      </c>
      <c r="K3" s="188"/>
      <c r="L3" s="189"/>
    </row>
    <row r="4" spans="1:12" ht="12.75" customHeight="1" x14ac:dyDescent="0.25">
      <c r="A4" s="203" t="s">
        <v>49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5"/>
    </row>
    <row r="5" spans="1:12" ht="12.75" customHeight="1" thickBot="1" x14ac:dyDescent="0.4">
      <c r="A5" s="206" t="s">
        <v>3</v>
      </c>
      <c r="B5" s="207"/>
      <c r="C5" s="207"/>
      <c r="D5" s="208"/>
      <c r="E5" s="8" t="s">
        <v>4</v>
      </c>
      <c r="F5" s="14" t="s">
        <v>8</v>
      </c>
      <c r="G5" s="14" t="s">
        <v>1</v>
      </c>
      <c r="H5" s="14" t="s">
        <v>2</v>
      </c>
      <c r="I5" s="172" t="s">
        <v>28</v>
      </c>
      <c r="J5" s="173"/>
      <c r="K5" s="173"/>
      <c r="L5" s="174"/>
    </row>
    <row r="6" spans="1:12" ht="12.75" customHeight="1" thickBot="1" x14ac:dyDescent="0.4">
      <c r="A6" s="209" t="str">
        <f>'Proto Spec'!A6</f>
        <v>Length - SNP to Hem @ FRONT from shoulder seam</v>
      </c>
      <c r="B6" s="209"/>
      <c r="C6" s="209"/>
      <c r="D6" s="209"/>
      <c r="E6" s="108">
        <v>70.5</v>
      </c>
      <c r="F6" s="111">
        <v>71.5</v>
      </c>
      <c r="G6" s="112">
        <f t="shared" ref="G6:G58" si="0">F6-E6</f>
        <v>1</v>
      </c>
      <c r="H6" s="21">
        <v>70.5</v>
      </c>
      <c r="I6" s="178"/>
      <c r="J6" s="179"/>
      <c r="K6" s="179"/>
      <c r="L6" s="180"/>
    </row>
    <row r="7" spans="1:12" ht="12.75" customHeight="1" x14ac:dyDescent="0.35">
      <c r="A7" s="209" t="str">
        <f>'Proto Spec'!A7</f>
        <v>CB Length to Hem</v>
      </c>
      <c r="B7" s="209"/>
      <c r="C7" s="209"/>
      <c r="D7" s="209"/>
      <c r="E7" s="13"/>
      <c r="F7" s="19"/>
      <c r="G7" s="20">
        <v>0</v>
      </c>
      <c r="H7" s="21"/>
      <c r="I7" s="178"/>
      <c r="J7" s="179"/>
      <c r="K7" s="179"/>
      <c r="L7" s="180"/>
    </row>
    <row r="8" spans="1:12" ht="12.75" customHeight="1" x14ac:dyDescent="0.35">
      <c r="A8" s="202" t="str">
        <f>'Proto Spec'!A8</f>
        <v>CF Length to Hem</v>
      </c>
      <c r="B8" s="202"/>
      <c r="C8" s="202"/>
      <c r="D8" s="202"/>
      <c r="E8" s="13"/>
      <c r="F8" s="4"/>
      <c r="G8" s="2">
        <f t="shared" si="0"/>
        <v>0</v>
      </c>
      <c r="H8" s="15"/>
      <c r="I8" s="154"/>
      <c r="J8" s="155"/>
      <c r="K8" s="155"/>
      <c r="L8" s="156"/>
    </row>
    <row r="9" spans="1:12" ht="12.75" customHeight="1" x14ac:dyDescent="0.35">
      <c r="A9" s="202" t="str">
        <f>'Proto Spec'!A9</f>
        <v>Side Seam Length</v>
      </c>
      <c r="B9" s="202"/>
      <c r="C9" s="202"/>
      <c r="D9" s="202"/>
      <c r="E9" s="13"/>
      <c r="F9" s="4"/>
      <c r="G9" s="2">
        <f t="shared" si="0"/>
        <v>0</v>
      </c>
      <c r="H9" s="15"/>
      <c r="I9" s="154"/>
      <c r="J9" s="155"/>
      <c r="K9" s="155"/>
      <c r="L9" s="156"/>
    </row>
    <row r="10" spans="1:12" ht="12.75" customHeight="1" x14ac:dyDescent="0.35">
      <c r="A10" s="202" t="str">
        <f>'Proto Spec'!A10</f>
        <v>Chest - 2cm below U/A</v>
      </c>
      <c r="B10" s="202"/>
      <c r="C10" s="202"/>
      <c r="D10" s="202"/>
      <c r="E10" s="13">
        <v>51</v>
      </c>
      <c r="F10" s="4">
        <v>51</v>
      </c>
      <c r="G10" s="2">
        <f t="shared" si="0"/>
        <v>0</v>
      </c>
      <c r="H10" s="15">
        <v>51</v>
      </c>
      <c r="I10" s="154"/>
      <c r="J10" s="155"/>
      <c r="K10" s="155"/>
      <c r="L10" s="156"/>
    </row>
    <row r="11" spans="1:12" ht="12.75" customHeight="1" x14ac:dyDescent="0.35">
      <c r="A11" s="202" t="str">
        <f>'Proto Spec'!A11</f>
        <v>Waist - 47cm from CB Neck Seam</v>
      </c>
      <c r="B11" s="202"/>
      <c r="C11" s="202"/>
      <c r="D11" s="202"/>
      <c r="E11" s="13">
        <v>0</v>
      </c>
      <c r="F11" s="4"/>
      <c r="G11" s="2">
        <f t="shared" si="0"/>
        <v>0</v>
      </c>
      <c r="H11" s="15">
        <v>0</v>
      </c>
      <c r="I11" s="154"/>
      <c r="J11" s="155"/>
      <c r="K11" s="155"/>
      <c r="L11" s="156"/>
    </row>
    <row r="12" spans="1:12" ht="12.75" customHeight="1" x14ac:dyDescent="0.35">
      <c r="A12" s="202" t="str">
        <f>'Proto Spec'!A12</f>
        <v>Seat - 60cm from CB Neck Seam</v>
      </c>
      <c r="B12" s="202"/>
      <c r="C12" s="202"/>
      <c r="D12" s="202"/>
      <c r="E12" s="13"/>
      <c r="F12" s="4"/>
      <c r="G12" s="2">
        <f t="shared" si="0"/>
        <v>0</v>
      </c>
      <c r="H12" s="15"/>
      <c r="I12" s="154"/>
      <c r="J12" s="155"/>
      <c r="K12" s="155"/>
      <c r="L12" s="156"/>
    </row>
    <row r="13" spans="1:12" ht="12.75" customHeight="1" x14ac:dyDescent="0.35">
      <c r="A13" s="202" t="str">
        <f>'Proto Spec'!A13</f>
        <v>Hem Opening</v>
      </c>
      <c r="B13" s="202"/>
      <c r="C13" s="202"/>
      <c r="D13" s="202"/>
      <c r="E13" s="13">
        <v>50</v>
      </c>
      <c r="F13" s="4">
        <v>50.5</v>
      </c>
      <c r="G13" s="2">
        <f t="shared" si="0"/>
        <v>0.5</v>
      </c>
      <c r="H13" s="15">
        <v>50</v>
      </c>
      <c r="I13" s="154"/>
      <c r="J13" s="155"/>
      <c r="K13" s="155"/>
      <c r="L13" s="156"/>
    </row>
    <row r="14" spans="1:12" ht="12.75" customHeight="1" x14ac:dyDescent="0.35">
      <c r="A14" s="202" t="str">
        <f>'Proto Spec'!A14</f>
        <v>Hem Depth</v>
      </c>
      <c r="B14" s="202"/>
      <c r="C14" s="202"/>
      <c r="D14" s="202"/>
      <c r="E14" s="13">
        <v>2</v>
      </c>
      <c r="F14" s="4">
        <v>2</v>
      </c>
      <c r="G14" s="2">
        <f t="shared" si="0"/>
        <v>0</v>
      </c>
      <c r="H14" s="15">
        <v>2</v>
      </c>
      <c r="I14" s="154"/>
      <c r="J14" s="155"/>
      <c r="K14" s="155"/>
      <c r="L14" s="156"/>
    </row>
    <row r="15" spans="1:12" ht="12.75" customHeight="1" x14ac:dyDescent="0.35">
      <c r="A15" s="202" t="str">
        <f>'Proto Spec'!A15</f>
        <v>X Shoulder - Sleeve Head Point to Sleeve Head Point</v>
      </c>
      <c r="B15" s="202"/>
      <c r="C15" s="202"/>
      <c r="D15" s="202"/>
      <c r="E15" s="13">
        <v>44</v>
      </c>
      <c r="F15" s="4">
        <v>45</v>
      </c>
      <c r="G15" s="2">
        <f t="shared" si="0"/>
        <v>1</v>
      </c>
      <c r="H15" s="15">
        <v>44</v>
      </c>
      <c r="I15" s="154"/>
      <c r="J15" s="155"/>
      <c r="K15" s="155"/>
      <c r="L15" s="156"/>
    </row>
    <row r="16" spans="1:12" ht="12.75" customHeight="1" x14ac:dyDescent="0.35">
      <c r="A16" s="202" t="str">
        <f>'Proto Spec'!A16</f>
        <v>Shoulder Length</v>
      </c>
      <c r="B16" s="202"/>
      <c r="C16" s="202"/>
      <c r="D16" s="202"/>
      <c r="E16" s="13"/>
      <c r="F16" s="4"/>
      <c r="G16" s="2">
        <f t="shared" si="0"/>
        <v>0</v>
      </c>
      <c r="H16" s="15"/>
      <c r="I16" s="154"/>
      <c r="J16" s="155"/>
      <c r="K16" s="155"/>
      <c r="L16" s="156"/>
    </row>
    <row r="17" spans="1:12" ht="12.75" customHeight="1" x14ac:dyDescent="0.35">
      <c r="A17" s="202" t="str">
        <f>'Proto Spec'!A17</f>
        <v>Back Neck Width Straight</v>
      </c>
      <c r="B17" s="202"/>
      <c r="C17" s="202"/>
      <c r="D17" s="202"/>
      <c r="E17" s="108">
        <v>18.5</v>
      </c>
      <c r="F17" s="108">
        <v>18</v>
      </c>
      <c r="G17" s="109">
        <f t="shared" si="0"/>
        <v>-0.5</v>
      </c>
      <c r="H17" s="15">
        <v>18.5</v>
      </c>
      <c r="I17" s="154"/>
      <c r="J17" s="155"/>
      <c r="K17" s="155"/>
      <c r="L17" s="156"/>
    </row>
    <row r="18" spans="1:12" ht="12.75" customHeight="1" x14ac:dyDescent="0.35">
      <c r="A18" s="202" t="str">
        <f>'Proto Spec'!A18</f>
        <v>Front Neck Drop</v>
      </c>
      <c r="B18" s="202"/>
      <c r="C18" s="202"/>
      <c r="D18" s="202"/>
      <c r="E18" s="13">
        <v>9.5</v>
      </c>
      <c r="F18" s="4">
        <v>9.5</v>
      </c>
      <c r="G18" s="2">
        <f t="shared" si="0"/>
        <v>0</v>
      </c>
      <c r="H18" s="110">
        <v>10</v>
      </c>
      <c r="I18" s="154"/>
      <c r="J18" s="155"/>
      <c r="K18" s="155"/>
      <c r="L18" s="156"/>
    </row>
    <row r="19" spans="1:12" ht="12.75" customHeight="1" x14ac:dyDescent="0.35">
      <c r="A19" s="202" t="str">
        <f>'Proto Spec'!A19</f>
        <v>Back Neck Drop</v>
      </c>
      <c r="B19" s="202"/>
      <c r="C19" s="202"/>
      <c r="D19" s="202"/>
      <c r="E19" s="13">
        <v>1.5</v>
      </c>
      <c r="F19" s="4">
        <v>1.5</v>
      </c>
      <c r="G19" s="2">
        <f t="shared" si="0"/>
        <v>0</v>
      </c>
      <c r="H19" s="15">
        <v>1.5</v>
      </c>
      <c r="I19" s="154"/>
      <c r="J19" s="155"/>
      <c r="K19" s="155"/>
      <c r="L19" s="156"/>
    </row>
    <row r="20" spans="1:12" ht="12.75" customHeight="1" x14ac:dyDescent="0.35">
      <c r="A20" s="202" t="str">
        <f>'Proto Spec'!A20</f>
        <v>Minimum Neck Stretch</v>
      </c>
      <c r="B20" s="202"/>
      <c r="C20" s="202"/>
      <c r="D20" s="202"/>
      <c r="E20" s="108">
        <v>33</v>
      </c>
      <c r="F20" s="108">
        <v>32</v>
      </c>
      <c r="G20" s="109">
        <f t="shared" si="0"/>
        <v>-1</v>
      </c>
      <c r="H20" s="15">
        <v>33</v>
      </c>
      <c r="I20" s="104"/>
      <c r="J20" s="105"/>
      <c r="K20" s="105"/>
      <c r="L20" s="106"/>
    </row>
    <row r="21" spans="1:12" ht="12.75" customHeight="1" x14ac:dyDescent="0.35">
      <c r="A21" s="202" t="str">
        <f>'Proto Spec'!A21</f>
        <v>Neck Trim Depth</v>
      </c>
      <c r="B21" s="202"/>
      <c r="C21" s="202"/>
      <c r="D21" s="202"/>
      <c r="E21" s="13">
        <v>2</v>
      </c>
      <c r="F21" s="4">
        <v>2</v>
      </c>
      <c r="G21" s="2"/>
      <c r="H21" s="15">
        <v>2</v>
      </c>
      <c r="I21" s="104"/>
      <c r="J21" s="105"/>
      <c r="K21" s="105"/>
      <c r="L21" s="106"/>
    </row>
    <row r="22" spans="1:12" ht="12.75" customHeight="1" x14ac:dyDescent="0.35">
      <c r="A22" s="202" t="str">
        <f>'Proto Spec'!A22</f>
        <v>X Front @ 15cm from SNP</v>
      </c>
      <c r="B22" s="202"/>
      <c r="C22" s="202"/>
      <c r="D22" s="202"/>
      <c r="E22" s="13">
        <v>41</v>
      </c>
      <c r="F22" s="4">
        <v>41.5</v>
      </c>
      <c r="G22" s="2">
        <f t="shared" ref="G22" si="1">F22-E22</f>
        <v>0.5</v>
      </c>
      <c r="H22" s="15">
        <v>41</v>
      </c>
      <c r="I22" s="154"/>
      <c r="J22" s="155"/>
      <c r="K22" s="155"/>
      <c r="L22" s="156"/>
    </row>
    <row r="23" spans="1:12" ht="12.75" customHeight="1" x14ac:dyDescent="0.35">
      <c r="A23" s="202" t="str">
        <f>'Proto Spec'!A23</f>
        <v>X Back @ 15cm from SNP</v>
      </c>
      <c r="B23" s="202"/>
      <c r="C23" s="202"/>
      <c r="D23" s="202"/>
      <c r="E23" s="13">
        <v>42</v>
      </c>
      <c r="F23" s="4">
        <v>42.5</v>
      </c>
      <c r="G23" s="2">
        <f t="shared" si="0"/>
        <v>0.5</v>
      </c>
      <c r="H23" s="15">
        <v>42</v>
      </c>
      <c r="I23" s="154"/>
      <c r="J23" s="155"/>
      <c r="K23" s="155"/>
      <c r="L23" s="156"/>
    </row>
    <row r="24" spans="1:12" ht="12.75" customHeight="1" x14ac:dyDescent="0.35">
      <c r="A24" s="202" t="str">
        <f>'Proto Spec'!A24</f>
        <v>X Back @ Yoke Seam</v>
      </c>
      <c r="B24" s="202"/>
      <c r="C24" s="202"/>
      <c r="D24" s="202"/>
      <c r="E24" s="13"/>
      <c r="F24" s="4"/>
      <c r="G24" s="2">
        <f t="shared" ref="G24" si="2">F24-E24</f>
        <v>0</v>
      </c>
      <c r="H24" s="15"/>
      <c r="I24" s="154"/>
      <c r="J24" s="155"/>
      <c r="K24" s="155"/>
      <c r="L24" s="156"/>
    </row>
    <row r="25" spans="1:12" ht="12.75" customHeight="1" x14ac:dyDescent="0.35">
      <c r="A25" s="202" t="str">
        <f>'Proto Spec'!A25</f>
        <v>Yoke Depth @ CB</v>
      </c>
      <c r="B25" s="202"/>
      <c r="C25" s="202"/>
      <c r="D25" s="202"/>
      <c r="E25" s="13"/>
      <c r="F25" s="4"/>
      <c r="G25" s="2">
        <f t="shared" si="0"/>
        <v>0</v>
      </c>
      <c r="H25" s="15"/>
      <c r="I25" s="154"/>
      <c r="J25" s="155"/>
      <c r="K25" s="155"/>
      <c r="L25" s="156"/>
    </row>
    <row r="26" spans="1:12" ht="12.75" customHeight="1" x14ac:dyDescent="0.35">
      <c r="A26" s="202" t="str">
        <f>'Proto Spec'!A26</f>
        <v>Armhole Straight</v>
      </c>
      <c r="B26" s="202"/>
      <c r="C26" s="202"/>
      <c r="D26" s="202"/>
      <c r="E26" s="13">
        <v>23.5</v>
      </c>
      <c r="F26" s="4">
        <v>24</v>
      </c>
      <c r="G26" s="2">
        <f t="shared" si="0"/>
        <v>0.5</v>
      </c>
      <c r="H26" s="15">
        <v>23.5</v>
      </c>
      <c r="I26" s="154"/>
      <c r="J26" s="155"/>
      <c r="K26" s="155"/>
      <c r="L26" s="156"/>
    </row>
    <row r="27" spans="1:12" ht="12.75" customHeight="1" x14ac:dyDescent="0.35">
      <c r="A27" s="210" t="str">
        <f>'Proto Spec'!A27</f>
        <v>Sleeve Length - Shoulder Point to Cuff</v>
      </c>
      <c r="B27" s="211"/>
      <c r="C27" s="211"/>
      <c r="D27" s="212"/>
      <c r="E27" s="13">
        <v>23</v>
      </c>
      <c r="F27" s="4">
        <v>23.5</v>
      </c>
      <c r="G27" s="2">
        <f t="shared" si="0"/>
        <v>0.5</v>
      </c>
      <c r="H27" s="15">
        <v>23</v>
      </c>
      <c r="I27" s="154"/>
      <c r="J27" s="155"/>
      <c r="K27" s="155"/>
      <c r="L27" s="156"/>
    </row>
    <row r="28" spans="1:12" ht="12.75" customHeight="1" x14ac:dyDescent="0.35">
      <c r="A28" s="202" t="str">
        <f>'Proto Spec'!A28</f>
        <v>CB Neck - Shoulder Point - Cuff</v>
      </c>
      <c r="B28" s="202"/>
      <c r="C28" s="202"/>
      <c r="D28" s="202"/>
      <c r="E28" s="13"/>
      <c r="F28" s="4"/>
      <c r="G28" s="2">
        <f t="shared" si="0"/>
        <v>0</v>
      </c>
      <c r="H28" s="15"/>
      <c r="I28" s="154"/>
      <c r="J28" s="155"/>
      <c r="K28" s="155"/>
      <c r="L28" s="156"/>
    </row>
    <row r="29" spans="1:12" ht="12.75" customHeight="1" x14ac:dyDescent="0.35">
      <c r="A29" s="202" t="str">
        <f>'Proto Spec'!A29</f>
        <v>Underarm Length</v>
      </c>
      <c r="B29" s="202"/>
      <c r="C29" s="202"/>
      <c r="D29" s="202"/>
      <c r="E29" s="13"/>
      <c r="F29" s="4"/>
      <c r="G29" s="2">
        <f t="shared" si="0"/>
        <v>0</v>
      </c>
      <c r="H29" s="15"/>
      <c r="I29" s="154"/>
      <c r="J29" s="155"/>
      <c r="K29" s="155"/>
      <c r="L29" s="156"/>
    </row>
    <row r="30" spans="1:12" ht="12.75" customHeight="1" x14ac:dyDescent="0.35">
      <c r="A30" s="202" t="str">
        <f>'Proto Spec'!A30</f>
        <v>Bicep - 2cm from Underarm Seam</v>
      </c>
      <c r="B30" s="202"/>
      <c r="C30" s="202"/>
      <c r="D30" s="202"/>
      <c r="E30" s="13">
        <v>19</v>
      </c>
      <c r="F30" s="4">
        <v>19.5</v>
      </c>
      <c r="G30" s="2">
        <f t="shared" si="0"/>
        <v>0.5</v>
      </c>
      <c r="H30" s="15">
        <v>19</v>
      </c>
      <c r="I30" s="154"/>
      <c r="J30" s="155"/>
      <c r="K30" s="155"/>
      <c r="L30" s="156"/>
    </row>
    <row r="31" spans="1:12" ht="12.75" customHeight="1" x14ac:dyDescent="0.35">
      <c r="A31" s="202" t="str">
        <f>'Proto Spec'!A31</f>
        <v>Forearm - 20cm up from Cuff Edge</v>
      </c>
      <c r="B31" s="202"/>
      <c r="C31" s="202"/>
      <c r="D31" s="202"/>
      <c r="E31" s="13"/>
      <c r="F31" s="4"/>
      <c r="G31" s="2">
        <f t="shared" si="0"/>
        <v>0</v>
      </c>
      <c r="H31" s="15"/>
      <c r="I31" s="154"/>
      <c r="J31" s="155"/>
      <c r="K31" s="155"/>
      <c r="L31" s="156"/>
    </row>
    <row r="32" spans="1:12" ht="12.75" customHeight="1" x14ac:dyDescent="0.35">
      <c r="A32" s="202" t="str">
        <f>'Proto Spec'!A32</f>
        <v>Cuff Opening</v>
      </c>
      <c r="B32" s="202"/>
      <c r="C32" s="202"/>
      <c r="D32" s="202"/>
      <c r="E32" s="13">
        <v>16.5</v>
      </c>
      <c r="F32" s="4">
        <v>17</v>
      </c>
      <c r="G32" s="2">
        <f t="shared" si="0"/>
        <v>0.5</v>
      </c>
      <c r="H32" s="15">
        <v>16.5</v>
      </c>
      <c r="I32" s="154"/>
      <c r="J32" s="155"/>
      <c r="K32" s="155"/>
      <c r="L32" s="156"/>
    </row>
    <row r="33" spans="1:19" ht="12.75" customHeight="1" x14ac:dyDescent="0.35">
      <c r="A33" s="202" t="str">
        <f>'Proto Spec'!A33</f>
        <v>Cuff Depth</v>
      </c>
      <c r="B33" s="202"/>
      <c r="C33" s="202"/>
      <c r="D33" s="202"/>
      <c r="E33" s="13">
        <v>2</v>
      </c>
      <c r="F33" s="4">
        <v>2</v>
      </c>
      <c r="G33" s="2">
        <f t="shared" si="0"/>
        <v>0</v>
      </c>
      <c r="H33" s="15">
        <v>2</v>
      </c>
      <c r="I33" s="154"/>
      <c r="J33" s="155"/>
      <c r="K33" s="155"/>
      <c r="L33" s="156"/>
    </row>
    <row r="34" spans="1:19" ht="12.75" customHeight="1" x14ac:dyDescent="0.35">
      <c r="A34" s="202" t="str">
        <f>'Proto Spec'!A34</f>
        <v>Cuff Placket Width</v>
      </c>
      <c r="B34" s="202"/>
      <c r="C34" s="202"/>
      <c r="D34" s="202"/>
      <c r="E34" s="13"/>
      <c r="F34" s="4"/>
      <c r="G34" s="2">
        <f t="shared" si="0"/>
        <v>0</v>
      </c>
      <c r="H34" s="15"/>
      <c r="I34" s="154"/>
      <c r="J34" s="155"/>
      <c r="K34" s="155"/>
      <c r="L34" s="156"/>
      <c r="P34" s="6"/>
      <c r="Q34" s="6"/>
      <c r="R34" s="6"/>
      <c r="S34" s="6"/>
    </row>
    <row r="35" spans="1:19" ht="12.75" customHeight="1" x14ac:dyDescent="0.35">
      <c r="A35" s="202" t="str">
        <f>'Proto Spec'!A35</f>
        <v>Cuff Placket Length - Stitched</v>
      </c>
      <c r="B35" s="202"/>
      <c r="C35" s="202"/>
      <c r="D35" s="202"/>
      <c r="E35" s="13"/>
      <c r="F35" s="4"/>
      <c r="G35" s="2">
        <f t="shared" ref="G35" si="3">F35-E35</f>
        <v>0</v>
      </c>
      <c r="H35" s="15"/>
      <c r="I35" s="154"/>
      <c r="J35" s="155"/>
      <c r="K35" s="155"/>
      <c r="L35" s="156"/>
      <c r="P35" s="6"/>
      <c r="Q35" s="6"/>
      <c r="R35" s="6"/>
      <c r="S35" s="6"/>
    </row>
    <row r="36" spans="1:19" ht="12.75" customHeight="1" x14ac:dyDescent="0.35">
      <c r="A36" s="202" t="str">
        <f>'Proto Spec'!A36</f>
        <v>Cuff Placket Length - Opening</v>
      </c>
      <c r="B36" s="202"/>
      <c r="C36" s="202"/>
      <c r="D36" s="202"/>
      <c r="E36" s="13"/>
      <c r="F36" s="4"/>
      <c r="G36" s="2">
        <f t="shared" si="0"/>
        <v>0</v>
      </c>
      <c r="H36" s="15"/>
      <c r="I36" s="154"/>
      <c r="J36" s="155"/>
      <c r="K36" s="155"/>
      <c r="L36" s="156"/>
      <c r="P36" s="6"/>
      <c r="Q36" s="6"/>
      <c r="R36" s="6"/>
      <c r="S36" s="6"/>
    </row>
    <row r="37" spans="1:19" ht="12.75" customHeight="1" x14ac:dyDescent="0.35">
      <c r="A37" s="202" t="str">
        <f>'Proto Spec'!A37</f>
        <v>Cuff Pleat Depth</v>
      </c>
      <c r="B37" s="202"/>
      <c r="C37" s="202"/>
      <c r="D37" s="202"/>
      <c r="E37" s="13"/>
      <c r="F37" s="4"/>
      <c r="G37" s="2">
        <f t="shared" ref="G37" si="4">F37-E37</f>
        <v>0</v>
      </c>
      <c r="H37" s="15"/>
      <c r="I37" s="154"/>
      <c r="J37" s="155"/>
      <c r="K37" s="155"/>
      <c r="L37" s="156"/>
    </row>
    <row r="38" spans="1:19" ht="12.75" customHeight="1" x14ac:dyDescent="0.35">
      <c r="A38" s="202" t="str">
        <f>'Proto Spec'!A38</f>
        <v>CF Placket Width</v>
      </c>
      <c r="B38" s="202"/>
      <c r="C38" s="202"/>
      <c r="D38" s="202"/>
      <c r="E38" s="13"/>
      <c r="F38" s="4"/>
      <c r="G38" s="2">
        <f t="shared" si="0"/>
        <v>0</v>
      </c>
      <c r="H38" s="15"/>
      <c r="I38" s="154"/>
      <c r="J38" s="155"/>
      <c r="K38" s="155"/>
      <c r="L38" s="156"/>
    </row>
    <row r="39" spans="1:19" ht="12.75" customHeight="1" x14ac:dyDescent="0.35">
      <c r="A39" s="202" t="str">
        <f>'Proto Spec'!A39</f>
        <v>Button Quantity</v>
      </c>
      <c r="B39" s="202"/>
      <c r="C39" s="202"/>
      <c r="D39" s="202"/>
      <c r="E39" s="13"/>
      <c r="F39" s="4"/>
      <c r="G39" s="2">
        <f t="shared" si="0"/>
        <v>0</v>
      </c>
      <c r="H39" s="15"/>
      <c r="I39" s="154"/>
      <c r="J39" s="155"/>
      <c r="K39" s="155"/>
      <c r="L39" s="156"/>
    </row>
    <row r="40" spans="1:19" ht="12.75" customHeight="1" x14ac:dyDescent="0.35">
      <c r="A40" s="202" t="str">
        <f>'Proto Spec'!A40</f>
        <v>1st Button Position from Neck Seam</v>
      </c>
      <c r="B40" s="202"/>
      <c r="C40" s="202"/>
      <c r="D40" s="202"/>
      <c r="E40" s="13"/>
      <c r="F40" s="4"/>
      <c r="G40" s="2">
        <f t="shared" si="0"/>
        <v>0</v>
      </c>
      <c r="H40" s="15"/>
      <c r="I40" s="154"/>
      <c r="J40" s="155"/>
      <c r="K40" s="155"/>
      <c r="L40" s="156"/>
    </row>
    <row r="41" spans="1:19" ht="12.75" customHeight="1" x14ac:dyDescent="0.35">
      <c r="A41" s="202" t="str">
        <f>'Proto Spec'!A41</f>
        <v>Button Spacing</v>
      </c>
      <c r="B41" s="202"/>
      <c r="C41" s="202"/>
      <c r="D41" s="202"/>
      <c r="E41" s="13"/>
      <c r="F41" s="4"/>
      <c r="G41" s="2">
        <f t="shared" si="0"/>
        <v>0</v>
      </c>
      <c r="H41" s="15"/>
      <c r="I41" s="154"/>
      <c r="J41" s="155"/>
      <c r="K41" s="155"/>
      <c r="L41" s="156"/>
    </row>
    <row r="42" spans="1:19" ht="12.75" customHeight="1" x14ac:dyDescent="0.35">
      <c r="A42" s="202" t="str">
        <f>'Proto Spec'!A42</f>
        <v>Collar Name</v>
      </c>
      <c r="B42" s="202"/>
      <c r="C42" s="202"/>
      <c r="D42" s="202"/>
      <c r="E42" s="13"/>
      <c r="F42" s="4"/>
      <c r="G42" s="2">
        <f t="shared" si="0"/>
        <v>0</v>
      </c>
      <c r="H42" s="15"/>
      <c r="I42" s="154"/>
      <c r="J42" s="155"/>
      <c r="K42" s="155"/>
      <c r="L42" s="156"/>
    </row>
    <row r="43" spans="1:19" ht="12.75" customHeight="1" x14ac:dyDescent="0.35">
      <c r="A43" s="202" t="str">
        <f>'Proto Spec'!A43</f>
        <v>Collar Stand Depth @ CB</v>
      </c>
      <c r="B43" s="202"/>
      <c r="C43" s="202"/>
      <c r="D43" s="202"/>
      <c r="E43" s="13"/>
      <c r="F43" s="4"/>
      <c r="G43" s="2">
        <f t="shared" si="0"/>
        <v>0</v>
      </c>
      <c r="H43" s="15"/>
      <c r="I43" s="154"/>
      <c r="J43" s="155"/>
      <c r="K43" s="155"/>
      <c r="L43" s="156"/>
    </row>
    <row r="44" spans="1:19" ht="12.75" customHeight="1" x14ac:dyDescent="0.35">
      <c r="A44" s="202" t="str">
        <f>'Proto Spec'!A44</f>
        <v>Collar Depth @ CB</v>
      </c>
      <c r="B44" s="202"/>
      <c r="C44" s="202"/>
      <c r="D44" s="202"/>
      <c r="E44" s="13"/>
      <c r="F44" s="4"/>
      <c r="G44" s="2">
        <f t="shared" si="0"/>
        <v>0</v>
      </c>
      <c r="H44" s="15"/>
      <c r="I44" s="154"/>
      <c r="J44" s="155"/>
      <c r="K44" s="155"/>
      <c r="L44" s="156"/>
    </row>
    <row r="45" spans="1:19" ht="12.75" customHeight="1" x14ac:dyDescent="0.35">
      <c r="A45" s="202" t="str">
        <f>'Proto Spec'!A45</f>
        <v>Collar Point Length</v>
      </c>
      <c r="B45" s="202"/>
      <c r="C45" s="202"/>
      <c r="D45" s="202"/>
      <c r="E45" s="13"/>
      <c r="F45" s="4"/>
      <c r="G45" s="2">
        <f t="shared" si="0"/>
        <v>0</v>
      </c>
      <c r="H45" s="15"/>
      <c r="I45" s="154"/>
      <c r="J45" s="155"/>
      <c r="K45" s="155"/>
      <c r="L45" s="156"/>
    </row>
    <row r="46" spans="1:19" ht="12.75" customHeight="1" x14ac:dyDescent="0.35">
      <c r="A46" s="202" t="str">
        <f>'Proto Spec'!A46</f>
        <v>Collar Stand Depth @ CF</v>
      </c>
      <c r="B46" s="202"/>
      <c r="C46" s="202"/>
      <c r="D46" s="202"/>
      <c r="E46" s="13"/>
      <c r="F46" s="4"/>
      <c r="G46" s="2">
        <f t="shared" ref="G46:G48" si="5">F46-E46</f>
        <v>0</v>
      </c>
      <c r="H46" s="15"/>
      <c r="I46" s="154"/>
      <c r="J46" s="155"/>
      <c r="K46" s="155"/>
      <c r="L46" s="156"/>
    </row>
    <row r="47" spans="1:19" ht="12.75" customHeight="1" x14ac:dyDescent="0.35">
      <c r="A47" s="202" t="str">
        <f>'Proto Spec'!A47</f>
        <v>Collar Circ - Centre Button to Centre Buttonhole</v>
      </c>
      <c r="B47" s="202"/>
      <c r="C47" s="202"/>
      <c r="D47" s="202"/>
      <c r="E47" s="13"/>
      <c r="F47" s="4"/>
      <c r="G47" s="2">
        <f t="shared" si="5"/>
        <v>0</v>
      </c>
      <c r="H47" s="15"/>
      <c r="I47" s="154"/>
      <c r="J47" s="155"/>
      <c r="K47" s="155"/>
      <c r="L47" s="156"/>
    </row>
    <row r="48" spans="1:19" ht="12.75" customHeight="1" x14ac:dyDescent="0.35">
      <c r="A48" s="202" t="str">
        <f>'Proto Spec'!A48</f>
        <v>Collar Circ - at Leaf Edge</v>
      </c>
      <c r="B48" s="202"/>
      <c r="C48" s="202"/>
      <c r="D48" s="202"/>
      <c r="E48" s="13"/>
      <c r="F48" s="4"/>
      <c r="G48" s="2">
        <f t="shared" si="5"/>
        <v>0</v>
      </c>
      <c r="H48" s="15"/>
      <c r="I48" s="154"/>
      <c r="J48" s="155"/>
      <c r="K48" s="155"/>
      <c r="L48" s="156"/>
    </row>
    <row r="49" spans="1:12" ht="12.75" customHeight="1" x14ac:dyDescent="0.35">
      <c r="A49" s="202" t="str">
        <f>'Proto Spec'!A49</f>
        <v>Pocket Position from SNP</v>
      </c>
      <c r="B49" s="202"/>
      <c r="C49" s="202"/>
      <c r="D49" s="202"/>
      <c r="E49" s="13"/>
      <c r="F49" s="4"/>
      <c r="G49" s="2">
        <f t="shared" si="0"/>
        <v>0</v>
      </c>
      <c r="H49" s="15"/>
      <c r="I49" s="154"/>
      <c r="J49" s="155"/>
      <c r="K49" s="155"/>
      <c r="L49" s="156"/>
    </row>
    <row r="50" spans="1:12" ht="12.75" customHeight="1" x14ac:dyDescent="0.35">
      <c r="A50" s="202" t="str">
        <f>'Proto Spec'!A50</f>
        <v>Pocket Position from CF</v>
      </c>
      <c r="B50" s="202"/>
      <c r="C50" s="202"/>
      <c r="D50" s="202"/>
      <c r="E50" s="13"/>
      <c r="F50" s="4"/>
      <c r="G50" s="2">
        <f t="shared" si="0"/>
        <v>0</v>
      </c>
      <c r="H50" s="15"/>
      <c r="I50" s="154"/>
      <c r="J50" s="155"/>
      <c r="K50" s="155"/>
      <c r="L50" s="156"/>
    </row>
    <row r="51" spans="1:12" ht="12.75" customHeight="1" x14ac:dyDescent="0.35">
      <c r="A51" s="202" t="str">
        <f>'Proto Spec'!A51</f>
        <v>Pocket Width</v>
      </c>
      <c r="B51" s="202"/>
      <c r="C51" s="202"/>
      <c r="D51" s="202"/>
      <c r="E51" s="13"/>
      <c r="F51" s="4"/>
      <c r="G51" s="2">
        <f t="shared" si="0"/>
        <v>0</v>
      </c>
      <c r="H51" s="15"/>
      <c r="I51" s="154"/>
      <c r="J51" s="155"/>
      <c r="K51" s="155"/>
      <c r="L51" s="156"/>
    </row>
    <row r="52" spans="1:12" ht="12.75" customHeight="1" x14ac:dyDescent="0.35">
      <c r="A52" s="202" t="str">
        <f>'Proto Spec'!A52</f>
        <v>Pocket Depth</v>
      </c>
      <c r="B52" s="202"/>
      <c r="C52" s="202"/>
      <c r="D52" s="202"/>
      <c r="E52" s="13"/>
      <c r="F52" s="4"/>
      <c r="G52" s="2">
        <f t="shared" si="0"/>
        <v>0</v>
      </c>
      <c r="H52" s="15"/>
      <c r="I52" s="154"/>
      <c r="J52" s="155"/>
      <c r="K52" s="155"/>
      <c r="L52" s="156"/>
    </row>
    <row r="53" spans="1:12" ht="12.75" customHeight="1" x14ac:dyDescent="0.35">
      <c r="A53" s="202" t="str">
        <f>'Proto Spec'!A53</f>
        <v>Pocket Trim Depth</v>
      </c>
      <c r="B53" s="202"/>
      <c r="C53" s="202"/>
      <c r="D53" s="202"/>
      <c r="E53" s="13"/>
      <c r="F53" s="4"/>
      <c r="G53" s="2">
        <f t="shared" si="0"/>
        <v>0</v>
      </c>
      <c r="H53" s="15"/>
      <c r="I53" s="154"/>
      <c r="J53" s="155"/>
      <c r="K53" s="155"/>
      <c r="L53" s="156"/>
    </row>
    <row r="54" spans="1:12" ht="12.75" customHeight="1" x14ac:dyDescent="0.35">
      <c r="A54" s="202" t="str">
        <f>'Proto Spec'!A54</f>
        <v>Side Seam Split</v>
      </c>
      <c r="B54" s="202"/>
      <c r="C54" s="202"/>
      <c r="D54" s="202"/>
      <c r="E54" s="13"/>
      <c r="F54" s="4"/>
      <c r="G54" s="2">
        <f t="shared" si="0"/>
        <v>0</v>
      </c>
      <c r="H54" s="15"/>
      <c r="I54" s="154"/>
      <c r="J54" s="155"/>
      <c r="K54" s="155"/>
      <c r="L54" s="156"/>
    </row>
    <row r="55" spans="1:12" ht="12.75" customHeight="1" x14ac:dyDescent="0.35">
      <c r="A55" s="202" t="str">
        <f>'Proto Spec'!A55</f>
        <v>Back Dart Length</v>
      </c>
      <c r="B55" s="202"/>
      <c r="C55" s="202"/>
      <c r="D55" s="202"/>
      <c r="E55" s="13"/>
      <c r="F55" s="4"/>
      <c r="G55" s="2">
        <f t="shared" si="0"/>
        <v>0</v>
      </c>
      <c r="H55" s="15"/>
      <c r="I55" s="154"/>
      <c r="J55" s="155"/>
      <c r="K55" s="155"/>
      <c r="L55" s="156"/>
    </row>
    <row r="56" spans="1:12" ht="12.75" customHeight="1" x14ac:dyDescent="0.35">
      <c r="A56" s="202" t="str">
        <f>'Proto Spec'!A56</f>
        <v>Front Dart Length</v>
      </c>
      <c r="B56" s="202"/>
      <c r="C56" s="202"/>
      <c r="D56" s="202"/>
      <c r="E56" s="13"/>
      <c r="F56" s="4"/>
      <c r="G56" s="2">
        <f t="shared" si="0"/>
        <v>0</v>
      </c>
      <c r="H56" s="15"/>
      <c r="I56" s="154"/>
      <c r="J56" s="155"/>
      <c r="K56" s="155"/>
      <c r="L56" s="156"/>
    </row>
    <row r="57" spans="1:12" ht="12.75" customHeight="1" x14ac:dyDescent="0.35">
      <c r="A57" s="202">
        <f>'Proto Spec'!A57</f>
        <v>0</v>
      </c>
      <c r="B57" s="202"/>
      <c r="C57" s="202"/>
      <c r="D57" s="202"/>
      <c r="E57" s="13"/>
      <c r="F57" s="4"/>
      <c r="G57" s="2">
        <f t="shared" si="0"/>
        <v>0</v>
      </c>
      <c r="H57" s="15"/>
      <c r="I57" s="154"/>
      <c r="J57" s="155"/>
      <c r="K57" s="155"/>
      <c r="L57" s="156"/>
    </row>
    <row r="58" spans="1:12" ht="12.75" customHeight="1" x14ac:dyDescent="0.35">
      <c r="A58" s="202">
        <f>'Proto Spec'!A58</f>
        <v>0</v>
      </c>
      <c r="B58" s="202"/>
      <c r="C58" s="202"/>
      <c r="D58" s="202"/>
      <c r="E58" s="13"/>
      <c r="F58" s="4"/>
      <c r="G58" s="2">
        <f t="shared" si="0"/>
        <v>0</v>
      </c>
      <c r="H58" s="15"/>
      <c r="I58" s="154"/>
      <c r="J58" s="155"/>
      <c r="K58" s="155"/>
      <c r="L58" s="156"/>
    </row>
  </sheetData>
  <mergeCells count="116">
    <mergeCell ref="I34:L34"/>
    <mergeCell ref="I36:L36"/>
    <mergeCell ref="I37:L37"/>
    <mergeCell ref="A57:D57"/>
    <mergeCell ref="I38:L38"/>
    <mergeCell ref="I39:L39"/>
    <mergeCell ref="I40:L40"/>
    <mergeCell ref="I41:L41"/>
    <mergeCell ref="A48:D48"/>
    <mergeCell ref="A42:D42"/>
    <mergeCell ref="A39:D39"/>
    <mergeCell ref="A35:D35"/>
    <mergeCell ref="I35:L35"/>
    <mergeCell ref="A37:D37"/>
    <mergeCell ref="A41:D41"/>
    <mergeCell ref="A40:D40"/>
    <mergeCell ref="A44:D44"/>
    <mergeCell ref="A45:D45"/>
    <mergeCell ref="I42:L42"/>
    <mergeCell ref="I43:L43"/>
    <mergeCell ref="I44:L44"/>
    <mergeCell ref="I45:L45"/>
    <mergeCell ref="I46:L46"/>
    <mergeCell ref="I47:L47"/>
    <mergeCell ref="I58:L58"/>
    <mergeCell ref="I56:L56"/>
    <mergeCell ref="I57:L57"/>
    <mergeCell ref="A58:D58"/>
    <mergeCell ref="A56:D56"/>
    <mergeCell ref="A49:D49"/>
    <mergeCell ref="A50:D50"/>
    <mergeCell ref="A51:D51"/>
    <mergeCell ref="A52:D52"/>
    <mergeCell ref="A54:D54"/>
    <mergeCell ref="A55:D55"/>
    <mergeCell ref="A53:D53"/>
    <mergeCell ref="I50:L50"/>
    <mergeCell ref="I51:L51"/>
    <mergeCell ref="I52:L52"/>
    <mergeCell ref="I53:L53"/>
    <mergeCell ref="I54:L54"/>
    <mergeCell ref="I55:L55"/>
    <mergeCell ref="I48:L48"/>
    <mergeCell ref="I49:L49"/>
    <mergeCell ref="A6:D6"/>
    <mergeCell ref="A25:D25"/>
    <mergeCell ref="A27:D27"/>
    <mergeCell ref="A8:D8"/>
    <mergeCell ref="A9:D9"/>
    <mergeCell ref="A10:D10"/>
    <mergeCell ref="A11:D11"/>
    <mergeCell ref="A18:D18"/>
    <mergeCell ref="A19:D19"/>
    <mergeCell ref="A16:D16"/>
    <mergeCell ref="A13:D13"/>
    <mergeCell ref="A14:D14"/>
    <mergeCell ref="A15:D15"/>
    <mergeCell ref="A21:D21"/>
    <mergeCell ref="A20:D20"/>
    <mergeCell ref="I22:L22"/>
    <mergeCell ref="I23:L23"/>
    <mergeCell ref="I25:L25"/>
    <mergeCell ref="I26:L26"/>
    <mergeCell ref="I27:L27"/>
    <mergeCell ref="I28:L28"/>
    <mergeCell ref="I14:L14"/>
    <mergeCell ref="I15:L15"/>
    <mergeCell ref="I16:L16"/>
    <mergeCell ref="I29:L29"/>
    <mergeCell ref="I30:L30"/>
    <mergeCell ref="I31:L31"/>
    <mergeCell ref="I32:L32"/>
    <mergeCell ref="I33:L33"/>
    <mergeCell ref="I11:L11"/>
    <mergeCell ref="I12:L12"/>
    <mergeCell ref="I13:L13"/>
    <mergeCell ref="A47:D47"/>
    <mergeCell ref="A46:D46"/>
    <mergeCell ref="A33:D33"/>
    <mergeCell ref="A36:D36"/>
    <mergeCell ref="A38:D38"/>
    <mergeCell ref="A34:D34"/>
    <mergeCell ref="A12:D12"/>
    <mergeCell ref="A17:D17"/>
    <mergeCell ref="A23:D23"/>
    <mergeCell ref="A31:D31"/>
    <mergeCell ref="A32:D32"/>
    <mergeCell ref="A30:D30"/>
    <mergeCell ref="A26:D26"/>
    <mergeCell ref="A29:D29"/>
    <mergeCell ref="A43:D43"/>
    <mergeCell ref="A28:D28"/>
    <mergeCell ref="I6:L6"/>
    <mergeCell ref="A24:D24"/>
    <mergeCell ref="I24:L24"/>
    <mergeCell ref="B1:D1"/>
    <mergeCell ref="F1:H1"/>
    <mergeCell ref="J1:L1"/>
    <mergeCell ref="B2:D2"/>
    <mergeCell ref="F2:H2"/>
    <mergeCell ref="J2:L2"/>
    <mergeCell ref="B3:D3"/>
    <mergeCell ref="F3:H3"/>
    <mergeCell ref="J3:L3"/>
    <mergeCell ref="A22:D22"/>
    <mergeCell ref="A4:L4"/>
    <mergeCell ref="A5:D5"/>
    <mergeCell ref="A7:D7"/>
    <mergeCell ref="I5:L5"/>
    <mergeCell ref="I7:L7"/>
    <mergeCell ref="I8:L8"/>
    <mergeCell ref="I9:L9"/>
    <mergeCell ref="I10:L10"/>
    <mergeCell ref="I17:L17"/>
    <mergeCell ref="I18:L18"/>
    <mergeCell ref="I19:L19"/>
  </mergeCells>
  <conditionalFormatting sqref="K3:L3">
    <cfRule type="containsText" dxfId="10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</sheetPr>
  <dimension ref="A1:Q63"/>
  <sheetViews>
    <sheetView showZeros="0" view="pageBreakPreview" topLeftCell="A19" zoomScaleNormal="115" zoomScaleSheetLayoutView="100" workbookViewId="0">
      <selection activeCell="A46" sqref="A46:L46"/>
    </sheetView>
  </sheetViews>
  <sheetFormatPr defaultColWidth="6" defaultRowHeight="12.75" customHeight="1" x14ac:dyDescent="0.25"/>
  <cols>
    <col min="1" max="1" width="10.81640625" style="1" customWidth="1"/>
    <col min="2" max="4" width="7.453125" style="1" customWidth="1"/>
    <col min="5" max="5" width="10.1796875" style="1" customWidth="1"/>
    <col min="6" max="8" width="6.81640625" style="1" customWidth="1"/>
    <col min="9" max="9" width="9.1796875" style="1" customWidth="1"/>
    <col min="10" max="12" width="6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35">
      <c r="A1" s="84" t="s">
        <v>38</v>
      </c>
      <c r="B1" s="128">
        <f>'Design Front Sheet '!B3:D3</f>
        <v>0</v>
      </c>
      <c r="C1" s="128"/>
      <c r="D1" s="131"/>
      <c r="E1" s="84" t="s">
        <v>18</v>
      </c>
      <c r="F1" s="128">
        <f>'Design Front Sheet '!F3:H3</f>
        <v>0</v>
      </c>
      <c r="G1" s="129"/>
      <c r="H1" s="130"/>
      <c r="I1" s="84" t="s">
        <v>17</v>
      </c>
      <c r="J1" s="142">
        <f>'Design Front Sheet '!J3</f>
        <v>0</v>
      </c>
      <c r="K1" s="142"/>
      <c r="L1" s="143"/>
    </row>
    <row r="2" spans="1:17" ht="12.75" customHeight="1" x14ac:dyDescent="0.35">
      <c r="A2" s="85" t="s">
        <v>36</v>
      </c>
      <c r="B2" s="128" t="str">
        <f>'Design Front Sheet '!B4:D4</f>
        <v xml:space="preserve">BRADLEY </v>
      </c>
      <c r="C2" s="128"/>
      <c r="D2" s="131"/>
      <c r="E2" s="85" t="s">
        <v>15</v>
      </c>
      <c r="F2" s="128">
        <f>'Design Front Sheet '!F4:H4</f>
        <v>0</v>
      </c>
      <c r="G2" s="129"/>
      <c r="H2" s="130"/>
      <c r="I2" s="85" t="s">
        <v>39</v>
      </c>
      <c r="J2" s="142">
        <f>'Design Front Sheet '!J4:L4</f>
        <v>0</v>
      </c>
      <c r="K2" s="142"/>
      <c r="L2" s="143"/>
    </row>
    <row r="3" spans="1:17" ht="12.75" customHeight="1" x14ac:dyDescent="0.35">
      <c r="A3" s="86" t="s">
        <v>37</v>
      </c>
      <c r="B3" s="128" t="str">
        <f>'Design Front Sheet '!B5:D5</f>
        <v xml:space="preserve">INTERLOCK T-SHIRT </v>
      </c>
      <c r="C3" s="128"/>
      <c r="D3" s="131"/>
      <c r="E3" s="86" t="s">
        <v>16</v>
      </c>
      <c r="F3" s="128" t="str">
        <f>'Design Front Sheet '!F5:H5</f>
        <v>REGULAR CREW</v>
      </c>
      <c r="G3" s="129"/>
      <c r="H3" s="130"/>
      <c r="I3" s="86" t="s">
        <v>40</v>
      </c>
      <c r="J3" s="188" t="s">
        <v>124</v>
      </c>
      <c r="K3" s="188"/>
      <c r="L3" s="189"/>
    </row>
    <row r="4" spans="1:17" ht="12.75" customHeight="1" x14ac:dyDescent="0.25">
      <c r="A4" s="213" t="s">
        <v>48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5"/>
    </row>
    <row r="5" spans="1:17" ht="12.75" customHeight="1" x14ac:dyDescent="0.25">
      <c r="A5" s="195" t="s">
        <v>12</v>
      </c>
      <c r="B5" s="196"/>
      <c r="C5" s="197" t="s">
        <v>125</v>
      </c>
      <c r="D5" s="197"/>
      <c r="E5" s="197"/>
      <c r="F5" s="197"/>
      <c r="G5" s="197"/>
      <c r="H5" s="197"/>
      <c r="I5" s="197"/>
      <c r="J5" s="197"/>
      <c r="K5" s="197"/>
      <c r="L5" s="198"/>
    </row>
    <row r="6" spans="1:17" ht="12.75" customHeight="1" x14ac:dyDescent="0.25">
      <c r="A6" s="195" t="s">
        <v>13</v>
      </c>
      <c r="B6" s="196"/>
      <c r="C6" s="199" t="s">
        <v>117</v>
      </c>
      <c r="D6" s="199"/>
      <c r="E6" s="199"/>
      <c r="F6" s="199"/>
      <c r="G6" s="199"/>
      <c r="H6" s="199"/>
      <c r="I6" s="199"/>
      <c r="J6" s="199"/>
      <c r="K6" s="199"/>
      <c r="L6" s="200"/>
    </row>
    <row r="7" spans="1:17" ht="14.15" customHeight="1" x14ac:dyDescent="0.35">
      <c r="A7" s="218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20"/>
    </row>
    <row r="8" spans="1:17" ht="12.75" customHeight="1" x14ac:dyDescent="0.3">
      <c r="A8" s="216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217"/>
    </row>
    <row r="9" spans="1:17" ht="12.75" customHeight="1" x14ac:dyDescent="0.3">
      <c r="A9" s="216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217"/>
    </row>
    <row r="10" spans="1:17" ht="12.75" customHeight="1" x14ac:dyDescent="0.3">
      <c r="A10" s="216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217"/>
    </row>
    <row r="11" spans="1:17" ht="12.75" customHeight="1" x14ac:dyDescent="0.3">
      <c r="A11" s="216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217"/>
    </row>
    <row r="12" spans="1:17" ht="12.75" customHeight="1" x14ac:dyDescent="0.3">
      <c r="A12" s="216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217"/>
    </row>
    <row r="13" spans="1:17" ht="12.75" customHeight="1" x14ac:dyDescent="0.3">
      <c r="A13" s="216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217"/>
    </row>
    <row r="14" spans="1:17" ht="12.75" customHeight="1" x14ac:dyDescent="0.3">
      <c r="A14" s="216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217"/>
      <c r="Q14" s="7"/>
    </row>
    <row r="15" spans="1:17" ht="12.75" customHeight="1" x14ac:dyDescent="0.3">
      <c r="A15" s="216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217"/>
    </row>
    <row r="16" spans="1:17" ht="12.75" customHeight="1" x14ac:dyDescent="0.3">
      <c r="A16" s="216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217"/>
    </row>
    <row r="17" spans="1:12" ht="12.75" customHeight="1" x14ac:dyDescent="0.3">
      <c r="A17" s="216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217"/>
    </row>
    <row r="18" spans="1:12" ht="12.75" customHeight="1" x14ac:dyDescent="0.3">
      <c r="A18" s="216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217"/>
    </row>
    <row r="19" spans="1:12" ht="12.75" customHeight="1" x14ac:dyDescent="0.3">
      <c r="A19" s="216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217"/>
    </row>
    <row r="20" spans="1:12" ht="12.75" customHeight="1" x14ac:dyDescent="0.3">
      <c r="A20" s="216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217"/>
    </row>
    <row r="21" spans="1:12" ht="12.75" customHeight="1" x14ac:dyDescent="0.3">
      <c r="A21" s="216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217"/>
    </row>
    <row r="22" spans="1:12" ht="12.75" customHeight="1" x14ac:dyDescent="0.3">
      <c r="A22" s="216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217"/>
    </row>
    <row r="23" spans="1:12" ht="12.75" customHeight="1" x14ac:dyDescent="0.3">
      <c r="A23" s="216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217"/>
    </row>
    <row r="24" spans="1:12" ht="12.75" customHeight="1" x14ac:dyDescent="0.3">
      <c r="A24" s="216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217"/>
    </row>
    <row r="25" spans="1:12" ht="12.75" customHeight="1" x14ac:dyDescent="0.3">
      <c r="A25" s="216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217"/>
    </row>
    <row r="26" spans="1:12" ht="12.75" customHeight="1" x14ac:dyDescent="0.3">
      <c r="A26" s="216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217"/>
    </row>
    <row r="27" spans="1:12" ht="12.75" customHeight="1" x14ac:dyDescent="0.3">
      <c r="A27" s="221" t="s">
        <v>126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222"/>
    </row>
    <row r="28" spans="1:12" ht="28" customHeight="1" x14ac:dyDescent="0.3">
      <c r="A28" s="216" t="s">
        <v>127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217"/>
    </row>
    <row r="29" spans="1:12" ht="12.75" customHeight="1" x14ac:dyDescent="0.3">
      <c r="A29" s="216" t="s">
        <v>128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217"/>
    </row>
    <row r="30" spans="1:12" ht="12.75" customHeight="1" x14ac:dyDescent="0.3">
      <c r="A30" s="216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217"/>
    </row>
    <row r="31" spans="1:12" ht="12.75" customHeight="1" x14ac:dyDescent="0.3">
      <c r="A31" s="216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217"/>
    </row>
    <row r="32" spans="1:12" ht="12.75" customHeight="1" x14ac:dyDescent="0.3">
      <c r="A32" s="221" t="s">
        <v>45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222"/>
    </row>
    <row r="33" spans="1:12" ht="12.75" customHeight="1" x14ac:dyDescent="0.3">
      <c r="A33" s="216" t="s">
        <v>129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217"/>
    </row>
    <row r="34" spans="1:12" ht="12.75" customHeight="1" x14ac:dyDescent="0.3">
      <c r="A34" s="216" t="s">
        <v>130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217"/>
    </row>
    <row r="35" spans="1:12" ht="12.75" customHeight="1" x14ac:dyDescent="0.3">
      <c r="A35" s="193" t="s">
        <v>131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</row>
    <row r="36" spans="1:12" ht="12.75" customHeight="1" x14ac:dyDescent="0.3">
      <c r="A36" s="216" t="s">
        <v>132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217"/>
    </row>
    <row r="37" spans="1:12" ht="12.75" customHeight="1" x14ac:dyDescent="0.3">
      <c r="A37" s="216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217"/>
    </row>
    <row r="38" spans="1:12" ht="12.75" customHeight="1" x14ac:dyDescent="0.3">
      <c r="A38" s="216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217"/>
    </row>
    <row r="39" spans="1:12" ht="12.75" customHeight="1" x14ac:dyDescent="0.3">
      <c r="A39" s="216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217"/>
    </row>
    <row r="40" spans="1:12" ht="12.75" customHeight="1" x14ac:dyDescent="0.3">
      <c r="A40" s="216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217"/>
    </row>
    <row r="41" spans="1:12" ht="12.75" customHeight="1" x14ac:dyDescent="0.3">
      <c r="A41" s="216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217"/>
    </row>
    <row r="42" spans="1:12" ht="12.75" customHeight="1" x14ac:dyDescent="0.3">
      <c r="A42" s="216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217"/>
    </row>
    <row r="43" spans="1:12" ht="12.75" customHeight="1" x14ac:dyDescent="0.3">
      <c r="A43" s="216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217"/>
    </row>
    <row r="44" spans="1:12" ht="12.75" customHeight="1" x14ac:dyDescent="0.3">
      <c r="A44" s="216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217"/>
    </row>
    <row r="45" spans="1:12" ht="12.75" customHeight="1" x14ac:dyDescent="0.3">
      <c r="A45" s="216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217"/>
    </row>
    <row r="46" spans="1:12" ht="12.75" customHeight="1" x14ac:dyDescent="0.3">
      <c r="A46" s="216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217"/>
    </row>
    <row r="47" spans="1:12" ht="12.75" customHeight="1" x14ac:dyDescent="0.3">
      <c r="A47" s="216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217"/>
    </row>
    <row r="48" spans="1:12" ht="12.75" customHeight="1" x14ac:dyDescent="0.3">
      <c r="A48" s="216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217"/>
    </row>
    <row r="49" spans="1:12" ht="12.75" customHeight="1" x14ac:dyDescent="0.3">
      <c r="A49" s="216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217"/>
    </row>
    <row r="50" spans="1:12" ht="12.75" customHeight="1" x14ac:dyDescent="0.3">
      <c r="A50" s="216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217"/>
    </row>
    <row r="51" spans="1:12" ht="12.75" customHeight="1" x14ac:dyDescent="0.3">
      <c r="A51" s="216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217"/>
    </row>
    <row r="52" spans="1:12" ht="12.75" customHeight="1" x14ac:dyDescent="0.3">
      <c r="A52" s="216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217"/>
    </row>
    <row r="53" spans="1:12" ht="12.75" customHeight="1" x14ac:dyDescent="0.3">
      <c r="A53" s="216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217"/>
    </row>
    <row r="54" spans="1:12" ht="12.75" customHeight="1" x14ac:dyDescent="0.3">
      <c r="A54" s="216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217"/>
    </row>
    <row r="55" spans="1:12" ht="12.75" customHeight="1" x14ac:dyDescent="0.3">
      <c r="A55" s="216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217"/>
    </row>
    <row r="56" spans="1:12" ht="12.75" customHeight="1" x14ac:dyDescent="0.3">
      <c r="A56" s="216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217"/>
    </row>
    <row r="57" spans="1:12" ht="12.75" customHeight="1" x14ac:dyDescent="0.3">
      <c r="A57" s="216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217"/>
    </row>
    <row r="58" spans="1:12" ht="12.75" customHeight="1" x14ac:dyDescent="0.3">
      <c r="A58" s="216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217"/>
    </row>
    <row r="59" spans="1:12" ht="12.75" customHeight="1" x14ac:dyDescent="0.3">
      <c r="A59" s="216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217"/>
    </row>
    <row r="60" spans="1:12" ht="12.75" customHeight="1" x14ac:dyDescent="0.3">
      <c r="A60" s="216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217"/>
    </row>
    <row r="61" spans="1:12" ht="12.75" customHeight="1" x14ac:dyDescent="0.3">
      <c r="A61" s="216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217"/>
    </row>
    <row r="62" spans="1:12" ht="12.75" customHeight="1" x14ac:dyDescent="0.3">
      <c r="A62" s="216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217"/>
    </row>
    <row r="63" spans="1:12" ht="12.75" customHeight="1" x14ac:dyDescent="0.3">
      <c r="A63" s="216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217"/>
    </row>
  </sheetData>
  <mergeCells count="71">
    <mergeCell ref="A54:L54"/>
    <mergeCell ref="A55:L55"/>
    <mergeCell ref="A56:L56"/>
    <mergeCell ref="A57:L57"/>
    <mergeCell ref="A63:L63"/>
    <mergeCell ref="A58:L58"/>
    <mergeCell ref="A59:L59"/>
    <mergeCell ref="A60:L60"/>
    <mergeCell ref="A61:L61"/>
    <mergeCell ref="A62:L62"/>
    <mergeCell ref="A49:L49"/>
    <mergeCell ref="A50:L50"/>
    <mergeCell ref="A51:L51"/>
    <mergeCell ref="A52:L52"/>
    <mergeCell ref="A53:L53"/>
    <mergeCell ref="A44:L44"/>
    <mergeCell ref="A45:L45"/>
    <mergeCell ref="A46:L46"/>
    <mergeCell ref="A47:L47"/>
    <mergeCell ref="A48:L48"/>
    <mergeCell ref="A39:L39"/>
    <mergeCell ref="A40:L40"/>
    <mergeCell ref="A41:L41"/>
    <mergeCell ref="A42:L42"/>
    <mergeCell ref="A43:L43"/>
    <mergeCell ref="A34:L34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A24:L24"/>
    <mergeCell ref="A25:L25"/>
    <mergeCell ref="A26:L26"/>
    <mergeCell ref="A27:L27"/>
    <mergeCell ref="A28:L28"/>
    <mergeCell ref="A19:L19"/>
    <mergeCell ref="A20:L20"/>
    <mergeCell ref="A21:L21"/>
    <mergeCell ref="A22:L22"/>
    <mergeCell ref="A23:L23"/>
    <mergeCell ref="A18:L18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</mergeCells>
  <conditionalFormatting sqref="K3:L3">
    <cfRule type="containsText" dxfId="9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26" max="16383" man="1"/>
  </rowBreaks>
  <customProperties>
    <customPr name="layoutContexts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1"/>
  </sheetPr>
  <dimension ref="A1:Q129"/>
  <sheetViews>
    <sheetView showZeros="0" view="pageBreakPreview" zoomScale="92" zoomScaleNormal="115" zoomScaleSheetLayoutView="92" workbookViewId="0">
      <selection activeCell="P33" sqref="P33"/>
    </sheetView>
  </sheetViews>
  <sheetFormatPr defaultColWidth="6" defaultRowHeight="12.75" customHeight="1" x14ac:dyDescent="0.25"/>
  <cols>
    <col min="1" max="1" width="13.1796875" style="1" customWidth="1"/>
    <col min="2" max="4" width="7.54296875" style="1" customWidth="1"/>
    <col min="5" max="5" width="10.1796875" style="1" customWidth="1"/>
    <col min="6" max="8" width="7.1796875" style="1" customWidth="1"/>
    <col min="9" max="9" width="8.81640625" style="1" customWidth="1"/>
    <col min="10" max="12" width="5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35">
      <c r="A1" s="84" t="s">
        <v>38</v>
      </c>
      <c r="B1" s="128">
        <f>'Design Front Sheet '!B3:D3</f>
        <v>0</v>
      </c>
      <c r="C1" s="128"/>
      <c r="D1" s="131"/>
      <c r="E1" s="84" t="s">
        <v>18</v>
      </c>
      <c r="F1" s="128">
        <f>'Design Front Sheet '!F3:H3</f>
        <v>0</v>
      </c>
      <c r="G1" s="129"/>
      <c r="H1" s="130"/>
      <c r="I1" s="84" t="s">
        <v>17</v>
      </c>
      <c r="J1" s="142">
        <f>'Design Front Sheet '!J3</f>
        <v>0</v>
      </c>
      <c r="K1" s="142"/>
      <c r="L1" s="143"/>
    </row>
    <row r="2" spans="1:17" ht="12.75" customHeight="1" x14ac:dyDescent="0.35">
      <c r="A2" s="85" t="s">
        <v>36</v>
      </c>
      <c r="B2" s="128" t="str">
        <f>'Design Front Sheet '!B4:D4</f>
        <v xml:space="preserve">BRADLEY </v>
      </c>
      <c r="C2" s="128"/>
      <c r="D2" s="131"/>
      <c r="E2" s="85" t="s">
        <v>15</v>
      </c>
      <c r="F2" s="128">
        <f>'Design Front Sheet '!F4:H4</f>
        <v>0</v>
      </c>
      <c r="G2" s="129"/>
      <c r="H2" s="130"/>
      <c r="I2" s="85" t="s">
        <v>39</v>
      </c>
      <c r="J2" s="142">
        <f>'Design Front Sheet '!J4:L4</f>
        <v>0</v>
      </c>
      <c r="K2" s="142"/>
      <c r="L2" s="143"/>
    </row>
    <row r="3" spans="1:17" ht="12.75" customHeight="1" x14ac:dyDescent="0.35">
      <c r="A3" s="86" t="s">
        <v>37</v>
      </c>
      <c r="B3" s="128" t="str">
        <f>'Design Front Sheet '!B5:D5</f>
        <v xml:space="preserve">INTERLOCK T-SHIRT </v>
      </c>
      <c r="C3" s="128"/>
      <c r="D3" s="131"/>
      <c r="E3" s="86" t="s">
        <v>16</v>
      </c>
      <c r="F3" s="128" t="str">
        <f>'Design Front Sheet '!F5:H5</f>
        <v>REGULAR CREW</v>
      </c>
      <c r="G3" s="129"/>
      <c r="H3" s="130"/>
      <c r="I3" s="86" t="s">
        <v>40</v>
      </c>
      <c r="J3" s="188" t="s">
        <v>137</v>
      </c>
      <c r="K3" s="188"/>
      <c r="L3" s="189"/>
    </row>
    <row r="4" spans="1:17" ht="12.75" customHeight="1" x14ac:dyDescent="0.25">
      <c r="A4" s="224" t="s">
        <v>47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6"/>
    </row>
    <row r="5" spans="1:17" ht="12.75" customHeight="1" x14ac:dyDescent="0.25">
      <c r="A5" s="195" t="s">
        <v>12</v>
      </c>
      <c r="B5" s="196"/>
      <c r="C5" s="197" t="s">
        <v>138</v>
      </c>
      <c r="D5" s="197"/>
      <c r="E5" s="197"/>
      <c r="F5" s="197"/>
      <c r="G5" s="197"/>
      <c r="H5" s="197"/>
      <c r="I5" s="197"/>
      <c r="J5" s="197"/>
      <c r="K5" s="197"/>
      <c r="L5" s="198"/>
    </row>
    <row r="6" spans="1:17" ht="12.75" customHeight="1" x14ac:dyDescent="0.25">
      <c r="A6" s="195" t="s">
        <v>13</v>
      </c>
      <c r="B6" s="196"/>
      <c r="C6" s="199" t="s">
        <v>117</v>
      </c>
      <c r="D6" s="199"/>
      <c r="E6" s="199"/>
      <c r="F6" s="199"/>
      <c r="G6" s="199"/>
      <c r="H6" s="199"/>
      <c r="I6" s="199"/>
      <c r="J6" s="199"/>
      <c r="K6" s="199"/>
      <c r="L6" s="200"/>
    </row>
    <row r="7" spans="1:17" ht="16" customHeight="1" x14ac:dyDescent="0.3">
      <c r="A7" s="227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9"/>
    </row>
    <row r="8" spans="1:17" ht="12.75" customHeight="1" x14ac:dyDescent="0.3">
      <c r="A8" s="216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217"/>
    </row>
    <row r="9" spans="1:17" ht="12.75" customHeight="1" x14ac:dyDescent="0.3">
      <c r="A9" s="216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217"/>
    </row>
    <row r="10" spans="1:17" ht="12.75" customHeight="1" x14ac:dyDescent="0.3">
      <c r="A10" s="216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217"/>
    </row>
    <row r="11" spans="1:17" ht="12.75" customHeight="1" x14ac:dyDescent="0.3">
      <c r="A11" s="216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217"/>
    </row>
    <row r="12" spans="1:17" ht="12.75" customHeight="1" x14ac:dyDescent="0.3">
      <c r="A12" s="216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217"/>
    </row>
    <row r="13" spans="1:17" ht="12.75" customHeight="1" x14ac:dyDescent="0.3">
      <c r="A13" s="216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217"/>
    </row>
    <row r="14" spans="1:17" ht="12.75" customHeight="1" x14ac:dyDescent="0.3">
      <c r="A14" s="216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217"/>
      <c r="Q14" s="7"/>
    </row>
    <row r="15" spans="1:17" ht="12.75" customHeight="1" x14ac:dyDescent="0.3">
      <c r="A15" s="216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217"/>
    </row>
    <row r="16" spans="1:17" ht="12.75" customHeight="1" x14ac:dyDescent="0.3">
      <c r="A16" s="216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217"/>
    </row>
    <row r="17" spans="1:12" ht="12.75" customHeight="1" x14ac:dyDescent="0.3">
      <c r="A17" s="216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217"/>
    </row>
    <row r="18" spans="1:12" ht="12.75" customHeight="1" x14ac:dyDescent="0.3">
      <c r="A18" s="216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217"/>
    </row>
    <row r="19" spans="1:12" ht="12.75" customHeight="1" x14ac:dyDescent="0.3">
      <c r="A19" s="216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217"/>
    </row>
    <row r="20" spans="1:12" ht="12.75" customHeight="1" x14ac:dyDescent="0.3">
      <c r="A20" s="216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217"/>
    </row>
    <row r="21" spans="1:12" ht="12.75" customHeight="1" x14ac:dyDescent="0.3">
      <c r="A21" s="216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217"/>
    </row>
    <row r="22" spans="1:12" ht="12.75" customHeight="1" x14ac:dyDescent="0.3">
      <c r="A22" s="216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217"/>
    </row>
    <row r="23" spans="1:12" ht="12.75" customHeight="1" x14ac:dyDescent="0.3">
      <c r="A23" s="216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217"/>
    </row>
    <row r="24" spans="1:12" ht="12.75" customHeight="1" x14ac:dyDescent="0.3">
      <c r="A24" s="216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217"/>
    </row>
    <row r="25" spans="1:12" ht="12.75" customHeight="1" x14ac:dyDescent="0.3">
      <c r="A25" s="216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217"/>
    </row>
    <row r="26" spans="1:12" ht="12.75" customHeight="1" x14ac:dyDescent="0.3">
      <c r="A26" s="216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217"/>
    </row>
    <row r="27" spans="1:12" ht="12.75" customHeight="1" x14ac:dyDescent="0.3">
      <c r="A27" s="216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217"/>
    </row>
    <row r="28" spans="1:12" ht="12.75" customHeight="1" x14ac:dyDescent="0.3">
      <c r="A28" s="221" t="s">
        <v>126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222"/>
    </row>
    <row r="29" spans="1:12" ht="12.75" customHeight="1" x14ac:dyDescent="0.3">
      <c r="A29" s="216" t="s">
        <v>133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217"/>
    </row>
    <row r="30" spans="1:12" ht="12.75" customHeight="1" x14ac:dyDescent="0.3">
      <c r="A30" s="216" t="s">
        <v>134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217"/>
    </row>
    <row r="31" spans="1:12" ht="12.75" customHeight="1" x14ac:dyDescent="0.3">
      <c r="A31" s="216" t="s">
        <v>135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217"/>
    </row>
    <row r="32" spans="1:12" ht="12.75" customHeight="1" x14ac:dyDescent="0.3">
      <c r="A32" s="216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217"/>
    </row>
    <row r="33" spans="1:12" ht="12.75" customHeight="1" x14ac:dyDescent="0.3">
      <c r="A33" s="221" t="s">
        <v>45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222"/>
    </row>
    <row r="34" spans="1:12" ht="12.75" customHeight="1" x14ac:dyDescent="0.3">
      <c r="A34" s="216" t="s">
        <v>136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217"/>
    </row>
    <row r="35" spans="1:12" ht="12.75" customHeight="1" x14ac:dyDescent="0.3">
      <c r="A35" s="216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217"/>
    </row>
    <row r="36" spans="1:12" ht="12.75" customHeight="1" x14ac:dyDescent="0.3">
      <c r="A36" s="216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217"/>
    </row>
    <row r="37" spans="1:12" ht="12.75" customHeight="1" x14ac:dyDescent="0.3">
      <c r="A37" s="216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217"/>
    </row>
    <row r="38" spans="1:12" ht="12.75" customHeight="1" x14ac:dyDescent="0.3">
      <c r="A38" s="216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217"/>
    </row>
    <row r="39" spans="1:12" ht="12.75" customHeight="1" x14ac:dyDescent="0.3">
      <c r="A39" s="216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217"/>
    </row>
    <row r="40" spans="1:12" ht="12.75" customHeight="1" x14ac:dyDescent="0.3">
      <c r="A40" s="216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217"/>
    </row>
    <row r="41" spans="1:12" ht="12.75" customHeight="1" x14ac:dyDescent="0.3">
      <c r="A41" s="216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217"/>
    </row>
    <row r="42" spans="1:12" ht="12.75" customHeight="1" x14ac:dyDescent="0.3">
      <c r="A42" s="216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217"/>
    </row>
    <row r="43" spans="1:12" ht="12.75" customHeight="1" x14ac:dyDescent="0.3">
      <c r="A43" s="216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217"/>
    </row>
    <row r="44" spans="1:12" ht="12.75" customHeight="1" x14ac:dyDescent="0.3">
      <c r="A44" s="216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217"/>
    </row>
    <row r="45" spans="1:12" ht="12.75" customHeight="1" x14ac:dyDescent="0.3">
      <c r="A45" s="216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217"/>
    </row>
    <row r="46" spans="1:12" ht="12.75" customHeight="1" x14ac:dyDescent="0.3">
      <c r="A46" s="216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217"/>
    </row>
    <row r="47" spans="1:12" ht="12.75" customHeight="1" x14ac:dyDescent="0.3">
      <c r="A47" s="216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217"/>
    </row>
    <row r="48" spans="1:12" ht="12.75" customHeight="1" x14ac:dyDescent="0.3">
      <c r="A48" s="216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217"/>
    </row>
    <row r="49" spans="1:12" ht="12.75" customHeight="1" x14ac:dyDescent="0.3">
      <c r="A49" s="216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217"/>
    </row>
    <row r="50" spans="1:12" ht="12.75" customHeight="1" x14ac:dyDescent="0.3">
      <c r="A50" s="216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217"/>
    </row>
    <row r="51" spans="1:12" ht="12.75" customHeight="1" x14ac:dyDescent="0.3">
      <c r="A51" s="216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217"/>
    </row>
    <row r="52" spans="1:12" ht="12.75" customHeight="1" x14ac:dyDescent="0.3">
      <c r="A52" s="216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217"/>
    </row>
    <row r="53" spans="1:12" ht="12.75" customHeight="1" x14ac:dyDescent="0.3">
      <c r="A53" s="216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217"/>
    </row>
    <row r="54" spans="1:12" ht="12.75" customHeight="1" x14ac:dyDescent="0.3">
      <c r="A54" s="216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217"/>
    </row>
    <row r="55" spans="1:12" ht="12.75" customHeight="1" x14ac:dyDescent="0.3">
      <c r="A55" s="216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217"/>
    </row>
    <row r="56" spans="1:12" ht="12.75" customHeight="1" x14ac:dyDescent="0.3">
      <c r="A56" s="216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217"/>
    </row>
    <row r="57" spans="1:12" ht="12.75" customHeight="1" x14ac:dyDescent="0.3">
      <c r="A57" s="216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217"/>
    </row>
    <row r="58" spans="1:12" ht="12.75" customHeight="1" x14ac:dyDescent="0.3">
      <c r="A58" s="216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217"/>
    </row>
    <row r="59" spans="1:12" ht="12.75" customHeight="1" x14ac:dyDescent="0.3">
      <c r="A59" s="216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217"/>
    </row>
    <row r="60" spans="1:12" ht="12.75" customHeight="1" x14ac:dyDescent="0.3">
      <c r="A60" s="216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217"/>
    </row>
    <row r="61" spans="1:12" ht="12.75" customHeight="1" x14ac:dyDescent="0.3">
      <c r="A61" s="216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217"/>
    </row>
    <row r="62" spans="1:12" ht="12.75" customHeight="1" x14ac:dyDescent="0.3">
      <c r="A62" s="216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217"/>
    </row>
    <row r="63" spans="1:12" ht="12.75" customHeight="1" x14ac:dyDescent="0.3">
      <c r="A63" s="216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217"/>
    </row>
    <row r="64" spans="1:12" ht="12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2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2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2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2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2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2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2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2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2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12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12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12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12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12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12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12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12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ht="12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ht="12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2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ht="12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ht="12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ht="12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2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2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ht="12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ht="12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ht="12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ht="12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ht="12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2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2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2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2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2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2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ht="12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ht="12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ht="12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ht="12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ht="12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ht="12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ht="12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ht="12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ht="12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ht="12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spans="1:12" ht="12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ht="12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ht="12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ht="12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ht="12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ht="12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ht="12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  <row r="118" spans="1:12" ht="12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ht="12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ht="12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ht="12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9" s="1" customFormat="1" ht="12.75" customHeight="1" x14ac:dyDescent="0.25"/>
  </sheetData>
  <mergeCells count="71">
    <mergeCell ref="A54:L54"/>
    <mergeCell ref="A55:L55"/>
    <mergeCell ref="A56:L56"/>
    <mergeCell ref="A57:L57"/>
    <mergeCell ref="A63:L63"/>
    <mergeCell ref="A58:L58"/>
    <mergeCell ref="A59:L59"/>
    <mergeCell ref="A60:L60"/>
    <mergeCell ref="A61:L61"/>
    <mergeCell ref="A62:L62"/>
    <mergeCell ref="A49:L49"/>
    <mergeCell ref="A50:L50"/>
    <mergeCell ref="A51:L51"/>
    <mergeCell ref="A52:L52"/>
    <mergeCell ref="A53:L53"/>
    <mergeCell ref="A44:L44"/>
    <mergeCell ref="A45:L45"/>
    <mergeCell ref="A46:L46"/>
    <mergeCell ref="A47:L47"/>
    <mergeCell ref="A48:L48"/>
    <mergeCell ref="A39:L39"/>
    <mergeCell ref="A40:L40"/>
    <mergeCell ref="A41:L41"/>
    <mergeCell ref="A42:L42"/>
    <mergeCell ref="A43:L43"/>
    <mergeCell ref="A34:L34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A24:L24"/>
    <mergeCell ref="A25:L25"/>
    <mergeCell ref="A26:L26"/>
    <mergeCell ref="A27:L27"/>
    <mergeCell ref="A28:L28"/>
    <mergeCell ref="A19:L19"/>
    <mergeCell ref="A20:L20"/>
    <mergeCell ref="A21:L21"/>
    <mergeCell ref="A22:L22"/>
    <mergeCell ref="A23:L23"/>
    <mergeCell ref="A18:L18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</mergeCells>
  <conditionalFormatting sqref="K3:L3">
    <cfRule type="containsText" dxfId="8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27" max="11" man="1"/>
  </rowBreaks>
  <customProperties>
    <customPr name="layoutContexts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9EE4-ACAA-4E6A-BEAE-45DF79B3A100}">
  <dimension ref="A1:K20"/>
  <sheetViews>
    <sheetView workbookViewId="0">
      <selection activeCell="E9" sqref="E9"/>
    </sheetView>
  </sheetViews>
  <sheetFormatPr defaultColWidth="6" defaultRowHeight="12.75" customHeight="1" x14ac:dyDescent="0.25"/>
  <cols>
    <col min="1" max="1" width="12.7265625" style="1" customWidth="1"/>
    <col min="2" max="2" width="8.453125" style="1" customWidth="1"/>
    <col min="3" max="4" width="14.26953125" style="1" customWidth="1"/>
    <col min="5" max="5" width="14.7265625" style="1" customWidth="1"/>
    <col min="6" max="6" width="60.453125" style="1" customWidth="1"/>
    <col min="7" max="7" width="13" style="1" customWidth="1"/>
    <col min="8" max="8" width="11.7265625" style="1" customWidth="1"/>
    <col min="9" max="9" width="16.1796875" style="1" customWidth="1"/>
    <col min="10" max="10" width="8.26953125" style="1" customWidth="1"/>
    <col min="11" max="11" width="6.7265625" style="1" customWidth="1"/>
    <col min="12" max="16384" width="6" style="1"/>
  </cols>
  <sheetData>
    <row r="1" spans="1:11" ht="12.75" customHeight="1" x14ac:dyDescent="0.35">
      <c r="A1" s="84" t="s">
        <v>38</v>
      </c>
      <c r="B1" s="128" t="str">
        <f>'[2]Design Front Sheet '!B3:D3</f>
        <v>TBC</v>
      </c>
      <c r="C1" s="128"/>
      <c r="D1" s="84" t="s">
        <v>18</v>
      </c>
      <c r="E1" s="128" t="str">
        <f>'[2]Design Front Sheet '!F3</f>
        <v>TBC</v>
      </c>
      <c r="F1" s="129"/>
      <c r="G1" s="130"/>
      <c r="H1" s="84" t="s">
        <v>17</v>
      </c>
      <c r="I1" s="260" t="str" cm="1">
        <f t="array" ref="I1:K1">'[2]Design Front Sheet '!J3:L3</f>
        <v>TAHSIN</v>
      </c>
      <c r="J1" s="1">
        <v>0</v>
      </c>
      <c r="K1" s="1">
        <v>0</v>
      </c>
    </row>
    <row r="2" spans="1:11" ht="12.75" customHeight="1" x14ac:dyDescent="0.35">
      <c r="A2" s="85" t="s">
        <v>36</v>
      </c>
      <c r="B2" s="128" t="s">
        <v>147</v>
      </c>
      <c r="C2" s="128"/>
      <c r="D2" s="85" t="s">
        <v>15</v>
      </c>
      <c r="E2" s="128" t="str">
        <f>'[2]Design Front Sheet '!F4</f>
        <v>TBC</v>
      </c>
      <c r="F2" s="129"/>
      <c r="G2" s="130"/>
      <c r="H2" s="85" t="s">
        <v>39</v>
      </c>
      <c r="I2" s="260"/>
    </row>
    <row r="3" spans="1:11" ht="12.75" customHeight="1" x14ac:dyDescent="0.35">
      <c r="A3" s="86" t="s">
        <v>37</v>
      </c>
      <c r="B3" s="128" t="s">
        <v>148</v>
      </c>
      <c r="C3" s="128"/>
      <c r="D3" s="86" t="s">
        <v>16</v>
      </c>
      <c r="E3" s="128" t="str">
        <f>'[2]Design Front Sheet '!F5</f>
        <v>TBC</v>
      </c>
      <c r="F3" s="129"/>
      <c r="G3" s="130"/>
      <c r="H3" s="86" t="s">
        <v>40</v>
      </c>
      <c r="I3" s="260"/>
    </row>
    <row r="4" spans="1:11" ht="12.75" customHeight="1" x14ac:dyDescent="0.25">
      <c r="A4" s="184" t="s">
        <v>29</v>
      </c>
      <c r="B4" s="185"/>
      <c r="C4" s="185"/>
      <c r="D4" s="185"/>
      <c r="E4" s="185"/>
      <c r="F4" s="186"/>
      <c r="G4" s="186"/>
      <c r="H4" s="186"/>
      <c r="I4" s="187"/>
    </row>
    <row r="5" spans="1:11" ht="11" thickBot="1" x14ac:dyDescent="0.3">
      <c r="A5" s="17" t="s">
        <v>19</v>
      </c>
      <c r="B5" s="17"/>
      <c r="C5" s="113" t="s">
        <v>20</v>
      </c>
      <c r="D5" s="113"/>
      <c r="E5" s="113" t="s">
        <v>21</v>
      </c>
      <c r="F5" s="113" t="s">
        <v>54</v>
      </c>
      <c r="G5" s="113" t="s">
        <v>140</v>
      </c>
      <c r="H5" s="114" t="s">
        <v>53</v>
      </c>
      <c r="I5" s="18" t="s">
        <v>23</v>
      </c>
    </row>
    <row r="6" spans="1:11" ht="31" customHeight="1" x14ac:dyDescent="0.25">
      <c r="A6" s="150"/>
      <c r="B6" s="150"/>
      <c r="C6" s="60"/>
      <c r="D6" s="60"/>
      <c r="E6" s="60"/>
      <c r="F6" s="60"/>
      <c r="G6" s="60"/>
      <c r="H6" s="60"/>
      <c r="I6" s="60" t="s">
        <v>11</v>
      </c>
    </row>
    <row r="7" spans="1:11" ht="31" customHeight="1" x14ac:dyDescent="0.25">
      <c r="A7" s="150"/>
      <c r="B7" s="150"/>
      <c r="C7" s="60"/>
      <c r="D7" s="60"/>
      <c r="E7" s="60"/>
      <c r="F7" s="60"/>
      <c r="G7" s="60"/>
      <c r="H7" s="60"/>
      <c r="I7" s="60" t="s">
        <v>11</v>
      </c>
    </row>
    <row r="8" spans="1:11" ht="31" customHeight="1" x14ac:dyDescent="0.25">
      <c r="A8" s="150"/>
      <c r="B8" s="150"/>
      <c r="C8" s="60"/>
      <c r="D8" s="60"/>
      <c r="E8" s="60"/>
      <c r="F8" s="60"/>
      <c r="G8" s="60"/>
      <c r="H8" s="60"/>
      <c r="I8" s="60" t="s">
        <v>11</v>
      </c>
    </row>
    <row r="9" spans="1:11" ht="31" customHeight="1" x14ac:dyDescent="0.25">
      <c r="A9" s="150"/>
      <c r="B9" s="150"/>
      <c r="C9" s="60"/>
      <c r="D9" s="60"/>
      <c r="E9" s="60"/>
      <c r="F9" s="60"/>
      <c r="G9" s="60"/>
      <c r="H9" s="60"/>
      <c r="I9" s="60" t="s">
        <v>11</v>
      </c>
    </row>
    <row r="10" spans="1:11" ht="31" customHeight="1" x14ac:dyDescent="0.25">
      <c r="A10" s="150"/>
      <c r="B10" s="150"/>
      <c r="C10" s="60"/>
      <c r="D10" s="60"/>
      <c r="E10" s="60"/>
      <c r="F10" s="60"/>
      <c r="G10" s="60"/>
      <c r="H10" s="60"/>
      <c r="I10" s="60" t="s">
        <v>11</v>
      </c>
    </row>
    <row r="11" spans="1:11" ht="31" customHeight="1" x14ac:dyDescent="0.25">
      <c r="A11" s="150"/>
      <c r="B11" s="150"/>
      <c r="C11" s="60"/>
      <c r="D11" s="60"/>
      <c r="E11" s="60"/>
      <c r="F11" s="60"/>
      <c r="G11" s="60"/>
      <c r="H11" s="60"/>
      <c r="I11" s="60" t="s">
        <v>11</v>
      </c>
    </row>
    <row r="12" spans="1:11" ht="31" customHeight="1" x14ac:dyDescent="0.25">
      <c r="A12" s="150"/>
      <c r="B12" s="150"/>
      <c r="C12" s="60"/>
      <c r="D12" s="60"/>
      <c r="E12" s="60"/>
      <c r="F12" s="60"/>
      <c r="G12" s="60"/>
      <c r="H12" s="60"/>
      <c r="I12" s="60" t="s">
        <v>11</v>
      </c>
    </row>
    <row r="13" spans="1:11" ht="31" customHeight="1" x14ac:dyDescent="0.25">
      <c r="A13" s="150"/>
      <c r="B13" s="150"/>
      <c r="C13" s="60"/>
      <c r="D13" s="60"/>
      <c r="E13" s="60"/>
      <c r="F13" s="60"/>
      <c r="G13" s="60"/>
      <c r="H13" s="60"/>
      <c r="I13" s="60" t="s">
        <v>11</v>
      </c>
    </row>
    <row r="14" spans="1:11" ht="31" customHeight="1" x14ac:dyDescent="0.25">
      <c r="A14" s="150"/>
      <c r="B14" s="150"/>
      <c r="C14" s="60"/>
      <c r="D14" s="60"/>
      <c r="E14" s="60"/>
      <c r="F14" s="60"/>
      <c r="G14" s="60"/>
      <c r="H14" s="60"/>
      <c r="I14" s="60" t="s">
        <v>11</v>
      </c>
    </row>
    <row r="15" spans="1:11" ht="10.5" x14ac:dyDescent="0.25">
      <c r="A15" s="261" t="s">
        <v>141</v>
      </c>
      <c r="B15" s="262"/>
      <c r="C15" s="262"/>
      <c r="D15" s="262"/>
      <c r="E15" s="262"/>
      <c r="F15" s="262"/>
      <c r="G15" s="262"/>
      <c r="H15" s="262"/>
      <c r="I15" s="263"/>
    </row>
    <row r="16" spans="1:11" ht="26" x14ac:dyDescent="0.35">
      <c r="A16" s="264" t="s">
        <v>55</v>
      </c>
      <c r="B16" s="265" t="s">
        <v>142</v>
      </c>
      <c r="C16" s="266"/>
      <c r="D16" s="266"/>
      <c r="E16" s="266"/>
      <c r="F16" s="266"/>
      <c r="G16" s="267"/>
      <c r="H16" s="268"/>
      <c r="I16" s="269"/>
    </row>
    <row r="17" spans="1:9" ht="13" x14ac:dyDescent="0.25">
      <c r="A17" s="264" t="s">
        <v>56</v>
      </c>
      <c r="B17" s="270" t="s">
        <v>143</v>
      </c>
      <c r="C17" s="271"/>
      <c r="D17" s="271"/>
      <c r="E17" s="271"/>
      <c r="F17" s="271"/>
      <c r="G17" s="272"/>
      <c r="H17" s="149"/>
      <c r="I17" s="273"/>
    </row>
    <row r="18" spans="1:9" ht="13" x14ac:dyDescent="0.25">
      <c r="A18" s="264" t="s">
        <v>57</v>
      </c>
      <c r="B18" s="274"/>
      <c r="C18" s="274"/>
      <c r="D18" s="274"/>
      <c r="E18" s="274"/>
      <c r="F18" s="274"/>
      <c r="G18" s="272"/>
      <c r="H18" s="149"/>
      <c r="I18" s="273"/>
    </row>
    <row r="19" spans="1:9" ht="26" x14ac:dyDescent="0.35">
      <c r="A19" s="264" t="s">
        <v>58</v>
      </c>
      <c r="B19" s="275" t="s">
        <v>144</v>
      </c>
      <c r="C19" s="276"/>
      <c r="D19" s="276"/>
      <c r="E19" s="276"/>
      <c r="F19" s="277"/>
      <c r="G19" s="272"/>
      <c r="H19" s="149"/>
      <c r="I19" s="273"/>
    </row>
    <row r="20" spans="1:9" ht="13" x14ac:dyDescent="0.25">
      <c r="A20" s="264" t="s">
        <v>145</v>
      </c>
      <c r="B20" s="278" t="s">
        <v>146</v>
      </c>
      <c r="C20" s="278"/>
      <c r="D20" s="278"/>
      <c r="E20" s="278"/>
      <c r="F20" s="278"/>
      <c r="G20" s="279"/>
      <c r="H20" s="280"/>
      <c r="I20" s="281"/>
    </row>
  </sheetData>
  <mergeCells count="24">
    <mergeCell ref="B16:F16"/>
    <mergeCell ref="G16:I20"/>
    <mergeCell ref="B17:F17"/>
    <mergeCell ref="B18:F18"/>
    <mergeCell ref="B19:F19"/>
    <mergeCell ref="B20:F20"/>
    <mergeCell ref="A10:B10"/>
    <mergeCell ref="A11:B11"/>
    <mergeCell ref="A12:B12"/>
    <mergeCell ref="A13:B13"/>
    <mergeCell ref="A14:B14"/>
    <mergeCell ref="A15:I15"/>
    <mergeCell ref="A4:E4"/>
    <mergeCell ref="F4:I4"/>
    <mergeCell ref="A6:B6"/>
    <mergeCell ref="A7:B7"/>
    <mergeCell ref="A8:B8"/>
    <mergeCell ref="A9:B9"/>
    <mergeCell ref="B1:C1"/>
    <mergeCell ref="E1:G1"/>
    <mergeCell ref="B2:C2"/>
    <mergeCell ref="E2:G2"/>
    <mergeCell ref="B3:C3"/>
    <mergeCell ref="E3:G3"/>
  </mergeCells>
  <conditionalFormatting sqref="A15 A16:G16 A17:F20">
    <cfRule type="containsText" dxfId="4" priority="1" operator="containsText" text="QC">
      <formula>NOT(ISERROR(SEARCH("QC",A15)))</formula>
    </cfRule>
  </conditionalFormatting>
  <conditionalFormatting sqref="A6:H14">
    <cfRule type="containsText" dxfId="3" priority="5" operator="containsText" text="QC">
      <formula>NOT(ISERROR(SEARCH("QC",A6)))</formula>
    </cfRule>
  </conditionalFormatting>
  <conditionalFormatting sqref="I6:I14">
    <cfRule type="containsText" dxfId="2" priority="2" operator="containsText" text="APPROVED">
      <formula>NOT(ISERROR(SEARCH("APPROVED",I6)))</formula>
    </cfRule>
    <cfRule type="containsText" dxfId="1" priority="3" operator="containsText" text="REJECTED">
      <formula>NOT(ISERROR(SEARCH("REJECTED",I6)))</formula>
    </cfRule>
    <cfRule type="containsText" dxfId="0" priority="4" operator="containsText" text="TBC">
      <formula>NOT(ISERROR(SEARCH("TBC",I6)))</formula>
    </cfRule>
  </conditionalFormatting>
  <pageMargins left="0.7" right="0.7" top="0.75" bottom="0.75" header="0.3" footer="0.3"/>
  <customProperties>
    <customPr name="layoutContexts" r:id="rId1"/>
    <customPr name="pages" r:id="rId2"/>
    <customPr name="screen" r:id="rId3"/>
  </customPropertie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3399"/>
    <pageSetUpPr fitToPage="1"/>
  </sheetPr>
  <dimension ref="A1:N66"/>
  <sheetViews>
    <sheetView showZeros="0" view="pageBreakPreview" topLeftCell="A9" zoomScale="85" zoomScaleNormal="100" zoomScaleSheetLayoutView="85" workbookViewId="0">
      <selection activeCell="N13" sqref="N13"/>
    </sheetView>
  </sheetViews>
  <sheetFormatPr defaultColWidth="16.26953125" defaultRowHeight="12.75" customHeight="1" x14ac:dyDescent="0.35"/>
  <cols>
    <col min="2" max="2" width="15.26953125" customWidth="1"/>
    <col min="3" max="3" width="13.453125" customWidth="1"/>
    <col min="4" max="4" width="5.7265625" customWidth="1"/>
    <col min="5" max="5" width="8.54296875" customWidth="1"/>
    <col min="6" max="11" width="9.26953125" customWidth="1"/>
    <col min="12" max="13" width="7.7265625" customWidth="1"/>
  </cols>
  <sheetData>
    <row r="1" spans="1:13" ht="12.75" customHeight="1" x14ac:dyDescent="0.35">
      <c r="A1" s="84" t="s">
        <v>38</v>
      </c>
      <c r="B1" s="128" t="str">
        <f>'[2]Design Front Sheet '!B3:D3</f>
        <v>TBC</v>
      </c>
      <c r="C1" s="128"/>
      <c r="D1" s="131"/>
      <c r="E1" s="84" t="s">
        <v>18</v>
      </c>
      <c r="F1" s="128" t="str">
        <f>'[2]Design Front Sheet '!F3:H3</f>
        <v>TBC</v>
      </c>
      <c r="G1" s="130"/>
      <c r="H1" s="297" t="s">
        <v>17</v>
      </c>
      <c r="I1" s="297"/>
      <c r="J1" s="297"/>
      <c r="K1" s="297"/>
      <c r="L1" s="297"/>
      <c r="M1" s="298"/>
    </row>
    <row r="2" spans="1:13" ht="12.75" customHeight="1" x14ac:dyDescent="0.35">
      <c r="A2" s="85" t="s">
        <v>36</v>
      </c>
      <c r="B2" s="128" t="s">
        <v>147</v>
      </c>
      <c r="C2" s="128"/>
      <c r="D2" s="131"/>
      <c r="E2" s="85" t="s">
        <v>15</v>
      </c>
      <c r="F2" s="128" t="str">
        <f>'[2]Design Front Sheet '!F4:H4</f>
        <v>TBC</v>
      </c>
      <c r="G2" s="130"/>
      <c r="H2" s="297" t="s">
        <v>39</v>
      </c>
      <c r="I2" s="297"/>
      <c r="J2" s="297"/>
      <c r="K2" s="297"/>
      <c r="L2" s="297"/>
      <c r="M2" s="298"/>
    </row>
    <row r="3" spans="1:13" ht="12.75" customHeight="1" x14ac:dyDescent="0.35">
      <c r="A3" s="299" t="s">
        <v>37</v>
      </c>
      <c r="B3" s="249" t="s">
        <v>148</v>
      </c>
      <c r="C3" s="249"/>
      <c r="D3" s="250"/>
      <c r="E3" s="299" t="s">
        <v>16</v>
      </c>
      <c r="F3" s="249" t="str">
        <f>'[2]Design Front Sheet '!F5:H5</f>
        <v>TBC</v>
      </c>
      <c r="G3" s="300"/>
      <c r="H3" s="301" t="s">
        <v>40</v>
      </c>
      <c r="I3" s="301"/>
      <c r="J3" s="301"/>
      <c r="K3" s="301"/>
      <c r="L3" s="301"/>
      <c r="M3" s="298"/>
    </row>
    <row r="4" spans="1:13" ht="12.75" customHeight="1" x14ac:dyDescent="0.35">
      <c r="A4" s="232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302"/>
    </row>
    <row r="5" spans="1:13" ht="13.5" customHeight="1" thickBot="1" x14ac:dyDescent="0.4">
      <c r="A5" s="31"/>
      <c r="B5" s="32" t="s">
        <v>3</v>
      </c>
      <c r="C5" s="33"/>
      <c r="D5" s="33"/>
      <c r="E5" s="70" t="s">
        <v>6</v>
      </c>
      <c r="F5" s="34"/>
      <c r="G5" s="34" t="s">
        <v>33</v>
      </c>
      <c r="H5" s="34" t="s">
        <v>32</v>
      </c>
      <c r="I5" s="34" t="s">
        <v>30</v>
      </c>
      <c r="J5" s="34" t="s">
        <v>31</v>
      </c>
      <c r="K5" s="34" t="s">
        <v>108</v>
      </c>
      <c r="L5" s="34" t="s">
        <v>109</v>
      </c>
      <c r="M5" s="34" t="s">
        <v>149</v>
      </c>
    </row>
    <row r="6" spans="1:13" ht="15.75" customHeight="1" thickBot="1" x14ac:dyDescent="0.4">
      <c r="A6" s="285" t="s">
        <v>150</v>
      </c>
      <c r="B6" s="286"/>
      <c r="C6" s="286"/>
      <c r="D6" s="286"/>
      <c r="E6" s="71">
        <v>1</v>
      </c>
      <c r="F6" s="303"/>
      <c r="G6" s="282">
        <f t="shared" ref="G6:H8" si="0">H6-1.5</f>
        <v>67.5</v>
      </c>
      <c r="H6" s="282">
        <f t="shared" si="0"/>
        <v>69</v>
      </c>
      <c r="I6" s="282">
        <v>70.5</v>
      </c>
      <c r="J6" s="282">
        <f t="shared" ref="J6:L8" si="1">I6+1.5</f>
        <v>72</v>
      </c>
      <c r="K6" s="282">
        <f t="shared" si="1"/>
        <v>73.5</v>
      </c>
      <c r="L6" s="282">
        <f t="shared" si="1"/>
        <v>75</v>
      </c>
      <c r="M6" s="283">
        <f>L6-0.5</f>
        <v>74.5</v>
      </c>
    </row>
    <row r="7" spans="1:13" ht="15.75" customHeight="1" x14ac:dyDescent="0.35">
      <c r="A7" s="285" t="s">
        <v>151</v>
      </c>
      <c r="B7" s="286"/>
      <c r="C7" s="286"/>
      <c r="D7" s="286"/>
      <c r="E7" s="71">
        <v>1</v>
      </c>
      <c r="F7" s="65"/>
      <c r="G7" s="282">
        <f t="shared" si="0"/>
        <v>68.5</v>
      </c>
      <c r="H7" s="282">
        <f t="shared" si="0"/>
        <v>70</v>
      </c>
      <c r="I7" s="282">
        <v>71.5</v>
      </c>
      <c r="J7" s="282">
        <f t="shared" si="1"/>
        <v>73</v>
      </c>
      <c r="K7" s="282">
        <f t="shared" si="1"/>
        <v>74.5</v>
      </c>
      <c r="L7" s="282">
        <f t="shared" si="1"/>
        <v>76</v>
      </c>
      <c r="M7" s="283">
        <f>L7-0.5</f>
        <v>75.5</v>
      </c>
    </row>
    <row r="8" spans="1:13" ht="15.75" customHeight="1" x14ac:dyDescent="0.35">
      <c r="A8" s="285" t="s">
        <v>152</v>
      </c>
      <c r="B8" s="286"/>
      <c r="C8" s="286"/>
      <c r="D8" s="286"/>
      <c r="E8" s="63">
        <v>1</v>
      </c>
      <c r="F8" s="67"/>
      <c r="G8" s="282">
        <f t="shared" si="0"/>
        <v>68.5</v>
      </c>
      <c r="H8" s="282">
        <f t="shared" si="0"/>
        <v>70</v>
      </c>
      <c r="I8" s="282">
        <v>71.5</v>
      </c>
      <c r="J8" s="282">
        <f t="shared" si="1"/>
        <v>73</v>
      </c>
      <c r="K8" s="282">
        <f t="shared" si="1"/>
        <v>74.5</v>
      </c>
      <c r="L8" s="282">
        <f t="shared" si="1"/>
        <v>76</v>
      </c>
      <c r="M8" s="283">
        <f>L8-0.5</f>
        <v>75.5</v>
      </c>
    </row>
    <row r="9" spans="1:13" ht="15.75" customHeight="1" x14ac:dyDescent="0.35">
      <c r="A9" s="287" t="s">
        <v>153</v>
      </c>
      <c r="B9" s="288"/>
      <c r="C9" s="288"/>
      <c r="D9" s="288"/>
      <c r="E9" s="64">
        <v>1</v>
      </c>
      <c r="F9" s="68"/>
      <c r="G9" s="66">
        <f>H9-2.5</f>
        <v>46</v>
      </c>
      <c r="H9" s="66">
        <f>I9-2.5</f>
        <v>48.5</v>
      </c>
      <c r="I9" s="76">
        <v>51</v>
      </c>
      <c r="J9" s="66">
        <f>I9+2.5</f>
        <v>53.5</v>
      </c>
      <c r="K9" s="66">
        <f>J9+2.5</f>
        <v>56</v>
      </c>
      <c r="L9" s="66">
        <f>K9+2.5</f>
        <v>58.5</v>
      </c>
      <c r="M9" s="66">
        <f>L9+2.5</f>
        <v>61</v>
      </c>
    </row>
    <row r="10" spans="1:13" ht="15.75" customHeight="1" x14ac:dyDescent="0.35">
      <c r="A10" s="285" t="s">
        <v>154</v>
      </c>
      <c r="B10" s="286"/>
      <c r="C10" s="286"/>
      <c r="D10" s="286"/>
      <c r="E10" s="64">
        <v>0.5</v>
      </c>
      <c r="F10" s="68"/>
      <c r="G10" s="66">
        <f>H10-1</f>
        <v>45</v>
      </c>
      <c r="H10" s="66">
        <f>I10-1</f>
        <v>46</v>
      </c>
      <c r="I10" s="76">
        <v>47</v>
      </c>
      <c r="J10" s="66">
        <f>I10+1</f>
        <v>48</v>
      </c>
      <c r="K10" s="66">
        <f>J10+1</f>
        <v>49</v>
      </c>
      <c r="L10" s="66">
        <f>K10+1</f>
        <v>50</v>
      </c>
      <c r="M10" s="66">
        <f>L10+1</f>
        <v>51</v>
      </c>
    </row>
    <row r="11" spans="1:13" ht="15.75" customHeight="1" x14ac:dyDescent="0.35">
      <c r="A11" s="285" t="s">
        <v>155</v>
      </c>
      <c r="B11" s="286"/>
      <c r="C11" s="286"/>
      <c r="D11" s="286"/>
      <c r="E11" s="64">
        <v>1</v>
      </c>
      <c r="F11" s="68"/>
      <c r="G11" s="66">
        <f>H11-2.5</f>
        <v>45</v>
      </c>
      <c r="H11" s="66">
        <f>I11-2.5</f>
        <v>47.5</v>
      </c>
      <c r="I11" s="76">
        <v>50</v>
      </c>
      <c r="J11" s="66">
        <f t="shared" ref="J11:L12" si="2">I11+2.5</f>
        <v>52.5</v>
      </c>
      <c r="K11" s="66">
        <f t="shared" si="2"/>
        <v>55</v>
      </c>
      <c r="L11" s="66">
        <f t="shared" si="2"/>
        <v>57.5</v>
      </c>
      <c r="M11" s="66">
        <f>L11+2.5</f>
        <v>60</v>
      </c>
    </row>
    <row r="12" spans="1:13" ht="15.75" customHeight="1" x14ac:dyDescent="0.35">
      <c r="A12" s="285" t="s">
        <v>156</v>
      </c>
      <c r="B12" s="286"/>
      <c r="C12" s="286"/>
      <c r="D12" s="286"/>
      <c r="E12" s="64">
        <v>1</v>
      </c>
      <c r="F12" s="68"/>
      <c r="G12" s="66">
        <f>H12-2.5</f>
        <v>45</v>
      </c>
      <c r="H12" s="66">
        <f>I12-2.5</f>
        <v>47.5</v>
      </c>
      <c r="I12" s="76">
        <v>50</v>
      </c>
      <c r="J12" s="66">
        <f t="shared" si="2"/>
        <v>52.5</v>
      </c>
      <c r="K12" s="66">
        <f t="shared" si="2"/>
        <v>55</v>
      </c>
      <c r="L12" s="66">
        <f t="shared" si="2"/>
        <v>57.5</v>
      </c>
      <c r="M12" s="66">
        <f>L12+2.5</f>
        <v>60</v>
      </c>
    </row>
    <row r="13" spans="1:13" ht="15.75" customHeight="1" x14ac:dyDescent="0.35">
      <c r="A13" s="285" t="s">
        <v>34</v>
      </c>
      <c r="B13" s="286"/>
      <c r="C13" s="286"/>
      <c r="D13" s="286"/>
      <c r="E13" s="64">
        <v>0.3</v>
      </c>
      <c r="F13" s="68"/>
      <c r="G13" s="66">
        <f>H13</f>
        <v>2</v>
      </c>
      <c r="H13" s="66">
        <f>I13</f>
        <v>2</v>
      </c>
      <c r="I13" s="76">
        <v>2</v>
      </c>
      <c r="J13" s="66">
        <f>I13</f>
        <v>2</v>
      </c>
      <c r="K13" s="66">
        <f>J13</f>
        <v>2</v>
      </c>
      <c r="L13" s="66">
        <f>K13</f>
        <v>2</v>
      </c>
      <c r="M13" s="66">
        <f>L13</f>
        <v>2</v>
      </c>
    </row>
    <row r="14" spans="1:13" ht="15.75" customHeight="1" x14ac:dyDescent="0.35">
      <c r="A14" s="285" t="s">
        <v>157</v>
      </c>
      <c r="B14" s="286"/>
      <c r="C14" s="286"/>
      <c r="D14" s="286"/>
      <c r="E14" s="64">
        <v>1</v>
      </c>
      <c r="F14" s="68"/>
      <c r="G14" s="66">
        <f>H14-2</f>
        <v>40</v>
      </c>
      <c r="H14" s="66">
        <f>I14-2</f>
        <v>42</v>
      </c>
      <c r="I14" s="76">
        <v>44</v>
      </c>
      <c r="J14" s="66">
        <f>I14+2</f>
        <v>46</v>
      </c>
      <c r="K14" s="66">
        <f>J14+2</f>
        <v>48</v>
      </c>
      <c r="L14" s="66">
        <f>K14+2</f>
        <v>50</v>
      </c>
      <c r="M14" s="66">
        <f>L14+2</f>
        <v>52</v>
      </c>
    </row>
    <row r="15" spans="1:13" ht="15.75" hidden="1" customHeight="1" x14ac:dyDescent="0.35">
      <c r="A15" s="287" t="s">
        <v>158</v>
      </c>
      <c r="B15" s="288"/>
      <c r="C15" s="288"/>
      <c r="D15" s="288"/>
      <c r="E15" s="64">
        <v>0.5</v>
      </c>
      <c r="F15" s="68"/>
      <c r="G15" s="66">
        <f>H15</f>
        <v>0</v>
      </c>
      <c r="H15" s="66">
        <f>I15</f>
        <v>0</v>
      </c>
      <c r="I15" s="76"/>
      <c r="J15" s="66">
        <f>I15</f>
        <v>0</v>
      </c>
      <c r="K15" s="66">
        <f>J15</f>
        <v>0</v>
      </c>
      <c r="L15" s="66">
        <f>K15</f>
        <v>0</v>
      </c>
      <c r="M15" s="66"/>
    </row>
    <row r="16" spans="1:13" ht="15.75" customHeight="1" x14ac:dyDescent="0.35">
      <c r="A16" s="285" t="s">
        <v>159</v>
      </c>
      <c r="B16" s="286"/>
      <c r="C16" s="286"/>
      <c r="D16" s="286"/>
      <c r="E16" s="63">
        <v>1</v>
      </c>
      <c r="F16" s="68"/>
      <c r="G16" s="66">
        <f>H16-2</f>
        <v>37</v>
      </c>
      <c r="H16" s="66">
        <f>I16-2</f>
        <v>39</v>
      </c>
      <c r="I16" s="76">
        <v>41</v>
      </c>
      <c r="J16" s="66">
        <f t="shared" ref="J16:L17" si="3">I16+2</f>
        <v>43</v>
      </c>
      <c r="K16" s="66">
        <f t="shared" si="3"/>
        <v>45</v>
      </c>
      <c r="L16" s="66">
        <f t="shared" si="3"/>
        <v>47</v>
      </c>
      <c r="M16" s="66">
        <f>L16+2</f>
        <v>49</v>
      </c>
    </row>
    <row r="17" spans="1:13" ht="15.75" customHeight="1" x14ac:dyDescent="0.35">
      <c r="A17" s="285" t="s">
        <v>160</v>
      </c>
      <c r="B17" s="286"/>
      <c r="C17" s="286"/>
      <c r="D17" s="286"/>
      <c r="E17" s="64">
        <v>1</v>
      </c>
      <c r="F17" s="68"/>
      <c r="G17" s="66">
        <f>H17-2</f>
        <v>38</v>
      </c>
      <c r="H17" s="66">
        <f>I17-2</f>
        <v>40</v>
      </c>
      <c r="I17" s="76">
        <v>42</v>
      </c>
      <c r="J17" s="66">
        <f t="shared" si="3"/>
        <v>44</v>
      </c>
      <c r="K17" s="66">
        <f t="shared" si="3"/>
        <v>46</v>
      </c>
      <c r="L17" s="66">
        <f t="shared" si="3"/>
        <v>48</v>
      </c>
      <c r="M17" s="66">
        <f>L17+2</f>
        <v>50</v>
      </c>
    </row>
    <row r="18" spans="1:13" ht="14.5" x14ac:dyDescent="0.35">
      <c r="A18" s="285" t="s">
        <v>161</v>
      </c>
      <c r="B18" s="286"/>
      <c r="C18" s="286"/>
      <c r="D18" s="286"/>
      <c r="E18" s="64">
        <v>0.3</v>
      </c>
      <c r="F18" s="68"/>
      <c r="G18" s="66">
        <f>H18-0.6</f>
        <v>17.299999999999997</v>
      </c>
      <c r="H18" s="66">
        <f>I18-0.6</f>
        <v>17.899999999999999</v>
      </c>
      <c r="I18" s="76">
        <v>18.5</v>
      </c>
      <c r="J18" s="66">
        <f>I18+0.6</f>
        <v>19.100000000000001</v>
      </c>
      <c r="K18" s="66">
        <f>J18+0.6</f>
        <v>19.700000000000003</v>
      </c>
      <c r="L18" s="66">
        <f>K18+0.6</f>
        <v>20.300000000000004</v>
      </c>
      <c r="M18" s="66">
        <f>L18+0.6</f>
        <v>20.900000000000006</v>
      </c>
    </row>
    <row r="19" spans="1:13" ht="15.75" customHeight="1" x14ac:dyDescent="0.35">
      <c r="A19" s="285" t="s">
        <v>162</v>
      </c>
      <c r="B19" s="286"/>
      <c r="C19" s="286"/>
      <c r="D19" s="286"/>
      <c r="E19" s="64">
        <v>0.3</v>
      </c>
      <c r="F19" s="68"/>
      <c r="G19" s="66">
        <f>H19-0.5</f>
        <v>9</v>
      </c>
      <c r="H19" s="66">
        <f>I19-0.5</f>
        <v>9.5</v>
      </c>
      <c r="I19" s="76">
        <v>10</v>
      </c>
      <c r="J19" s="66">
        <f>I19+0.5</f>
        <v>10.5</v>
      </c>
      <c r="K19" s="66">
        <f>J19+0.5</f>
        <v>11</v>
      </c>
      <c r="L19" s="66">
        <f>K19+0.5</f>
        <v>11.5</v>
      </c>
      <c r="M19" s="66">
        <f>L19+0.5</f>
        <v>12</v>
      </c>
    </row>
    <row r="20" spans="1:13" ht="15.75" customHeight="1" x14ac:dyDescent="0.35">
      <c r="A20" s="285" t="s">
        <v>163</v>
      </c>
      <c r="B20" s="286"/>
      <c r="C20" s="286"/>
      <c r="D20" s="286"/>
      <c r="E20" s="64">
        <v>0.3</v>
      </c>
      <c r="F20" s="68"/>
      <c r="G20" s="66">
        <f>H20</f>
        <v>1.5</v>
      </c>
      <c r="H20" s="66">
        <f>I20</f>
        <v>1.5</v>
      </c>
      <c r="I20" s="76">
        <v>1.5</v>
      </c>
      <c r="J20" s="66">
        <f t="shared" ref="J20:L21" si="4">I20</f>
        <v>1.5</v>
      </c>
      <c r="K20" s="66">
        <f t="shared" si="4"/>
        <v>1.5</v>
      </c>
      <c r="L20" s="66">
        <f t="shared" si="4"/>
        <v>1.5</v>
      </c>
      <c r="M20" s="66">
        <f>L20</f>
        <v>1.5</v>
      </c>
    </row>
    <row r="21" spans="1:13" ht="15.75" customHeight="1" x14ac:dyDescent="0.35">
      <c r="A21" s="285" t="s">
        <v>164</v>
      </c>
      <c r="B21" s="286"/>
      <c r="C21" s="286"/>
      <c r="D21" s="286"/>
      <c r="E21" s="64">
        <v>0.3</v>
      </c>
      <c r="F21" s="68"/>
      <c r="G21" s="66">
        <f>H21</f>
        <v>2</v>
      </c>
      <c r="H21" s="66">
        <f>I21</f>
        <v>2</v>
      </c>
      <c r="I21" s="76">
        <v>2</v>
      </c>
      <c r="J21" s="66">
        <f t="shared" si="4"/>
        <v>2</v>
      </c>
      <c r="K21" s="66">
        <f t="shared" si="4"/>
        <v>2</v>
      </c>
      <c r="L21" s="66">
        <f t="shared" si="4"/>
        <v>2</v>
      </c>
      <c r="M21" s="66">
        <f>L21</f>
        <v>2</v>
      </c>
    </row>
    <row r="22" spans="1:13" ht="15.75" customHeight="1" x14ac:dyDescent="0.35">
      <c r="A22" s="285" t="s">
        <v>165</v>
      </c>
      <c r="B22" s="286"/>
      <c r="C22" s="286"/>
      <c r="D22" s="286"/>
      <c r="E22" s="64">
        <v>0.3</v>
      </c>
      <c r="F22" s="68"/>
      <c r="G22" s="66">
        <f>H22-1</f>
        <v>21.5</v>
      </c>
      <c r="H22" s="66">
        <f>I22-1</f>
        <v>22.5</v>
      </c>
      <c r="I22" s="76">
        <v>23.5</v>
      </c>
      <c r="J22" s="66">
        <f>I22+1</f>
        <v>24.5</v>
      </c>
      <c r="K22" s="66">
        <f>J22+1</f>
        <v>25.5</v>
      </c>
      <c r="L22" s="66">
        <f>K22+1</f>
        <v>26.5</v>
      </c>
      <c r="M22" s="284">
        <f>L22+1.5</f>
        <v>28</v>
      </c>
    </row>
    <row r="23" spans="1:13" ht="15.75" hidden="1" customHeight="1" x14ac:dyDescent="0.35">
      <c r="A23" s="285" t="s">
        <v>166</v>
      </c>
      <c r="B23" s="286"/>
      <c r="C23" s="286"/>
      <c r="D23" s="289"/>
      <c r="E23" s="64">
        <v>0.3</v>
      </c>
      <c r="F23" s="68"/>
      <c r="G23" s="66">
        <f>H23-1.5</f>
        <v>-3</v>
      </c>
      <c r="H23" s="66">
        <f>I23-1.5</f>
        <v>-1.5</v>
      </c>
      <c r="I23" s="76"/>
      <c r="J23" s="66">
        <f t="shared" ref="J23:L24" si="5">I23+1.5</f>
        <v>1.5</v>
      </c>
      <c r="K23" s="66">
        <f t="shared" si="5"/>
        <v>3</v>
      </c>
      <c r="L23" s="66">
        <f t="shared" si="5"/>
        <v>4.5</v>
      </c>
      <c r="M23" s="66">
        <f>L23+1.5</f>
        <v>6</v>
      </c>
    </row>
    <row r="24" spans="1:13" ht="15.75" hidden="1" customHeight="1" x14ac:dyDescent="0.35">
      <c r="A24" s="285" t="s">
        <v>167</v>
      </c>
      <c r="B24" s="286"/>
      <c r="C24" s="286"/>
      <c r="D24" s="289"/>
      <c r="E24" s="64">
        <v>0.5</v>
      </c>
      <c r="F24" s="68"/>
      <c r="G24" s="66">
        <f>H24-1.5</f>
        <v>-3</v>
      </c>
      <c r="H24" s="66">
        <f>I24-1.5</f>
        <v>-1.5</v>
      </c>
      <c r="I24" s="76"/>
      <c r="J24" s="66">
        <f t="shared" si="5"/>
        <v>1.5</v>
      </c>
      <c r="K24" s="66">
        <f t="shared" si="5"/>
        <v>3</v>
      </c>
      <c r="L24" s="66">
        <f t="shared" si="5"/>
        <v>4.5</v>
      </c>
      <c r="M24" s="66">
        <f>L24+1.5</f>
        <v>6</v>
      </c>
    </row>
    <row r="25" spans="1:13" ht="15.75" customHeight="1" x14ac:dyDescent="0.35">
      <c r="A25" s="285" t="s">
        <v>168</v>
      </c>
      <c r="B25" s="286"/>
      <c r="C25" s="286"/>
      <c r="D25" s="286"/>
      <c r="E25" s="64">
        <v>1</v>
      </c>
      <c r="F25" s="66"/>
      <c r="G25" s="66">
        <f>H25-0.5</f>
        <v>22</v>
      </c>
      <c r="H25" s="66">
        <f>I25-0.5</f>
        <v>22.5</v>
      </c>
      <c r="I25" s="76">
        <v>23</v>
      </c>
      <c r="J25" s="66">
        <f>I25+0.5</f>
        <v>23.5</v>
      </c>
      <c r="K25" s="66">
        <f>J25+0.5</f>
        <v>24</v>
      </c>
      <c r="L25" s="66">
        <f>K25+0.5</f>
        <v>24.5</v>
      </c>
      <c r="M25" s="66">
        <f>L25+0.5</f>
        <v>25</v>
      </c>
    </row>
    <row r="26" spans="1:13" ht="15.75" hidden="1" customHeight="1" x14ac:dyDescent="0.35">
      <c r="A26" s="285" t="s">
        <v>169</v>
      </c>
      <c r="B26" s="286"/>
      <c r="C26" s="286"/>
      <c r="D26" s="286"/>
      <c r="E26" s="64">
        <v>1</v>
      </c>
      <c r="F26" s="68"/>
      <c r="G26" s="66">
        <f>H26-1.2</f>
        <v>-2.4</v>
      </c>
      <c r="H26" s="66">
        <f>I26-1.2</f>
        <v>-1.2</v>
      </c>
      <c r="I26" s="76"/>
      <c r="J26" s="66">
        <f>I26+1.2</f>
        <v>1.2</v>
      </c>
      <c r="K26" s="66">
        <f>J26+1.2</f>
        <v>2.4</v>
      </c>
      <c r="L26" s="66">
        <f>K26+1.2</f>
        <v>3.5999999999999996</v>
      </c>
      <c r="M26" s="66">
        <f>L26+1.2</f>
        <v>4.8</v>
      </c>
    </row>
    <row r="27" spans="1:13" ht="15.75" hidden="1" customHeight="1" x14ac:dyDescent="0.35">
      <c r="A27" s="285" t="s">
        <v>170</v>
      </c>
      <c r="B27" s="286"/>
      <c r="C27" s="286"/>
      <c r="D27" s="286"/>
      <c r="E27" s="64">
        <v>1</v>
      </c>
      <c r="F27" s="68"/>
      <c r="G27" s="66">
        <f>H27</f>
        <v>0</v>
      </c>
      <c r="H27" s="66">
        <f>I27</f>
        <v>0</v>
      </c>
      <c r="I27" s="76"/>
      <c r="J27" s="66">
        <f>I27</f>
        <v>0</v>
      </c>
      <c r="K27" s="66">
        <f>J27</f>
        <v>0</v>
      </c>
      <c r="L27" s="66">
        <f>I27</f>
        <v>0</v>
      </c>
      <c r="M27" s="66"/>
    </row>
    <row r="28" spans="1:13" ht="15.75" customHeight="1" x14ac:dyDescent="0.35">
      <c r="A28" s="285" t="s">
        <v>171</v>
      </c>
      <c r="B28" s="286"/>
      <c r="C28" s="286"/>
      <c r="D28" s="289"/>
      <c r="E28" s="64">
        <v>0.5</v>
      </c>
      <c r="F28" s="68"/>
      <c r="G28" s="66">
        <f t="shared" ref="G28:H29" si="6">H28-1</f>
        <v>17</v>
      </c>
      <c r="H28" s="66">
        <f t="shared" si="6"/>
        <v>18</v>
      </c>
      <c r="I28" s="76">
        <v>19</v>
      </c>
      <c r="J28" s="66">
        <f t="shared" ref="J28:L28" si="7">I28+1</f>
        <v>20</v>
      </c>
      <c r="K28" s="66">
        <f t="shared" si="7"/>
        <v>21</v>
      </c>
      <c r="L28" s="66">
        <f t="shared" si="7"/>
        <v>22</v>
      </c>
      <c r="M28" s="284">
        <f>L28+1.5</f>
        <v>23.5</v>
      </c>
    </row>
    <row r="29" spans="1:13" ht="15.75" customHeight="1" x14ac:dyDescent="0.35">
      <c r="A29" s="285" t="s">
        <v>172</v>
      </c>
      <c r="B29" s="286"/>
      <c r="C29" s="286"/>
      <c r="D29" s="286"/>
      <c r="E29" s="64">
        <v>0.5</v>
      </c>
      <c r="F29" s="68"/>
      <c r="G29" s="66">
        <f t="shared" si="6"/>
        <v>14.5</v>
      </c>
      <c r="H29" s="66">
        <f t="shared" si="6"/>
        <v>15.5</v>
      </c>
      <c r="I29" s="76">
        <v>16.5</v>
      </c>
      <c r="J29" s="66">
        <f>I29+ 1</f>
        <v>17.5</v>
      </c>
      <c r="K29" s="66">
        <f>J29+1</f>
        <v>18.5</v>
      </c>
      <c r="L29" s="66">
        <f>K29+1</f>
        <v>19.5</v>
      </c>
      <c r="M29" s="284">
        <f>L29+1.5</f>
        <v>21</v>
      </c>
    </row>
    <row r="30" spans="1:13" ht="15.75" customHeight="1" x14ac:dyDescent="0.35">
      <c r="A30" s="285" t="s">
        <v>173</v>
      </c>
      <c r="B30" s="286"/>
      <c r="C30" s="286"/>
      <c r="D30" s="286"/>
      <c r="E30" s="64">
        <v>0.3</v>
      </c>
      <c r="F30" s="68"/>
      <c r="G30" s="66">
        <f>H30</f>
        <v>2</v>
      </c>
      <c r="H30" s="66">
        <f>I30</f>
        <v>2</v>
      </c>
      <c r="I30" s="76">
        <v>2</v>
      </c>
      <c r="J30" s="66">
        <f>I30</f>
        <v>2</v>
      </c>
      <c r="K30" s="66">
        <f>J30</f>
        <v>2</v>
      </c>
      <c r="L30" s="66">
        <f>K30</f>
        <v>2</v>
      </c>
      <c r="M30" s="66">
        <f>L30</f>
        <v>2</v>
      </c>
    </row>
    <row r="31" spans="1:13" ht="15.75" hidden="1" customHeight="1" x14ac:dyDescent="0.35">
      <c r="A31" s="285" t="s">
        <v>174</v>
      </c>
      <c r="B31" s="286"/>
      <c r="C31" s="286"/>
      <c r="D31" s="286"/>
      <c r="E31" s="64">
        <v>0.3</v>
      </c>
      <c r="F31" s="68"/>
      <c r="G31" s="66">
        <f t="shared" ref="G31:H31" si="8">H31</f>
        <v>0</v>
      </c>
      <c r="H31" s="66">
        <f t="shared" si="8"/>
        <v>0</v>
      </c>
      <c r="I31" s="76"/>
      <c r="J31" s="66">
        <f t="shared" ref="J31:L31" si="9">I31</f>
        <v>0</v>
      </c>
      <c r="K31" s="66">
        <f t="shared" si="9"/>
        <v>0</v>
      </c>
      <c r="L31" s="66">
        <f t="shared" si="9"/>
        <v>0</v>
      </c>
      <c r="M31" s="66"/>
    </row>
    <row r="32" spans="1:13" ht="15.75" hidden="1" customHeight="1" x14ac:dyDescent="0.35">
      <c r="A32" s="285" t="s">
        <v>175</v>
      </c>
      <c r="B32" s="286"/>
      <c r="C32" s="286"/>
      <c r="D32" s="286"/>
      <c r="E32" s="64">
        <v>0.3</v>
      </c>
      <c r="F32" s="68"/>
      <c r="G32" s="66">
        <f>H32</f>
        <v>0</v>
      </c>
      <c r="H32" s="66">
        <f>I32</f>
        <v>0</v>
      </c>
      <c r="I32" s="76"/>
      <c r="J32" s="66">
        <f>I32</f>
        <v>0</v>
      </c>
      <c r="K32" s="66">
        <f>J32</f>
        <v>0</v>
      </c>
      <c r="L32" s="66">
        <f>K32</f>
        <v>0</v>
      </c>
      <c r="M32" s="66"/>
    </row>
    <row r="33" spans="1:13" ht="15.75" hidden="1" customHeight="1" x14ac:dyDescent="0.35">
      <c r="A33" s="285" t="s">
        <v>176</v>
      </c>
      <c r="B33" s="286"/>
      <c r="C33" s="286"/>
      <c r="D33" s="286"/>
      <c r="E33" s="64">
        <v>0.3</v>
      </c>
      <c r="F33" s="68"/>
      <c r="G33" s="66">
        <f t="shared" ref="G33:H38" si="10">H33</f>
        <v>0</v>
      </c>
      <c r="H33" s="66">
        <f t="shared" si="10"/>
        <v>0</v>
      </c>
      <c r="I33" s="76"/>
      <c r="J33" s="66">
        <f t="shared" ref="J33:L38" si="11">I33</f>
        <v>0</v>
      </c>
      <c r="K33" s="66">
        <f t="shared" si="11"/>
        <v>0</v>
      </c>
      <c r="L33" s="66">
        <f t="shared" si="11"/>
        <v>0</v>
      </c>
      <c r="M33" s="66"/>
    </row>
    <row r="34" spans="1:13" ht="15.75" hidden="1" customHeight="1" x14ac:dyDescent="0.35">
      <c r="A34" s="285" t="s">
        <v>177</v>
      </c>
      <c r="B34" s="286"/>
      <c r="C34" s="286"/>
      <c r="D34" s="286"/>
      <c r="E34" s="64">
        <v>0.3</v>
      </c>
      <c r="F34" s="68"/>
      <c r="G34" s="66">
        <f>H34</f>
        <v>0</v>
      </c>
      <c r="H34" s="66">
        <f>I34</f>
        <v>0</v>
      </c>
      <c r="I34" s="76"/>
      <c r="J34" s="66">
        <f>I34</f>
        <v>0</v>
      </c>
      <c r="K34" s="66">
        <f>J34</f>
        <v>0</v>
      </c>
      <c r="L34" s="66">
        <f>K34</f>
        <v>0</v>
      </c>
      <c r="M34" s="66"/>
    </row>
    <row r="35" spans="1:13" ht="15.75" hidden="1" customHeight="1" x14ac:dyDescent="0.35">
      <c r="A35" s="285" t="s">
        <v>178</v>
      </c>
      <c r="B35" s="286"/>
      <c r="C35" s="286"/>
      <c r="D35" s="286"/>
      <c r="E35" s="64">
        <v>0.3</v>
      </c>
      <c r="F35" s="68"/>
      <c r="G35" s="66">
        <f t="shared" ref="G35:H35" si="12">H35</f>
        <v>0</v>
      </c>
      <c r="H35" s="66">
        <f t="shared" si="12"/>
        <v>0</v>
      </c>
      <c r="I35" s="76"/>
      <c r="J35" s="66">
        <f t="shared" ref="J35:L35" si="13">I35</f>
        <v>0</v>
      </c>
      <c r="K35" s="66">
        <f t="shared" si="13"/>
        <v>0</v>
      </c>
      <c r="L35" s="66">
        <f t="shared" si="13"/>
        <v>0</v>
      </c>
      <c r="M35" s="66"/>
    </row>
    <row r="36" spans="1:13" ht="15.75" hidden="1" customHeight="1" x14ac:dyDescent="0.35">
      <c r="A36" s="285" t="s">
        <v>179</v>
      </c>
      <c r="B36" s="286"/>
      <c r="C36" s="286"/>
      <c r="D36" s="286"/>
      <c r="E36" s="64">
        <v>0.3</v>
      </c>
      <c r="F36" s="68"/>
      <c r="G36" s="66">
        <f t="shared" si="10"/>
        <v>0</v>
      </c>
      <c r="H36" s="66">
        <f t="shared" si="10"/>
        <v>0</v>
      </c>
      <c r="I36" s="76"/>
      <c r="J36" s="66">
        <f t="shared" si="11"/>
        <v>0</v>
      </c>
      <c r="K36" s="66">
        <f t="shared" si="11"/>
        <v>0</v>
      </c>
      <c r="L36" s="66">
        <f t="shared" si="11"/>
        <v>0</v>
      </c>
      <c r="M36" s="66"/>
    </row>
    <row r="37" spans="1:13" ht="15.75" hidden="1" customHeight="1" x14ac:dyDescent="0.35">
      <c r="A37" s="285" t="s">
        <v>180</v>
      </c>
      <c r="B37" s="286"/>
      <c r="C37" s="286"/>
      <c r="D37" s="286"/>
      <c r="E37" s="64">
        <v>0.3</v>
      </c>
      <c r="F37" s="68"/>
      <c r="G37" s="66">
        <f t="shared" si="10"/>
        <v>0</v>
      </c>
      <c r="H37" s="66">
        <f t="shared" si="10"/>
        <v>0</v>
      </c>
      <c r="I37" s="76"/>
      <c r="J37" s="66">
        <f t="shared" si="11"/>
        <v>0</v>
      </c>
      <c r="K37" s="66">
        <f t="shared" si="11"/>
        <v>0</v>
      </c>
      <c r="L37" s="66">
        <f t="shared" si="11"/>
        <v>0</v>
      </c>
      <c r="M37" s="66"/>
    </row>
    <row r="38" spans="1:13" ht="15.75" hidden="1" customHeight="1" x14ac:dyDescent="0.35">
      <c r="A38" s="285" t="s">
        <v>181</v>
      </c>
      <c r="B38" s="286"/>
      <c r="C38" s="286"/>
      <c r="D38" s="286"/>
      <c r="E38" s="64">
        <v>0.3</v>
      </c>
      <c r="F38" s="66"/>
      <c r="G38" s="66">
        <f t="shared" si="10"/>
        <v>0</v>
      </c>
      <c r="H38" s="66">
        <f t="shared" si="10"/>
        <v>0</v>
      </c>
      <c r="I38" s="76"/>
      <c r="J38" s="66">
        <f t="shared" si="11"/>
        <v>0</v>
      </c>
      <c r="K38" s="66">
        <f t="shared" si="11"/>
        <v>0</v>
      </c>
      <c r="L38" s="66">
        <f t="shared" si="11"/>
        <v>0</v>
      </c>
      <c r="M38" s="66"/>
    </row>
    <row r="39" spans="1:13" ht="15.75" hidden="1" customHeight="1" x14ac:dyDescent="0.35">
      <c r="A39" s="290" t="s">
        <v>182</v>
      </c>
      <c r="B39" s="291"/>
      <c r="C39" s="291"/>
      <c r="D39" s="291"/>
      <c r="E39" s="64">
        <v>0.3</v>
      </c>
      <c r="F39" s="66"/>
      <c r="G39" s="66">
        <f>H39-1.5</f>
        <v>-3</v>
      </c>
      <c r="H39" s="66">
        <f>I39-1.5</f>
        <v>-1.5</v>
      </c>
      <c r="I39" s="76"/>
      <c r="J39" s="66">
        <f t="shared" ref="J39:L40" si="14">I39+1.5</f>
        <v>1.5</v>
      </c>
      <c r="K39" s="66">
        <f t="shared" si="14"/>
        <v>3</v>
      </c>
      <c r="L39" s="66">
        <f t="shared" si="14"/>
        <v>4.5</v>
      </c>
      <c r="M39" s="66">
        <f>L39+1.5</f>
        <v>6</v>
      </c>
    </row>
    <row r="40" spans="1:13" ht="18" hidden="1" customHeight="1" x14ac:dyDescent="0.35">
      <c r="A40" s="290" t="s">
        <v>183</v>
      </c>
      <c r="B40" s="291"/>
      <c r="C40" s="291"/>
      <c r="D40" s="291"/>
      <c r="E40" s="64">
        <v>0.3</v>
      </c>
      <c r="F40" s="68"/>
      <c r="G40" s="66">
        <f>H40-1.5</f>
        <v>-3</v>
      </c>
      <c r="H40" s="66">
        <f>I40-1.5</f>
        <v>-1.5</v>
      </c>
      <c r="I40" s="76"/>
      <c r="J40" s="66">
        <f t="shared" si="14"/>
        <v>1.5</v>
      </c>
      <c r="K40" s="66">
        <f t="shared" si="14"/>
        <v>3</v>
      </c>
      <c r="L40" s="66">
        <f t="shared" si="14"/>
        <v>4.5</v>
      </c>
      <c r="M40" s="66">
        <f>L40+1.5</f>
        <v>6</v>
      </c>
    </row>
    <row r="41" spans="1:13" ht="15.75" hidden="1" customHeight="1" x14ac:dyDescent="0.35">
      <c r="A41" s="285" t="s">
        <v>184</v>
      </c>
      <c r="B41" s="286"/>
      <c r="C41" s="286"/>
      <c r="D41" s="286"/>
      <c r="E41" s="64">
        <v>0.3</v>
      </c>
      <c r="F41" s="68"/>
      <c r="G41" s="66">
        <f t="shared" ref="G41:H45" si="15">H41</f>
        <v>0</v>
      </c>
      <c r="H41" s="66">
        <f t="shared" si="15"/>
        <v>0</v>
      </c>
      <c r="I41" s="76"/>
      <c r="J41" s="66">
        <f t="shared" ref="J41:L45" si="16">I41</f>
        <v>0</v>
      </c>
      <c r="K41" s="66">
        <f t="shared" si="16"/>
        <v>0</v>
      </c>
      <c r="L41" s="66">
        <f t="shared" si="16"/>
        <v>0</v>
      </c>
      <c r="M41" s="66"/>
    </row>
    <row r="42" spans="1:13" ht="15.75" hidden="1" customHeight="1" x14ac:dyDescent="0.35">
      <c r="A42" s="285" t="s">
        <v>185</v>
      </c>
      <c r="B42" s="286"/>
      <c r="C42" s="286"/>
      <c r="D42" s="286"/>
      <c r="E42" s="64">
        <v>0.3</v>
      </c>
      <c r="F42" s="68"/>
      <c r="G42" s="66">
        <f t="shared" si="15"/>
        <v>0</v>
      </c>
      <c r="H42" s="66">
        <f t="shared" si="15"/>
        <v>0</v>
      </c>
      <c r="I42" s="76"/>
      <c r="J42" s="66">
        <f t="shared" si="16"/>
        <v>0</v>
      </c>
      <c r="K42" s="66">
        <f t="shared" si="16"/>
        <v>0</v>
      </c>
      <c r="L42" s="66">
        <f t="shared" si="16"/>
        <v>0</v>
      </c>
      <c r="M42" s="66"/>
    </row>
    <row r="43" spans="1:13" ht="15.75" hidden="1" customHeight="1" x14ac:dyDescent="0.35">
      <c r="A43" s="285" t="s">
        <v>186</v>
      </c>
      <c r="B43" s="286"/>
      <c r="C43" s="286"/>
      <c r="D43" s="286"/>
      <c r="E43" s="64">
        <v>0.3</v>
      </c>
      <c r="F43" s="68"/>
      <c r="G43" s="66">
        <f t="shared" si="15"/>
        <v>0</v>
      </c>
      <c r="H43" s="66">
        <f t="shared" si="15"/>
        <v>0</v>
      </c>
      <c r="I43" s="76"/>
      <c r="J43" s="66">
        <f t="shared" si="16"/>
        <v>0</v>
      </c>
      <c r="K43" s="66">
        <f t="shared" si="16"/>
        <v>0</v>
      </c>
      <c r="L43" s="66">
        <f t="shared" si="16"/>
        <v>0</v>
      </c>
      <c r="M43" s="66"/>
    </row>
    <row r="44" spans="1:13" ht="15.75" hidden="1" customHeight="1" x14ac:dyDescent="0.35">
      <c r="A44" s="285" t="s">
        <v>187</v>
      </c>
      <c r="B44" s="286"/>
      <c r="C44" s="286"/>
      <c r="D44" s="286"/>
      <c r="E44" s="64">
        <v>0.3</v>
      </c>
      <c r="F44" s="68"/>
      <c r="G44" s="66">
        <f t="shared" si="15"/>
        <v>0</v>
      </c>
      <c r="H44" s="66">
        <f t="shared" si="15"/>
        <v>0</v>
      </c>
      <c r="I44" s="76"/>
      <c r="J44" s="66">
        <f t="shared" si="16"/>
        <v>0</v>
      </c>
      <c r="K44" s="66">
        <f t="shared" si="16"/>
        <v>0</v>
      </c>
      <c r="L44" s="66">
        <f t="shared" si="16"/>
        <v>0</v>
      </c>
      <c r="M44" s="66"/>
    </row>
    <row r="45" spans="1:13" ht="15.75" hidden="1" customHeight="1" x14ac:dyDescent="0.35">
      <c r="A45" s="290" t="s">
        <v>188</v>
      </c>
      <c r="B45" s="291"/>
      <c r="C45" s="291"/>
      <c r="D45" s="291"/>
      <c r="E45" s="64">
        <v>0.3</v>
      </c>
      <c r="F45" s="68"/>
      <c r="G45" s="66">
        <f t="shared" si="15"/>
        <v>0</v>
      </c>
      <c r="H45" s="66">
        <f t="shared" si="15"/>
        <v>0</v>
      </c>
      <c r="I45" s="76"/>
      <c r="J45" s="66">
        <f t="shared" si="16"/>
        <v>0</v>
      </c>
      <c r="K45" s="66">
        <f t="shared" si="16"/>
        <v>0</v>
      </c>
      <c r="L45" s="66">
        <f t="shared" si="16"/>
        <v>0</v>
      </c>
      <c r="M45" s="66"/>
    </row>
    <row r="46" spans="1:13" ht="15.75" hidden="1" customHeight="1" x14ac:dyDescent="0.35">
      <c r="A46" s="285" t="s">
        <v>189</v>
      </c>
      <c r="B46" s="286"/>
      <c r="C46" s="286"/>
      <c r="D46" s="286"/>
      <c r="E46" s="64">
        <v>0.3</v>
      </c>
      <c r="F46" s="68"/>
      <c r="G46" s="66"/>
      <c r="H46" s="66"/>
      <c r="I46" s="76"/>
      <c r="J46" s="66"/>
      <c r="K46" s="66"/>
      <c r="L46" s="66"/>
      <c r="M46" s="66"/>
    </row>
    <row r="47" spans="1:13" ht="15.75" hidden="1" customHeight="1" x14ac:dyDescent="0.35">
      <c r="A47" s="285" t="s">
        <v>190</v>
      </c>
      <c r="B47" s="286"/>
      <c r="C47" s="286"/>
      <c r="D47" s="286"/>
      <c r="E47" s="64">
        <v>0.3</v>
      </c>
      <c r="F47" s="68"/>
      <c r="G47" s="66"/>
      <c r="H47" s="66"/>
      <c r="I47" s="76"/>
      <c r="J47" s="66"/>
      <c r="K47" s="66"/>
      <c r="L47" s="66"/>
      <c r="M47" s="66"/>
    </row>
    <row r="48" spans="1:13" ht="15.75" hidden="1" customHeight="1" x14ac:dyDescent="0.35">
      <c r="A48" s="290" t="s">
        <v>191</v>
      </c>
      <c r="B48" s="291"/>
      <c r="C48" s="291"/>
      <c r="D48" s="291"/>
      <c r="E48" s="64">
        <v>0.3</v>
      </c>
      <c r="F48" s="68"/>
      <c r="G48" s="66"/>
      <c r="H48" s="66"/>
      <c r="I48" s="76"/>
      <c r="J48" s="66"/>
      <c r="K48" s="66"/>
      <c r="L48" s="66"/>
      <c r="M48" s="66"/>
    </row>
    <row r="49" spans="1:13" ht="15.75" hidden="1" customHeight="1" x14ac:dyDescent="0.35">
      <c r="A49" s="290" t="s">
        <v>192</v>
      </c>
      <c r="B49" s="291"/>
      <c r="C49" s="291"/>
      <c r="D49" s="291"/>
      <c r="E49" s="64">
        <v>0.3</v>
      </c>
      <c r="F49" s="68"/>
      <c r="G49" s="66">
        <f t="shared" ref="G49:H53" si="17">H49-0.5</f>
        <v>-1</v>
      </c>
      <c r="H49" s="66">
        <f t="shared" si="17"/>
        <v>-0.5</v>
      </c>
      <c r="I49" s="76"/>
      <c r="J49" s="66">
        <f t="shared" ref="J49:L53" si="18">I49+0.5</f>
        <v>0.5</v>
      </c>
      <c r="K49" s="66">
        <f t="shared" si="18"/>
        <v>1</v>
      </c>
      <c r="L49" s="66">
        <f t="shared" si="18"/>
        <v>1.5</v>
      </c>
      <c r="M49" s="66">
        <f>L49+0.5</f>
        <v>2</v>
      </c>
    </row>
    <row r="50" spans="1:13" ht="15.75" hidden="1" customHeight="1" x14ac:dyDescent="0.35">
      <c r="A50" s="292" t="s">
        <v>193</v>
      </c>
      <c r="B50" s="293"/>
      <c r="C50" s="293"/>
      <c r="D50" s="294"/>
      <c r="E50" s="64"/>
      <c r="F50" s="68"/>
      <c r="G50" s="66"/>
      <c r="H50" s="66"/>
      <c r="I50" s="76"/>
      <c r="J50" s="66"/>
      <c r="K50" s="66"/>
      <c r="L50" s="66"/>
      <c r="M50" s="66"/>
    </row>
    <row r="51" spans="1:13" ht="15.75" hidden="1" customHeight="1" x14ac:dyDescent="0.35">
      <c r="A51" s="290" t="s">
        <v>194</v>
      </c>
      <c r="B51" s="291"/>
      <c r="C51" s="291"/>
      <c r="D51" s="291"/>
      <c r="E51" s="64">
        <v>0.3</v>
      </c>
      <c r="F51" s="68"/>
      <c r="G51" s="66">
        <f t="shared" si="17"/>
        <v>-1</v>
      </c>
      <c r="H51" s="66">
        <f t="shared" si="17"/>
        <v>-0.5</v>
      </c>
      <c r="I51" s="76"/>
      <c r="J51" s="66">
        <f t="shared" si="18"/>
        <v>0.5</v>
      </c>
      <c r="K51" s="66">
        <f t="shared" si="18"/>
        <v>1</v>
      </c>
      <c r="L51" s="66">
        <f t="shared" si="18"/>
        <v>1.5</v>
      </c>
      <c r="M51" s="66">
        <f>L51+0.5</f>
        <v>2</v>
      </c>
    </row>
    <row r="52" spans="1:13" ht="15.75" hidden="1" customHeight="1" x14ac:dyDescent="0.35">
      <c r="A52" s="290" t="s">
        <v>195</v>
      </c>
      <c r="B52" s="291"/>
      <c r="C52" s="291"/>
      <c r="D52" s="291"/>
      <c r="E52" s="64">
        <v>0.3</v>
      </c>
      <c r="F52" s="68"/>
      <c r="G52" s="66">
        <f t="shared" si="17"/>
        <v>-1</v>
      </c>
      <c r="H52" s="66">
        <f t="shared" si="17"/>
        <v>-0.5</v>
      </c>
      <c r="I52" s="76"/>
      <c r="J52" s="66">
        <f t="shared" si="18"/>
        <v>0.5</v>
      </c>
      <c r="K52" s="66">
        <f t="shared" si="18"/>
        <v>1</v>
      </c>
      <c r="L52" s="66">
        <f t="shared" si="18"/>
        <v>1.5</v>
      </c>
      <c r="M52" s="66">
        <f>L52+0.5</f>
        <v>2</v>
      </c>
    </row>
    <row r="53" spans="1:13" ht="15.75" hidden="1" customHeight="1" x14ac:dyDescent="0.35">
      <c r="A53" s="290" t="s">
        <v>196</v>
      </c>
      <c r="B53" s="291"/>
      <c r="C53" s="291"/>
      <c r="D53" s="291"/>
      <c r="E53" s="64">
        <v>0.3</v>
      </c>
      <c r="F53" s="68"/>
      <c r="G53" s="66">
        <f t="shared" si="17"/>
        <v>-1</v>
      </c>
      <c r="H53" s="66">
        <f t="shared" si="17"/>
        <v>-0.5</v>
      </c>
      <c r="I53" s="76"/>
      <c r="J53" s="66">
        <f t="shared" si="18"/>
        <v>0.5</v>
      </c>
      <c r="K53" s="66">
        <f t="shared" si="18"/>
        <v>1</v>
      </c>
      <c r="L53" s="66">
        <f t="shared" si="18"/>
        <v>1.5</v>
      </c>
      <c r="M53" s="66">
        <f>L53+0.5</f>
        <v>2</v>
      </c>
    </row>
    <row r="54" spans="1:13" ht="15.75" hidden="1" customHeight="1" x14ac:dyDescent="0.35">
      <c r="A54" s="290" t="s">
        <v>197</v>
      </c>
      <c r="B54" s="291"/>
      <c r="C54" s="291"/>
      <c r="D54" s="291"/>
      <c r="E54" s="64">
        <v>0.3</v>
      </c>
      <c r="F54" s="68"/>
      <c r="G54" s="66">
        <f t="shared" ref="G54:H54" si="19">H54</f>
        <v>0</v>
      </c>
      <c r="H54" s="66">
        <f t="shared" si="19"/>
        <v>0</v>
      </c>
      <c r="I54" s="76"/>
      <c r="J54" s="66">
        <f t="shared" ref="J54:L54" si="20">I54</f>
        <v>0</v>
      </c>
      <c r="K54" s="66">
        <f t="shared" si="20"/>
        <v>0</v>
      </c>
      <c r="L54" s="66">
        <f t="shared" si="20"/>
        <v>0</v>
      </c>
      <c r="M54" s="66"/>
    </row>
    <row r="55" spans="1:13" ht="15.75" hidden="1" customHeight="1" x14ac:dyDescent="0.35">
      <c r="A55" s="290" t="s">
        <v>198</v>
      </c>
      <c r="B55" s="291"/>
      <c r="C55" s="291"/>
      <c r="D55" s="291"/>
      <c r="E55" s="64">
        <v>0.3</v>
      </c>
      <c r="F55" s="68"/>
      <c r="G55" s="66">
        <f>H55-1</f>
        <v>-2</v>
      </c>
      <c r="H55" s="66">
        <f>I55-1</f>
        <v>-1</v>
      </c>
      <c r="I55" s="76"/>
      <c r="J55" s="66">
        <f>I55+1</f>
        <v>1</v>
      </c>
      <c r="K55" s="66">
        <f>J55+1</f>
        <v>2</v>
      </c>
      <c r="L55" s="66">
        <f>K55+1</f>
        <v>3</v>
      </c>
      <c r="M55" s="66">
        <f>L55+1</f>
        <v>4</v>
      </c>
    </row>
    <row r="56" spans="1:13" ht="15.75" hidden="1" customHeight="1" x14ac:dyDescent="0.35">
      <c r="A56" s="292" t="s">
        <v>199</v>
      </c>
      <c r="B56" s="293"/>
      <c r="C56" s="293"/>
      <c r="D56" s="294"/>
      <c r="E56" s="64"/>
      <c r="F56" s="68"/>
      <c r="G56" s="66"/>
      <c r="H56" s="66"/>
      <c r="I56" s="76"/>
      <c r="J56" s="66"/>
      <c r="K56" s="66"/>
      <c r="L56" s="66"/>
      <c r="M56" s="66"/>
    </row>
    <row r="57" spans="1:13" ht="15.75" hidden="1" customHeight="1" x14ac:dyDescent="0.35">
      <c r="A57" s="290" t="s">
        <v>200</v>
      </c>
      <c r="B57" s="291"/>
      <c r="C57" s="291"/>
      <c r="D57" s="291"/>
      <c r="E57" s="64">
        <v>0.3</v>
      </c>
      <c r="F57" s="68"/>
      <c r="G57" s="66">
        <f t="shared" ref="G57:H59" si="21">H57-0.5</f>
        <v>-1</v>
      </c>
      <c r="H57" s="66">
        <f t="shared" si="21"/>
        <v>-0.5</v>
      </c>
      <c r="I57" s="76"/>
      <c r="J57" s="66">
        <f t="shared" ref="J57:L59" si="22">I57+0.5</f>
        <v>0.5</v>
      </c>
      <c r="K57" s="66">
        <f t="shared" si="22"/>
        <v>1</v>
      </c>
      <c r="L57" s="66">
        <f t="shared" si="22"/>
        <v>1.5</v>
      </c>
      <c r="M57" s="66">
        <f>L57+0.5</f>
        <v>2</v>
      </c>
    </row>
    <row r="58" spans="1:13" ht="15.75" hidden="1" customHeight="1" x14ac:dyDescent="0.35">
      <c r="A58" s="290" t="s">
        <v>201</v>
      </c>
      <c r="B58" s="291"/>
      <c r="C58" s="291"/>
      <c r="D58" s="291"/>
      <c r="E58" s="64">
        <v>0.3</v>
      </c>
      <c r="F58" s="68"/>
      <c r="G58" s="66">
        <f t="shared" si="21"/>
        <v>-1</v>
      </c>
      <c r="H58" s="66">
        <f t="shared" si="21"/>
        <v>-0.5</v>
      </c>
      <c r="I58" s="76"/>
      <c r="J58" s="66">
        <f t="shared" si="22"/>
        <v>0.5</v>
      </c>
      <c r="K58" s="66">
        <f t="shared" si="22"/>
        <v>1</v>
      </c>
      <c r="L58" s="66">
        <f t="shared" si="22"/>
        <v>1.5</v>
      </c>
      <c r="M58" s="66">
        <f>L58+0.5</f>
        <v>2</v>
      </c>
    </row>
    <row r="59" spans="1:13" ht="12.75" hidden="1" customHeight="1" x14ac:dyDescent="0.35">
      <c r="A59" s="290" t="s">
        <v>202</v>
      </c>
      <c r="B59" s="291"/>
      <c r="C59" s="291"/>
      <c r="D59" s="291"/>
      <c r="E59" s="64">
        <v>0.3</v>
      </c>
      <c r="F59" s="68"/>
      <c r="G59" s="66">
        <f t="shared" si="21"/>
        <v>-1</v>
      </c>
      <c r="H59" s="66">
        <f t="shared" si="21"/>
        <v>-0.5</v>
      </c>
      <c r="I59" s="76"/>
      <c r="J59" s="66">
        <f t="shared" si="22"/>
        <v>0.5</v>
      </c>
      <c r="K59" s="66">
        <f t="shared" si="22"/>
        <v>1</v>
      </c>
      <c r="L59" s="66">
        <f t="shared" si="22"/>
        <v>1.5</v>
      </c>
      <c r="M59" s="66">
        <f>L59+0.5</f>
        <v>2</v>
      </c>
    </row>
    <row r="60" spans="1:13" ht="12.75" hidden="1" customHeight="1" x14ac:dyDescent="0.35">
      <c r="A60" s="290" t="s">
        <v>203</v>
      </c>
      <c r="B60" s="291"/>
      <c r="C60" s="291"/>
      <c r="D60" s="291"/>
      <c r="E60" s="64">
        <v>0.3</v>
      </c>
      <c r="F60" s="68"/>
      <c r="G60" s="66">
        <f t="shared" ref="G60:H60" si="23">H60</f>
        <v>0</v>
      </c>
      <c r="H60" s="66">
        <f t="shared" si="23"/>
        <v>0</v>
      </c>
      <c r="I60" s="76"/>
      <c r="J60" s="66">
        <f t="shared" ref="J60:L60" si="24">I60</f>
        <v>0</v>
      </c>
      <c r="K60" s="66">
        <f t="shared" si="24"/>
        <v>0</v>
      </c>
      <c r="L60" s="66">
        <f t="shared" si="24"/>
        <v>0</v>
      </c>
      <c r="M60" s="66"/>
    </row>
    <row r="61" spans="1:13" ht="12.75" hidden="1" customHeight="1" x14ac:dyDescent="0.35">
      <c r="A61" s="290" t="s">
        <v>204</v>
      </c>
      <c r="B61" s="291"/>
      <c r="C61" s="291"/>
      <c r="D61" s="291"/>
      <c r="E61" s="64">
        <v>0.3</v>
      </c>
      <c r="F61" s="68"/>
      <c r="G61" s="66">
        <f>H61-1</f>
        <v>-2</v>
      </c>
      <c r="H61" s="66">
        <f>I61-1</f>
        <v>-1</v>
      </c>
      <c r="I61" s="75"/>
      <c r="J61" s="66">
        <f t="shared" ref="J61:L61" si="25">I61+1</f>
        <v>1</v>
      </c>
      <c r="K61" s="66">
        <f t="shared" si="25"/>
        <v>2</v>
      </c>
      <c r="L61" s="66">
        <f t="shared" si="25"/>
        <v>3</v>
      </c>
      <c r="M61" s="66">
        <f>L61+1</f>
        <v>4</v>
      </c>
    </row>
    <row r="62" spans="1:13" ht="12.75" hidden="1" customHeight="1" x14ac:dyDescent="0.35">
      <c r="A62" s="290" t="s">
        <v>205</v>
      </c>
      <c r="B62" s="291"/>
      <c r="C62" s="291"/>
      <c r="D62" s="291"/>
      <c r="E62" s="64">
        <v>0.3</v>
      </c>
      <c r="F62" s="68"/>
      <c r="G62" s="66">
        <f>H62-1.5</f>
        <v>-3</v>
      </c>
      <c r="H62" s="66">
        <f>I62-1.5</f>
        <v>-1.5</v>
      </c>
      <c r="I62" s="75"/>
      <c r="J62" s="66">
        <f t="shared" ref="J62:L62" si="26">I62+1.5</f>
        <v>1.5</v>
      </c>
      <c r="K62" s="66">
        <f t="shared" si="26"/>
        <v>3</v>
      </c>
      <c r="L62" s="66">
        <f t="shared" si="26"/>
        <v>4.5</v>
      </c>
      <c r="M62" s="66">
        <f>L62+1.5</f>
        <v>6</v>
      </c>
    </row>
    <row r="63" spans="1:13" ht="12.75" hidden="1" customHeight="1" x14ac:dyDescent="0.35">
      <c r="A63" s="290" t="s">
        <v>206</v>
      </c>
      <c r="B63" s="291"/>
      <c r="C63" s="291"/>
      <c r="D63" s="291"/>
      <c r="E63" s="64">
        <v>0.3</v>
      </c>
      <c r="F63" s="68"/>
      <c r="G63" s="66">
        <f>H63-1</f>
        <v>-2</v>
      </c>
      <c r="H63" s="66">
        <f>I63-1</f>
        <v>-1</v>
      </c>
      <c r="I63" s="75"/>
      <c r="J63" s="66">
        <f>I63+1</f>
        <v>1</v>
      </c>
      <c r="K63" s="66">
        <f>J63+1</f>
        <v>2</v>
      </c>
      <c r="L63" s="66">
        <f>K63+1</f>
        <v>3</v>
      </c>
      <c r="M63" s="66">
        <f>L63+1</f>
        <v>4</v>
      </c>
    </row>
    <row r="64" spans="1:13" ht="12.75" hidden="1" customHeight="1" x14ac:dyDescent="0.35">
      <c r="A64" s="290" t="s">
        <v>207</v>
      </c>
      <c r="B64" s="291"/>
      <c r="C64" s="291"/>
      <c r="D64" s="291"/>
      <c r="E64" s="64">
        <v>0.3</v>
      </c>
      <c r="F64" s="68"/>
      <c r="G64" s="66">
        <f t="shared" ref="G64:H65" si="27">H64</f>
        <v>0</v>
      </c>
      <c r="H64" s="66">
        <f t="shared" si="27"/>
        <v>0</v>
      </c>
      <c r="I64" s="75"/>
      <c r="J64" s="66">
        <f t="shared" ref="J64:L65" si="28">I64</f>
        <v>0</v>
      </c>
      <c r="K64" s="66">
        <f t="shared" si="28"/>
        <v>0</v>
      </c>
      <c r="L64" s="66">
        <f t="shared" si="28"/>
        <v>0</v>
      </c>
      <c r="M64" s="66"/>
    </row>
    <row r="65" spans="1:14" ht="12.75" hidden="1" customHeight="1" x14ac:dyDescent="0.35">
      <c r="A65" s="290" t="s">
        <v>208</v>
      </c>
      <c r="B65" s="291"/>
      <c r="C65" s="291"/>
      <c r="D65" s="291"/>
      <c r="E65" s="64">
        <v>0.3</v>
      </c>
      <c r="F65" s="68"/>
      <c r="G65" s="66">
        <f t="shared" si="27"/>
        <v>0</v>
      </c>
      <c r="H65" s="66">
        <f t="shared" si="27"/>
        <v>0</v>
      </c>
      <c r="I65" s="75"/>
      <c r="J65" s="66">
        <f t="shared" si="28"/>
        <v>0</v>
      </c>
      <c r="K65" s="66">
        <f t="shared" si="28"/>
        <v>0</v>
      </c>
      <c r="L65" s="66">
        <f t="shared" si="28"/>
        <v>0</v>
      </c>
      <c r="M65" s="66"/>
    </row>
    <row r="66" spans="1:14" ht="12.75" customHeight="1" x14ac:dyDescent="0.35">
      <c r="A66" s="295" t="s">
        <v>209</v>
      </c>
      <c r="B66" s="296"/>
      <c r="C66" s="296"/>
      <c r="D66" s="296"/>
      <c r="E66" s="64" t="s">
        <v>210</v>
      </c>
      <c r="F66" s="68"/>
      <c r="G66" s="66">
        <f>H66-1</f>
        <v>31</v>
      </c>
      <c r="H66" s="66">
        <f>I66-1</f>
        <v>32</v>
      </c>
      <c r="I66" s="76">
        <v>33</v>
      </c>
      <c r="J66" s="66">
        <f>I66+1</f>
        <v>34</v>
      </c>
      <c r="K66" s="66">
        <f>J66+1</f>
        <v>35</v>
      </c>
      <c r="L66" s="304">
        <f>K66+1</f>
        <v>36</v>
      </c>
      <c r="M66" s="304">
        <f>L66</f>
        <v>36</v>
      </c>
      <c r="N66" s="305" t="s">
        <v>211</v>
      </c>
    </row>
  </sheetData>
  <mergeCells count="71">
    <mergeCell ref="A65:D65"/>
    <mergeCell ref="A66:D66"/>
    <mergeCell ref="F1:G1"/>
    <mergeCell ref="H1:L1"/>
    <mergeCell ref="F2:G2"/>
    <mergeCell ref="H2:L2"/>
    <mergeCell ref="F3:G3"/>
    <mergeCell ref="H3:L3"/>
    <mergeCell ref="A4:M4"/>
    <mergeCell ref="A60:D60"/>
    <mergeCell ref="A61:D61"/>
    <mergeCell ref="A62:D62"/>
    <mergeCell ref="A63:D63"/>
    <mergeCell ref="A64:D64"/>
    <mergeCell ref="A55:D55"/>
    <mergeCell ref="A56:D56"/>
    <mergeCell ref="A57:D57"/>
    <mergeCell ref="A58:D58"/>
    <mergeCell ref="A59:D59"/>
    <mergeCell ref="A50:D50"/>
    <mergeCell ref="A51:D51"/>
    <mergeCell ref="A52:D52"/>
    <mergeCell ref="A53:D53"/>
    <mergeCell ref="A54:D54"/>
    <mergeCell ref="A45:D45"/>
    <mergeCell ref="A46:D46"/>
    <mergeCell ref="A47:D47"/>
    <mergeCell ref="A48:D48"/>
    <mergeCell ref="A49:D49"/>
    <mergeCell ref="A40:D40"/>
    <mergeCell ref="A41:D41"/>
    <mergeCell ref="A42:D42"/>
    <mergeCell ref="A43:D43"/>
    <mergeCell ref="A44:D44"/>
    <mergeCell ref="A7:D7"/>
    <mergeCell ref="A13:D13"/>
    <mergeCell ref="A14:D14"/>
    <mergeCell ref="A17:D17"/>
    <mergeCell ref="A16:D16"/>
    <mergeCell ref="A10:D10"/>
    <mergeCell ref="A15:D15"/>
    <mergeCell ref="A11:D11"/>
    <mergeCell ref="A9:D9"/>
    <mergeCell ref="A8:D8"/>
    <mergeCell ref="A12:D12"/>
    <mergeCell ref="A38:D38"/>
    <mergeCell ref="A39:D39"/>
    <mergeCell ref="A35:D35"/>
    <mergeCell ref="A36:D36"/>
    <mergeCell ref="A34:D34"/>
    <mergeCell ref="A33:D33"/>
    <mergeCell ref="A31:D31"/>
    <mergeCell ref="A32:D32"/>
    <mergeCell ref="A37:D37"/>
    <mergeCell ref="A30:D30"/>
    <mergeCell ref="A27:D27"/>
    <mergeCell ref="A29:D29"/>
    <mergeCell ref="A25:D25"/>
    <mergeCell ref="A23:D23"/>
    <mergeCell ref="A24:D24"/>
    <mergeCell ref="A28:D28"/>
    <mergeCell ref="A26:D26"/>
    <mergeCell ref="A22:D22"/>
    <mergeCell ref="A20:D20"/>
    <mergeCell ref="A19:D19"/>
    <mergeCell ref="A21:D21"/>
    <mergeCell ref="A18:D18"/>
    <mergeCell ref="A6:D6"/>
    <mergeCell ref="B3:D3"/>
    <mergeCell ref="B1:D1"/>
    <mergeCell ref="B2:D2"/>
  </mergeCells>
  <conditionalFormatting sqref="N3">
    <cfRule type="containsText" dxfId="7" priority="7" operator="containsText" text=" ">
      <formula>NOT(ISERROR(SEARCH(" ",N3)))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76" orientation="portrait" r:id="rId1"/>
  <headerFooter>
    <oddHeader>&amp;CREISS</oddHeader>
  </headerFooter>
  <customProperties>
    <customPr name="layoutContexts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3399"/>
    <pageSetUpPr fitToPage="1"/>
  </sheetPr>
  <dimension ref="A1:X56"/>
  <sheetViews>
    <sheetView showZeros="0" view="pageBreakPreview" zoomScale="85" zoomScaleNormal="100" zoomScaleSheetLayoutView="85" workbookViewId="0">
      <selection activeCell="J54" sqref="J54"/>
    </sheetView>
  </sheetViews>
  <sheetFormatPr defaultColWidth="16.1796875" defaultRowHeight="12.75" customHeight="1" x14ac:dyDescent="0.35"/>
  <cols>
    <col min="2" max="4" width="15.81640625" customWidth="1"/>
    <col min="5" max="5" width="10.1796875" customWidth="1"/>
    <col min="6" max="11" width="9.81640625" customWidth="1"/>
    <col min="12" max="12" width="0" style="44" hidden="1" customWidth="1"/>
    <col min="13" max="23" width="0" hidden="1" customWidth="1"/>
    <col min="24" max="24" width="7.54296875" hidden="1" customWidth="1"/>
  </cols>
  <sheetData>
    <row r="1" spans="1:24" ht="12.75" customHeight="1" x14ac:dyDescent="0.35">
      <c r="A1" s="84" t="s">
        <v>38</v>
      </c>
      <c r="B1" s="128">
        <f>'Design Front Sheet '!B3:D3</f>
        <v>0</v>
      </c>
      <c r="C1" s="128"/>
      <c r="D1" s="131"/>
      <c r="E1" s="84" t="s">
        <v>18</v>
      </c>
      <c r="F1" s="128">
        <f>'Design Front Sheet '!F3:H3</f>
        <v>0</v>
      </c>
      <c r="G1" s="129"/>
      <c r="H1" s="130"/>
      <c r="I1" s="84" t="s">
        <v>17</v>
      </c>
      <c r="J1" s="142">
        <f>'Design Front Sheet '!J3</f>
        <v>0</v>
      </c>
      <c r="K1" s="142"/>
      <c r="L1" s="143"/>
      <c r="M1" s="256">
        <f>'PP2 Comments '!B1</f>
        <v>0</v>
      </c>
      <c r="N1" s="257"/>
      <c r="O1" s="28">
        <f>'PP2 Comments '!D1</f>
        <v>0</v>
      </c>
      <c r="P1" s="258" t="str">
        <f>'PP2 Comments '!E1</f>
        <v>Supplier:</v>
      </c>
      <c r="Q1" s="259"/>
      <c r="R1" s="28">
        <f>'PP2 Comments '!G1</f>
        <v>0</v>
      </c>
      <c r="S1" s="258">
        <f>'PP2 Comments '!H1</f>
        <v>0</v>
      </c>
      <c r="T1" s="259"/>
      <c r="U1" s="28">
        <f>'PP2 Comments '!J1</f>
        <v>0</v>
      </c>
      <c r="V1" s="81">
        <f>'PP2 Comments '!K1</f>
        <v>0</v>
      </c>
      <c r="W1" s="29"/>
      <c r="X1" s="30"/>
    </row>
    <row r="2" spans="1:24" ht="12.75" customHeight="1" x14ac:dyDescent="0.35">
      <c r="A2" s="85" t="s">
        <v>36</v>
      </c>
      <c r="B2" s="128" t="str">
        <f>'Design Front Sheet '!B4:D4</f>
        <v xml:space="preserve">BRADLEY </v>
      </c>
      <c r="C2" s="128"/>
      <c r="D2" s="131"/>
      <c r="E2" s="85" t="s">
        <v>15</v>
      </c>
      <c r="F2" s="128">
        <f>'Design Front Sheet '!F4:H4</f>
        <v>0</v>
      </c>
      <c r="G2" s="129"/>
      <c r="H2" s="130"/>
      <c r="I2" s="85" t="s">
        <v>39</v>
      </c>
      <c r="J2" s="142">
        <f>'Design Front Sheet '!J4:L4</f>
        <v>0</v>
      </c>
      <c r="K2" s="142"/>
      <c r="L2" s="143"/>
      <c r="M2" s="256" t="str">
        <f>'PP2 Comments '!B2</f>
        <v xml:space="preserve">BRADLEY </v>
      </c>
      <c r="N2" s="257"/>
      <c r="O2" s="28">
        <f>'PP2 Comments '!D2</f>
        <v>0</v>
      </c>
      <c r="P2" s="258" t="str">
        <f>'PP2 Comments '!E2</f>
        <v>Country:</v>
      </c>
      <c r="Q2" s="259"/>
      <c r="R2" s="28">
        <f>'PP2 Comments '!G2</f>
        <v>0</v>
      </c>
      <c r="S2" s="258">
        <f>'PP2 Comments '!H2</f>
        <v>0</v>
      </c>
      <c r="T2" s="259"/>
      <c r="U2" s="28">
        <f>'PP2 Comments '!J2</f>
        <v>0</v>
      </c>
      <c r="V2" s="81">
        <f>'PP2 Comments '!K2</f>
        <v>0</v>
      </c>
      <c r="W2" s="30"/>
      <c r="X2" s="30"/>
    </row>
    <row r="3" spans="1:24" ht="12.75" customHeight="1" x14ac:dyDescent="0.35">
      <c r="A3" s="86" t="s">
        <v>37</v>
      </c>
      <c r="B3" s="128" t="str">
        <f>'Design Front Sheet '!B5:D5</f>
        <v xml:space="preserve">INTERLOCK T-SHIRT </v>
      </c>
      <c r="C3" s="128"/>
      <c r="D3" s="131"/>
      <c r="E3" s="86" t="s">
        <v>16</v>
      </c>
      <c r="F3" s="128" t="str">
        <f>'Design Front Sheet '!F5:H5</f>
        <v>REGULAR CREW</v>
      </c>
      <c r="G3" s="129"/>
      <c r="H3" s="130"/>
      <c r="I3" s="86" t="s">
        <v>40</v>
      </c>
      <c r="J3" s="188"/>
      <c r="K3" s="188"/>
      <c r="L3" s="189"/>
      <c r="M3" s="256" t="str">
        <f>'PP2 Comments '!B3</f>
        <v xml:space="preserve">INTERLOCK T-SHIRT </v>
      </c>
      <c r="N3" s="257"/>
      <c r="O3" s="28">
        <f>'PP2 Comments '!D3</f>
        <v>0</v>
      </c>
      <c r="P3" s="258" t="str">
        <f>'PP2 Comments '!E3</f>
        <v xml:space="preserve">Block: </v>
      </c>
      <c r="Q3" s="259"/>
      <c r="R3" s="28">
        <f>'PP2 Comments '!G3</f>
        <v>0</v>
      </c>
      <c r="S3" s="258">
        <f>'PP2 Comments '!H3</f>
        <v>0</v>
      </c>
      <c r="T3" s="259"/>
      <c r="U3" s="28" t="str">
        <f>'PP2 Comments '!J3</f>
        <v>17.03.21</v>
      </c>
      <c r="V3" s="253" t="s">
        <v>26</v>
      </c>
      <c r="W3" s="253"/>
      <c r="X3" s="254"/>
    </row>
    <row r="4" spans="1:24" ht="12.75" customHeight="1" x14ac:dyDescent="0.35">
      <c r="A4" s="232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55" t="s">
        <v>27</v>
      </c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</row>
    <row r="5" spans="1:24" ht="13.5" customHeight="1" thickBot="1" x14ac:dyDescent="0.4">
      <c r="A5" s="31"/>
      <c r="B5" s="32" t="s">
        <v>3</v>
      </c>
      <c r="C5" s="33"/>
      <c r="D5" s="33"/>
      <c r="E5" s="70" t="s">
        <v>6</v>
      </c>
      <c r="F5" s="34"/>
      <c r="G5" s="34" t="s">
        <v>33</v>
      </c>
      <c r="H5" s="34" t="s">
        <v>32</v>
      </c>
      <c r="I5" s="34" t="s">
        <v>30</v>
      </c>
      <c r="J5" s="34" t="s">
        <v>31</v>
      </c>
      <c r="K5" s="34"/>
      <c r="L5" s="35"/>
      <c r="M5" s="32"/>
      <c r="N5" s="34" t="s">
        <v>6</v>
      </c>
      <c r="O5" s="36">
        <v>24</v>
      </c>
      <c r="P5" s="34">
        <v>25</v>
      </c>
      <c r="Q5" s="34">
        <v>26</v>
      </c>
      <c r="R5" s="34">
        <v>27</v>
      </c>
      <c r="S5" s="34">
        <v>28</v>
      </c>
      <c r="T5" s="34">
        <v>29</v>
      </c>
      <c r="U5" s="34">
        <v>30</v>
      </c>
      <c r="V5" s="34">
        <v>31</v>
      </c>
      <c r="W5" s="34">
        <v>32</v>
      </c>
      <c r="X5" s="34" t="s">
        <v>24</v>
      </c>
    </row>
    <row r="6" spans="1:24" ht="15.75" customHeight="1" x14ac:dyDescent="0.35">
      <c r="A6" s="230" t="e">
        <f>#REF!</f>
        <v>#REF!</v>
      </c>
      <c r="B6" s="230"/>
      <c r="C6" s="230"/>
      <c r="D6" s="231"/>
      <c r="E6" s="71">
        <v>0</v>
      </c>
      <c r="F6" s="67"/>
      <c r="G6" s="65">
        <f>H6</f>
        <v>0</v>
      </c>
      <c r="H6" s="65">
        <f>I6</f>
        <v>0</v>
      </c>
      <c r="I6" s="75"/>
      <c r="J6" s="65">
        <f>I6</f>
        <v>0</v>
      </c>
      <c r="K6" s="65"/>
      <c r="L6" s="251" t="e">
        <f>#REF!</f>
        <v>#REF!</v>
      </c>
      <c r="M6" s="252"/>
      <c r="N6" s="37">
        <v>1</v>
      </c>
      <c r="O6" s="40"/>
      <c r="P6" s="40"/>
      <c r="Q6" s="40"/>
      <c r="R6" s="40"/>
      <c r="S6" s="39">
        <f>I6</f>
        <v>0</v>
      </c>
      <c r="T6" s="40"/>
      <c r="U6" s="40"/>
      <c r="V6" s="41"/>
      <c r="W6" s="41"/>
      <c r="X6" s="35">
        <v>1</v>
      </c>
    </row>
    <row r="7" spans="1:24" ht="15.75" customHeight="1" x14ac:dyDescent="0.35">
      <c r="A7" s="230" t="e">
        <f>#REF!</f>
        <v>#REF!</v>
      </c>
      <c r="B7" s="230"/>
      <c r="C7" s="230"/>
      <c r="D7" s="231"/>
      <c r="E7" s="63">
        <v>1</v>
      </c>
      <c r="F7" s="67"/>
      <c r="G7" s="65">
        <f>H7-1.8</f>
        <v>-5.6</v>
      </c>
      <c r="H7" s="65">
        <f>I7-3.8</f>
        <v>-3.8</v>
      </c>
      <c r="I7" s="75"/>
      <c r="J7" s="65">
        <f>I7+5</f>
        <v>5</v>
      </c>
      <c r="K7" s="65"/>
      <c r="L7" s="251" t="e">
        <f>#REF!</f>
        <v>#REF!</v>
      </c>
      <c r="M7" s="252"/>
      <c r="N7" s="37">
        <v>1</v>
      </c>
      <c r="O7" s="40"/>
      <c r="P7" s="40"/>
      <c r="Q7" s="40"/>
      <c r="R7" s="40"/>
      <c r="S7" s="39">
        <f>I7</f>
        <v>0</v>
      </c>
      <c r="T7" s="40"/>
      <c r="U7" s="40"/>
      <c r="V7" s="41"/>
      <c r="W7" s="41"/>
      <c r="X7" s="35">
        <v>1</v>
      </c>
    </row>
    <row r="8" spans="1:24" ht="15.75" customHeight="1" x14ac:dyDescent="0.35">
      <c r="A8" s="234" t="e">
        <f>#REF!</f>
        <v>#REF!</v>
      </c>
      <c r="B8" s="234"/>
      <c r="C8" s="234"/>
      <c r="D8" s="235"/>
      <c r="E8" s="64">
        <v>0.5</v>
      </c>
      <c r="F8" s="68"/>
      <c r="G8" s="66">
        <f>H8-0.4</f>
        <v>-1.1499999999999999</v>
      </c>
      <c r="H8" s="66">
        <f>I8-0.75</f>
        <v>-0.75</v>
      </c>
      <c r="I8" s="76"/>
      <c r="J8" s="66">
        <f>I8+1</f>
        <v>1</v>
      </c>
      <c r="K8" s="66"/>
      <c r="L8" s="251" t="e">
        <f>#REF!</f>
        <v>#REF!</v>
      </c>
      <c r="M8" s="252"/>
      <c r="N8" s="37">
        <v>1</v>
      </c>
      <c r="O8" s="40"/>
      <c r="P8" s="40"/>
      <c r="Q8" s="40"/>
      <c r="R8" s="40"/>
      <c r="S8" s="39">
        <f>I8</f>
        <v>0</v>
      </c>
      <c r="T8" s="40"/>
      <c r="U8" s="40"/>
      <c r="V8" s="40"/>
      <c r="W8" s="40"/>
      <c r="X8" s="35">
        <v>1</v>
      </c>
    </row>
    <row r="9" spans="1:24" ht="15.75" customHeight="1" x14ac:dyDescent="0.35">
      <c r="A9" s="234" t="e">
        <f>#REF!</f>
        <v>#REF!</v>
      </c>
      <c r="B9" s="234"/>
      <c r="C9" s="234"/>
      <c r="D9" s="235"/>
      <c r="E9" s="64">
        <v>1</v>
      </c>
      <c r="F9" s="68"/>
      <c r="G9" s="65">
        <f>H9-1.8</f>
        <v>-5.6</v>
      </c>
      <c r="H9" s="65">
        <f>I9-3.8</f>
        <v>-3.8</v>
      </c>
      <c r="I9" s="75"/>
      <c r="J9" s="65">
        <f>I9+5</f>
        <v>5</v>
      </c>
      <c r="K9" s="66"/>
      <c r="L9" s="251" t="e">
        <f>#REF!</f>
        <v>#REF!</v>
      </c>
      <c r="M9" s="252"/>
      <c r="N9" s="37">
        <v>1</v>
      </c>
      <c r="O9" s="40"/>
      <c r="P9" s="40"/>
      <c r="Q9" s="40"/>
      <c r="R9" s="40"/>
      <c r="S9" s="39">
        <f>I9</f>
        <v>0</v>
      </c>
      <c r="T9" s="40"/>
      <c r="U9" s="40"/>
      <c r="V9" s="40"/>
      <c r="W9" s="40"/>
      <c r="X9" s="35">
        <v>1</v>
      </c>
    </row>
    <row r="10" spans="1:24" ht="15.75" customHeight="1" x14ac:dyDescent="0.35">
      <c r="A10" s="234" t="e">
        <f>#REF!</f>
        <v>#REF!</v>
      </c>
      <c r="B10" s="234"/>
      <c r="C10" s="234"/>
      <c r="D10" s="235"/>
      <c r="E10" s="64">
        <v>1</v>
      </c>
      <c r="F10" s="68"/>
      <c r="G10" s="65">
        <f>H10-1.8</f>
        <v>-5.6</v>
      </c>
      <c r="H10" s="65">
        <f>I10-3.8</f>
        <v>-3.8</v>
      </c>
      <c r="I10" s="75"/>
      <c r="J10" s="65">
        <f>I10+5</f>
        <v>5</v>
      </c>
      <c r="K10" s="66"/>
      <c r="L10" s="251" t="e">
        <f>#REF!</f>
        <v>#REF!</v>
      </c>
      <c r="M10" s="252"/>
      <c r="N10" s="37">
        <v>1</v>
      </c>
      <c r="O10" s="40"/>
      <c r="P10" s="40"/>
      <c r="Q10" s="40"/>
      <c r="R10" s="40"/>
      <c r="S10" s="39">
        <f>I10</f>
        <v>0</v>
      </c>
      <c r="T10" s="40"/>
      <c r="U10" s="40"/>
      <c r="V10" s="40"/>
      <c r="W10" s="40"/>
      <c r="X10" s="35">
        <v>1</v>
      </c>
    </row>
    <row r="11" spans="1:24" ht="15.75" customHeight="1" x14ac:dyDescent="0.35">
      <c r="A11" s="234" t="e">
        <f>#REF!</f>
        <v>#REF!</v>
      </c>
      <c r="B11" s="234"/>
      <c r="C11" s="234"/>
      <c r="D11" s="235"/>
      <c r="E11" s="64">
        <v>1</v>
      </c>
      <c r="F11" s="68"/>
      <c r="G11" s="65">
        <f>H11-1.8</f>
        <v>-5.6</v>
      </c>
      <c r="H11" s="65">
        <f>I11-3.8</f>
        <v>-3.8</v>
      </c>
      <c r="I11" s="75"/>
      <c r="J11" s="65">
        <f>I11+5</f>
        <v>5</v>
      </c>
      <c r="K11" s="66"/>
      <c r="L11" s="251" t="e">
        <f>#REF!</f>
        <v>#REF!</v>
      </c>
      <c r="M11" s="252"/>
      <c r="N11" s="37">
        <v>1</v>
      </c>
      <c r="O11" s="40"/>
      <c r="P11" s="40"/>
      <c r="Q11" s="40"/>
      <c r="R11" s="40"/>
      <c r="S11" s="39">
        <v>0</v>
      </c>
      <c r="T11" s="40"/>
      <c r="U11" s="40"/>
      <c r="V11" s="40"/>
      <c r="W11" s="40"/>
      <c r="X11" s="35">
        <v>2.5</v>
      </c>
    </row>
    <row r="12" spans="1:24" ht="15.75" customHeight="1" x14ac:dyDescent="0.35">
      <c r="A12" s="234" t="e">
        <f>#REF!</f>
        <v>#REF!</v>
      </c>
      <c r="B12" s="234"/>
      <c r="C12" s="234"/>
      <c r="D12" s="235"/>
      <c r="E12" s="64">
        <v>1</v>
      </c>
      <c r="F12" s="68"/>
      <c r="G12" s="65">
        <f>H12-1.8</f>
        <v>-5.6</v>
      </c>
      <c r="H12" s="65">
        <f>I12-3.8</f>
        <v>-3.8</v>
      </c>
      <c r="I12" s="75"/>
      <c r="J12" s="65">
        <f>I12+5</f>
        <v>5</v>
      </c>
      <c r="K12" s="66"/>
      <c r="L12" s="251" t="e">
        <f>#REF!</f>
        <v>#REF!</v>
      </c>
      <c r="M12" s="252"/>
      <c r="N12" s="37">
        <v>0.5</v>
      </c>
      <c r="O12" s="40"/>
      <c r="P12" s="40"/>
      <c r="Q12" s="40"/>
      <c r="R12" s="40"/>
      <c r="S12" s="39">
        <f>I12</f>
        <v>0</v>
      </c>
      <c r="T12" s="40"/>
      <c r="U12" s="40"/>
      <c r="V12" s="40"/>
      <c r="W12" s="40"/>
      <c r="X12" s="35">
        <v>0.5</v>
      </c>
    </row>
    <row r="13" spans="1:24" ht="15.75" customHeight="1" x14ac:dyDescent="0.35">
      <c r="A13" s="234" t="e">
        <f>#REF!</f>
        <v>#REF!</v>
      </c>
      <c r="B13" s="234"/>
      <c r="C13" s="234"/>
      <c r="D13" s="235"/>
      <c r="E13" s="64">
        <v>0.3</v>
      </c>
      <c r="F13" s="68"/>
      <c r="G13" s="66">
        <f>H13</f>
        <v>0</v>
      </c>
      <c r="H13" s="66">
        <f>I13</f>
        <v>0</v>
      </c>
      <c r="I13" s="76"/>
      <c r="J13" s="66">
        <f>I13</f>
        <v>0</v>
      </c>
      <c r="K13" s="66"/>
      <c r="L13" s="251" t="e">
        <f>#REF!</f>
        <v>#REF!</v>
      </c>
      <c r="M13" s="252"/>
      <c r="N13" s="37">
        <v>1</v>
      </c>
      <c r="O13" s="39">
        <f>P13-(X13/2)</f>
        <v>-5</v>
      </c>
      <c r="P13" s="39">
        <f>Q13-(X13/2)</f>
        <v>-3.75</v>
      </c>
      <c r="Q13" s="39">
        <f>R13-(X13/2)</f>
        <v>-2.5</v>
      </c>
      <c r="R13" s="39">
        <f>S13-(X13/2)</f>
        <v>-1.25</v>
      </c>
      <c r="S13" s="39">
        <v>0</v>
      </c>
      <c r="T13" s="39">
        <f>S13+(X13/2)</f>
        <v>1.25</v>
      </c>
      <c r="U13" s="39">
        <f>T13+(X13/2)</f>
        <v>2.5</v>
      </c>
      <c r="V13" s="39">
        <f>U13+(X13/2)</f>
        <v>3.75</v>
      </c>
      <c r="W13" s="39">
        <f>V13+(X13/2)</f>
        <v>5</v>
      </c>
      <c r="X13" s="35">
        <v>2.5</v>
      </c>
    </row>
    <row r="14" spans="1:24" ht="15.75" customHeight="1" x14ac:dyDescent="0.35">
      <c r="A14" s="234" t="e">
        <f>#REF!</f>
        <v>#REF!</v>
      </c>
      <c r="B14" s="234"/>
      <c r="C14" s="234"/>
      <c r="D14" s="235"/>
      <c r="E14" s="64">
        <v>0.7</v>
      </c>
      <c r="F14" s="68"/>
      <c r="G14" s="66">
        <f>H14-0.9</f>
        <v>-2.7</v>
      </c>
      <c r="H14" s="66">
        <f>I14-1.8</f>
        <v>-1.8</v>
      </c>
      <c r="I14" s="76"/>
      <c r="J14" s="66">
        <f>I14+2.5</f>
        <v>2.5</v>
      </c>
      <c r="K14" s="66"/>
      <c r="L14" s="251" t="e">
        <f>#REF!</f>
        <v>#REF!</v>
      </c>
      <c r="M14" s="252"/>
      <c r="N14" s="37">
        <v>1</v>
      </c>
      <c r="O14" s="39"/>
      <c r="P14" s="39"/>
      <c r="Q14" s="39"/>
      <c r="R14" s="39"/>
      <c r="S14" s="39"/>
      <c r="T14" s="39"/>
      <c r="U14" s="39"/>
      <c r="V14" s="39"/>
      <c r="W14" s="39"/>
      <c r="X14" s="35">
        <v>2.5</v>
      </c>
    </row>
    <row r="15" spans="1:24" ht="15.75" customHeight="1" x14ac:dyDescent="0.35">
      <c r="A15" s="234" t="e">
        <f>#REF!</f>
        <v>#REF!</v>
      </c>
      <c r="B15" s="234"/>
      <c r="C15" s="234"/>
      <c r="D15" s="235"/>
      <c r="E15" s="64">
        <v>0.3</v>
      </c>
      <c r="F15" s="68"/>
      <c r="G15" s="66">
        <f>H15-0.2</f>
        <v>-0.60000000000000009</v>
      </c>
      <c r="H15" s="66">
        <f>I15-0.4</f>
        <v>-0.4</v>
      </c>
      <c r="I15" s="76"/>
      <c r="J15" s="66">
        <f>I15+0.6</f>
        <v>0.6</v>
      </c>
      <c r="K15" s="66"/>
      <c r="L15" s="251" t="e">
        <f>#REF!</f>
        <v>#REF!</v>
      </c>
      <c r="M15" s="252"/>
      <c r="N15" s="37">
        <v>1</v>
      </c>
      <c r="O15" s="39"/>
      <c r="P15" s="39"/>
      <c r="Q15" s="39"/>
      <c r="R15" s="39"/>
      <c r="S15" s="39"/>
      <c r="T15" s="39"/>
      <c r="U15" s="39"/>
      <c r="V15" s="39"/>
      <c r="W15" s="39"/>
      <c r="X15" s="35">
        <v>2.5</v>
      </c>
    </row>
    <row r="16" spans="1:24" ht="15.75" customHeight="1" x14ac:dyDescent="0.35">
      <c r="A16" s="234" t="e">
        <f>#REF!</f>
        <v>#REF!</v>
      </c>
      <c r="B16" s="234"/>
      <c r="C16" s="234"/>
      <c r="D16" s="235"/>
      <c r="E16" s="63">
        <v>0.7</v>
      </c>
      <c r="F16" s="68"/>
      <c r="G16" s="66">
        <f>H16-0.9</f>
        <v>-2.7</v>
      </c>
      <c r="H16" s="66">
        <f>I16-1.8</f>
        <v>-1.8</v>
      </c>
      <c r="I16" s="76"/>
      <c r="J16" s="66">
        <f>I16+2.5</f>
        <v>2.5</v>
      </c>
      <c r="K16" s="66"/>
      <c r="L16" s="251" t="e">
        <f>#REF!</f>
        <v>#REF!</v>
      </c>
      <c r="M16" s="252"/>
      <c r="N16" s="37">
        <v>1</v>
      </c>
      <c r="O16" s="40"/>
      <c r="P16" s="40"/>
      <c r="Q16" s="40"/>
      <c r="R16" s="40"/>
      <c r="S16" s="39">
        <f t="shared" ref="S16:S24" si="0">I16</f>
        <v>0</v>
      </c>
      <c r="T16" s="40"/>
      <c r="U16" s="40"/>
      <c r="V16" s="40"/>
      <c r="W16" s="40"/>
      <c r="X16" s="35">
        <v>2.5</v>
      </c>
    </row>
    <row r="17" spans="1:24" ht="15.75" customHeight="1" x14ac:dyDescent="0.35">
      <c r="A17" s="234" t="e">
        <f>#REF!</f>
        <v>#REF!</v>
      </c>
      <c r="B17" s="234"/>
      <c r="C17" s="234"/>
      <c r="D17" s="235"/>
      <c r="E17" s="64">
        <v>0.7</v>
      </c>
      <c r="F17" s="68"/>
      <c r="G17" s="66">
        <f>H17-0.9</f>
        <v>-2.7</v>
      </c>
      <c r="H17" s="66">
        <f>I17-1.8</f>
        <v>-1.8</v>
      </c>
      <c r="I17" s="76"/>
      <c r="J17" s="66">
        <f>I17+2.5</f>
        <v>2.5</v>
      </c>
      <c r="K17" s="66"/>
      <c r="L17" s="251" t="e">
        <f>#REF!</f>
        <v>#REF!</v>
      </c>
      <c r="M17" s="252"/>
      <c r="N17" s="37">
        <v>0.5</v>
      </c>
      <c r="O17" s="40"/>
      <c r="P17" s="40"/>
      <c r="Q17" s="40"/>
      <c r="R17" s="40"/>
      <c r="S17" s="39">
        <f t="shared" si="0"/>
        <v>0</v>
      </c>
      <c r="T17" s="40"/>
      <c r="U17" s="40"/>
      <c r="V17" s="40"/>
      <c r="W17" s="40"/>
      <c r="X17" s="35">
        <v>0</v>
      </c>
    </row>
    <row r="18" spans="1:24" ht="15.75" customHeight="1" x14ac:dyDescent="0.35">
      <c r="A18" s="234" t="e">
        <f>#REF!</f>
        <v>#REF!</v>
      </c>
      <c r="B18" s="234"/>
      <c r="C18" s="234"/>
      <c r="D18" s="235"/>
      <c r="E18" s="64">
        <v>1</v>
      </c>
      <c r="F18" s="68"/>
      <c r="G18" s="66">
        <f>H18-0.8</f>
        <v>-2.2999999999999998</v>
      </c>
      <c r="H18" s="66">
        <f>I18-1.5</f>
        <v>-1.5</v>
      </c>
      <c r="I18" s="76"/>
      <c r="J18" s="66">
        <f>I18+2</f>
        <v>2</v>
      </c>
      <c r="K18" s="66"/>
      <c r="L18" s="251" t="e">
        <f>#REF!</f>
        <v>#REF!</v>
      </c>
      <c r="M18" s="252"/>
      <c r="N18" s="37">
        <v>0.3</v>
      </c>
      <c r="O18" s="40"/>
      <c r="P18" s="40"/>
      <c r="Q18" s="40"/>
      <c r="R18" s="40"/>
      <c r="S18" s="39">
        <f t="shared" si="0"/>
        <v>0</v>
      </c>
      <c r="T18" s="40"/>
      <c r="U18" s="40"/>
      <c r="V18" s="40"/>
      <c r="W18" s="40"/>
      <c r="X18" s="35">
        <v>0</v>
      </c>
    </row>
    <row r="19" spans="1:24" ht="15.75" customHeight="1" x14ac:dyDescent="0.35">
      <c r="A19" s="234" t="e">
        <f>#REF!</f>
        <v>#REF!</v>
      </c>
      <c r="B19" s="234"/>
      <c r="C19" s="234"/>
      <c r="D19" s="235"/>
      <c r="E19" s="64">
        <v>0.3</v>
      </c>
      <c r="F19" s="68"/>
      <c r="G19" s="66">
        <f>H19-0.2</f>
        <v>-0.60000000000000009</v>
      </c>
      <c r="H19" s="66">
        <f>I19-0.4</f>
        <v>-0.4</v>
      </c>
      <c r="I19" s="76"/>
      <c r="J19" s="66">
        <f>I19+0.6</f>
        <v>0.6</v>
      </c>
      <c r="K19" s="66"/>
      <c r="L19" s="251" t="e">
        <f>#REF!</f>
        <v>#REF!</v>
      </c>
      <c r="M19" s="252"/>
      <c r="N19" s="37">
        <v>0.3</v>
      </c>
      <c r="O19" s="40"/>
      <c r="P19" s="40"/>
      <c r="Q19" s="40"/>
      <c r="R19" s="40"/>
      <c r="S19" s="39">
        <f t="shared" si="0"/>
        <v>0</v>
      </c>
      <c r="T19" s="40"/>
      <c r="U19" s="40"/>
      <c r="V19" s="40"/>
      <c r="W19" s="40"/>
      <c r="X19" s="35">
        <v>0.3</v>
      </c>
    </row>
    <row r="20" spans="1:24" ht="15.75" customHeight="1" x14ac:dyDescent="0.35">
      <c r="A20" s="234" t="e">
        <f>#REF!</f>
        <v>#REF!</v>
      </c>
      <c r="B20" s="234"/>
      <c r="C20" s="234"/>
      <c r="D20" s="235"/>
      <c r="E20" s="64">
        <v>0.5</v>
      </c>
      <c r="F20" s="68"/>
      <c r="G20" s="66">
        <f>H20-0.4</f>
        <v>-1.1499999999999999</v>
      </c>
      <c r="H20" s="66">
        <f>I20-0.75</f>
        <v>-0.75</v>
      </c>
      <c r="I20" s="76"/>
      <c r="J20" s="66">
        <f>I20+1</f>
        <v>1</v>
      </c>
      <c r="K20" s="66"/>
      <c r="L20" s="251" t="e">
        <f>#REF!</f>
        <v>#REF!</v>
      </c>
      <c r="M20" s="252"/>
      <c r="N20" s="37">
        <v>0.3</v>
      </c>
      <c r="O20" s="40"/>
      <c r="P20" s="40"/>
      <c r="Q20" s="40"/>
      <c r="R20" s="40"/>
      <c r="S20" s="39">
        <f t="shared" si="0"/>
        <v>0</v>
      </c>
      <c r="T20" s="40"/>
      <c r="U20" s="40"/>
      <c r="V20" s="40"/>
      <c r="W20" s="40"/>
      <c r="X20" s="35">
        <v>0.3</v>
      </c>
    </row>
    <row r="21" spans="1:24" ht="15.75" customHeight="1" x14ac:dyDescent="0.35">
      <c r="A21" s="234" t="e">
        <f>#REF!</f>
        <v>#REF!</v>
      </c>
      <c r="B21" s="234"/>
      <c r="C21" s="234"/>
      <c r="D21" s="235"/>
      <c r="E21" s="64">
        <v>1</v>
      </c>
      <c r="F21" s="68"/>
      <c r="G21" s="66">
        <f>H21-0.8</f>
        <v>-2.2999999999999998</v>
      </c>
      <c r="H21" s="66">
        <f>I21-1.5</f>
        <v>-1.5</v>
      </c>
      <c r="I21" s="76"/>
      <c r="J21" s="66">
        <f>I21+2</f>
        <v>2</v>
      </c>
      <c r="K21" s="66"/>
      <c r="L21" s="251" t="e">
        <f>#REF!</f>
        <v>#REF!</v>
      </c>
      <c r="M21" s="252"/>
      <c r="N21" s="37">
        <v>0.7</v>
      </c>
      <c r="O21" s="40"/>
      <c r="P21" s="40"/>
      <c r="Q21" s="40"/>
      <c r="R21" s="40"/>
      <c r="S21" s="39">
        <f t="shared" si="0"/>
        <v>0</v>
      </c>
      <c r="T21" s="40"/>
      <c r="U21" s="40"/>
      <c r="V21" s="40"/>
      <c r="W21" s="40"/>
      <c r="X21" s="35">
        <v>1.2</v>
      </c>
    </row>
    <row r="22" spans="1:24" ht="15.75" customHeight="1" x14ac:dyDescent="0.35">
      <c r="A22" s="234" t="e">
        <f>#REF!</f>
        <v>#REF!</v>
      </c>
      <c r="B22" s="234"/>
      <c r="C22" s="234"/>
      <c r="D22" s="235"/>
      <c r="E22" s="63">
        <v>0.3</v>
      </c>
      <c r="F22" s="68"/>
      <c r="G22" s="66"/>
      <c r="H22" s="66"/>
      <c r="I22" s="76"/>
      <c r="J22" s="66"/>
      <c r="K22" s="66"/>
      <c r="L22" s="251" t="e">
        <f>#REF!</f>
        <v>#REF!</v>
      </c>
      <c r="M22" s="252"/>
      <c r="N22" s="37">
        <v>0.7</v>
      </c>
      <c r="O22" s="40"/>
      <c r="P22" s="40"/>
      <c r="Q22" s="40"/>
      <c r="R22" s="40"/>
      <c r="S22" s="39">
        <f t="shared" ref="S22" si="1">I22</f>
        <v>0</v>
      </c>
      <c r="T22" s="40"/>
      <c r="U22" s="40"/>
      <c r="V22" s="40"/>
      <c r="W22" s="40"/>
      <c r="X22" s="35">
        <v>1.2</v>
      </c>
    </row>
    <row r="23" spans="1:24" ht="15.75" customHeight="1" x14ac:dyDescent="0.35">
      <c r="A23" s="234" t="e">
        <f>#REF!</f>
        <v>#REF!</v>
      </c>
      <c r="B23" s="234"/>
      <c r="C23" s="234"/>
      <c r="D23" s="235"/>
      <c r="E23" s="63">
        <v>0.3</v>
      </c>
      <c r="F23" s="68"/>
      <c r="G23" s="66"/>
      <c r="H23" s="66"/>
      <c r="I23" s="76"/>
      <c r="J23" s="66"/>
      <c r="K23" s="66"/>
      <c r="L23" s="251" t="e">
        <f>#REF!</f>
        <v>#REF!</v>
      </c>
      <c r="M23" s="252"/>
      <c r="N23" s="37">
        <v>0.7</v>
      </c>
      <c r="O23" s="40"/>
      <c r="P23" s="40"/>
      <c r="Q23" s="40"/>
      <c r="R23" s="40"/>
      <c r="S23" s="39">
        <f t="shared" si="0"/>
        <v>0</v>
      </c>
      <c r="T23" s="40"/>
      <c r="U23" s="40"/>
      <c r="V23" s="40"/>
      <c r="W23" s="40"/>
      <c r="X23" s="35">
        <v>1.2</v>
      </c>
    </row>
    <row r="24" spans="1:24" ht="15.75" customHeight="1" x14ac:dyDescent="0.35">
      <c r="A24" s="234" t="e">
        <f>#REF!</f>
        <v>#REF!</v>
      </c>
      <c r="B24" s="234"/>
      <c r="C24" s="234"/>
      <c r="D24" s="235"/>
      <c r="E24" s="64">
        <v>0.3</v>
      </c>
      <c r="F24" s="68"/>
      <c r="G24" s="66">
        <f>H24-0.5</f>
        <v>-1.4</v>
      </c>
      <c r="H24" s="66">
        <f>I24-0.9</f>
        <v>-0.9</v>
      </c>
      <c r="I24" s="76"/>
      <c r="J24" s="66">
        <f>I24+1.2</f>
        <v>1.2</v>
      </c>
      <c r="K24" s="66"/>
      <c r="L24" s="251" t="e">
        <f>#REF!</f>
        <v>#REF!</v>
      </c>
      <c r="M24" s="252"/>
      <c r="N24" s="37">
        <v>0.7</v>
      </c>
      <c r="O24" s="40"/>
      <c r="P24" s="40"/>
      <c r="Q24" s="40"/>
      <c r="R24" s="40"/>
      <c r="S24" s="39">
        <f t="shared" si="0"/>
        <v>0</v>
      </c>
      <c r="T24" s="40"/>
      <c r="U24" s="40"/>
      <c r="V24" s="40"/>
      <c r="W24" s="40"/>
      <c r="X24" s="35">
        <v>1.2</v>
      </c>
    </row>
    <row r="25" spans="1:24" ht="15.75" customHeight="1" x14ac:dyDescent="0.35">
      <c r="A25" s="231" t="e">
        <f>#REF!</f>
        <v>#REF!</v>
      </c>
      <c r="B25" s="236"/>
      <c r="C25" s="236"/>
      <c r="D25" s="236"/>
      <c r="E25" s="64">
        <v>0.5</v>
      </c>
      <c r="F25" s="68"/>
      <c r="G25" s="66">
        <f>H25-0.7</f>
        <v>-2.0999999999999996</v>
      </c>
      <c r="H25" s="66">
        <f>I25-1.4</f>
        <v>-1.4</v>
      </c>
      <c r="I25" s="76"/>
      <c r="J25" s="66">
        <f>I25+1.8</f>
        <v>1.8</v>
      </c>
      <c r="K25" s="66"/>
      <c r="L25" s="251" t="e">
        <f>#REF!</f>
        <v>#REF!</v>
      </c>
      <c r="M25" s="252"/>
      <c r="N25" s="42">
        <v>0.5</v>
      </c>
      <c r="O25" s="40"/>
      <c r="P25" s="40"/>
      <c r="Q25" s="40"/>
      <c r="R25" s="40"/>
      <c r="S25" s="39"/>
      <c r="T25" s="40"/>
      <c r="U25" s="40"/>
      <c r="V25" s="40"/>
      <c r="W25" s="40"/>
      <c r="X25" s="35"/>
    </row>
    <row r="26" spans="1:24" ht="15.75" customHeight="1" x14ac:dyDescent="0.35">
      <c r="A26" s="234" t="e">
        <f>#REF!</f>
        <v>#REF!</v>
      </c>
      <c r="B26" s="234"/>
      <c r="C26" s="234"/>
      <c r="D26" s="235"/>
      <c r="E26" s="64">
        <v>0.5</v>
      </c>
      <c r="F26" s="68"/>
      <c r="G26" s="66">
        <f>H26-0.5</f>
        <v>-1.5</v>
      </c>
      <c r="H26" s="66">
        <f>I26-1</f>
        <v>-1</v>
      </c>
      <c r="I26" s="76"/>
      <c r="J26" s="66">
        <f>I26+1.5</f>
        <v>1.5</v>
      </c>
      <c r="K26" s="66"/>
      <c r="L26" s="251" t="e">
        <f>#REF!</f>
        <v>#REF!</v>
      </c>
      <c r="M26" s="252"/>
      <c r="N26" s="37">
        <v>1</v>
      </c>
      <c r="O26" s="40"/>
      <c r="P26" s="40"/>
      <c r="Q26" s="40"/>
      <c r="R26" s="40"/>
      <c r="S26" s="39">
        <f t="shared" ref="S26:S37" si="2">I26</f>
        <v>0</v>
      </c>
      <c r="T26" s="40"/>
      <c r="U26" s="40"/>
      <c r="V26" s="40"/>
      <c r="W26" s="40"/>
      <c r="X26" s="35">
        <v>1</v>
      </c>
    </row>
    <row r="27" spans="1:24" ht="15.75" customHeight="1" x14ac:dyDescent="0.35">
      <c r="A27" s="234" t="e">
        <f>#REF!</f>
        <v>#REF!</v>
      </c>
      <c r="B27" s="234"/>
      <c r="C27" s="234"/>
      <c r="D27" s="235"/>
      <c r="E27" s="64">
        <v>0.5</v>
      </c>
      <c r="F27" s="68"/>
      <c r="G27" s="66">
        <f>H27-0.5</f>
        <v>-1.5</v>
      </c>
      <c r="H27" s="66">
        <f>I27-1</f>
        <v>-1</v>
      </c>
      <c r="I27" s="76"/>
      <c r="J27" s="66">
        <f>I27+1.5</f>
        <v>1.5</v>
      </c>
      <c r="K27" s="66"/>
      <c r="L27" s="251" t="e">
        <f>#REF!</f>
        <v>#REF!</v>
      </c>
      <c r="M27" s="252"/>
      <c r="N27" s="37">
        <v>0.5</v>
      </c>
      <c r="O27" s="40"/>
      <c r="P27" s="40"/>
      <c r="Q27" s="40"/>
      <c r="R27" s="40"/>
      <c r="S27" s="39">
        <f t="shared" si="2"/>
        <v>0</v>
      </c>
      <c r="T27" s="40"/>
      <c r="U27" s="40"/>
      <c r="V27" s="40"/>
      <c r="W27" s="40"/>
      <c r="X27" s="35">
        <v>0.7</v>
      </c>
    </row>
    <row r="28" spans="1:24" ht="15.75" customHeight="1" x14ac:dyDescent="0.35">
      <c r="A28" s="234" t="e">
        <f>#REF!</f>
        <v>#REF!</v>
      </c>
      <c r="B28" s="234"/>
      <c r="C28" s="234"/>
      <c r="D28" s="235"/>
      <c r="E28" s="64">
        <v>0.3</v>
      </c>
      <c r="F28" s="68"/>
      <c r="G28" s="66">
        <f>H28-0.3</f>
        <v>-0.89999999999999991</v>
      </c>
      <c r="H28" s="66">
        <f>I28-0.6</f>
        <v>-0.6</v>
      </c>
      <c r="I28" s="76"/>
      <c r="J28" s="66">
        <f>I28+0.9</f>
        <v>0.9</v>
      </c>
      <c r="K28" s="66"/>
      <c r="L28" s="251" t="e">
        <f>#REF!</f>
        <v>#REF!</v>
      </c>
      <c r="M28" s="252"/>
      <c r="N28" s="37">
        <v>0.5</v>
      </c>
      <c r="O28" s="40"/>
      <c r="P28" s="40"/>
      <c r="Q28" s="40"/>
      <c r="R28" s="40"/>
      <c r="S28" s="39">
        <f t="shared" si="2"/>
        <v>0</v>
      </c>
      <c r="T28" s="40"/>
      <c r="U28" s="40"/>
      <c r="V28" s="40"/>
      <c r="W28" s="40"/>
      <c r="X28" s="35">
        <v>0.5</v>
      </c>
    </row>
    <row r="29" spans="1:24" ht="15.75" customHeight="1" x14ac:dyDescent="0.35">
      <c r="A29" s="234" t="e">
        <f>#REF!</f>
        <v>#REF!</v>
      </c>
      <c r="B29" s="234"/>
      <c r="C29" s="234"/>
      <c r="D29" s="235"/>
      <c r="E29" s="64">
        <v>0.3</v>
      </c>
      <c r="F29" s="68"/>
      <c r="G29" s="66"/>
      <c r="H29" s="66"/>
      <c r="I29" s="76"/>
      <c r="J29" s="66"/>
      <c r="K29" s="66"/>
      <c r="L29" s="251" t="e">
        <f>#REF!</f>
        <v>#REF!</v>
      </c>
      <c r="M29" s="252"/>
      <c r="N29" s="37">
        <v>0.3</v>
      </c>
      <c r="O29" s="40"/>
      <c r="P29" s="40"/>
      <c r="Q29" s="40"/>
      <c r="R29" s="40"/>
      <c r="S29" s="39">
        <f t="shared" si="2"/>
        <v>0</v>
      </c>
      <c r="T29" s="40"/>
      <c r="U29" s="40"/>
      <c r="V29" s="40"/>
      <c r="W29" s="40"/>
      <c r="X29" s="35">
        <v>0.3</v>
      </c>
    </row>
    <row r="30" spans="1:24" ht="15.75" customHeight="1" x14ac:dyDescent="0.35">
      <c r="A30" s="234" t="e">
        <f>#REF!</f>
        <v>#REF!</v>
      </c>
      <c r="B30" s="234"/>
      <c r="C30" s="234"/>
      <c r="D30" s="235"/>
      <c r="E30" s="64">
        <v>1</v>
      </c>
      <c r="F30" s="68"/>
      <c r="G30" s="66">
        <f>H30-0.8</f>
        <v>-2.2999999999999998</v>
      </c>
      <c r="H30" s="66">
        <f>I30-1.5</f>
        <v>-1.5</v>
      </c>
      <c r="I30" s="76"/>
      <c r="J30" s="66">
        <f>I30+2</f>
        <v>2</v>
      </c>
      <c r="K30" s="66"/>
      <c r="L30" s="251" t="e">
        <f>#REF!</f>
        <v>#REF!</v>
      </c>
      <c r="M30" s="252"/>
      <c r="N30" s="37">
        <v>0.5</v>
      </c>
      <c r="O30" s="40"/>
      <c r="P30" s="40"/>
      <c r="Q30" s="40"/>
      <c r="R30" s="40"/>
      <c r="S30" s="39">
        <f t="shared" si="2"/>
        <v>0</v>
      </c>
      <c r="T30" s="40"/>
      <c r="U30" s="40"/>
      <c r="V30" s="40"/>
      <c r="W30" s="40"/>
      <c r="X30" s="35">
        <v>0.6</v>
      </c>
    </row>
    <row r="31" spans="1:24" ht="15.75" customHeight="1" x14ac:dyDescent="0.35">
      <c r="A31" s="234" t="e">
        <f>#REF!</f>
        <v>#REF!</v>
      </c>
      <c r="B31" s="234"/>
      <c r="C31" s="234"/>
      <c r="D31" s="235"/>
      <c r="E31" s="64">
        <v>0.3</v>
      </c>
      <c r="F31" s="68"/>
      <c r="G31" s="66">
        <f>H31</f>
        <v>0</v>
      </c>
      <c r="H31" s="66">
        <f>I31</f>
        <v>0</v>
      </c>
      <c r="I31" s="76"/>
      <c r="J31" s="66">
        <f>I31</f>
        <v>0</v>
      </c>
      <c r="K31" s="66"/>
      <c r="L31" s="251" t="e">
        <f>#REF!</f>
        <v>#REF!</v>
      </c>
      <c r="M31" s="252"/>
      <c r="N31" s="37">
        <v>0.3</v>
      </c>
      <c r="O31" s="40"/>
      <c r="P31" s="40"/>
      <c r="Q31" s="40"/>
      <c r="R31" s="40"/>
      <c r="S31" s="39">
        <f t="shared" si="2"/>
        <v>0</v>
      </c>
      <c r="T31" s="40"/>
      <c r="U31" s="40"/>
      <c r="V31" s="40"/>
      <c r="W31" s="40"/>
      <c r="X31" s="35">
        <v>0</v>
      </c>
    </row>
    <row r="32" spans="1:24" ht="15.75" customHeight="1" x14ac:dyDescent="0.35">
      <c r="A32" s="234" t="e">
        <f>#REF!</f>
        <v>#REF!</v>
      </c>
      <c r="B32" s="234"/>
      <c r="C32" s="234"/>
      <c r="D32" s="235"/>
      <c r="E32" s="64">
        <v>0.3</v>
      </c>
      <c r="F32" s="68"/>
      <c r="G32" s="66">
        <f t="shared" ref="G32:H32" si="3">H32</f>
        <v>0</v>
      </c>
      <c r="H32" s="66">
        <f t="shared" si="3"/>
        <v>0</v>
      </c>
      <c r="I32" s="76"/>
      <c r="J32" s="66">
        <f t="shared" ref="J32:J34" si="4">I32</f>
        <v>0</v>
      </c>
      <c r="K32" s="66"/>
      <c r="L32" s="251" t="e">
        <f>#REF!</f>
        <v>#REF!</v>
      </c>
      <c r="M32" s="252"/>
      <c r="N32" s="42">
        <v>0.6</v>
      </c>
      <c r="O32" s="40"/>
      <c r="P32" s="40"/>
      <c r="Q32" s="40"/>
      <c r="R32" s="40"/>
      <c r="S32" s="39">
        <f t="shared" si="2"/>
        <v>0</v>
      </c>
      <c r="T32" s="40"/>
      <c r="U32" s="40"/>
      <c r="V32" s="40"/>
      <c r="W32" s="40"/>
      <c r="X32" s="35">
        <v>0.6</v>
      </c>
    </row>
    <row r="33" spans="1:24" ht="15.75" customHeight="1" x14ac:dyDescent="0.35">
      <c r="A33" s="234" t="e">
        <f>#REF!</f>
        <v>#REF!</v>
      </c>
      <c r="B33" s="234"/>
      <c r="C33" s="234"/>
      <c r="D33" s="235"/>
      <c r="E33" s="64">
        <v>0.3</v>
      </c>
      <c r="F33" s="68"/>
      <c r="G33" s="66">
        <f t="shared" ref="G33" si="5">H33</f>
        <v>0</v>
      </c>
      <c r="H33" s="66">
        <f t="shared" ref="H33" si="6">I33</f>
        <v>0</v>
      </c>
      <c r="I33" s="76"/>
      <c r="J33" s="66">
        <f t="shared" ref="J33" si="7">I33</f>
        <v>0</v>
      </c>
      <c r="K33" s="66"/>
      <c r="L33" s="251" t="e">
        <f>#REF!</f>
        <v>#REF!</v>
      </c>
      <c r="M33" s="252"/>
      <c r="N33" s="42">
        <v>0.6</v>
      </c>
      <c r="O33" s="40"/>
      <c r="P33" s="40"/>
      <c r="Q33" s="40"/>
      <c r="R33" s="40"/>
      <c r="S33" s="39">
        <f t="shared" ref="S33" si="8">I33</f>
        <v>0</v>
      </c>
      <c r="T33" s="40"/>
      <c r="U33" s="40"/>
      <c r="V33" s="40"/>
      <c r="W33" s="40"/>
      <c r="X33" s="35">
        <v>0.6</v>
      </c>
    </row>
    <row r="34" spans="1:24" ht="15.75" customHeight="1" x14ac:dyDescent="0.35">
      <c r="A34" s="234" t="e">
        <f>#REF!</f>
        <v>#REF!</v>
      </c>
      <c r="B34" s="234"/>
      <c r="C34" s="234"/>
      <c r="D34" s="235"/>
      <c r="E34" s="64">
        <v>0.3</v>
      </c>
      <c r="F34" s="68"/>
      <c r="G34" s="66">
        <f t="shared" ref="G34:H34" si="9">H34</f>
        <v>0</v>
      </c>
      <c r="H34" s="66">
        <f t="shared" si="9"/>
        <v>0</v>
      </c>
      <c r="I34" s="76"/>
      <c r="J34" s="66">
        <f t="shared" si="4"/>
        <v>0</v>
      </c>
      <c r="K34" s="66"/>
      <c r="L34" s="251" t="e">
        <f>#REF!</f>
        <v>#REF!</v>
      </c>
      <c r="M34" s="252"/>
      <c r="N34" s="42">
        <v>0.3</v>
      </c>
      <c r="O34" s="40"/>
      <c r="P34" s="40"/>
      <c r="Q34" s="40"/>
      <c r="R34" s="40"/>
      <c r="S34" s="39">
        <f t="shared" si="2"/>
        <v>0</v>
      </c>
      <c r="T34" s="40"/>
      <c r="U34" s="40"/>
      <c r="V34" s="40"/>
      <c r="W34" s="40"/>
      <c r="X34" s="35">
        <v>0</v>
      </c>
    </row>
    <row r="35" spans="1:24" ht="15.75" customHeight="1" x14ac:dyDescent="0.35">
      <c r="A35" s="234" t="e">
        <f>#REF!</f>
        <v>#REF!</v>
      </c>
      <c r="B35" s="234"/>
      <c r="C35" s="234"/>
      <c r="D35" s="235"/>
      <c r="E35" s="64"/>
      <c r="F35" s="68"/>
      <c r="G35" s="66"/>
      <c r="H35" s="66"/>
      <c r="I35" s="76"/>
      <c r="J35" s="66"/>
      <c r="K35" s="66"/>
      <c r="L35" s="82"/>
      <c r="M35" s="83"/>
      <c r="N35" s="42"/>
      <c r="O35" s="40"/>
      <c r="P35" s="40"/>
      <c r="Q35" s="40"/>
      <c r="R35" s="40"/>
      <c r="S35" s="39"/>
      <c r="T35" s="40"/>
      <c r="U35" s="40"/>
      <c r="V35" s="40"/>
      <c r="W35" s="40"/>
      <c r="X35" s="35"/>
    </row>
    <row r="36" spans="1:24" ht="15.75" customHeight="1" x14ac:dyDescent="0.35">
      <c r="A36" s="234" t="e">
        <f>#REF!</f>
        <v>#REF!</v>
      </c>
      <c r="B36" s="234"/>
      <c r="C36" s="234"/>
      <c r="D36" s="235"/>
      <c r="E36" s="64">
        <v>0.3</v>
      </c>
      <c r="F36" s="68"/>
      <c r="G36" s="66">
        <f>H36-1</f>
        <v>-2.8</v>
      </c>
      <c r="H36" s="66">
        <f>I36-1.8</f>
        <v>-1.8</v>
      </c>
      <c r="I36" s="76"/>
      <c r="J36" s="66">
        <f>I36+2.4</f>
        <v>2.4</v>
      </c>
      <c r="K36" s="66"/>
      <c r="L36" s="251" t="e">
        <f>#REF!</f>
        <v>#REF!</v>
      </c>
      <c r="M36" s="252"/>
      <c r="N36" s="37">
        <v>0.3</v>
      </c>
      <c r="O36" s="40"/>
      <c r="P36" s="40"/>
      <c r="Q36" s="40"/>
      <c r="R36" s="40"/>
      <c r="S36" s="39">
        <f t="shared" si="2"/>
        <v>0</v>
      </c>
      <c r="T36" s="40"/>
      <c r="U36" s="40"/>
      <c r="V36" s="40"/>
      <c r="W36" s="40"/>
      <c r="X36" s="35">
        <v>0.3</v>
      </c>
    </row>
    <row r="37" spans="1:24" ht="15.75" customHeight="1" x14ac:dyDescent="0.35">
      <c r="A37" s="234" t="e">
        <f>#REF!</f>
        <v>#REF!</v>
      </c>
      <c r="B37" s="234"/>
      <c r="C37" s="234"/>
      <c r="D37" s="235"/>
      <c r="E37" s="64">
        <v>0</v>
      </c>
      <c r="F37" s="68"/>
      <c r="G37" s="66">
        <f>H37</f>
        <v>0</v>
      </c>
      <c r="H37" s="66">
        <f>I37</f>
        <v>0</v>
      </c>
      <c r="I37" s="76"/>
      <c r="J37" s="66">
        <f>I37</f>
        <v>0</v>
      </c>
      <c r="K37" s="66"/>
      <c r="L37" s="251" t="e">
        <f>#REF!</f>
        <v>#REF!</v>
      </c>
      <c r="M37" s="252"/>
      <c r="N37" s="37">
        <v>0.3</v>
      </c>
      <c r="O37" s="40"/>
      <c r="P37" s="40"/>
      <c r="Q37" s="40"/>
      <c r="R37" s="40"/>
      <c r="S37" s="39">
        <f t="shared" si="2"/>
        <v>0</v>
      </c>
      <c r="T37" s="40" t="e">
        <f>S37+(#REF!/2)</f>
        <v>#REF!</v>
      </c>
      <c r="U37" s="40" t="e">
        <f>T37+(#REF!/2)</f>
        <v>#REF!</v>
      </c>
      <c r="V37" s="40" t="e">
        <f>U37+(#REF!/2)</f>
        <v>#REF!</v>
      </c>
      <c r="W37" s="40" t="e">
        <f>V37+(#REF!/2)</f>
        <v>#REF!</v>
      </c>
      <c r="X37" s="35">
        <v>0</v>
      </c>
    </row>
    <row r="38" spans="1:24" ht="15.75" customHeight="1" x14ac:dyDescent="0.35">
      <c r="A38" s="234" t="e">
        <f>#REF!</f>
        <v>#REF!</v>
      </c>
      <c r="B38" s="234"/>
      <c r="C38" s="234"/>
      <c r="D38" s="235"/>
      <c r="E38" s="64">
        <v>0.3</v>
      </c>
      <c r="F38" s="68"/>
      <c r="G38" s="66">
        <f>H38-0.5</f>
        <v>-1.25</v>
      </c>
      <c r="H38" s="66">
        <f>I38-0.75</f>
        <v>-0.75</v>
      </c>
      <c r="I38" s="76"/>
      <c r="J38" s="66">
        <f>I38+1</f>
        <v>1</v>
      </c>
      <c r="K38" s="66"/>
      <c r="L38" s="251" t="e">
        <f>#REF!</f>
        <v>#REF!</v>
      </c>
      <c r="M38" s="252"/>
      <c r="N38" s="37">
        <v>0.2</v>
      </c>
      <c r="O38" s="40"/>
      <c r="P38" s="40"/>
      <c r="Q38" s="40"/>
      <c r="R38" s="40"/>
      <c r="S38" s="39"/>
      <c r="T38" s="40"/>
      <c r="U38" s="40"/>
      <c r="V38" s="40"/>
      <c r="W38" s="40"/>
      <c r="X38" s="35">
        <v>0</v>
      </c>
    </row>
    <row r="39" spans="1:24" ht="15.75" customHeight="1" x14ac:dyDescent="0.35">
      <c r="A39" s="234" t="e">
        <f>#REF!</f>
        <v>#REF!</v>
      </c>
      <c r="B39" s="234"/>
      <c r="C39" s="234"/>
      <c r="D39" s="235"/>
      <c r="E39" s="64">
        <v>0.3</v>
      </c>
      <c r="F39" s="68"/>
      <c r="G39" s="66">
        <f>H39-0.2</f>
        <v>-0.65</v>
      </c>
      <c r="H39" s="66">
        <f>I39-0.45</f>
        <v>-0.45</v>
      </c>
      <c r="I39" s="76"/>
      <c r="J39" s="66">
        <f>I39+0.6</f>
        <v>0.6</v>
      </c>
      <c r="K39" s="66"/>
      <c r="L39" s="251" t="e">
        <f>#REF!</f>
        <v>#REF!</v>
      </c>
      <c r="M39" s="252"/>
      <c r="N39" s="37">
        <v>0.2</v>
      </c>
      <c r="O39" s="40"/>
      <c r="P39" s="40"/>
      <c r="Q39" s="40"/>
      <c r="R39" s="40"/>
      <c r="S39" s="39"/>
      <c r="T39" s="40"/>
      <c r="U39" s="40"/>
      <c r="V39" s="40"/>
      <c r="W39" s="40"/>
      <c r="X39" s="35">
        <v>0</v>
      </c>
    </row>
    <row r="40" spans="1:24" ht="15.75" customHeight="1" x14ac:dyDescent="0.35">
      <c r="A40" s="234" t="e">
        <f>#REF!</f>
        <v>#REF!</v>
      </c>
      <c r="B40" s="234"/>
      <c r="C40" s="234"/>
      <c r="D40" s="235"/>
      <c r="E40" s="64">
        <v>0.3</v>
      </c>
      <c r="F40" s="68"/>
      <c r="G40" s="66">
        <f>H40-0.2</f>
        <v>-0.65</v>
      </c>
      <c r="H40" s="66">
        <f>I40-0.45</f>
        <v>-0.45</v>
      </c>
      <c r="I40" s="76"/>
      <c r="J40" s="66">
        <f>I40+0.6</f>
        <v>0.6</v>
      </c>
      <c r="K40" s="66"/>
      <c r="L40" s="251" t="e">
        <f>#REF!</f>
        <v>#REF!</v>
      </c>
      <c r="M40" s="252"/>
      <c r="N40" s="37">
        <v>0.3</v>
      </c>
      <c r="O40" s="40"/>
      <c r="P40" s="40"/>
      <c r="Q40" s="40"/>
      <c r="R40" s="40"/>
      <c r="S40" s="39"/>
      <c r="T40" s="40"/>
      <c r="U40" s="40"/>
      <c r="V40" s="40"/>
      <c r="W40" s="40"/>
      <c r="X40" s="35">
        <v>0</v>
      </c>
    </row>
    <row r="41" spans="1:24" ht="15.75" customHeight="1" x14ac:dyDescent="0.35">
      <c r="A41" s="234" t="e">
        <f>#REF!</f>
        <v>#REF!</v>
      </c>
      <c r="B41" s="234"/>
      <c r="C41" s="234"/>
      <c r="D41" s="235"/>
      <c r="E41" s="64">
        <v>0</v>
      </c>
      <c r="F41" s="68"/>
      <c r="G41" s="66">
        <f>H41</f>
        <v>0</v>
      </c>
      <c r="H41" s="66">
        <f>I41</f>
        <v>0</v>
      </c>
      <c r="I41" s="76"/>
      <c r="J41" s="66">
        <f>I41</f>
        <v>0</v>
      </c>
      <c r="K41" s="66"/>
      <c r="L41" s="251" t="e">
        <f>#REF!</f>
        <v>#REF!</v>
      </c>
      <c r="M41" s="252"/>
      <c r="N41" s="37">
        <v>0.5</v>
      </c>
      <c r="O41" s="40"/>
      <c r="P41" s="40"/>
      <c r="Q41" s="40"/>
      <c r="R41" s="40"/>
      <c r="S41" s="39"/>
      <c r="T41" s="40"/>
      <c r="U41" s="40"/>
      <c r="V41" s="40"/>
      <c r="W41" s="40"/>
      <c r="X41" s="35">
        <v>0.5</v>
      </c>
    </row>
    <row r="42" spans="1:24" ht="15.75" customHeight="1" x14ac:dyDescent="0.35">
      <c r="A42" s="234" t="e">
        <f>#REF!</f>
        <v>#REF!</v>
      </c>
      <c r="B42" s="234"/>
      <c r="C42" s="234"/>
      <c r="D42" s="235"/>
      <c r="E42" s="64">
        <v>0.3</v>
      </c>
      <c r="F42" s="68"/>
      <c r="G42" s="66">
        <f>H42-0.5</f>
        <v>-1.25</v>
      </c>
      <c r="H42" s="66">
        <f>I42-0.75</f>
        <v>-0.75</v>
      </c>
      <c r="I42" s="76"/>
      <c r="J42" s="66">
        <f>I42+1</f>
        <v>1</v>
      </c>
      <c r="K42" s="66"/>
      <c r="L42" s="251" t="e">
        <f>#REF!</f>
        <v>#REF!</v>
      </c>
      <c r="M42" s="252"/>
      <c r="N42" s="37">
        <v>1</v>
      </c>
      <c r="O42" s="39"/>
      <c r="P42" s="39"/>
      <c r="Q42" s="39"/>
      <c r="R42" s="39"/>
      <c r="S42" s="39"/>
      <c r="T42" s="39"/>
      <c r="U42" s="39"/>
      <c r="V42" s="39"/>
      <c r="W42" s="39"/>
      <c r="X42" s="35">
        <v>5</v>
      </c>
    </row>
    <row r="43" spans="1:24" ht="15.75" customHeight="1" x14ac:dyDescent="0.35">
      <c r="A43" s="234" t="e">
        <f>#REF!</f>
        <v>#REF!</v>
      </c>
      <c r="B43" s="234"/>
      <c r="C43" s="234"/>
      <c r="D43" s="235"/>
      <c r="E43" s="64">
        <v>0.3</v>
      </c>
      <c r="F43" s="68"/>
      <c r="G43" s="66">
        <f t="shared" ref="G43:H43" si="10">H43</f>
        <v>0</v>
      </c>
      <c r="H43" s="66">
        <f t="shared" si="10"/>
        <v>0</v>
      </c>
      <c r="I43" s="76"/>
      <c r="J43" s="66">
        <f t="shared" ref="J43:J44" si="11">I43</f>
        <v>0</v>
      </c>
      <c r="K43" s="66"/>
      <c r="L43" s="251" t="e">
        <f>#REF!</f>
        <v>#REF!</v>
      </c>
      <c r="M43" s="252"/>
      <c r="N43" s="37">
        <v>0.3</v>
      </c>
      <c r="O43" s="39"/>
      <c r="P43" s="39"/>
      <c r="Q43" s="39"/>
      <c r="R43" s="39"/>
      <c r="S43" s="39"/>
      <c r="T43" s="39"/>
      <c r="U43" s="39"/>
      <c r="V43" s="39"/>
      <c r="W43" s="39"/>
      <c r="X43" s="35">
        <v>0</v>
      </c>
    </row>
    <row r="44" spans="1:24" ht="15.75" customHeight="1" x14ac:dyDescent="0.35">
      <c r="A44" s="234" t="e">
        <f>#REF!</f>
        <v>#REF!</v>
      </c>
      <c r="B44" s="234"/>
      <c r="C44" s="234"/>
      <c r="D44" s="235"/>
      <c r="E44" s="64">
        <v>0.3</v>
      </c>
      <c r="F44" s="68"/>
      <c r="G44" s="66">
        <f t="shared" ref="G44:H44" si="12">H44</f>
        <v>0</v>
      </c>
      <c r="H44" s="66">
        <f t="shared" si="12"/>
        <v>0</v>
      </c>
      <c r="I44" s="76"/>
      <c r="J44" s="66">
        <f t="shared" si="11"/>
        <v>0</v>
      </c>
      <c r="K44" s="66"/>
      <c r="L44" s="251" t="e">
        <f>#REF!</f>
        <v>#REF!</v>
      </c>
      <c r="M44" s="252"/>
      <c r="N44" s="43"/>
      <c r="O44" s="40"/>
      <c r="P44" s="40"/>
      <c r="Q44" s="40"/>
      <c r="R44" s="40"/>
      <c r="S44" s="39"/>
      <c r="T44" s="40"/>
      <c r="U44" s="40"/>
      <c r="V44" s="40"/>
      <c r="W44" s="40"/>
      <c r="X44" s="35">
        <v>0</v>
      </c>
    </row>
    <row r="45" spans="1:24" ht="15.75" customHeight="1" x14ac:dyDescent="0.35">
      <c r="A45" s="234" t="e">
        <f>#REF!</f>
        <v>#REF!</v>
      </c>
      <c r="B45" s="234"/>
      <c r="C45" s="234"/>
      <c r="D45" s="235"/>
      <c r="E45" s="64">
        <v>0.3</v>
      </c>
      <c r="F45" s="68"/>
      <c r="G45" s="66">
        <f>H45-0.2</f>
        <v>-0.65</v>
      </c>
      <c r="H45" s="66">
        <f>I45-0.45</f>
        <v>-0.45</v>
      </c>
      <c r="I45" s="76"/>
      <c r="J45" s="66">
        <f>I45+0.6</f>
        <v>0.6</v>
      </c>
      <c r="K45" s="66"/>
      <c r="L45" s="251" t="e">
        <f>#REF!</f>
        <v>#REF!</v>
      </c>
      <c r="M45" s="252"/>
      <c r="N45" s="43"/>
      <c r="O45" s="40"/>
      <c r="P45" s="40"/>
      <c r="Q45" s="40"/>
      <c r="R45" s="40"/>
      <c r="S45" s="39"/>
      <c r="T45" s="40"/>
      <c r="U45" s="40"/>
      <c r="V45" s="40"/>
      <c r="W45" s="40"/>
      <c r="X45" s="35">
        <v>0</v>
      </c>
    </row>
    <row r="46" spans="1:24" ht="15.75" customHeight="1" x14ac:dyDescent="0.35">
      <c r="A46" s="234" t="e">
        <f>#REF!</f>
        <v>#REF!</v>
      </c>
      <c r="B46" s="234"/>
      <c r="C46" s="234"/>
      <c r="D46" s="235"/>
      <c r="E46" s="64">
        <v>0.5</v>
      </c>
      <c r="F46" s="68"/>
      <c r="G46" s="66"/>
      <c r="H46" s="66"/>
      <c r="I46" s="76"/>
      <c r="J46" s="66"/>
      <c r="K46" s="66"/>
      <c r="L46" s="251" t="e">
        <f>#REF!</f>
        <v>#REF!</v>
      </c>
      <c r="M46" s="252"/>
      <c r="N46" s="43"/>
      <c r="O46" s="40"/>
      <c r="P46" s="40"/>
      <c r="Q46" s="40"/>
      <c r="R46" s="40"/>
      <c r="S46" s="39"/>
      <c r="T46" s="40"/>
      <c r="U46" s="40"/>
      <c r="V46" s="40"/>
      <c r="W46" s="40"/>
      <c r="X46" s="35">
        <v>0</v>
      </c>
    </row>
    <row r="47" spans="1:24" ht="15.75" customHeight="1" x14ac:dyDescent="0.35">
      <c r="A47" s="234" t="e">
        <f>#REF!</f>
        <v>#REF!</v>
      </c>
      <c r="B47" s="234"/>
      <c r="C47" s="234"/>
      <c r="D47" s="235"/>
      <c r="E47" s="64">
        <v>0</v>
      </c>
      <c r="F47" s="68"/>
      <c r="G47" s="66">
        <f>H47-0.8</f>
        <v>-2.2999999999999998</v>
      </c>
      <c r="H47" s="66">
        <f>I47-1.5</f>
        <v>-1.5</v>
      </c>
      <c r="I47" s="76"/>
      <c r="J47" s="66">
        <f>I47+2</f>
        <v>2</v>
      </c>
      <c r="K47" s="66"/>
      <c r="L47" s="251" t="e">
        <f>#REF!</f>
        <v>#REF!</v>
      </c>
      <c r="M47" s="252"/>
      <c r="N47" s="43"/>
      <c r="O47" s="40"/>
      <c r="P47" s="40"/>
      <c r="Q47" s="40"/>
      <c r="R47" s="40"/>
      <c r="S47" s="39"/>
      <c r="T47" s="40"/>
      <c r="U47" s="40"/>
      <c r="V47" s="40"/>
      <c r="W47" s="40"/>
      <c r="X47" s="35">
        <v>0</v>
      </c>
    </row>
    <row r="48" spans="1:24" ht="15.75" customHeight="1" x14ac:dyDescent="0.35">
      <c r="A48" s="234" t="e">
        <f>#REF!</f>
        <v>#REF!</v>
      </c>
      <c r="B48" s="234"/>
      <c r="C48" s="234"/>
      <c r="D48" s="235"/>
      <c r="E48" s="64">
        <v>0</v>
      </c>
      <c r="F48" s="68"/>
      <c r="G48" s="66"/>
      <c r="H48" s="66"/>
      <c r="I48" s="76"/>
      <c r="J48" s="66"/>
      <c r="K48" s="66"/>
      <c r="L48" s="251" t="e">
        <f>#REF!</f>
        <v>#REF!</v>
      </c>
      <c r="M48" s="252"/>
      <c r="N48" s="43"/>
      <c r="O48" s="40"/>
      <c r="P48" s="40"/>
      <c r="Q48" s="40"/>
      <c r="R48" s="40"/>
      <c r="S48" s="39"/>
      <c r="T48" s="40"/>
      <c r="U48" s="40"/>
      <c r="V48" s="40"/>
      <c r="W48" s="40"/>
      <c r="X48" s="35">
        <v>0</v>
      </c>
    </row>
    <row r="49" spans="1:24" ht="15.75" customHeight="1" x14ac:dyDescent="0.35">
      <c r="A49" s="234" t="e">
        <f>#REF!</f>
        <v>#REF!</v>
      </c>
      <c r="B49" s="234"/>
      <c r="C49" s="234"/>
      <c r="D49" s="235"/>
      <c r="E49" s="64">
        <v>1</v>
      </c>
      <c r="F49" s="68"/>
      <c r="G49" s="66">
        <f>H49-2.5</f>
        <v>-10</v>
      </c>
      <c r="H49" s="66">
        <f>I49-7.5</f>
        <v>-7.5</v>
      </c>
      <c r="I49" s="76"/>
      <c r="J49" s="66">
        <f>I49+10</f>
        <v>10</v>
      </c>
      <c r="K49" s="66"/>
      <c r="L49" s="251" t="e">
        <f>#REF!</f>
        <v>#REF!</v>
      </c>
      <c r="M49" s="252"/>
      <c r="N49" s="43"/>
      <c r="O49" s="40"/>
      <c r="P49" s="40"/>
      <c r="Q49" s="40"/>
      <c r="R49" s="40"/>
      <c r="S49" s="39"/>
      <c r="T49" s="40"/>
      <c r="U49" s="40"/>
      <c r="V49" s="40"/>
      <c r="W49" s="40"/>
      <c r="X49" s="35">
        <v>0</v>
      </c>
    </row>
    <row r="50" spans="1:24" ht="15.75" customHeight="1" x14ac:dyDescent="0.35">
      <c r="A50" s="234" t="e">
        <f>#REF!</f>
        <v>#REF!</v>
      </c>
      <c r="B50" s="234"/>
      <c r="C50" s="234"/>
      <c r="D50" s="235"/>
      <c r="E50" s="64">
        <v>0.3</v>
      </c>
      <c r="F50" s="68"/>
      <c r="G50" s="66">
        <f t="shared" ref="G50:H50" si="13">H50</f>
        <v>0</v>
      </c>
      <c r="H50" s="66">
        <f t="shared" si="13"/>
        <v>0</v>
      </c>
      <c r="I50" s="76"/>
      <c r="J50" s="66">
        <f t="shared" ref="J50" si="14">I50</f>
        <v>0</v>
      </c>
      <c r="K50" s="66"/>
      <c r="L50" s="251" t="e">
        <f>#REF!</f>
        <v>#REF!</v>
      </c>
      <c r="M50" s="252"/>
      <c r="N50" s="43"/>
      <c r="O50" s="40"/>
      <c r="P50" s="40"/>
      <c r="Q50" s="40"/>
      <c r="R50" s="40"/>
      <c r="S50" s="39"/>
      <c r="T50" s="40"/>
      <c r="U50" s="40"/>
      <c r="V50" s="40"/>
      <c r="W50" s="40"/>
      <c r="X50" s="35">
        <v>0</v>
      </c>
    </row>
    <row r="51" spans="1:24" ht="15.75" customHeight="1" x14ac:dyDescent="0.35">
      <c r="A51" s="234" t="e">
        <f>#REF!</f>
        <v>#REF!</v>
      </c>
      <c r="B51" s="234"/>
      <c r="C51" s="234"/>
      <c r="D51" s="235"/>
      <c r="E51" s="72"/>
      <c r="F51" s="69"/>
      <c r="G51" s="38"/>
      <c r="H51" s="38"/>
      <c r="I51" s="77"/>
      <c r="J51" s="38"/>
      <c r="K51" s="38"/>
      <c r="L51" s="251" t="e">
        <f>#REF!</f>
        <v>#REF!</v>
      </c>
      <c r="M51" s="252"/>
      <c r="N51" s="43"/>
      <c r="O51" s="40"/>
      <c r="P51" s="40"/>
      <c r="Q51" s="40"/>
      <c r="R51" s="40"/>
      <c r="S51" s="39"/>
      <c r="T51" s="40"/>
      <c r="U51" s="40"/>
      <c r="V51" s="40"/>
      <c r="W51" s="40"/>
      <c r="X51" s="35">
        <v>0</v>
      </c>
    </row>
    <row r="52" spans="1:24" ht="15.75" customHeight="1" x14ac:dyDescent="0.35">
      <c r="A52" s="234" t="e">
        <f>#REF!</f>
        <v>#REF!</v>
      </c>
      <c r="B52" s="234"/>
      <c r="C52" s="234"/>
      <c r="D52" s="235"/>
      <c r="E52" s="64">
        <v>0.5</v>
      </c>
      <c r="F52" s="74"/>
      <c r="G52" s="74">
        <f>H52-0.9</f>
        <v>-1.8</v>
      </c>
      <c r="H52" s="74">
        <f>I52-0.9</f>
        <v>-0.9</v>
      </c>
      <c r="I52" s="78"/>
      <c r="J52" s="74">
        <f>I52+1.2</f>
        <v>1.2</v>
      </c>
      <c r="K52" s="74"/>
      <c r="L52" s="251" t="e">
        <f>#REF!</f>
        <v>#REF!</v>
      </c>
      <c r="M52" s="252"/>
      <c r="N52" s="43"/>
      <c r="O52" s="40"/>
      <c r="P52" s="40"/>
      <c r="Q52" s="40"/>
      <c r="R52" s="40"/>
      <c r="S52" s="39">
        <f>I52</f>
        <v>0</v>
      </c>
      <c r="T52" s="40" t="e">
        <f>S52+(#REF!/2)</f>
        <v>#REF!</v>
      </c>
      <c r="U52" s="40" t="e">
        <f>T52+(#REF!/2)</f>
        <v>#REF!</v>
      </c>
      <c r="V52" s="40" t="e">
        <f>U52+(#REF!/2)</f>
        <v>#REF!</v>
      </c>
      <c r="W52" s="40" t="e">
        <f>V52+(#REF!/2)</f>
        <v>#REF!</v>
      </c>
      <c r="X52" s="35">
        <v>0</v>
      </c>
    </row>
    <row r="53" spans="1:24" ht="15.75" customHeight="1" x14ac:dyDescent="0.35">
      <c r="A53" s="234" t="e">
        <f>#REF!</f>
        <v>#REF!</v>
      </c>
      <c r="B53" s="234"/>
      <c r="C53" s="234"/>
      <c r="D53" s="235"/>
      <c r="E53" s="64">
        <v>0.5</v>
      </c>
      <c r="F53" s="74"/>
      <c r="G53" s="74">
        <f>H53-0.5</f>
        <v>-1</v>
      </c>
      <c r="H53" s="74">
        <f>I53-0.5</f>
        <v>-0.5</v>
      </c>
      <c r="I53" s="78"/>
      <c r="J53" s="74">
        <f>I53+1</f>
        <v>1</v>
      </c>
      <c r="K53" s="74"/>
      <c r="L53" s="251" t="e">
        <f>#REF!</f>
        <v>#REF!</v>
      </c>
      <c r="M53" s="252"/>
      <c r="N53" s="43"/>
      <c r="O53" s="40"/>
      <c r="P53" s="40"/>
      <c r="Q53" s="40"/>
      <c r="R53" s="40"/>
      <c r="S53" s="39"/>
      <c r="T53" s="40"/>
      <c r="U53" s="40"/>
      <c r="V53" s="40"/>
      <c r="W53" s="40"/>
      <c r="X53" s="35"/>
    </row>
    <row r="54" spans="1:24" ht="15.75" customHeight="1" x14ac:dyDescent="0.35">
      <c r="A54" s="234" t="e">
        <f>#REF!</f>
        <v>#REF!</v>
      </c>
      <c r="B54" s="234"/>
      <c r="C54" s="234"/>
      <c r="D54" s="235"/>
      <c r="E54" s="64">
        <v>0.5</v>
      </c>
      <c r="F54" s="74"/>
      <c r="G54" s="74">
        <f>H54-0.6</f>
        <v>-1.7999999999999998</v>
      </c>
      <c r="H54" s="74">
        <f>I54-1.2</f>
        <v>-1.2</v>
      </c>
      <c r="I54" s="78"/>
      <c r="J54" s="74">
        <f>I54+1.6</f>
        <v>1.6</v>
      </c>
      <c r="K54" s="74"/>
      <c r="L54" s="251" t="e">
        <f>#REF!</f>
        <v>#REF!</v>
      </c>
      <c r="M54" s="252"/>
      <c r="N54" s="43"/>
      <c r="O54" s="40"/>
      <c r="P54" s="40"/>
      <c r="Q54" s="40"/>
      <c r="R54" s="40"/>
      <c r="S54" s="39"/>
      <c r="T54" s="40"/>
      <c r="U54" s="40"/>
      <c r="V54" s="40"/>
      <c r="W54" s="40"/>
      <c r="X54" s="35"/>
    </row>
    <row r="55" spans="1:24" ht="15.75" customHeight="1" x14ac:dyDescent="0.35">
      <c r="A55" s="234" t="e">
        <f>#REF!</f>
        <v>#REF!</v>
      </c>
      <c r="B55" s="234"/>
      <c r="C55" s="234"/>
      <c r="D55" s="235"/>
      <c r="E55" s="64">
        <v>0.3</v>
      </c>
      <c r="F55" s="74"/>
      <c r="G55" s="66">
        <f t="shared" ref="G55:H55" si="15">H55</f>
        <v>0</v>
      </c>
      <c r="H55" s="66">
        <f t="shared" si="15"/>
        <v>0</v>
      </c>
      <c r="I55" s="76"/>
      <c r="J55" s="66">
        <f t="shared" ref="J55" si="16">I55</f>
        <v>0</v>
      </c>
      <c r="K55" s="74"/>
      <c r="L55" s="251" t="e">
        <f>#REF!</f>
        <v>#REF!</v>
      </c>
      <c r="M55" s="252"/>
      <c r="N55" s="43"/>
      <c r="O55" s="40"/>
      <c r="P55" s="40"/>
      <c r="Q55" s="40"/>
      <c r="R55" s="40"/>
      <c r="S55" s="39"/>
      <c r="T55" s="40"/>
      <c r="U55" s="40"/>
      <c r="V55" s="40"/>
      <c r="W55" s="40"/>
      <c r="X55" s="35"/>
    </row>
    <row r="56" spans="1:24" ht="12.75" customHeight="1" x14ac:dyDescent="0.35">
      <c r="A56" s="234" t="e">
        <f>#REF!</f>
        <v>#REF!</v>
      </c>
      <c r="B56" s="234"/>
      <c r="C56" s="234"/>
      <c r="D56" s="235"/>
      <c r="E56" s="72"/>
      <c r="F56" s="69"/>
      <c r="G56" s="38"/>
      <c r="H56" s="38"/>
      <c r="I56" s="77"/>
      <c r="J56" s="38"/>
      <c r="K56" s="38"/>
      <c r="L56" s="251" t="e">
        <f>#REF!</f>
        <v>#REF!</v>
      </c>
      <c r="M56" s="252"/>
      <c r="N56" s="43"/>
      <c r="O56" s="40"/>
      <c r="P56" s="40"/>
      <c r="Q56" s="40"/>
      <c r="R56" s="40"/>
      <c r="S56" s="39"/>
      <c r="T56" s="40"/>
      <c r="U56" s="40"/>
      <c r="V56" s="40"/>
      <c r="W56" s="40"/>
      <c r="X56" s="35"/>
    </row>
  </sheetData>
  <mergeCells count="122">
    <mergeCell ref="A14:D14"/>
    <mergeCell ref="L14:M14"/>
    <mergeCell ref="A9:D9"/>
    <mergeCell ref="L9:M9"/>
    <mergeCell ref="A10:D10"/>
    <mergeCell ref="L10:M10"/>
    <mergeCell ref="A11:D11"/>
    <mergeCell ref="L11:M11"/>
    <mergeCell ref="A18:D18"/>
    <mergeCell ref="L18:M18"/>
    <mergeCell ref="M2:N2"/>
    <mergeCell ref="P2:Q2"/>
    <mergeCell ref="S2:T2"/>
    <mergeCell ref="M1:N1"/>
    <mergeCell ref="P1:Q1"/>
    <mergeCell ref="S1:T1"/>
    <mergeCell ref="A12:D12"/>
    <mergeCell ref="L12:M12"/>
    <mergeCell ref="A13:D13"/>
    <mergeCell ref="L13:M13"/>
    <mergeCell ref="B1:D1"/>
    <mergeCell ref="F1:H1"/>
    <mergeCell ref="J1:L1"/>
    <mergeCell ref="B2:D2"/>
    <mergeCell ref="F2:H2"/>
    <mergeCell ref="J2:L2"/>
    <mergeCell ref="V3:X3"/>
    <mergeCell ref="A4:K4"/>
    <mergeCell ref="L4:X4"/>
    <mergeCell ref="A7:D7"/>
    <mergeCell ref="L7:M7"/>
    <mergeCell ref="A8:D8"/>
    <mergeCell ref="L8:M8"/>
    <mergeCell ref="M3:N3"/>
    <mergeCell ref="P3:Q3"/>
    <mergeCell ref="S3:T3"/>
    <mergeCell ref="A6:D6"/>
    <mergeCell ref="L6:M6"/>
    <mergeCell ref="B3:D3"/>
    <mergeCell ref="F3:H3"/>
    <mergeCell ref="J3:L3"/>
    <mergeCell ref="A20:D20"/>
    <mergeCell ref="L20:M20"/>
    <mergeCell ref="A15:D15"/>
    <mergeCell ref="L15:M15"/>
    <mergeCell ref="A16:D16"/>
    <mergeCell ref="L16:M16"/>
    <mergeCell ref="A17:D17"/>
    <mergeCell ref="L17:M17"/>
    <mergeCell ref="A25:D25"/>
    <mergeCell ref="L25:M25"/>
    <mergeCell ref="A19:D19"/>
    <mergeCell ref="L19:M19"/>
    <mergeCell ref="A27:D27"/>
    <mergeCell ref="L27:M27"/>
    <mergeCell ref="A28:D28"/>
    <mergeCell ref="L28:M28"/>
    <mergeCell ref="A29:D29"/>
    <mergeCell ref="L29:M29"/>
    <mergeCell ref="A26:D26"/>
    <mergeCell ref="L26:M26"/>
    <mergeCell ref="A21:D21"/>
    <mergeCell ref="L21:M21"/>
    <mergeCell ref="A23:D23"/>
    <mergeCell ref="L23:M23"/>
    <mergeCell ref="A24:D24"/>
    <mergeCell ref="L24:M24"/>
    <mergeCell ref="A22:D22"/>
    <mergeCell ref="L22:M22"/>
    <mergeCell ref="A34:D34"/>
    <mergeCell ref="L34:M34"/>
    <mergeCell ref="A36:D36"/>
    <mergeCell ref="L36:M36"/>
    <mergeCell ref="A37:D37"/>
    <mergeCell ref="L37:M37"/>
    <mergeCell ref="A35:D35"/>
    <mergeCell ref="A30:D30"/>
    <mergeCell ref="L30:M30"/>
    <mergeCell ref="A31:D31"/>
    <mergeCell ref="L31:M31"/>
    <mergeCell ref="A32:D32"/>
    <mergeCell ref="L32:M32"/>
    <mergeCell ref="A33:D33"/>
    <mergeCell ref="L33:M33"/>
    <mergeCell ref="A41:D41"/>
    <mergeCell ref="L41:M41"/>
    <mergeCell ref="A42:D42"/>
    <mergeCell ref="L42:M42"/>
    <mergeCell ref="A43:D43"/>
    <mergeCell ref="L43:M43"/>
    <mergeCell ref="A38:D38"/>
    <mergeCell ref="L38:M38"/>
    <mergeCell ref="A39:D39"/>
    <mergeCell ref="L39:M39"/>
    <mergeCell ref="A40:D40"/>
    <mergeCell ref="L40:M40"/>
    <mergeCell ref="A50:D50"/>
    <mergeCell ref="L50:M50"/>
    <mergeCell ref="A47:D47"/>
    <mergeCell ref="L47:M47"/>
    <mergeCell ref="A48:D48"/>
    <mergeCell ref="L48:M48"/>
    <mergeCell ref="A49:D49"/>
    <mergeCell ref="L49:M49"/>
    <mergeCell ref="A44:D44"/>
    <mergeCell ref="L44:M44"/>
    <mergeCell ref="A45:D45"/>
    <mergeCell ref="L45:M45"/>
    <mergeCell ref="A46:D46"/>
    <mergeCell ref="L46:M46"/>
    <mergeCell ref="A54:D54"/>
    <mergeCell ref="L54:M54"/>
    <mergeCell ref="A55:D55"/>
    <mergeCell ref="L55:M55"/>
    <mergeCell ref="A56:D56"/>
    <mergeCell ref="L56:M56"/>
    <mergeCell ref="A51:D51"/>
    <mergeCell ref="L51:M51"/>
    <mergeCell ref="A52:D52"/>
    <mergeCell ref="L52:M52"/>
    <mergeCell ref="A53:D53"/>
    <mergeCell ref="L53:M53"/>
  </mergeCells>
  <conditionalFormatting sqref="K3">
    <cfRule type="containsText" dxfId="6" priority="3" operator="containsText" text=" ">
      <formula>NOT(ISERROR(SEARCH(" ",K3)))</formula>
    </cfRule>
  </conditionalFormatting>
  <conditionalFormatting sqref="V3">
    <cfRule type="containsText" dxfId="5" priority="1" operator="containsText" text=" ">
      <formula>NOT(ISERROR(SEARCH(" ",V3)))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74" orientation="portrait" r:id="rId1"/>
  <headerFooter>
    <oddHeader>&amp;L&amp;"Arno Pro Smbd Subhead,Regular"&amp;14    A L L S A I N T S</oddHeader>
  </headerFooter>
  <colBreaks count="1" manualBreakCount="1">
    <brk id="11" max="59" man="1"/>
  </colBreaks>
  <customProperties>
    <customPr name="layoutContexts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>
    <tabColor rgb="FFFFFF00"/>
  </sheetPr>
  <dimension ref="A1:T57"/>
  <sheetViews>
    <sheetView showZeros="0" view="pageBreakPreview" zoomScale="85" zoomScaleNormal="100" zoomScaleSheetLayoutView="85" workbookViewId="0">
      <selection activeCell="A50" sqref="A50:B50"/>
    </sheetView>
  </sheetViews>
  <sheetFormatPr defaultColWidth="16.1796875" defaultRowHeight="12.75" customHeight="1" x14ac:dyDescent="0.25"/>
  <cols>
    <col min="1" max="1" width="19" style="6" customWidth="1"/>
    <col min="2" max="2" width="21.81640625" style="1" customWidth="1"/>
    <col min="3" max="3" width="7.54296875" style="1" customWidth="1"/>
    <col min="4" max="4" width="7.81640625" style="1" customWidth="1"/>
    <col min="5" max="5" width="9.1796875" style="1" customWidth="1"/>
    <col min="6" max="8" width="7.54296875" style="1" customWidth="1"/>
    <col min="9" max="9" width="9.81640625" style="1" customWidth="1"/>
    <col min="10" max="19" width="7.54296875" style="1" customWidth="1"/>
    <col min="20" max="29" width="9.453125" style="1" customWidth="1"/>
    <col min="30" max="16384" width="16.1796875" style="1"/>
  </cols>
  <sheetData>
    <row r="1" spans="1:20" ht="12.75" customHeight="1" x14ac:dyDescent="0.35">
      <c r="A1" s="84" t="s">
        <v>38</v>
      </c>
      <c r="B1" s="128">
        <f>'Design Front Sheet '!B3:D3</f>
        <v>0</v>
      </c>
      <c r="C1" s="128"/>
      <c r="D1" s="131"/>
      <c r="E1" s="84" t="s">
        <v>18</v>
      </c>
      <c r="F1" s="128">
        <f>'Design Front Sheet '!F3:H3</f>
        <v>0</v>
      </c>
      <c r="G1" s="129"/>
      <c r="H1" s="130"/>
      <c r="I1" s="238" t="s">
        <v>50</v>
      </c>
      <c r="J1" s="129"/>
      <c r="K1" s="188"/>
      <c r="L1" s="237"/>
      <c r="M1" s="53"/>
      <c r="N1" s="61">
        <f>'Grading numerical'!K1</f>
        <v>0</v>
      </c>
      <c r="O1" s="128">
        <f>'Grading numerical'!N1</f>
        <v>0</v>
      </c>
      <c r="P1" s="128"/>
      <c r="Q1" s="131"/>
      <c r="R1" s="241"/>
      <c r="S1" s="242"/>
      <c r="T1" s="46"/>
    </row>
    <row r="2" spans="1:20" ht="12.75" customHeight="1" x14ac:dyDescent="0.35">
      <c r="A2" s="85" t="s">
        <v>36</v>
      </c>
      <c r="B2" s="128" t="str">
        <f>'Design Front Sheet '!B4:D4</f>
        <v xml:space="preserve">BRADLEY </v>
      </c>
      <c r="C2" s="128"/>
      <c r="D2" s="131"/>
      <c r="E2" s="85" t="s">
        <v>15</v>
      </c>
      <c r="F2" s="128">
        <f>'Design Front Sheet '!F4:H4</f>
        <v>0</v>
      </c>
      <c r="G2" s="129"/>
      <c r="H2" s="130"/>
      <c r="I2" s="238" t="s">
        <v>51</v>
      </c>
      <c r="J2" s="129"/>
      <c r="K2" s="188"/>
      <c r="L2" s="237"/>
      <c r="M2" s="53"/>
      <c r="N2" s="61">
        <f>'Grading numerical'!K2</f>
        <v>0</v>
      </c>
      <c r="O2" s="128">
        <f>'Grading numerical'!N2</f>
        <v>0</v>
      </c>
      <c r="P2" s="128"/>
      <c r="Q2" s="131"/>
      <c r="R2" s="243"/>
      <c r="S2" s="244"/>
      <c r="T2" s="46"/>
    </row>
    <row r="3" spans="1:20" ht="12.75" customHeight="1" thickBot="1" x14ac:dyDescent="0.4">
      <c r="A3" s="86" t="s">
        <v>37</v>
      </c>
      <c r="B3" s="128" t="str">
        <f>'Design Front Sheet '!B5:D5</f>
        <v xml:space="preserve">INTERLOCK T-SHIRT </v>
      </c>
      <c r="C3" s="128"/>
      <c r="D3" s="131"/>
      <c r="E3" s="86" t="s">
        <v>16</v>
      </c>
      <c r="F3" s="128" t="str">
        <f>'Design Front Sheet '!F5:H5</f>
        <v>REGULAR CREW</v>
      </c>
      <c r="G3" s="129"/>
      <c r="H3" s="130"/>
      <c r="I3" s="239" t="s">
        <v>52</v>
      </c>
      <c r="J3" s="240"/>
      <c r="K3" s="188"/>
      <c r="L3" s="237"/>
      <c r="M3" s="54"/>
      <c r="N3" s="62">
        <f>'Grading numerical'!K3</f>
        <v>0</v>
      </c>
      <c r="O3" s="249"/>
      <c r="P3" s="249"/>
      <c r="Q3" s="250"/>
      <c r="R3" s="243"/>
      <c r="S3" s="244"/>
      <c r="T3" s="52"/>
    </row>
    <row r="4" spans="1:20" ht="12.75" customHeight="1" thickBot="1" x14ac:dyDescent="0.3">
      <c r="A4" s="245" t="s">
        <v>9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20" ht="13.5" customHeight="1" x14ac:dyDescent="0.3">
      <c r="A5" s="247" t="e">
        <f>#REF!</f>
        <v>#REF!</v>
      </c>
      <c r="B5" s="248"/>
      <c r="C5" s="55" t="s">
        <v>6</v>
      </c>
      <c r="D5" s="56" t="s">
        <v>33</v>
      </c>
      <c r="E5" s="57"/>
      <c r="F5" s="57"/>
      <c r="G5" s="58"/>
      <c r="H5" s="59" t="s">
        <v>32</v>
      </c>
      <c r="I5" s="57"/>
      <c r="J5" s="57"/>
      <c r="K5" s="58"/>
      <c r="L5" s="59" t="s">
        <v>30</v>
      </c>
      <c r="M5" s="57"/>
      <c r="N5" s="57"/>
      <c r="O5" s="58"/>
      <c r="P5" s="59" t="s">
        <v>31</v>
      </c>
      <c r="Q5" s="57"/>
      <c r="R5" s="57"/>
      <c r="S5" s="58"/>
    </row>
    <row r="6" spans="1:20" ht="13.5" customHeight="1" x14ac:dyDescent="0.25">
      <c r="A6" s="223" t="e">
        <f>'Grading ALPHA'!A6:D6</f>
        <v>#REF!</v>
      </c>
      <c r="B6" s="223"/>
      <c r="C6" s="47">
        <f>'Grading ALPHA'!E6</f>
        <v>0</v>
      </c>
      <c r="D6" s="89">
        <f>'Grading ALPHA'!G6</f>
        <v>0</v>
      </c>
      <c r="E6" s="9"/>
      <c r="F6" s="9"/>
      <c r="G6" s="48"/>
      <c r="H6" s="89">
        <f>'Grading ALPHA'!H6</f>
        <v>0</v>
      </c>
      <c r="I6" s="9"/>
      <c r="J6" s="9"/>
      <c r="K6" s="49"/>
      <c r="L6" s="87">
        <f>'Grading ALPHA'!I6</f>
        <v>0</v>
      </c>
      <c r="M6" s="45"/>
      <c r="N6" s="50"/>
      <c r="O6" s="51"/>
      <c r="P6" s="87">
        <f>'Grading ALPHA'!J6</f>
        <v>0</v>
      </c>
      <c r="Q6" s="50"/>
      <c r="R6" s="50"/>
      <c r="S6" s="51"/>
    </row>
    <row r="7" spans="1:20" ht="13.5" customHeight="1" x14ac:dyDescent="0.25">
      <c r="A7" s="223" t="e">
        <f>'Grading ALPHA'!A7:D7</f>
        <v>#REF!</v>
      </c>
      <c r="B7" s="223"/>
      <c r="C7" s="47">
        <f>'Grading ALPHA'!E7</f>
        <v>1</v>
      </c>
      <c r="D7" s="89">
        <f>'Grading ALPHA'!G7</f>
        <v>-5.6</v>
      </c>
      <c r="E7" s="9"/>
      <c r="F7" s="9"/>
      <c r="G7" s="48"/>
      <c r="H7" s="89">
        <f>'Grading ALPHA'!H7</f>
        <v>-3.8</v>
      </c>
      <c r="I7" s="9"/>
      <c r="J7" s="9"/>
      <c r="K7" s="49"/>
      <c r="L7" s="87">
        <f>'Grading ALPHA'!I7</f>
        <v>0</v>
      </c>
      <c r="M7" s="45"/>
      <c r="N7" s="50"/>
      <c r="O7" s="51"/>
      <c r="P7" s="87">
        <f>'Grading ALPHA'!J7</f>
        <v>5</v>
      </c>
      <c r="Q7" s="50"/>
      <c r="R7" s="50"/>
      <c r="S7" s="51"/>
    </row>
    <row r="8" spans="1:20" ht="12.75" customHeight="1" x14ac:dyDescent="0.25">
      <c r="A8" s="223" t="e">
        <f>'Grading ALPHA'!A8:D8</f>
        <v>#REF!</v>
      </c>
      <c r="B8" s="223"/>
      <c r="C8" s="47">
        <f>'Grading ALPHA'!E8</f>
        <v>0.5</v>
      </c>
      <c r="D8" s="89">
        <f>'Grading ALPHA'!G8</f>
        <v>-1.1499999999999999</v>
      </c>
      <c r="E8" s="9"/>
      <c r="F8" s="9"/>
      <c r="G8" s="48"/>
      <c r="H8" s="89">
        <f>'Grading ALPHA'!H8</f>
        <v>-0.75</v>
      </c>
      <c r="I8" s="9"/>
      <c r="J8" s="9"/>
      <c r="K8" s="48"/>
      <c r="L8" s="87">
        <f>'Grading ALPHA'!I8</f>
        <v>0</v>
      </c>
      <c r="M8" s="45"/>
      <c r="N8" s="50"/>
      <c r="O8" s="51"/>
      <c r="P8" s="87">
        <f>'Grading ALPHA'!J8</f>
        <v>1</v>
      </c>
      <c r="Q8" s="50"/>
      <c r="R8" s="50"/>
      <c r="S8" s="51"/>
    </row>
    <row r="9" spans="1:20" ht="12.75" customHeight="1" x14ac:dyDescent="0.25">
      <c r="A9" s="223" t="e">
        <f>'Grading ALPHA'!A9:D9</f>
        <v>#REF!</v>
      </c>
      <c r="B9" s="223"/>
      <c r="C9" s="47">
        <f>'Grading ALPHA'!E9</f>
        <v>1</v>
      </c>
      <c r="D9" s="89">
        <f>'Grading ALPHA'!G9</f>
        <v>-5.6</v>
      </c>
      <c r="E9" s="9"/>
      <c r="F9" s="9"/>
      <c r="G9" s="48"/>
      <c r="H9" s="89">
        <f>'Grading ALPHA'!H9</f>
        <v>-3.8</v>
      </c>
      <c r="I9" s="9"/>
      <c r="J9" s="9"/>
      <c r="K9" s="48"/>
      <c r="L9" s="87">
        <f>'Grading ALPHA'!I9</f>
        <v>0</v>
      </c>
      <c r="M9" s="45"/>
      <c r="N9" s="50"/>
      <c r="O9" s="51"/>
      <c r="P9" s="87">
        <f>'Grading ALPHA'!J9</f>
        <v>5</v>
      </c>
      <c r="Q9" s="50"/>
      <c r="R9" s="50"/>
      <c r="S9" s="51"/>
    </row>
    <row r="10" spans="1:20" ht="12.75" customHeight="1" x14ac:dyDescent="0.25">
      <c r="A10" s="223" t="e">
        <f>'Grading ALPHA'!A10:D10</f>
        <v>#REF!</v>
      </c>
      <c r="B10" s="223"/>
      <c r="C10" s="47">
        <f>'Grading ALPHA'!E10</f>
        <v>1</v>
      </c>
      <c r="D10" s="89">
        <f>'Grading ALPHA'!G10</f>
        <v>-5.6</v>
      </c>
      <c r="E10" s="9"/>
      <c r="F10" s="9"/>
      <c r="G10" s="48"/>
      <c r="H10" s="89">
        <f>'Grading ALPHA'!H10</f>
        <v>-3.8</v>
      </c>
      <c r="I10" s="9"/>
      <c r="J10" s="9"/>
      <c r="K10" s="48"/>
      <c r="L10" s="87">
        <f>'Grading ALPHA'!I10</f>
        <v>0</v>
      </c>
      <c r="M10" s="45"/>
      <c r="N10" s="50"/>
      <c r="O10" s="51"/>
      <c r="P10" s="87">
        <f>'Grading ALPHA'!J10</f>
        <v>5</v>
      </c>
      <c r="Q10" s="50"/>
      <c r="R10" s="50"/>
      <c r="S10" s="51"/>
    </row>
    <row r="11" spans="1:20" ht="12.75" customHeight="1" x14ac:dyDescent="0.25">
      <c r="A11" s="223" t="e">
        <f>'Grading ALPHA'!A11:D11</f>
        <v>#REF!</v>
      </c>
      <c r="B11" s="223"/>
      <c r="C11" s="47">
        <f>'Grading ALPHA'!E11</f>
        <v>1</v>
      </c>
      <c r="D11" s="89">
        <f>'Grading ALPHA'!G11</f>
        <v>-5.6</v>
      </c>
      <c r="E11" s="9"/>
      <c r="F11" s="9"/>
      <c r="G11" s="48"/>
      <c r="H11" s="89">
        <f>'Grading ALPHA'!H11</f>
        <v>-3.8</v>
      </c>
      <c r="I11" s="9"/>
      <c r="J11" s="9"/>
      <c r="K11" s="48"/>
      <c r="L11" s="87">
        <f>'Grading ALPHA'!I11</f>
        <v>0</v>
      </c>
      <c r="M11" s="45"/>
      <c r="N11" s="50"/>
      <c r="O11" s="51"/>
      <c r="P11" s="87">
        <f>'Grading ALPHA'!J11</f>
        <v>5</v>
      </c>
      <c r="Q11" s="50"/>
      <c r="R11" s="50"/>
      <c r="S11" s="51"/>
    </row>
    <row r="12" spans="1:20" ht="12.75" customHeight="1" x14ac:dyDescent="0.25">
      <c r="A12" s="223" t="e">
        <f>'Grading ALPHA'!A12:D12</f>
        <v>#REF!</v>
      </c>
      <c r="B12" s="223"/>
      <c r="C12" s="47">
        <f>'Grading ALPHA'!E12</f>
        <v>1</v>
      </c>
      <c r="D12" s="89">
        <f>'Grading ALPHA'!G12</f>
        <v>-5.6</v>
      </c>
      <c r="E12" s="9"/>
      <c r="F12" s="9"/>
      <c r="G12" s="48"/>
      <c r="H12" s="89">
        <f>'Grading ALPHA'!H12</f>
        <v>-3.8</v>
      </c>
      <c r="I12" s="9"/>
      <c r="J12" s="9"/>
      <c r="K12" s="48"/>
      <c r="L12" s="87">
        <f>'Grading ALPHA'!I12</f>
        <v>0</v>
      </c>
      <c r="M12" s="45"/>
      <c r="N12" s="50"/>
      <c r="O12" s="51"/>
      <c r="P12" s="87">
        <f>'Grading ALPHA'!J12</f>
        <v>5</v>
      </c>
      <c r="Q12" s="50"/>
      <c r="R12" s="50"/>
      <c r="S12" s="51"/>
    </row>
    <row r="13" spans="1:20" ht="12.75" customHeight="1" x14ac:dyDescent="0.25">
      <c r="A13" s="223" t="e">
        <f>'Grading ALPHA'!A13:D13</f>
        <v>#REF!</v>
      </c>
      <c r="B13" s="223"/>
      <c r="C13" s="47">
        <f>'Grading ALPHA'!E13</f>
        <v>0.3</v>
      </c>
      <c r="D13" s="89">
        <f>'Grading ALPHA'!G13</f>
        <v>0</v>
      </c>
      <c r="E13" s="9"/>
      <c r="F13" s="9"/>
      <c r="G13" s="48"/>
      <c r="H13" s="89">
        <f>'Grading ALPHA'!H13</f>
        <v>0</v>
      </c>
      <c r="I13" s="9"/>
      <c r="J13" s="9"/>
      <c r="K13" s="48"/>
      <c r="L13" s="87">
        <f>'Grading ALPHA'!I13</f>
        <v>0</v>
      </c>
      <c r="M13" s="45"/>
      <c r="N13" s="50"/>
      <c r="O13" s="51"/>
      <c r="P13" s="87">
        <f>'Grading ALPHA'!J13</f>
        <v>0</v>
      </c>
      <c r="Q13" s="50"/>
      <c r="R13" s="50"/>
      <c r="S13" s="51"/>
    </row>
    <row r="14" spans="1:20" ht="12.75" customHeight="1" x14ac:dyDescent="0.25">
      <c r="A14" s="223" t="e">
        <f>'Grading ALPHA'!A14:D14</f>
        <v>#REF!</v>
      </c>
      <c r="B14" s="223"/>
      <c r="C14" s="47">
        <f>'Grading ALPHA'!E14</f>
        <v>0.7</v>
      </c>
      <c r="D14" s="89">
        <f>'Grading ALPHA'!G14</f>
        <v>-2.7</v>
      </c>
      <c r="E14" s="9"/>
      <c r="F14" s="9"/>
      <c r="G14" s="48"/>
      <c r="H14" s="89">
        <f>'Grading ALPHA'!H14</f>
        <v>-1.8</v>
      </c>
      <c r="I14" s="9"/>
      <c r="J14" s="9"/>
      <c r="K14" s="48"/>
      <c r="L14" s="87">
        <f>'Grading ALPHA'!I14</f>
        <v>0</v>
      </c>
      <c r="M14" s="45"/>
      <c r="N14" s="50"/>
      <c r="O14" s="51"/>
      <c r="P14" s="87">
        <f>'Grading ALPHA'!J14</f>
        <v>2.5</v>
      </c>
      <c r="Q14" s="50"/>
      <c r="R14" s="50"/>
      <c r="S14" s="51"/>
    </row>
    <row r="15" spans="1:20" ht="12.75" customHeight="1" x14ac:dyDescent="0.25">
      <c r="A15" s="223" t="e">
        <f>'Grading ALPHA'!A15:D15</f>
        <v>#REF!</v>
      </c>
      <c r="B15" s="223"/>
      <c r="C15" s="47">
        <f>'Grading ALPHA'!E15</f>
        <v>0.3</v>
      </c>
      <c r="D15" s="89">
        <f>'Grading ALPHA'!G15</f>
        <v>-0.60000000000000009</v>
      </c>
      <c r="E15" s="9"/>
      <c r="F15" s="9"/>
      <c r="G15" s="48"/>
      <c r="H15" s="89">
        <f>'Grading ALPHA'!H15</f>
        <v>-0.4</v>
      </c>
      <c r="I15" s="9"/>
      <c r="J15" s="9"/>
      <c r="K15" s="48"/>
      <c r="L15" s="87">
        <f>'Grading ALPHA'!I15</f>
        <v>0</v>
      </c>
      <c r="M15" s="45"/>
      <c r="N15" s="50"/>
      <c r="O15" s="51"/>
      <c r="P15" s="87">
        <f>'Grading ALPHA'!J15</f>
        <v>0.6</v>
      </c>
      <c r="Q15" s="50"/>
      <c r="R15" s="50"/>
      <c r="S15" s="51"/>
    </row>
    <row r="16" spans="1:20" ht="12.75" customHeight="1" x14ac:dyDescent="0.25">
      <c r="A16" s="223" t="e">
        <f>'Grading ALPHA'!A16:D16</f>
        <v>#REF!</v>
      </c>
      <c r="B16" s="223"/>
      <c r="C16" s="47">
        <f>'Grading ALPHA'!E16</f>
        <v>0.7</v>
      </c>
      <c r="D16" s="89">
        <f>'Grading ALPHA'!G16</f>
        <v>-2.7</v>
      </c>
      <c r="E16" s="9"/>
      <c r="F16" s="9"/>
      <c r="G16" s="48"/>
      <c r="H16" s="89">
        <f>'Grading ALPHA'!H16</f>
        <v>-1.8</v>
      </c>
      <c r="I16" s="9"/>
      <c r="J16" s="9"/>
      <c r="K16" s="48"/>
      <c r="L16" s="87">
        <f>'Grading ALPHA'!I16</f>
        <v>0</v>
      </c>
      <c r="M16" s="45"/>
      <c r="N16" s="50"/>
      <c r="O16" s="51"/>
      <c r="P16" s="87">
        <f>'Grading ALPHA'!J16</f>
        <v>2.5</v>
      </c>
      <c r="Q16" s="50"/>
      <c r="R16" s="50"/>
      <c r="S16" s="51"/>
    </row>
    <row r="17" spans="1:19" ht="12.75" customHeight="1" x14ac:dyDescent="0.25">
      <c r="A17" s="223" t="e">
        <f>'Grading ALPHA'!A17:D17</f>
        <v>#REF!</v>
      </c>
      <c r="B17" s="223"/>
      <c r="C17" s="47">
        <f>'Grading ALPHA'!E17</f>
        <v>0.7</v>
      </c>
      <c r="D17" s="89">
        <f>'Grading ALPHA'!G17</f>
        <v>-2.7</v>
      </c>
      <c r="E17" s="9"/>
      <c r="F17" s="9"/>
      <c r="G17" s="48"/>
      <c r="H17" s="89">
        <f>'Grading ALPHA'!H17</f>
        <v>-1.8</v>
      </c>
      <c r="I17" s="9"/>
      <c r="J17" s="9"/>
      <c r="K17" s="48"/>
      <c r="L17" s="87">
        <f>'Grading ALPHA'!I17</f>
        <v>0</v>
      </c>
      <c r="M17" s="45"/>
      <c r="N17" s="50"/>
      <c r="O17" s="51"/>
      <c r="P17" s="87">
        <f>'Grading ALPHA'!J17</f>
        <v>2.5</v>
      </c>
      <c r="Q17" s="50"/>
      <c r="R17" s="50"/>
      <c r="S17" s="51"/>
    </row>
    <row r="18" spans="1:19" ht="12.75" customHeight="1" x14ac:dyDescent="0.25">
      <c r="A18" s="223" t="e">
        <f>'Grading ALPHA'!A18:D18</f>
        <v>#REF!</v>
      </c>
      <c r="B18" s="223"/>
      <c r="C18" s="47">
        <f>'Grading ALPHA'!E18</f>
        <v>1</v>
      </c>
      <c r="D18" s="89">
        <f>'Grading ALPHA'!G18</f>
        <v>-2.2999999999999998</v>
      </c>
      <c r="E18" s="9"/>
      <c r="F18" s="9"/>
      <c r="G18" s="48"/>
      <c r="H18" s="89">
        <f>'Grading ALPHA'!H18</f>
        <v>-1.5</v>
      </c>
      <c r="I18" s="9"/>
      <c r="J18" s="9"/>
      <c r="K18" s="48"/>
      <c r="L18" s="87">
        <f>'Grading ALPHA'!I18</f>
        <v>0</v>
      </c>
      <c r="M18" s="45"/>
      <c r="N18" s="50"/>
      <c r="O18" s="51"/>
      <c r="P18" s="87">
        <f>'Grading ALPHA'!J18</f>
        <v>2</v>
      </c>
      <c r="Q18" s="50"/>
      <c r="R18" s="50"/>
      <c r="S18" s="51"/>
    </row>
    <row r="19" spans="1:19" ht="12.75" customHeight="1" x14ac:dyDescent="0.25">
      <c r="A19" s="223" t="e">
        <f>'Grading ALPHA'!A19:D19</f>
        <v>#REF!</v>
      </c>
      <c r="B19" s="223"/>
      <c r="C19" s="47">
        <f>'Grading ALPHA'!E19</f>
        <v>0.3</v>
      </c>
      <c r="D19" s="89">
        <f>'Grading ALPHA'!G19</f>
        <v>-0.60000000000000009</v>
      </c>
      <c r="E19" s="9"/>
      <c r="F19" s="9"/>
      <c r="G19" s="48"/>
      <c r="H19" s="89">
        <f>'Grading ALPHA'!H19</f>
        <v>-0.4</v>
      </c>
      <c r="I19" s="9"/>
      <c r="J19" s="9"/>
      <c r="K19" s="48"/>
      <c r="L19" s="87">
        <f>'Grading ALPHA'!I19</f>
        <v>0</v>
      </c>
      <c r="M19" s="45"/>
      <c r="N19" s="50"/>
      <c r="O19" s="51"/>
      <c r="P19" s="87">
        <f>'Grading ALPHA'!J19</f>
        <v>0.6</v>
      </c>
      <c r="Q19" s="50"/>
      <c r="R19" s="50"/>
      <c r="S19" s="51"/>
    </row>
    <row r="20" spans="1:19" ht="12.75" customHeight="1" x14ac:dyDescent="0.25">
      <c r="A20" s="223" t="e">
        <f>'Grading ALPHA'!A20:D20</f>
        <v>#REF!</v>
      </c>
      <c r="B20" s="223"/>
      <c r="C20" s="47">
        <f>'Grading ALPHA'!E20</f>
        <v>0.5</v>
      </c>
      <c r="D20" s="89">
        <f>'Grading ALPHA'!G20</f>
        <v>-1.1499999999999999</v>
      </c>
      <c r="E20" s="9"/>
      <c r="F20" s="9"/>
      <c r="G20" s="48"/>
      <c r="H20" s="89">
        <f>'Grading ALPHA'!H20</f>
        <v>-0.75</v>
      </c>
      <c r="I20" s="9"/>
      <c r="J20" s="9"/>
      <c r="K20" s="48"/>
      <c r="L20" s="87">
        <f>'Grading ALPHA'!I20</f>
        <v>0</v>
      </c>
      <c r="M20" s="45"/>
      <c r="N20" s="50"/>
      <c r="O20" s="51"/>
      <c r="P20" s="87">
        <f>'Grading ALPHA'!J20</f>
        <v>1</v>
      </c>
      <c r="Q20" s="50"/>
      <c r="R20" s="50"/>
      <c r="S20" s="51"/>
    </row>
    <row r="21" spans="1:19" ht="12.75" customHeight="1" x14ac:dyDescent="0.25">
      <c r="A21" s="223" t="e">
        <f>'Grading ALPHA'!A21:D21</f>
        <v>#REF!</v>
      </c>
      <c r="B21" s="223"/>
      <c r="C21" s="47">
        <f>'Grading ALPHA'!E21</f>
        <v>1</v>
      </c>
      <c r="D21" s="89">
        <f>'Grading ALPHA'!G21</f>
        <v>-2.2999999999999998</v>
      </c>
      <c r="E21" s="9"/>
      <c r="F21" s="9"/>
      <c r="G21" s="48"/>
      <c r="H21" s="89">
        <f>'Grading ALPHA'!H21</f>
        <v>-1.5</v>
      </c>
      <c r="I21" s="9"/>
      <c r="J21" s="9"/>
      <c r="K21" s="48"/>
      <c r="L21" s="87">
        <f>'Grading ALPHA'!I21</f>
        <v>0</v>
      </c>
      <c r="M21" s="45"/>
      <c r="N21" s="50"/>
      <c r="O21" s="51"/>
      <c r="P21" s="87">
        <f>'Grading ALPHA'!J21</f>
        <v>2</v>
      </c>
      <c r="Q21" s="50"/>
      <c r="R21" s="50"/>
      <c r="S21" s="51"/>
    </row>
    <row r="22" spans="1:19" ht="12.75" customHeight="1" x14ac:dyDescent="0.25">
      <c r="A22" s="223" t="e">
        <f>'Grading ALPHA'!A22:D22</f>
        <v>#REF!</v>
      </c>
      <c r="B22" s="223"/>
      <c r="C22" s="47">
        <f>'Grading ALPHA'!E22</f>
        <v>0.3</v>
      </c>
      <c r="D22" s="89">
        <f>'Grading ALPHA'!G22</f>
        <v>0</v>
      </c>
      <c r="E22" s="9"/>
      <c r="F22" s="9"/>
      <c r="G22" s="48"/>
      <c r="H22" s="89">
        <f>'Grading ALPHA'!H22</f>
        <v>0</v>
      </c>
      <c r="I22" s="9"/>
      <c r="J22" s="9"/>
      <c r="K22" s="48"/>
      <c r="L22" s="87">
        <f>'Grading ALPHA'!I22</f>
        <v>0</v>
      </c>
      <c r="M22" s="45"/>
      <c r="N22" s="50"/>
      <c r="O22" s="51"/>
      <c r="P22" s="87">
        <f>'Grading ALPHA'!J22</f>
        <v>0</v>
      </c>
      <c r="Q22" s="50"/>
      <c r="R22" s="50"/>
      <c r="S22" s="51"/>
    </row>
    <row r="23" spans="1:19" ht="12.75" customHeight="1" x14ac:dyDescent="0.25">
      <c r="A23" s="223" t="e">
        <f>'Grading ALPHA'!A23:D23</f>
        <v>#REF!</v>
      </c>
      <c r="B23" s="223"/>
      <c r="C23" s="47">
        <f>'Grading ALPHA'!E23</f>
        <v>0.3</v>
      </c>
      <c r="D23" s="89">
        <f>'Grading ALPHA'!G23</f>
        <v>0</v>
      </c>
      <c r="E23" s="9"/>
      <c r="F23" s="9"/>
      <c r="G23" s="48"/>
      <c r="H23" s="89">
        <f>'Grading ALPHA'!H23</f>
        <v>0</v>
      </c>
      <c r="I23" s="9"/>
      <c r="J23" s="9"/>
      <c r="K23" s="48"/>
      <c r="L23" s="87">
        <f>'Grading ALPHA'!I23</f>
        <v>0</v>
      </c>
      <c r="M23" s="45"/>
      <c r="N23" s="50"/>
      <c r="O23" s="51"/>
      <c r="P23" s="87">
        <f>'Grading ALPHA'!J23</f>
        <v>0</v>
      </c>
      <c r="Q23" s="50"/>
      <c r="R23" s="50"/>
      <c r="S23" s="51"/>
    </row>
    <row r="24" spans="1:19" ht="12.75" customHeight="1" x14ac:dyDescent="0.25">
      <c r="A24" s="223" t="e">
        <f>'Grading ALPHA'!A24:D24</f>
        <v>#REF!</v>
      </c>
      <c r="B24" s="223"/>
      <c r="C24" s="47">
        <f>'Grading ALPHA'!E24</f>
        <v>0.3</v>
      </c>
      <c r="D24" s="89">
        <f>'Grading ALPHA'!G24</f>
        <v>-1.4</v>
      </c>
      <c r="E24" s="9"/>
      <c r="F24" s="9"/>
      <c r="G24" s="48"/>
      <c r="H24" s="89">
        <f>'Grading ALPHA'!H24</f>
        <v>-0.9</v>
      </c>
      <c r="I24" s="9"/>
      <c r="J24" s="9"/>
      <c r="K24" s="48"/>
      <c r="L24" s="87">
        <f>'Grading ALPHA'!I24</f>
        <v>0</v>
      </c>
      <c r="M24" s="45"/>
      <c r="N24" s="50"/>
      <c r="O24" s="51"/>
      <c r="P24" s="87">
        <f>'Grading ALPHA'!J24</f>
        <v>1.2</v>
      </c>
      <c r="Q24" s="50"/>
      <c r="R24" s="50"/>
      <c r="S24" s="51"/>
    </row>
    <row r="25" spans="1:19" ht="12.75" customHeight="1" x14ac:dyDescent="0.25">
      <c r="A25" s="223" t="e">
        <f>'Grading ALPHA'!A25:D25</f>
        <v>#REF!</v>
      </c>
      <c r="B25" s="223"/>
      <c r="C25" s="47">
        <f>'Grading ALPHA'!E25</f>
        <v>0.5</v>
      </c>
      <c r="D25" s="89">
        <f>'Grading ALPHA'!G25</f>
        <v>-2.0999999999999996</v>
      </c>
      <c r="E25" s="9"/>
      <c r="F25" s="9"/>
      <c r="G25" s="48"/>
      <c r="H25" s="89">
        <f>'Grading ALPHA'!H25</f>
        <v>-1.4</v>
      </c>
      <c r="I25" s="9"/>
      <c r="J25" s="9"/>
      <c r="K25" s="48"/>
      <c r="L25" s="87">
        <f>'Grading ALPHA'!I25</f>
        <v>0</v>
      </c>
      <c r="M25" s="45"/>
      <c r="N25" s="50"/>
      <c r="O25" s="51"/>
      <c r="P25" s="87">
        <f>'Grading ALPHA'!J25</f>
        <v>1.8</v>
      </c>
      <c r="Q25" s="50"/>
      <c r="R25" s="50"/>
      <c r="S25" s="51"/>
    </row>
    <row r="26" spans="1:19" ht="12.75" customHeight="1" x14ac:dyDescent="0.25">
      <c r="A26" s="223" t="e">
        <f>'Grading ALPHA'!A26:D26</f>
        <v>#REF!</v>
      </c>
      <c r="B26" s="223"/>
      <c r="C26" s="47">
        <f>'Grading ALPHA'!E26</f>
        <v>0.5</v>
      </c>
      <c r="D26" s="89">
        <f>'Grading ALPHA'!G26</f>
        <v>-1.5</v>
      </c>
      <c r="E26" s="9"/>
      <c r="F26" s="9"/>
      <c r="G26" s="48"/>
      <c r="H26" s="89">
        <f>'Grading ALPHA'!H26</f>
        <v>-1</v>
      </c>
      <c r="I26" s="9"/>
      <c r="J26" s="9"/>
      <c r="K26" s="48"/>
      <c r="L26" s="87">
        <f>'Grading ALPHA'!I26</f>
        <v>0</v>
      </c>
      <c r="M26" s="45"/>
      <c r="N26" s="50"/>
      <c r="O26" s="51"/>
      <c r="P26" s="87">
        <f>'Grading ALPHA'!J26</f>
        <v>1.5</v>
      </c>
      <c r="Q26" s="50"/>
      <c r="R26" s="50"/>
      <c r="S26" s="51"/>
    </row>
    <row r="27" spans="1:19" ht="12.75" customHeight="1" x14ac:dyDescent="0.25">
      <c r="A27" s="223" t="e">
        <f>'Grading ALPHA'!A27:D27</f>
        <v>#REF!</v>
      </c>
      <c r="B27" s="223"/>
      <c r="C27" s="47">
        <f>'Grading ALPHA'!E27</f>
        <v>0.5</v>
      </c>
      <c r="D27" s="89">
        <f>'Grading ALPHA'!G27</f>
        <v>-1.5</v>
      </c>
      <c r="E27" s="9"/>
      <c r="F27" s="9"/>
      <c r="G27" s="48"/>
      <c r="H27" s="89">
        <f>'Grading ALPHA'!H27</f>
        <v>-1</v>
      </c>
      <c r="I27" s="9"/>
      <c r="J27" s="9"/>
      <c r="K27" s="48"/>
      <c r="L27" s="87">
        <f>'Grading ALPHA'!I27</f>
        <v>0</v>
      </c>
      <c r="M27" s="45"/>
      <c r="N27" s="50"/>
      <c r="O27" s="51"/>
      <c r="P27" s="87">
        <f>'Grading ALPHA'!J27</f>
        <v>1.5</v>
      </c>
      <c r="Q27" s="50"/>
      <c r="R27" s="50"/>
      <c r="S27" s="51"/>
    </row>
    <row r="28" spans="1:19" ht="12.75" customHeight="1" x14ac:dyDescent="0.25">
      <c r="A28" s="223" t="e">
        <f>'Grading ALPHA'!A28:D28</f>
        <v>#REF!</v>
      </c>
      <c r="B28" s="223"/>
      <c r="C28" s="47">
        <f>'Grading ALPHA'!E28</f>
        <v>0.3</v>
      </c>
      <c r="D28" s="89">
        <f>'Grading ALPHA'!G28</f>
        <v>-0.89999999999999991</v>
      </c>
      <c r="E28" s="9"/>
      <c r="F28" s="9"/>
      <c r="G28" s="48"/>
      <c r="H28" s="89">
        <f>'Grading ALPHA'!H28</f>
        <v>-0.6</v>
      </c>
      <c r="I28" s="9"/>
      <c r="J28" s="9"/>
      <c r="K28" s="48"/>
      <c r="L28" s="87">
        <f>'Grading ALPHA'!I28</f>
        <v>0</v>
      </c>
      <c r="M28" s="45"/>
      <c r="N28" s="50"/>
      <c r="O28" s="51"/>
      <c r="P28" s="87">
        <f>'Grading ALPHA'!J28</f>
        <v>0.9</v>
      </c>
      <c r="Q28" s="50"/>
      <c r="R28" s="50"/>
      <c r="S28" s="51"/>
    </row>
    <row r="29" spans="1:19" ht="12.75" customHeight="1" x14ac:dyDescent="0.25">
      <c r="A29" s="223" t="e">
        <f>'Grading ALPHA'!A29:D29</f>
        <v>#REF!</v>
      </c>
      <c r="B29" s="223"/>
      <c r="C29" s="47">
        <f>'Grading ALPHA'!E29</f>
        <v>0.3</v>
      </c>
      <c r="D29" s="89">
        <f>'Grading ALPHA'!G29</f>
        <v>0</v>
      </c>
      <c r="E29" s="9"/>
      <c r="F29" s="9"/>
      <c r="G29" s="48"/>
      <c r="H29" s="89">
        <f>'Grading ALPHA'!H29</f>
        <v>0</v>
      </c>
      <c r="I29" s="9"/>
      <c r="J29" s="9"/>
      <c r="K29" s="48"/>
      <c r="L29" s="87">
        <f>'Grading ALPHA'!I29</f>
        <v>0</v>
      </c>
      <c r="M29" s="45"/>
      <c r="N29" s="50"/>
      <c r="O29" s="51"/>
      <c r="P29" s="87">
        <f>'Grading ALPHA'!J29</f>
        <v>0</v>
      </c>
      <c r="Q29" s="50"/>
      <c r="R29" s="50"/>
      <c r="S29" s="51"/>
    </row>
    <row r="30" spans="1:19" ht="12.75" customHeight="1" x14ac:dyDescent="0.25">
      <c r="A30" s="223" t="e">
        <f>'Grading ALPHA'!A30:D30</f>
        <v>#REF!</v>
      </c>
      <c r="B30" s="223"/>
      <c r="C30" s="47">
        <f>'Grading ALPHA'!E30</f>
        <v>1</v>
      </c>
      <c r="D30" s="89">
        <f>'Grading ALPHA'!G30</f>
        <v>-2.2999999999999998</v>
      </c>
      <c r="E30" s="9"/>
      <c r="F30" s="9"/>
      <c r="G30" s="48"/>
      <c r="H30" s="89">
        <f>'Grading ALPHA'!H30</f>
        <v>-1.5</v>
      </c>
      <c r="I30" s="9"/>
      <c r="J30" s="9"/>
      <c r="K30" s="48"/>
      <c r="L30" s="87">
        <f>'Grading ALPHA'!I30</f>
        <v>0</v>
      </c>
      <c r="M30" s="45"/>
      <c r="N30" s="50"/>
      <c r="O30" s="51"/>
      <c r="P30" s="87">
        <f>'Grading ALPHA'!J30</f>
        <v>2</v>
      </c>
      <c r="Q30" s="50"/>
      <c r="R30" s="50"/>
      <c r="S30" s="51"/>
    </row>
    <row r="31" spans="1:19" ht="12.75" customHeight="1" x14ac:dyDescent="0.25">
      <c r="A31" s="223" t="e">
        <f>'Grading ALPHA'!A31:D31</f>
        <v>#REF!</v>
      </c>
      <c r="B31" s="223"/>
      <c r="C31" s="47">
        <f>'Grading ALPHA'!E31</f>
        <v>0.3</v>
      </c>
      <c r="D31" s="89">
        <f>'Grading ALPHA'!G31</f>
        <v>0</v>
      </c>
      <c r="E31" s="9"/>
      <c r="F31" s="9"/>
      <c r="G31" s="48"/>
      <c r="H31" s="89">
        <f>'Grading ALPHA'!H31</f>
        <v>0</v>
      </c>
      <c r="I31" s="9"/>
      <c r="J31" s="9"/>
      <c r="K31" s="48"/>
      <c r="L31" s="87">
        <f>'Grading ALPHA'!I31</f>
        <v>0</v>
      </c>
      <c r="M31" s="45"/>
      <c r="N31" s="50"/>
      <c r="O31" s="51"/>
      <c r="P31" s="87">
        <f>'Grading ALPHA'!J31</f>
        <v>0</v>
      </c>
      <c r="Q31" s="50"/>
      <c r="R31" s="50"/>
      <c r="S31" s="51"/>
    </row>
    <row r="32" spans="1:19" ht="12.75" customHeight="1" x14ac:dyDescent="0.25">
      <c r="A32" s="223" t="e">
        <f>'Grading ALPHA'!A32:D32</f>
        <v>#REF!</v>
      </c>
      <c r="B32" s="223"/>
      <c r="C32" s="47">
        <f>'Grading ALPHA'!E32</f>
        <v>0.3</v>
      </c>
      <c r="D32" s="89">
        <f>'Grading ALPHA'!G32</f>
        <v>0</v>
      </c>
      <c r="E32" s="9"/>
      <c r="F32" s="9"/>
      <c r="G32" s="48"/>
      <c r="H32" s="89">
        <f>'Grading ALPHA'!H32</f>
        <v>0</v>
      </c>
      <c r="I32" s="9"/>
      <c r="J32" s="9"/>
      <c r="K32" s="48"/>
      <c r="L32" s="87">
        <f>'Grading ALPHA'!I32</f>
        <v>0</v>
      </c>
      <c r="M32" s="45"/>
      <c r="N32" s="50"/>
      <c r="O32" s="51"/>
      <c r="P32" s="87">
        <f>'Grading ALPHA'!J32</f>
        <v>0</v>
      </c>
      <c r="Q32" s="50"/>
      <c r="R32" s="50"/>
      <c r="S32" s="51"/>
    </row>
    <row r="33" spans="1:19" ht="12.75" customHeight="1" x14ac:dyDescent="0.25">
      <c r="A33" s="223" t="e">
        <f>'Grading ALPHA'!A33:D33</f>
        <v>#REF!</v>
      </c>
      <c r="B33" s="223"/>
      <c r="C33" s="47">
        <f>'Grading ALPHA'!E33</f>
        <v>0.3</v>
      </c>
      <c r="D33" s="89">
        <f>'Grading ALPHA'!G33</f>
        <v>0</v>
      </c>
      <c r="E33" s="9"/>
      <c r="F33" s="9"/>
      <c r="G33" s="48"/>
      <c r="H33" s="89">
        <f>'Grading ALPHA'!H33</f>
        <v>0</v>
      </c>
      <c r="I33" s="9"/>
      <c r="J33" s="9"/>
      <c r="K33" s="48"/>
      <c r="L33" s="87">
        <f>'Grading ALPHA'!I33</f>
        <v>0</v>
      </c>
      <c r="M33" s="45"/>
      <c r="N33" s="50"/>
      <c r="O33" s="51"/>
      <c r="P33" s="87">
        <f>'Grading ALPHA'!J33</f>
        <v>0</v>
      </c>
      <c r="Q33" s="50"/>
      <c r="R33" s="50"/>
      <c r="S33" s="51"/>
    </row>
    <row r="34" spans="1:19" ht="12.75" customHeight="1" x14ac:dyDescent="0.25">
      <c r="A34" s="223" t="e">
        <f>'Grading ALPHA'!A34:D34</f>
        <v>#REF!</v>
      </c>
      <c r="B34" s="223"/>
      <c r="C34" s="47">
        <f>'Grading ALPHA'!E34</f>
        <v>0.3</v>
      </c>
      <c r="D34" s="89">
        <f>'Grading ALPHA'!G34</f>
        <v>0</v>
      </c>
      <c r="E34" s="9"/>
      <c r="F34" s="9"/>
      <c r="G34" s="48"/>
      <c r="H34" s="89">
        <f>'Grading ALPHA'!H34</f>
        <v>0</v>
      </c>
      <c r="I34" s="9"/>
      <c r="J34" s="9"/>
      <c r="K34" s="48"/>
      <c r="L34" s="87">
        <f>'Grading ALPHA'!I34</f>
        <v>0</v>
      </c>
      <c r="M34" s="45"/>
      <c r="N34" s="50"/>
      <c r="O34" s="51"/>
      <c r="P34" s="87">
        <f>'Grading ALPHA'!J34</f>
        <v>0</v>
      </c>
      <c r="Q34" s="50"/>
      <c r="R34" s="50"/>
      <c r="S34" s="51"/>
    </row>
    <row r="35" spans="1:19" ht="12.75" customHeight="1" x14ac:dyDescent="0.25">
      <c r="A35" s="223" t="e">
        <f>'Grading ALPHA'!A35:D35</f>
        <v>#REF!</v>
      </c>
      <c r="B35" s="223"/>
      <c r="C35" s="47">
        <f>'Grading ALPHA'!E35</f>
        <v>0</v>
      </c>
      <c r="D35" s="89">
        <f>'Grading ALPHA'!G35</f>
        <v>0</v>
      </c>
      <c r="E35" s="9"/>
      <c r="F35" s="9"/>
      <c r="G35" s="48"/>
      <c r="H35" s="89">
        <f>'Grading ALPHA'!H35</f>
        <v>0</v>
      </c>
      <c r="I35" s="9"/>
      <c r="J35" s="9"/>
      <c r="K35" s="48"/>
      <c r="L35" s="87">
        <f>'Grading ALPHA'!I35</f>
        <v>0</v>
      </c>
      <c r="M35" s="45"/>
      <c r="N35" s="50"/>
      <c r="O35" s="51"/>
      <c r="P35" s="87">
        <f>'Grading ALPHA'!J35</f>
        <v>0</v>
      </c>
      <c r="Q35" s="50"/>
      <c r="R35" s="50"/>
      <c r="S35" s="51"/>
    </row>
    <row r="36" spans="1:19" ht="12.75" customHeight="1" x14ac:dyDescent="0.25">
      <c r="A36" s="223" t="e">
        <f>'Grading ALPHA'!A36:D36</f>
        <v>#REF!</v>
      </c>
      <c r="B36" s="223"/>
      <c r="C36" s="47">
        <f>'Grading ALPHA'!E36</f>
        <v>0.3</v>
      </c>
      <c r="D36" s="89">
        <f>'Grading ALPHA'!G36</f>
        <v>-2.8</v>
      </c>
      <c r="E36" s="9"/>
      <c r="F36" s="9"/>
      <c r="G36" s="48"/>
      <c r="H36" s="89">
        <f>'Grading ALPHA'!H36</f>
        <v>-1.8</v>
      </c>
      <c r="I36" s="9"/>
      <c r="J36" s="9"/>
      <c r="K36" s="48"/>
      <c r="L36" s="87">
        <f>'Grading ALPHA'!I36</f>
        <v>0</v>
      </c>
      <c r="M36" s="45"/>
      <c r="N36" s="50"/>
      <c r="O36" s="51"/>
      <c r="P36" s="87">
        <f>'Grading ALPHA'!J36</f>
        <v>2.4</v>
      </c>
      <c r="Q36" s="50"/>
      <c r="R36" s="50"/>
      <c r="S36" s="51"/>
    </row>
    <row r="37" spans="1:19" ht="27.75" customHeight="1" x14ac:dyDescent="0.25">
      <c r="A37" s="223" t="e">
        <f>'Grading ALPHA'!A37:D37</f>
        <v>#REF!</v>
      </c>
      <c r="B37" s="223"/>
      <c r="C37" s="47">
        <f>'Grading ALPHA'!E37</f>
        <v>0</v>
      </c>
      <c r="D37" s="89">
        <f>'Grading ALPHA'!G37</f>
        <v>0</v>
      </c>
      <c r="E37" s="9"/>
      <c r="F37" s="9"/>
      <c r="G37" s="48"/>
      <c r="H37" s="89">
        <f>'Grading ALPHA'!H37</f>
        <v>0</v>
      </c>
      <c r="I37" s="9"/>
      <c r="J37" s="9"/>
      <c r="K37" s="48"/>
      <c r="L37" s="87">
        <f>'Grading ALPHA'!I37</f>
        <v>0</v>
      </c>
      <c r="M37" s="45"/>
      <c r="N37" s="50"/>
      <c r="O37" s="51"/>
      <c r="P37" s="87">
        <f>'Grading ALPHA'!J37</f>
        <v>0</v>
      </c>
      <c r="Q37" s="50"/>
      <c r="R37" s="50"/>
      <c r="S37" s="51"/>
    </row>
    <row r="38" spans="1:19" ht="12.75" customHeight="1" x14ac:dyDescent="0.25">
      <c r="A38" s="223" t="e">
        <f>'Grading ALPHA'!A38:D38</f>
        <v>#REF!</v>
      </c>
      <c r="B38" s="223"/>
      <c r="C38" s="47">
        <f>'Grading ALPHA'!E38</f>
        <v>0.3</v>
      </c>
      <c r="D38" s="89">
        <f>'Grading ALPHA'!G38</f>
        <v>-1.25</v>
      </c>
      <c r="E38" s="9"/>
      <c r="F38" s="9"/>
      <c r="G38" s="48"/>
      <c r="H38" s="89">
        <f>'Grading ALPHA'!H38</f>
        <v>-0.75</v>
      </c>
      <c r="I38" s="9"/>
      <c r="J38" s="9"/>
      <c r="K38" s="48"/>
      <c r="L38" s="87">
        <f>'Grading ALPHA'!I38</f>
        <v>0</v>
      </c>
      <c r="M38" s="45"/>
      <c r="N38" s="50"/>
      <c r="O38" s="51"/>
      <c r="P38" s="87">
        <f>'Grading ALPHA'!J38</f>
        <v>1</v>
      </c>
      <c r="Q38" s="50"/>
      <c r="R38" s="50"/>
      <c r="S38" s="51"/>
    </row>
    <row r="39" spans="1:19" ht="12.75" customHeight="1" x14ac:dyDescent="0.25">
      <c r="A39" s="223" t="e">
        <f>'Grading ALPHA'!A39:D39</f>
        <v>#REF!</v>
      </c>
      <c r="B39" s="223"/>
      <c r="C39" s="47">
        <f>'Grading ALPHA'!E39</f>
        <v>0.3</v>
      </c>
      <c r="D39" s="89">
        <f>'Grading ALPHA'!G39</f>
        <v>-0.65</v>
      </c>
      <c r="E39" s="9"/>
      <c r="F39" s="9"/>
      <c r="G39" s="48"/>
      <c r="H39" s="89">
        <f>'Grading ALPHA'!H39</f>
        <v>-0.45</v>
      </c>
      <c r="I39" s="9"/>
      <c r="J39" s="9"/>
      <c r="K39" s="48"/>
      <c r="L39" s="87">
        <f>'Grading ALPHA'!I39</f>
        <v>0</v>
      </c>
      <c r="M39" s="45"/>
      <c r="N39" s="50"/>
      <c r="O39" s="51"/>
      <c r="P39" s="87">
        <f>'Grading ALPHA'!J39</f>
        <v>0.6</v>
      </c>
      <c r="Q39" s="50"/>
      <c r="R39" s="50"/>
      <c r="S39" s="51"/>
    </row>
    <row r="40" spans="1:19" ht="12.75" customHeight="1" x14ac:dyDescent="0.25">
      <c r="A40" s="223" t="e">
        <f>'Grading ALPHA'!A40:D40</f>
        <v>#REF!</v>
      </c>
      <c r="B40" s="223"/>
      <c r="C40" s="47">
        <f>'Grading ALPHA'!E40</f>
        <v>0.3</v>
      </c>
      <c r="D40" s="89">
        <f>'Grading ALPHA'!G40</f>
        <v>-0.65</v>
      </c>
      <c r="E40" s="9"/>
      <c r="F40" s="9"/>
      <c r="G40" s="48"/>
      <c r="H40" s="89">
        <f>'Grading ALPHA'!H40</f>
        <v>-0.45</v>
      </c>
      <c r="I40" s="9"/>
      <c r="J40" s="9"/>
      <c r="K40" s="48"/>
      <c r="L40" s="87">
        <f>'Grading ALPHA'!I40</f>
        <v>0</v>
      </c>
      <c r="M40" s="45"/>
      <c r="N40" s="50"/>
      <c r="O40" s="51"/>
      <c r="P40" s="87">
        <f>'Grading ALPHA'!J40</f>
        <v>0.6</v>
      </c>
      <c r="Q40" s="50"/>
      <c r="R40" s="50"/>
      <c r="S40" s="51"/>
    </row>
    <row r="41" spans="1:19" ht="12.75" customHeight="1" x14ac:dyDescent="0.25">
      <c r="A41" s="223" t="e">
        <f>'Grading ALPHA'!A41:D41</f>
        <v>#REF!</v>
      </c>
      <c r="B41" s="223"/>
      <c r="C41" s="47">
        <f>'Grading ALPHA'!E41</f>
        <v>0</v>
      </c>
      <c r="D41" s="89">
        <f>'Grading ALPHA'!G41</f>
        <v>0</v>
      </c>
      <c r="E41" s="9"/>
      <c r="F41" s="9"/>
      <c r="G41" s="48"/>
      <c r="H41" s="89">
        <f>'Grading ALPHA'!H41</f>
        <v>0</v>
      </c>
      <c r="I41" s="9"/>
      <c r="J41" s="9"/>
      <c r="K41" s="48"/>
      <c r="L41" s="87">
        <f>'Grading ALPHA'!I41</f>
        <v>0</v>
      </c>
      <c r="M41" s="45"/>
      <c r="N41" s="50"/>
      <c r="O41" s="51"/>
      <c r="P41" s="87">
        <f>'Grading ALPHA'!J41</f>
        <v>0</v>
      </c>
      <c r="Q41" s="50"/>
      <c r="R41" s="50"/>
      <c r="S41" s="51"/>
    </row>
    <row r="42" spans="1:19" ht="12.75" customHeight="1" x14ac:dyDescent="0.25">
      <c r="A42" s="223" t="e">
        <f>'Grading ALPHA'!A42:D42</f>
        <v>#REF!</v>
      </c>
      <c r="B42" s="223"/>
      <c r="C42" s="47">
        <f>'Grading ALPHA'!E42</f>
        <v>0.3</v>
      </c>
      <c r="D42" s="89">
        <f>'Grading ALPHA'!G42</f>
        <v>-1.25</v>
      </c>
      <c r="E42" s="9"/>
      <c r="F42" s="9"/>
      <c r="G42" s="48"/>
      <c r="H42" s="89">
        <f>'Grading ALPHA'!H42</f>
        <v>-0.75</v>
      </c>
      <c r="I42" s="9"/>
      <c r="J42" s="9"/>
      <c r="K42" s="48"/>
      <c r="L42" s="87">
        <f>'Grading ALPHA'!I42</f>
        <v>0</v>
      </c>
      <c r="M42" s="45"/>
      <c r="N42" s="50"/>
      <c r="O42" s="51"/>
      <c r="P42" s="87">
        <f>'Grading ALPHA'!J42</f>
        <v>1</v>
      </c>
      <c r="Q42" s="50"/>
      <c r="R42" s="50"/>
      <c r="S42" s="51"/>
    </row>
    <row r="43" spans="1:19" ht="12.75" customHeight="1" x14ac:dyDescent="0.25">
      <c r="A43" s="223" t="e">
        <f>'Grading ALPHA'!A43:D43</f>
        <v>#REF!</v>
      </c>
      <c r="B43" s="223"/>
      <c r="C43" s="47">
        <f>'Grading ALPHA'!E43</f>
        <v>0.3</v>
      </c>
      <c r="D43" s="89">
        <f>'Grading ALPHA'!G43</f>
        <v>0</v>
      </c>
      <c r="E43" s="9"/>
      <c r="F43" s="9"/>
      <c r="G43" s="48"/>
      <c r="H43" s="89">
        <f>'Grading ALPHA'!H43</f>
        <v>0</v>
      </c>
      <c r="I43" s="9"/>
      <c r="J43" s="9"/>
      <c r="K43" s="48"/>
      <c r="L43" s="87">
        <f>'Grading ALPHA'!I43</f>
        <v>0</v>
      </c>
      <c r="M43" s="45"/>
      <c r="N43" s="50"/>
      <c r="O43" s="51"/>
      <c r="P43" s="87">
        <f>'Grading ALPHA'!J43</f>
        <v>0</v>
      </c>
      <c r="Q43" s="50"/>
      <c r="R43" s="50"/>
      <c r="S43" s="51"/>
    </row>
    <row r="44" spans="1:19" ht="12.75" customHeight="1" x14ac:dyDescent="0.25">
      <c r="A44" s="223" t="e">
        <f>'Grading ALPHA'!A44:D44</f>
        <v>#REF!</v>
      </c>
      <c r="B44" s="223"/>
      <c r="C44" s="47">
        <f>'Grading ALPHA'!E44</f>
        <v>0.3</v>
      </c>
      <c r="D44" s="89">
        <f>'Grading ALPHA'!G44</f>
        <v>0</v>
      </c>
      <c r="E44" s="9"/>
      <c r="F44" s="9"/>
      <c r="G44" s="48"/>
      <c r="H44" s="89">
        <f>'Grading ALPHA'!H44</f>
        <v>0</v>
      </c>
      <c r="I44" s="9"/>
      <c r="J44" s="9"/>
      <c r="K44" s="48"/>
      <c r="L44" s="87">
        <f>'Grading ALPHA'!I44</f>
        <v>0</v>
      </c>
      <c r="M44" s="45"/>
      <c r="N44" s="50"/>
      <c r="O44" s="51"/>
      <c r="P44" s="87">
        <f>'Grading ALPHA'!J44</f>
        <v>0</v>
      </c>
      <c r="Q44" s="50"/>
      <c r="R44" s="50"/>
      <c r="S44" s="51"/>
    </row>
    <row r="45" spans="1:19" ht="12.75" customHeight="1" x14ac:dyDescent="0.25">
      <c r="A45" s="223" t="e">
        <f>'Grading ALPHA'!A45:D45</f>
        <v>#REF!</v>
      </c>
      <c r="B45" s="223"/>
      <c r="C45" s="47">
        <f>'Grading ALPHA'!E45</f>
        <v>0.3</v>
      </c>
      <c r="D45" s="89">
        <f>'Grading ALPHA'!G45</f>
        <v>-0.65</v>
      </c>
      <c r="E45" s="9"/>
      <c r="F45" s="9"/>
      <c r="G45" s="48"/>
      <c r="H45" s="89">
        <f>'Grading ALPHA'!H45</f>
        <v>-0.45</v>
      </c>
      <c r="I45" s="9"/>
      <c r="J45" s="9"/>
      <c r="K45" s="48"/>
      <c r="L45" s="87">
        <f>'Grading ALPHA'!I45</f>
        <v>0</v>
      </c>
      <c r="M45" s="45"/>
      <c r="N45" s="50"/>
      <c r="O45" s="51"/>
      <c r="P45" s="87">
        <f>'Grading ALPHA'!J45</f>
        <v>0.6</v>
      </c>
      <c r="Q45" s="50"/>
      <c r="R45" s="50"/>
      <c r="S45" s="51"/>
    </row>
    <row r="46" spans="1:19" ht="12.75" customHeight="1" x14ac:dyDescent="0.25">
      <c r="A46" s="223" t="e">
        <f>'Grading ALPHA'!A46:D46</f>
        <v>#REF!</v>
      </c>
      <c r="B46" s="223"/>
      <c r="C46" s="47">
        <f>'Grading ALPHA'!E46</f>
        <v>0.5</v>
      </c>
      <c r="D46" s="89">
        <f>'Grading ALPHA'!G46</f>
        <v>0</v>
      </c>
      <c r="E46" s="9"/>
      <c r="F46" s="9"/>
      <c r="G46" s="48"/>
      <c r="H46" s="89">
        <f>'Grading ALPHA'!H46</f>
        <v>0</v>
      </c>
      <c r="I46" s="9"/>
      <c r="J46" s="9"/>
      <c r="K46" s="48"/>
      <c r="L46" s="87">
        <f>'Grading ALPHA'!I46</f>
        <v>0</v>
      </c>
      <c r="M46" s="45"/>
      <c r="N46" s="50"/>
      <c r="O46" s="51"/>
      <c r="P46" s="87">
        <f>'Grading ALPHA'!J46</f>
        <v>0</v>
      </c>
      <c r="Q46" s="50"/>
      <c r="R46" s="50"/>
      <c r="S46" s="51"/>
    </row>
    <row r="47" spans="1:19" ht="12.75" customHeight="1" x14ac:dyDescent="0.25">
      <c r="A47" s="223" t="e">
        <f>'Grading ALPHA'!A47:D47</f>
        <v>#REF!</v>
      </c>
      <c r="B47" s="223"/>
      <c r="C47" s="47">
        <f>'Grading ALPHA'!E47</f>
        <v>0</v>
      </c>
      <c r="D47" s="89">
        <f>'Grading ALPHA'!G47</f>
        <v>-2.2999999999999998</v>
      </c>
      <c r="E47" s="9"/>
      <c r="F47" s="9"/>
      <c r="G47" s="48"/>
      <c r="H47" s="89">
        <f>'Grading ALPHA'!H47</f>
        <v>-1.5</v>
      </c>
      <c r="I47" s="9"/>
      <c r="J47" s="9"/>
      <c r="K47" s="48"/>
      <c r="L47" s="87">
        <f>'Grading ALPHA'!I47</f>
        <v>0</v>
      </c>
      <c r="M47" s="45"/>
      <c r="N47" s="50"/>
      <c r="O47" s="51"/>
      <c r="P47" s="87">
        <f>'Grading ALPHA'!J47</f>
        <v>2</v>
      </c>
      <c r="Q47" s="50"/>
      <c r="R47" s="50"/>
      <c r="S47" s="51"/>
    </row>
    <row r="48" spans="1:19" ht="12.75" customHeight="1" x14ac:dyDescent="0.25">
      <c r="A48" s="223" t="e">
        <f>'Grading ALPHA'!A48:D48</f>
        <v>#REF!</v>
      </c>
      <c r="B48" s="223"/>
      <c r="C48" s="47">
        <f>'Grading ALPHA'!E48</f>
        <v>0</v>
      </c>
      <c r="D48" s="89">
        <f>'Grading ALPHA'!G48</f>
        <v>0</v>
      </c>
      <c r="E48" s="9"/>
      <c r="F48" s="9"/>
      <c r="G48" s="48"/>
      <c r="H48" s="89">
        <f>'Grading ALPHA'!H48</f>
        <v>0</v>
      </c>
      <c r="I48" s="9"/>
      <c r="J48" s="9"/>
      <c r="K48" s="48"/>
      <c r="L48" s="87">
        <f>'Grading ALPHA'!I48</f>
        <v>0</v>
      </c>
      <c r="M48" s="45"/>
      <c r="N48" s="50"/>
      <c r="O48" s="51"/>
      <c r="P48" s="87">
        <f>'Grading ALPHA'!J48</f>
        <v>0</v>
      </c>
      <c r="Q48" s="50"/>
      <c r="R48" s="50"/>
      <c r="S48" s="51"/>
    </row>
    <row r="49" spans="1:19" ht="12.75" customHeight="1" x14ac:dyDescent="0.25">
      <c r="A49" s="223" t="e">
        <f>'Grading ALPHA'!A49:D49</f>
        <v>#REF!</v>
      </c>
      <c r="B49" s="223"/>
      <c r="C49" s="47">
        <f>'Grading ALPHA'!E49</f>
        <v>1</v>
      </c>
      <c r="D49" s="89">
        <f>'Grading ALPHA'!G49</f>
        <v>-10</v>
      </c>
      <c r="E49" s="9"/>
      <c r="F49" s="9"/>
      <c r="G49" s="48"/>
      <c r="H49" s="89">
        <f>'Grading ALPHA'!H49</f>
        <v>-7.5</v>
      </c>
      <c r="I49" s="9"/>
      <c r="J49" s="9"/>
      <c r="K49" s="48"/>
      <c r="L49" s="87">
        <f>'Grading ALPHA'!I49</f>
        <v>0</v>
      </c>
      <c r="M49" s="45"/>
      <c r="N49" s="50"/>
      <c r="O49" s="51"/>
      <c r="P49" s="87">
        <f>'Grading ALPHA'!J49</f>
        <v>10</v>
      </c>
      <c r="Q49" s="50"/>
      <c r="R49" s="50"/>
      <c r="S49" s="51"/>
    </row>
    <row r="50" spans="1:19" ht="12.75" customHeight="1" x14ac:dyDescent="0.25">
      <c r="A50" s="223" t="e">
        <f>'Grading ALPHA'!A50:D50</f>
        <v>#REF!</v>
      </c>
      <c r="B50" s="223"/>
      <c r="C50" s="47">
        <f>'Grading ALPHA'!E50</f>
        <v>0.3</v>
      </c>
      <c r="D50" s="89">
        <f>'Grading ALPHA'!G50</f>
        <v>0</v>
      </c>
      <c r="E50" s="9"/>
      <c r="F50" s="9"/>
      <c r="G50" s="48"/>
      <c r="H50" s="89">
        <f>'Grading ALPHA'!H50</f>
        <v>0</v>
      </c>
      <c r="I50" s="9"/>
      <c r="J50" s="9"/>
      <c r="K50" s="48"/>
      <c r="L50" s="87">
        <f>'Grading ALPHA'!I50</f>
        <v>0</v>
      </c>
      <c r="M50" s="45"/>
      <c r="N50" s="50"/>
      <c r="O50" s="51"/>
      <c r="P50" s="87">
        <f>'Grading ALPHA'!J50</f>
        <v>0</v>
      </c>
      <c r="Q50" s="50"/>
      <c r="R50" s="50"/>
      <c r="S50" s="51"/>
    </row>
    <row r="51" spans="1:19" ht="12.75" customHeight="1" x14ac:dyDescent="0.25">
      <c r="A51" s="223" t="e">
        <f>'Grading ALPHA'!A51:D51</f>
        <v>#REF!</v>
      </c>
      <c r="B51" s="223"/>
      <c r="C51" s="47">
        <f>'Grading ALPHA'!E51</f>
        <v>0</v>
      </c>
      <c r="D51" s="89">
        <f>'Grading ALPHA'!G51</f>
        <v>0</v>
      </c>
      <c r="E51" s="9"/>
      <c r="F51" s="9"/>
      <c r="G51" s="48"/>
      <c r="H51" s="89">
        <f>'Grading ALPHA'!H51</f>
        <v>0</v>
      </c>
      <c r="I51" s="9"/>
      <c r="J51" s="9"/>
      <c r="K51" s="48"/>
      <c r="L51" s="87">
        <f>'Grading ALPHA'!I51</f>
        <v>0</v>
      </c>
      <c r="M51" s="45"/>
      <c r="N51" s="50"/>
      <c r="O51" s="51"/>
      <c r="P51" s="87">
        <f>'Grading ALPHA'!J51</f>
        <v>0</v>
      </c>
      <c r="Q51" s="50"/>
      <c r="R51" s="50"/>
      <c r="S51" s="51"/>
    </row>
    <row r="52" spans="1:19" ht="12.75" customHeight="1" x14ac:dyDescent="0.25">
      <c r="A52" s="223" t="e">
        <f>'Grading ALPHA'!A52:D52</f>
        <v>#REF!</v>
      </c>
      <c r="B52" s="223"/>
      <c r="C52" s="47">
        <f>'Grading ALPHA'!E52</f>
        <v>0.5</v>
      </c>
      <c r="D52" s="89">
        <f>'Grading ALPHA'!G52</f>
        <v>-1.8</v>
      </c>
      <c r="E52" s="9"/>
      <c r="F52" s="9"/>
      <c r="G52" s="48"/>
      <c r="H52" s="89">
        <f>'Grading ALPHA'!H52</f>
        <v>-0.9</v>
      </c>
      <c r="I52" s="9"/>
      <c r="J52" s="9"/>
      <c r="K52" s="48"/>
      <c r="L52" s="87">
        <f>'Grading ALPHA'!I52</f>
        <v>0</v>
      </c>
      <c r="M52" s="45"/>
      <c r="N52" s="50"/>
      <c r="O52" s="51"/>
      <c r="P52" s="87">
        <f>'Grading ALPHA'!J52</f>
        <v>1.2</v>
      </c>
      <c r="Q52" s="50"/>
      <c r="R52" s="50"/>
      <c r="S52" s="51"/>
    </row>
    <row r="53" spans="1:19" ht="12.75" customHeight="1" x14ac:dyDescent="0.25">
      <c r="A53" s="223" t="e">
        <f>'Grading ALPHA'!A53:D53</f>
        <v>#REF!</v>
      </c>
      <c r="B53" s="223"/>
      <c r="C53" s="47">
        <f>'Grading ALPHA'!E53</f>
        <v>0.5</v>
      </c>
      <c r="D53" s="89">
        <f>'Grading ALPHA'!G53</f>
        <v>-1</v>
      </c>
      <c r="E53" s="9"/>
      <c r="F53" s="9"/>
      <c r="G53" s="48"/>
      <c r="H53" s="89">
        <f>'Grading ALPHA'!H53</f>
        <v>-0.5</v>
      </c>
      <c r="I53" s="9"/>
      <c r="J53" s="9"/>
      <c r="K53" s="48"/>
      <c r="L53" s="87">
        <f>'Grading ALPHA'!I53</f>
        <v>0</v>
      </c>
      <c r="M53" s="45"/>
      <c r="N53" s="50"/>
      <c r="O53" s="51"/>
      <c r="P53" s="87">
        <f>'Grading ALPHA'!J53</f>
        <v>1</v>
      </c>
      <c r="Q53" s="50"/>
      <c r="R53" s="50"/>
      <c r="S53" s="51"/>
    </row>
    <row r="54" spans="1:19" ht="12.75" customHeight="1" x14ac:dyDescent="0.25">
      <c r="A54" s="223" t="e">
        <f>'Grading ALPHA'!A54:D54</f>
        <v>#REF!</v>
      </c>
      <c r="B54" s="223"/>
      <c r="C54" s="47">
        <f>'Grading ALPHA'!E54</f>
        <v>0.5</v>
      </c>
      <c r="D54" s="89">
        <f>'Grading ALPHA'!G54</f>
        <v>-1.7999999999999998</v>
      </c>
      <c r="E54" s="9"/>
      <c r="F54" s="9"/>
      <c r="G54" s="48"/>
      <c r="H54" s="89">
        <f>'Grading ALPHA'!H54</f>
        <v>-1.2</v>
      </c>
      <c r="I54" s="9"/>
      <c r="J54" s="9"/>
      <c r="K54" s="48"/>
      <c r="L54" s="87">
        <f>'Grading ALPHA'!I54</f>
        <v>0</v>
      </c>
      <c r="M54" s="45"/>
      <c r="N54" s="50"/>
      <c r="O54" s="51"/>
      <c r="P54" s="87">
        <f>'Grading ALPHA'!J54</f>
        <v>1.6</v>
      </c>
      <c r="Q54" s="50"/>
      <c r="R54" s="50"/>
      <c r="S54" s="51"/>
    </row>
    <row r="55" spans="1:19" ht="12.75" customHeight="1" x14ac:dyDescent="0.25">
      <c r="A55" s="223" t="e">
        <f>'Grading ALPHA'!A55:D55</f>
        <v>#REF!</v>
      </c>
      <c r="B55" s="223"/>
      <c r="C55" s="47">
        <f>'Grading ALPHA'!E55</f>
        <v>0.3</v>
      </c>
      <c r="D55" s="89">
        <f>'Grading ALPHA'!G55</f>
        <v>0</v>
      </c>
      <c r="E55" s="9"/>
      <c r="F55" s="9"/>
      <c r="G55" s="48"/>
      <c r="H55" s="89">
        <f>'Grading ALPHA'!H55</f>
        <v>0</v>
      </c>
      <c r="I55" s="9"/>
      <c r="J55" s="9"/>
      <c r="K55" s="48"/>
      <c r="L55" s="87">
        <f>'Grading ALPHA'!I55</f>
        <v>0</v>
      </c>
      <c r="M55" s="45"/>
      <c r="N55" s="50"/>
      <c r="O55" s="51"/>
      <c r="P55" s="87">
        <f>'Grading ALPHA'!J55</f>
        <v>0</v>
      </c>
      <c r="Q55" s="50"/>
      <c r="R55" s="50"/>
      <c r="S55" s="51"/>
    </row>
    <row r="56" spans="1:19" ht="12.75" customHeight="1" x14ac:dyDescent="0.25">
      <c r="A56" s="223" t="e">
        <f>#REF!</f>
        <v>#REF!</v>
      </c>
      <c r="B56" s="223"/>
      <c r="C56" s="47">
        <f>'Grading ALPHA'!E56</f>
        <v>0</v>
      </c>
      <c r="D56" s="89"/>
      <c r="E56" s="9"/>
      <c r="F56" s="9"/>
      <c r="G56" s="48"/>
      <c r="H56" s="89"/>
      <c r="I56" s="9"/>
      <c r="J56" s="9"/>
      <c r="K56" s="48"/>
      <c r="L56" s="87"/>
      <c r="M56" s="45"/>
      <c r="N56" s="50"/>
      <c r="O56" s="51"/>
      <c r="P56" s="87"/>
      <c r="Q56" s="50"/>
      <c r="R56" s="50"/>
      <c r="S56" s="51"/>
    </row>
    <row r="57" spans="1:19" ht="12.75" customHeight="1" x14ac:dyDescent="0.25">
      <c r="P57" s="88"/>
    </row>
  </sheetData>
  <mergeCells count="69">
    <mergeCell ref="R1:S3"/>
    <mergeCell ref="B2:D2"/>
    <mergeCell ref="F2:H2"/>
    <mergeCell ref="I2:J2"/>
    <mergeCell ref="K2:L2"/>
    <mergeCell ref="B1:D1"/>
    <mergeCell ref="F1:H1"/>
    <mergeCell ref="I1:J1"/>
    <mergeCell ref="K1:L1"/>
    <mergeCell ref="O1:Q1"/>
    <mergeCell ref="O2:Q2"/>
    <mergeCell ref="B3:D3"/>
    <mergeCell ref="F3:H3"/>
    <mergeCell ref="I3:J3"/>
    <mergeCell ref="K3:L3"/>
    <mergeCell ref="O3:Q3"/>
    <mergeCell ref="A16:B16"/>
    <mergeCell ref="A4:S4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6:B6"/>
    <mergeCell ref="A28:B28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21:B2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0:B5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B51"/>
    <mergeCell ref="A52:B52"/>
    <mergeCell ref="A55:B55"/>
    <mergeCell ref="A56:B56"/>
    <mergeCell ref="A53:B53"/>
    <mergeCell ref="A54:B54"/>
  </mergeCells>
  <printOptions horizontalCentered="1" gridLines="1"/>
  <pageMargins left="0.23622047244094491" right="0.23622047244094491" top="0.74803149606299213" bottom="0" header="0.31496062992125984" footer="0"/>
  <pageSetup paperSize="8" scale="93" orientation="landscape" r:id="rId1"/>
  <headerFooter>
    <oddHeader>&amp;L&amp;"Arno Pro Smbd Subhead,Regular"&amp;14REISS</oddHeader>
  </headerFooter>
  <customProperties>
    <customPr name="layoutContexts" r:id="rId2"/>
    <customPr name="screen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Design Front Sheet </vt:lpstr>
      <vt:lpstr>Design Detail</vt:lpstr>
      <vt:lpstr>Design Spec </vt:lpstr>
      <vt:lpstr>Proto Spec</vt:lpstr>
      <vt:lpstr>Proto Comments</vt:lpstr>
      <vt:lpstr>PP1 Spec</vt:lpstr>
      <vt:lpstr>PP1 Comments </vt:lpstr>
      <vt:lpstr>PP2 Comments </vt:lpstr>
      <vt:lpstr>BOM</vt:lpstr>
      <vt:lpstr>Grading numerical</vt:lpstr>
      <vt:lpstr>Grading ALPHA</vt:lpstr>
      <vt:lpstr>AQL ALPHA</vt:lpstr>
      <vt:lpstr>'AQL ALPHA'!Print_Area</vt:lpstr>
      <vt:lpstr>'Design Detail'!Print_Area</vt:lpstr>
      <vt:lpstr>'Design Spec '!Print_Area</vt:lpstr>
      <vt:lpstr>'Grading ALPHA'!Print_Area</vt:lpstr>
      <vt:lpstr>'Grading numerical'!Print_Area</vt:lpstr>
      <vt:lpstr>'PP1 Comments '!Print_Area</vt:lpstr>
      <vt:lpstr>'PP1 Spec'!Print_Area</vt:lpstr>
      <vt:lpstr>'PP2 Comments '!Print_Area</vt:lpstr>
      <vt:lpstr>'Proto Comments'!Print_Area</vt:lpstr>
      <vt:lpstr>'Proto Spec'!Print_Area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Helen Pye</cp:lastModifiedBy>
  <cp:lastPrinted>2021-12-30T16:22:10Z</cp:lastPrinted>
  <dcterms:created xsi:type="dcterms:W3CDTF">2014-05-18T10:39:53Z</dcterms:created>
  <dcterms:modified xsi:type="dcterms:W3CDTF">2024-08-19T14:18:08Z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2021-07-07T15:00:44Z</vt:filetime>
  </property>
</Properties>
</file>