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drawings/drawing14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F3F9D5C5-5F9B-4BAD-9689-98F567BC183F}" xr6:coauthVersionLast="47" xr6:coauthVersionMax="47" xr10:uidLastSave="{00000000-0000-0000-0000-000000000000}"/>
  <bookViews>
    <workbookView xWindow="-110" yWindow="-110" windowWidth="19420" windowHeight="10300" tabRatio="859" firstSheet="1" activeTab="8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SIZE SET (ALPHA)" sheetId="75" r:id="rId16"/>
    <sheet name="PRE SHIPMENT SPEC" sheetId="51" r:id="rId17"/>
    <sheet name="PRE SHIPMENT COMMENTS" sheetId="84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BOM!$A$1:$H$32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SPEC'!$A$1:$X$54</definedName>
    <definedName name="_xlnm.Print_Area" localSheetId="14">'GRADED SPEC (ALPHA)'!$B$1:$N$54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SPEC'!$A$1:$M$54</definedName>
    <definedName name="_xlnm.Print_Area" localSheetId="11">'PP2 COMMENTS'!$A$1:$K$137</definedName>
    <definedName name="_xlnm.Print_Area" localSheetId="10">'PP2 SPEC'!$A$1:$L$54</definedName>
    <definedName name="_xlnm.Print_Area" localSheetId="17">'PRE SHIPMENT COMMENTS'!$A$1:$V$82</definedName>
    <definedName name="_xlnm.Print_Area" localSheetId="16">'PRE SHIPMENT SPEC'!$A$1:$AJ$54</definedName>
    <definedName name="_xlnm.Print_Area" localSheetId="6">'PROTO COMMENTS'!$A$1:$K$137</definedName>
    <definedName name="_xlnm.Print_Area" localSheetId="5">'PROTO SPEC'!$B$1:$N$54</definedName>
    <definedName name="_xlnm.Print_Area" localSheetId="15">'SIZE SET (ALPHA)'!$A$1:$AA$55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5" i="11" l="1"/>
  <c r="B7" i="46"/>
  <c r="B35" i="51"/>
  <c r="B36" i="51"/>
  <c r="B37" i="51"/>
  <c r="AF36" i="51"/>
  <c r="AF37" i="51"/>
  <c r="AD36" i="51"/>
  <c r="AD37" i="51"/>
  <c r="AC36" i="51"/>
  <c r="AC37" i="51"/>
  <c r="AA36" i="51"/>
  <c r="AA37" i="51"/>
  <c r="Z36" i="51"/>
  <c r="X36" i="51"/>
  <c r="X37" i="51"/>
  <c r="W36" i="51"/>
  <c r="W37" i="51"/>
  <c r="U36" i="51"/>
  <c r="U37" i="51"/>
  <c r="T36" i="51"/>
  <c r="T37" i="51"/>
  <c r="R36" i="51"/>
  <c r="R37" i="51"/>
  <c r="Q36" i="51"/>
  <c r="Q37" i="51"/>
  <c r="O36" i="51"/>
  <c r="O37" i="51"/>
  <c r="N36" i="51"/>
  <c r="N37" i="51"/>
  <c r="L36" i="51"/>
  <c r="L37" i="51"/>
  <c r="K36" i="51"/>
  <c r="K37" i="51"/>
  <c r="I36" i="51"/>
  <c r="I37" i="51"/>
  <c r="H36" i="51"/>
  <c r="H37" i="51"/>
  <c r="F36" i="51"/>
  <c r="F37" i="51"/>
  <c r="B34" i="75"/>
  <c r="B35" i="75"/>
  <c r="B36" i="75"/>
  <c r="B37" i="75"/>
  <c r="AA36" i="75"/>
  <c r="AA37" i="75"/>
  <c r="Y36" i="75"/>
  <c r="Y37" i="75"/>
  <c r="X36" i="75"/>
  <c r="X37" i="75"/>
  <c r="V36" i="75"/>
  <c r="V37" i="75"/>
  <c r="U36" i="75"/>
  <c r="U37" i="75"/>
  <c r="S36" i="75"/>
  <c r="S37" i="75"/>
  <c r="R36" i="75"/>
  <c r="R37" i="75"/>
  <c r="P36" i="75"/>
  <c r="P37" i="75"/>
  <c r="O36" i="75"/>
  <c r="O37" i="75"/>
  <c r="M35" i="75"/>
  <c r="O35" i="75" s="1"/>
  <c r="M36" i="75"/>
  <c r="M37" i="75"/>
  <c r="L36" i="75"/>
  <c r="L37" i="75"/>
  <c r="J36" i="75"/>
  <c r="J37" i="75"/>
  <c r="I36" i="75"/>
  <c r="I37" i="75"/>
  <c r="G36" i="75"/>
  <c r="G37" i="75"/>
  <c r="F33" i="75"/>
  <c r="F34" i="75"/>
  <c r="F35" i="75"/>
  <c r="F36" i="75"/>
  <c r="F37" i="75"/>
  <c r="B36" i="49"/>
  <c r="B37" i="49"/>
  <c r="G37" i="49"/>
  <c r="H37" i="49"/>
  <c r="M37" i="49"/>
  <c r="L37" i="49"/>
  <c r="K37" i="49"/>
  <c r="J37" i="49"/>
  <c r="I36" i="49"/>
  <c r="I37" i="49"/>
  <c r="B35" i="78"/>
  <c r="B36" i="78"/>
  <c r="B37" i="78"/>
  <c r="G35" i="78"/>
  <c r="G36" i="78"/>
  <c r="G37" i="78"/>
  <c r="E35" i="78"/>
  <c r="E36" i="78"/>
  <c r="E37" i="78"/>
  <c r="B36" i="38"/>
  <c r="B37" i="38"/>
  <c r="E37" i="38"/>
  <c r="G37" i="38" s="1"/>
  <c r="B35" i="37"/>
  <c r="B36" i="37"/>
  <c r="B37" i="37"/>
  <c r="F36" i="37"/>
  <c r="H36" i="37" s="1"/>
  <c r="F37" i="37"/>
  <c r="H37" i="37" s="1"/>
  <c r="I35" i="11"/>
  <c r="I36" i="11"/>
  <c r="I37" i="11"/>
  <c r="G25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I9" i="49"/>
  <c r="M9" i="75" s="1"/>
  <c r="O9" i="75" s="1"/>
  <c r="I10" i="49"/>
  <c r="M10" i="75" s="1"/>
  <c r="O10" i="75" s="1"/>
  <c r="I11" i="49"/>
  <c r="M11" i="75" s="1"/>
  <c r="O11" i="75" s="1"/>
  <c r="I12" i="49"/>
  <c r="M12" i="75" s="1"/>
  <c r="O12" i="75" s="1"/>
  <c r="I13" i="49"/>
  <c r="M13" i="75" s="1"/>
  <c r="O13" i="75" s="1"/>
  <c r="I14" i="49"/>
  <c r="M14" i="75" s="1"/>
  <c r="O14" i="75" s="1"/>
  <c r="I15" i="49"/>
  <c r="F15" i="51" s="1"/>
  <c r="I16" i="49"/>
  <c r="F16" i="51" s="1"/>
  <c r="I17" i="49"/>
  <c r="M17" i="75" s="1"/>
  <c r="O17" i="75" s="1"/>
  <c r="I18" i="49"/>
  <c r="M18" i="75" s="1"/>
  <c r="O18" i="75" s="1"/>
  <c r="I19" i="49"/>
  <c r="M19" i="75" s="1"/>
  <c r="O19" i="75" s="1"/>
  <c r="I20" i="49"/>
  <c r="M20" i="75" s="1"/>
  <c r="O20" i="75" s="1"/>
  <c r="I21" i="49"/>
  <c r="M21" i="75" s="1"/>
  <c r="O21" i="75" s="1"/>
  <c r="I22" i="49"/>
  <c r="M22" i="75" s="1"/>
  <c r="O22" i="75" s="1"/>
  <c r="I23" i="49"/>
  <c r="F23" i="51" s="1"/>
  <c r="I24" i="49"/>
  <c r="F24" i="51" s="1"/>
  <c r="I25" i="49"/>
  <c r="M25" i="75" s="1"/>
  <c r="O25" i="75" s="1"/>
  <c r="I26" i="49"/>
  <c r="F26" i="51" s="1"/>
  <c r="H26" i="51" s="1"/>
  <c r="I27" i="49"/>
  <c r="M27" i="75" s="1"/>
  <c r="O27" i="75" s="1"/>
  <c r="I28" i="49"/>
  <c r="M28" i="75" s="1"/>
  <c r="O28" i="75" s="1"/>
  <c r="I29" i="49"/>
  <c r="M29" i="75" s="1"/>
  <c r="O29" i="75" s="1"/>
  <c r="I30" i="49"/>
  <c r="M30" i="75" s="1"/>
  <c r="O30" i="75" s="1"/>
  <c r="I31" i="49"/>
  <c r="M31" i="75" s="1"/>
  <c r="O31" i="75" s="1"/>
  <c r="I32" i="49"/>
  <c r="M32" i="75" s="1"/>
  <c r="O32" i="75" s="1"/>
  <c r="I33" i="49"/>
  <c r="M33" i="75" s="1"/>
  <c r="O33" i="75" s="1"/>
  <c r="I34" i="49"/>
  <c r="M34" i="75" s="1"/>
  <c r="O34" i="75" s="1"/>
  <c r="I35" i="49"/>
  <c r="F35" i="51" s="1"/>
  <c r="X35" i="51" l="1"/>
  <c r="Z35" i="51" s="1"/>
  <c r="L35" i="51"/>
  <c r="N35" i="51" s="1"/>
  <c r="H35" i="51"/>
  <c r="U35" i="51"/>
  <c r="W35" i="51" s="1"/>
  <c r="O35" i="51"/>
  <c r="Q35" i="51" s="1"/>
  <c r="AA35" i="51"/>
  <c r="AC35" i="51" s="1"/>
  <c r="AD35" i="51"/>
  <c r="AF35" i="51" s="1"/>
  <c r="M23" i="75"/>
  <c r="O23" i="75" s="1"/>
  <c r="M16" i="75"/>
  <c r="O16" i="75" s="1"/>
  <c r="U16" i="51"/>
  <c r="W16" i="51" s="1"/>
  <c r="H16" i="51"/>
  <c r="AD16" i="51"/>
  <c r="AF16" i="51" s="1"/>
  <c r="X16" i="51"/>
  <c r="Z16" i="51" s="1"/>
  <c r="O16" i="51"/>
  <c r="Q16" i="51" s="1"/>
  <c r="L16" i="51"/>
  <c r="N16" i="51" s="1"/>
  <c r="I16" i="51"/>
  <c r="K16" i="51" s="1"/>
  <c r="R16" i="51"/>
  <c r="T16" i="51" s="1"/>
  <c r="AA16" i="51"/>
  <c r="AC16" i="51" s="1"/>
  <c r="R24" i="51"/>
  <c r="T24" i="51" s="1"/>
  <c r="H24" i="51"/>
  <c r="AA24" i="51"/>
  <c r="AC24" i="51" s="1"/>
  <c r="U24" i="51"/>
  <c r="W24" i="51" s="1"/>
  <c r="AD24" i="51"/>
  <c r="AF24" i="51" s="1"/>
  <c r="O24" i="51"/>
  <c r="Q24" i="51" s="1"/>
  <c r="L24" i="51"/>
  <c r="N24" i="51" s="1"/>
  <c r="I24" i="51"/>
  <c r="K24" i="51" s="1"/>
  <c r="X24" i="51"/>
  <c r="Z24" i="51" s="1"/>
  <c r="AA23" i="51"/>
  <c r="AC23" i="51" s="1"/>
  <c r="U23" i="51"/>
  <c r="W23" i="51" s="1"/>
  <c r="AD23" i="51"/>
  <c r="AF23" i="51" s="1"/>
  <c r="O23" i="51"/>
  <c r="Q23" i="51" s="1"/>
  <c r="L23" i="51"/>
  <c r="N23" i="51" s="1"/>
  <c r="I23" i="51"/>
  <c r="K23" i="51" s="1"/>
  <c r="X23" i="51"/>
  <c r="Z23" i="51" s="1"/>
  <c r="R23" i="51"/>
  <c r="T23" i="51" s="1"/>
  <c r="H23" i="51"/>
  <c r="AD15" i="51"/>
  <c r="AF15" i="51" s="1"/>
  <c r="X15" i="51"/>
  <c r="Z15" i="51" s="1"/>
  <c r="O15" i="51"/>
  <c r="Q15" i="51" s="1"/>
  <c r="L15" i="51"/>
  <c r="N15" i="51" s="1"/>
  <c r="I15" i="51"/>
  <c r="K15" i="51" s="1"/>
  <c r="R15" i="51"/>
  <c r="T15" i="51" s="1"/>
  <c r="AA15" i="51"/>
  <c r="AC15" i="51" s="1"/>
  <c r="U15" i="51"/>
  <c r="W15" i="51" s="1"/>
  <c r="H15" i="51"/>
  <c r="K26" i="49"/>
  <c r="S26" i="75" s="1"/>
  <c r="U26" i="75" s="1"/>
  <c r="M26" i="75"/>
  <c r="O26" i="75" s="1"/>
  <c r="F34" i="51"/>
  <c r="O26" i="51"/>
  <c r="Q26" i="51" s="1"/>
  <c r="F17" i="51"/>
  <c r="F27" i="51"/>
  <c r="F19" i="51"/>
  <c r="F11" i="51"/>
  <c r="M24" i="75"/>
  <c r="O24" i="75" s="1"/>
  <c r="M15" i="75"/>
  <c r="O15" i="75" s="1"/>
  <c r="F10" i="51"/>
  <c r="I26" i="51"/>
  <c r="K26" i="51" s="1"/>
  <c r="L26" i="51"/>
  <c r="N26" i="51" s="1"/>
  <c r="F9" i="51"/>
  <c r="F32" i="51"/>
  <c r="F31" i="51"/>
  <c r="F18" i="51"/>
  <c r="F25" i="51"/>
  <c r="F30" i="51"/>
  <c r="F22" i="51"/>
  <c r="J26" i="49"/>
  <c r="P26" i="75" s="1"/>
  <c r="R26" i="75" s="1"/>
  <c r="F29" i="51"/>
  <c r="F21" i="51"/>
  <c r="F13" i="51"/>
  <c r="AD26" i="51"/>
  <c r="AF26" i="51" s="1"/>
  <c r="AA26" i="51"/>
  <c r="AC26" i="51" s="1"/>
  <c r="X26" i="51"/>
  <c r="Z26" i="51" s="1"/>
  <c r="U26" i="51"/>
  <c r="W26" i="51" s="1"/>
  <c r="R26" i="51"/>
  <c r="T26" i="51" s="1"/>
  <c r="F33" i="51"/>
  <c r="F14" i="51"/>
  <c r="F28" i="51"/>
  <c r="F20" i="51"/>
  <c r="F12" i="51"/>
  <c r="L26" i="49"/>
  <c r="V26" i="75" s="1"/>
  <c r="X26" i="75" s="1"/>
  <c r="M26" i="49"/>
  <c r="Y26" i="75" s="1"/>
  <c r="AA26" i="75" s="1"/>
  <c r="G26" i="49"/>
  <c r="G26" i="75" s="1"/>
  <c r="I26" i="75" s="1"/>
  <c r="H26" i="49"/>
  <c r="J26" i="75" s="1"/>
  <c r="L26" i="75" s="1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G15" i="78"/>
  <c r="G24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F9" i="37"/>
  <c r="H9" i="37" s="1"/>
  <c r="F10" i="37"/>
  <c r="H10" i="37" s="1"/>
  <c r="F11" i="37"/>
  <c r="H11" i="37" s="1"/>
  <c r="F12" i="37"/>
  <c r="H12" i="37" s="1"/>
  <c r="F13" i="37"/>
  <c r="H13" i="37" s="1"/>
  <c r="F14" i="37"/>
  <c r="H14" i="37" s="1"/>
  <c r="F15" i="37"/>
  <c r="H15" i="37" s="1"/>
  <c r="F16" i="37"/>
  <c r="H16" i="37" s="1"/>
  <c r="F17" i="37"/>
  <c r="H17" i="37" s="1"/>
  <c r="F18" i="37"/>
  <c r="H18" i="37" s="1"/>
  <c r="F19" i="37"/>
  <c r="H19" i="37" s="1"/>
  <c r="F20" i="37"/>
  <c r="H20" i="37" s="1"/>
  <c r="F21" i="37"/>
  <c r="H21" i="37" s="1"/>
  <c r="F22" i="37"/>
  <c r="H22" i="37" s="1"/>
  <c r="F23" i="37"/>
  <c r="H23" i="37" s="1"/>
  <c r="F24" i="37"/>
  <c r="H24" i="37" s="1"/>
  <c r="F25" i="37"/>
  <c r="H25" i="37" s="1"/>
  <c r="F26" i="37"/>
  <c r="H26" i="37" s="1"/>
  <c r="F27" i="37"/>
  <c r="H27" i="37" s="1"/>
  <c r="F28" i="37"/>
  <c r="H28" i="37" s="1"/>
  <c r="F29" i="37"/>
  <c r="H29" i="37" s="1"/>
  <c r="F30" i="37"/>
  <c r="H30" i="37" s="1"/>
  <c r="F31" i="37"/>
  <c r="H31" i="37" s="1"/>
  <c r="F32" i="37"/>
  <c r="H32" i="37" s="1"/>
  <c r="F33" i="37"/>
  <c r="H33" i="37" s="1"/>
  <c r="F34" i="37"/>
  <c r="H34" i="37" s="1"/>
  <c r="F35" i="37"/>
  <c r="H35" i="37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AD12" i="51" l="1"/>
  <c r="AF12" i="51" s="1"/>
  <c r="AA12" i="51"/>
  <c r="AC12" i="51" s="1"/>
  <c r="X12" i="51"/>
  <c r="Z12" i="51" s="1"/>
  <c r="U12" i="51"/>
  <c r="W12" i="51" s="1"/>
  <c r="R12" i="51"/>
  <c r="T12" i="51" s="1"/>
  <c r="O12" i="51"/>
  <c r="Q12" i="51" s="1"/>
  <c r="L12" i="51"/>
  <c r="N12" i="51" s="1"/>
  <c r="I12" i="51"/>
  <c r="K12" i="51" s="1"/>
  <c r="H12" i="51"/>
  <c r="AD30" i="51"/>
  <c r="AF30" i="51" s="1"/>
  <c r="AA30" i="51"/>
  <c r="AC30" i="51" s="1"/>
  <c r="X30" i="51"/>
  <c r="Z30" i="51" s="1"/>
  <c r="U30" i="51"/>
  <c r="W30" i="51" s="1"/>
  <c r="R30" i="51"/>
  <c r="T30" i="51" s="1"/>
  <c r="I30" i="51"/>
  <c r="K30" i="51" s="1"/>
  <c r="O30" i="51"/>
  <c r="Q30" i="51" s="1"/>
  <c r="L30" i="51"/>
  <c r="N30" i="51" s="1"/>
  <c r="H30" i="51"/>
  <c r="AD10" i="51"/>
  <c r="AF10" i="51" s="1"/>
  <c r="AA10" i="51"/>
  <c r="AC10" i="51" s="1"/>
  <c r="X10" i="51"/>
  <c r="Z10" i="51" s="1"/>
  <c r="U10" i="51"/>
  <c r="W10" i="51" s="1"/>
  <c r="R10" i="51"/>
  <c r="T10" i="51" s="1"/>
  <c r="I10" i="51"/>
  <c r="K10" i="51" s="1"/>
  <c r="O10" i="51"/>
  <c r="Q10" i="51" s="1"/>
  <c r="H10" i="51"/>
  <c r="L10" i="51"/>
  <c r="N10" i="51" s="1"/>
  <c r="AD20" i="51"/>
  <c r="AF20" i="51" s="1"/>
  <c r="AA20" i="51"/>
  <c r="AC20" i="51" s="1"/>
  <c r="X20" i="51"/>
  <c r="Z20" i="51" s="1"/>
  <c r="U20" i="51"/>
  <c r="W20" i="51" s="1"/>
  <c r="R20" i="51"/>
  <c r="T20" i="51" s="1"/>
  <c r="O20" i="51"/>
  <c r="Q20" i="51" s="1"/>
  <c r="L20" i="51"/>
  <c r="N20" i="51" s="1"/>
  <c r="I20" i="51"/>
  <c r="K20" i="51" s="1"/>
  <c r="H20" i="51"/>
  <c r="L25" i="51"/>
  <c r="N25" i="51" s="1"/>
  <c r="R25" i="51"/>
  <c r="T25" i="51" s="1"/>
  <c r="H25" i="51"/>
  <c r="AA25" i="51"/>
  <c r="AC25" i="51" s="1"/>
  <c r="O25" i="51"/>
  <c r="Q25" i="51" s="1"/>
  <c r="I25" i="51"/>
  <c r="K25" i="51" s="1"/>
  <c r="U25" i="51"/>
  <c r="W25" i="51" s="1"/>
  <c r="AD25" i="51"/>
  <c r="AF25" i="51" s="1"/>
  <c r="X25" i="51"/>
  <c r="Z25" i="51" s="1"/>
  <c r="AD34" i="51"/>
  <c r="AF34" i="51" s="1"/>
  <c r="AA34" i="51"/>
  <c r="AC34" i="51" s="1"/>
  <c r="X34" i="51"/>
  <c r="Z34" i="51" s="1"/>
  <c r="U34" i="51"/>
  <c r="W34" i="51" s="1"/>
  <c r="R34" i="51"/>
  <c r="T34" i="51" s="1"/>
  <c r="O34" i="51"/>
  <c r="Q34" i="51" s="1"/>
  <c r="H34" i="51"/>
  <c r="L34" i="51"/>
  <c r="N34" i="51" s="1"/>
  <c r="I34" i="51"/>
  <c r="K34" i="51" s="1"/>
  <c r="AD13" i="51"/>
  <c r="AF13" i="51" s="1"/>
  <c r="AA13" i="51"/>
  <c r="AC13" i="51" s="1"/>
  <c r="X13" i="51"/>
  <c r="Z13" i="51" s="1"/>
  <c r="U13" i="51"/>
  <c r="W13" i="51" s="1"/>
  <c r="R13" i="51"/>
  <c r="T13" i="51" s="1"/>
  <c r="O13" i="51"/>
  <c r="Q13" i="51" s="1"/>
  <c r="L13" i="51"/>
  <c r="N13" i="51" s="1"/>
  <c r="I13" i="51"/>
  <c r="K13" i="51" s="1"/>
  <c r="H13" i="51"/>
  <c r="X31" i="51"/>
  <c r="Z31" i="51" s="1"/>
  <c r="AA31" i="51"/>
  <c r="AC31" i="51" s="1"/>
  <c r="O31" i="51"/>
  <c r="Q31" i="51" s="1"/>
  <c r="L31" i="51"/>
  <c r="N31" i="51" s="1"/>
  <c r="I31" i="51"/>
  <c r="K31" i="51" s="1"/>
  <c r="U31" i="51"/>
  <c r="W31" i="51" s="1"/>
  <c r="H31" i="51"/>
  <c r="R31" i="51"/>
  <c r="T31" i="51" s="1"/>
  <c r="AD31" i="51"/>
  <c r="AF31" i="51" s="1"/>
  <c r="AD11" i="51"/>
  <c r="AF11" i="51" s="1"/>
  <c r="AA11" i="51"/>
  <c r="AC11" i="51" s="1"/>
  <c r="X11" i="51"/>
  <c r="Z11" i="51" s="1"/>
  <c r="U11" i="51"/>
  <c r="W11" i="51" s="1"/>
  <c r="R11" i="51"/>
  <c r="T11" i="51" s="1"/>
  <c r="H11" i="51"/>
  <c r="O11" i="51"/>
  <c r="Q11" i="51" s="1"/>
  <c r="L11" i="51"/>
  <c r="N11" i="51" s="1"/>
  <c r="I11" i="51"/>
  <c r="K11" i="51" s="1"/>
  <c r="AD28" i="51"/>
  <c r="AF28" i="51" s="1"/>
  <c r="AA28" i="51"/>
  <c r="AC28" i="51" s="1"/>
  <c r="X28" i="51"/>
  <c r="Z28" i="51" s="1"/>
  <c r="U28" i="51"/>
  <c r="W28" i="51" s="1"/>
  <c r="R28" i="51"/>
  <c r="T28" i="51" s="1"/>
  <c r="O28" i="51"/>
  <c r="Q28" i="51" s="1"/>
  <c r="L28" i="51"/>
  <c r="N28" i="51" s="1"/>
  <c r="I28" i="51"/>
  <c r="K28" i="51" s="1"/>
  <c r="H28" i="51"/>
  <c r="AD18" i="51"/>
  <c r="AF18" i="51" s="1"/>
  <c r="AA18" i="51"/>
  <c r="AC18" i="51" s="1"/>
  <c r="X18" i="51"/>
  <c r="Z18" i="51" s="1"/>
  <c r="U18" i="51"/>
  <c r="W18" i="51" s="1"/>
  <c r="R18" i="51"/>
  <c r="T18" i="51" s="1"/>
  <c r="O18" i="51"/>
  <c r="Q18" i="51" s="1"/>
  <c r="L18" i="51"/>
  <c r="N18" i="51" s="1"/>
  <c r="I18" i="51"/>
  <c r="K18" i="51" s="1"/>
  <c r="H18" i="51"/>
  <c r="AD14" i="51"/>
  <c r="AF14" i="51" s="1"/>
  <c r="AA14" i="51"/>
  <c r="AC14" i="51" s="1"/>
  <c r="X14" i="51"/>
  <c r="Z14" i="51" s="1"/>
  <c r="U14" i="51"/>
  <c r="W14" i="51" s="1"/>
  <c r="R14" i="51"/>
  <c r="T14" i="51" s="1"/>
  <c r="I14" i="51"/>
  <c r="K14" i="51" s="1"/>
  <c r="L14" i="51"/>
  <c r="N14" i="51" s="1"/>
  <c r="O14" i="51"/>
  <c r="Q14" i="51" s="1"/>
  <c r="H14" i="51"/>
  <c r="AD21" i="51"/>
  <c r="AF21" i="51" s="1"/>
  <c r="AA21" i="51"/>
  <c r="AC21" i="51" s="1"/>
  <c r="X21" i="51"/>
  <c r="Z21" i="51" s="1"/>
  <c r="U21" i="51"/>
  <c r="W21" i="51" s="1"/>
  <c r="R21" i="51"/>
  <c r="T21" i="51" s="1"/>
  <c r="O21" i="51"/>
  <c r="Q21" i="51" s="1"/>
  <c r="L21" i="51"/>
  <c r="N21" i="51" s="1"/>
  <c r="I21" i="51"/>
  <c r="K21" i="51" s="1"/>
  <c r="H21" i="51"/>
  <c r="H32" i="51"/>
  <c r="X32" i="51"/>
  <c r="Z32" i="51" s="1"/>
  <c r="R32" i="51"/>
  <c r="T32" i="51" s="1"/>
  <c r="AA32" i="51"/>
  <c r="AC32" i="51" s="1"/>
  <c r="O32" i="51"/>
  <c r="Q32" i="51" s="1"/>
  <c r="L32" i="51"/>
  <c r="N32" i="51" s="1"/>
  <c r="I32" i="51"/>
  <c r="K32" i="51" s="1"/>
  <c r="U32" i="51"/>
  <c r="W32" i="51" s="1"/>
  <c r="AD32" i="51"/>
  <c r="AF32" i="51" s="1"/>
  <c r="AD19" i="51"/>
  <c r="AF19" i="51" s="1"/>
  <c r="AA19" i="51"/>
  <c r="AC19" i="51" s="1"/>
  <c r="X19" i="51"/>
  <c r="Z19" i="51" s="1"/>
  <c r="U19" i="51"/>
  <c r="W19" i="51" s="1"/>
  <c r="R19" i="51"/>
  <c r="T19" i="51" s="1"/>
  <c r="H19" i="51"/>
  <c r="O19" i="51"/>
  <c r="Q19" i="51" s="1"/>
  <c r="L19" i="51"/>
  <c r="N19" i="51" s="1"/>
  <c r="I19" i="51"/>
  <c r="K19" i="51" s="1"/>
  <c r="AD33" i="51"/>
  <c r="AF33" i="51" s="1"/>
  <c r="X33" i="51"/>
  <c r="Z33" i="51" s="1"/>
  <c r="H33" i="51"/>
  <c r="L33" i="51"/>
  <c r="N33" i="51" s="1"/>
  <c r="R33" i="51"/>
  <c r="T33" i="51" s="1"/>
  <c r="AA33" i="51"/>
  <c r="AC33" i="51" s="1"/>
  <c r="O33" i="51"/>
  <c r="Q33" i="51" s="1"/>
  <c r="I33" i="51"/>
  <c r="K33" i="51" s="1"/>
  <c r="U33" i="51"/>
  <c r="W33" i="51" s="1"/>
  <c r="AD29" i="51"/>
  <c r="AF29" i="51" s="1"/>
  <c r="AA29" i="51"/>
  <c r="AC29" i="51" s="1"/>
  <c r="X29" i="51"/>
  <c r="Z29" i="51" s="1"/>
  <c r="U29" i="51"/>
  <c r="W29" i="51" s="1"/>
  <c r="R29" i="51"/>
  <c r="T29" i="51" s="1"/>
  <c r="H29" i="51"/>
  <c r="O29" i="51"/>
  <c r="Q29" i="51" s="1"/>
  <c r="L29" i="51"/>
  <c r="N29" i="51" s="1"/>
  <c r="I29" i="51"/>
  <c r="K29" i="51" s="1"/>
  <c r="X9" i="51"/>
  <c r="Z9" i="51" s="1"/>
  <c r="H9" i="51"/>
  <c r="L9" i="51"/>
  <c r="N9" i="51" s="1"/>
  <c r="U9" i="51"/>
  <c r="W9" i="51" s="1"/>
  <c r="R9" i="51"/>
  <c r="T9" i="51" s="1"/>
  <c r="AA9" i="51"/>
  <c r="AC9" i="51" s="1"/>
  <c r="O9" i="51"/>
  <c r="Q9" i="51" s="1"/>
  <c r="I9" i="51"/>
  <c r="K9" i="51" s="1"/>
  <c r="AD9" i="51"/>
  <c r="AF9" i="51" s="1"/>
  <c r="AD27" i="51"/>
  <c r="AF27" i="51" s="1"/>
  <c r="AA27" i="51"/>
  <c r="AC27" i="51" s="1"/>
  <c r="X27" i="51"/>
  <c r="Z27" i="51" s="1"/>
  <c r="U27" i="51"/>
  <c r="W27" i="51" s="1"/>
  <c r="R27" i="51"/>
  <c r="T27" i="51" s="1"/>
  <c r="H27" i="51"/>
  <c r="O27" i="51"/>
  <c r="Q27" i="51" s="1"/>
  <c r="L27" i="51"/>
  <c r="N27" i="51" s="1"/>
  <c r="I27" i="51"/>
  <c r="K27" i="51" s="1"/>
  <c r="R35" i="51"/>
  <c r="T35" i="51" s="1"/>
  <c r="I35" i="51"/>
  <c r="K35" i="51" s="1"/>
  <c r="AD22" i="51"/>
  <c r="AF22" i="51" s="1"/>
  <c r="AA22" i="51"/>
  <c r="AC22" i="51" s="1"/>
  <c r="X22" i="51"/>
  <c r="Z22" i="51" s="1"/>
  <c r="U22" i="51"/>
  <c r="W22" i="51" s="1"/>
  <c r="R22" i="51"/>
  <c r="T22" i="51" s="1"/>
  <c r="H22" i="51"/>
  <c r="O22" i="51"/>
  <c r="Q22" i="51" s="1"/>
  <c r="L22" i="51"/>
  <c r="N22" i="51" s="1"/>
  <c r="I22" i="51"/>
  <c r="K22" i="51" s="1"/>
  <c r="U17" i="51"/>
  <c r="W17" i="51" s="1"/>
  <c r="H17" i="51"/>
  <c r="AD17" i="51"/>
  <c r="AF17" i="51" s="1"/>
  <c r="O17" i="51"/>
  <c r="Q17" i="51" s="1"/>
  <c r="X17" i="51"/>
  <c r="Z17" i="51" s="1"/>
  <c r="L17" i="51"/>
  <c r="N17" i="51" s="1"/>
  <c r="AA17" i="51"/>
  <c r="AC17" i="51" s="1"/>
  <c r="I17" i="51"/>
  <c r="K17" i="51" s="1"/>
  <c r="R17" i="51"/>
  <c r="T17" i="51" s="1"/>
  <c r="H3" i="48"/>
  <c r="I27" i="11" l="1"/>
  <c r="I28" i="11"/>
  <c r="I29" i="11"/>
  <c r="I30" i="11"/>
  <c r="I31" i="11"/>
  <c r="I32" i="11"/>
  <c r="I33" i="11"/>
  <c r="I34" i="11"/>
  <c r="G36" i="49" l="1"/>
  <c r="H36" i="49"/>
  <c r="J36" i="49"/>
  <c r="K36" i="49"/>
  <c r="L36" i="49"/>
  <c r="M36" i="49"/>
  <c r="G25" i="49"/>
  <c r="G25" i="75" s="1"/>
  <c r="I25" i="75" s="1"/>
  <c r="H25" i="49"/>
  <c r="J25" i="75" s="1"/>
  <c r="L25" i="75" s="1"/>
  <c r="K25" i="49"/>
  <c r="S25" i="75" s="1"/>
  <c r="U25" i="75" s="1"/>
  <c r="L25" i="49"/>
  <c r="V25" i="75" s="1"/>
  <c r="X25" i="75" s="1"/>
  <c r="M25" i="49"/>
  <c r="Y25" i="75" s="1"/>
  <c r="AA25" i="75" s="1"/>
  <c r="J25" i="49"/>
  <c r="P25" i="75" s="1"/>
  <c r="R25" i="75" s="1"/>
  <c r="L35" i="49"/>
  <c r="V35" i="75" s="1"/>
  <c r="X35" i="75" s="1"/>
  <c r="K35" i="49"/>
  <c r="S35" i="75" s="1"/>
  <c r="U35" i="75" s="1"/>
  <c r="J35" i="49"/>
  <c r="P35" i="75" s="1"/>
  <c r="R35" i="75" s="1"/>
  <c r="G35" i="49"/>
  <c r="G35" i="75" s="1"/>
  <c r="I35" i="75" s="1"/>
  <c r="H35" i="49"/>
  <c r="J35" i="75" s="1"/>
  <c r="L35" i="75" s="1"/>
  <c r="M35" i="49"/>
  <c r="Y35" i="75" s="1"/>
  <c r="AA35" i="75" s="1"/>
  <c r="M23" i="49"/>
  <c r="Y23" i="75" s="1"/>
  <c r="AA23" i="75" s="1"/>
  <c r="J23" i="49"/>
  <c r="P23" i="75" s="1"/>
  <c r="R23" i="75" s="1"/>
  <c r="G23" i="49"/>
  <c r="G23" i="75" s="1"/>
  <c r="I23" i="75" s="1"/>
  <c r="H23" i="49"/>
  <c r="J23" i="75" s="1"/>
  <c r="L23" i="75" s="1"/>
  <c r="L23" i="49"/>
  <c r="V23" i="75" s="1"/>
  <c r="X23" i="75" s="1"/>
  <c r="K23" i="49"/>
  <c r="S23" i="75" s="1"/>
  <c r="U23" i="75" s="1"/>
  <c r="J17" i="49"/>
  <c r="P17" i="75" s="1"/>
  <c r="R17" i="75" s="1"/>
  <c r="K17" i="49"/>
  <c r="S17" i="75" s="1"/>
  <c r="U17" i="75" s="1"/>
  <c r="G17" i="49"/>
  <c r="G17" i="75" s="1"/>
  <c r="I17" i="75" s="1"/>
  <c r="H17" i="49"/>
  <c r="J17" i="75" s="1"/>
  <c r="L17" i="75" s="1"/>
  <c r="M17" i="49"/>
  <c r="Y17" i="75" s="1"/>
  <c r="AA17" i="75" s="1"/>
  <c r="L17" i="49"/>
  <c r="V17" i="75" s="1"/>
  <c r="X17" i="75" s="1"/>
  <c r="G9" i="49"/>
  <c r="G9" i="75" s="1"/>
  <c r="I9" i="75" s="1"/>
  <c r="K10" i="49"/>
  <c r="S10" i="75" s="1"/>
  <c r="U10" i="75" s="1"/>
  <c r="G11" i="49"/>
  <c r="G11" i="75" s="1"/>
  <c r="I11" i="75" s="1"/>
  <c r="J12" i="49"/>
  <c r="P12" i="75" s="1"/>
  <c r="R12" i="75" s="1"/>
  <c r="J13" i="49"/>
  <c r="P13" i="75" s="1"/>
  <c r="R13" i="75" s="1"/>
  <c r="H14" i="49"/>
  <c r="J14" i="75" s="1"/>
  <c r="L14" i="75" s="1"/>
  <c r="G15" i="49"/>
  <c r="G15" i="75" s="1"/>
  <c r="I15" i="75" s="1"/>
  <c r="K16" i="49"/>
  <c r="S16" i="75" s="1"/>
  <c r="U16" i="75" s="1"/>
  <c r="G18" i="49"/>
  <c r="G18" i="75" s="1"/>
  <c r="I18" i="75" s="1"/>
  <c r="K19" i="49"/>
  <c r="S19" i="75" s="1"/>
  <c r="U19" i="75" s="1"/>
  <c r="L20" i="49"/>
  <c r="V20" i="75" s="1"/>
  <c r="X20" i="75" s="1"/>
  <c r="J21" i="49"/>
  <c r="P21" i="75" s="1"/>
  <c r="R21" i="75" s="1"/>
  <c r="M22" i="49"/>
  <c r="Y22" i="75" s="1"/>
  <c r="AA22" i="75" s="1"/>
  <c r="H24" i="49"/>
  <c r="J24" i="75" s="1"/>
  <c r="L24" i="75" s="1"/>
  <c r="K27" i="49"/>
  <c r="S27" i="75" s="1"/>
  <c r="U27" i="75" s="1"/>
  <c r="M28" i="49"/>
  <c r="Y28" i="75" s="1"/>
  <c r="AA28" i="75" s="1"/>
  <c r="H29" i="49"/>
  <c r="J29" i="75" s="1"/>
  <c r="L29" i="75" s="1"/>
  <c r="I8" i="49"/>
  <c r="H8" i="49" s="1"/>
  <c r="M31" i="49"/>
  <c r="Y31" i="75" s="1"/>
  <c r="AA31" i="75" s="1"/>
  <c r="G32" i="49"/>
  <c r="G32" i="75" s="1"/>
  <c r="I32" i="75" s="1"/>
  <c r="J30" i="49"/>
  <c r="P30" i="75" s="1"/>
  <c r="R30" i="75" s="1"/>
  <c r="L34" i="49"/>
  <c r="V34" i="75" s="1"/>
  <c r="X34" i="75" s="1"/>
  <c r="J24" i="49" l="1"/>
  <c r="P24" i="75" s="1"/>
  <c r="R24" i="75" s="1"/>
  <c r="M20" i="49"/>
  <c r="Y20" i="75" s="1"/>
  <c r="AA20" i="75" s="1"/>
  <c r="H20" i="49"/>
  <c r="J20" i="75" s="1"/>
  <c r="L20" i="75" s="1"/>
  <c r="K32" i="49"/>
  <c r="S32" i="75" s="1"/>
  <c r="U32" i="75" s="1"/>
  <c r="J31" i="49"/>
  <c r="P31" i="75" s="1"/>
  <c r="R31" i="75" s="1"/>
  <c r="L30" i="49"/>
  <c r="V30" i="75" s="1"/>
  <c r="X30" i="75" s="1"/>
  <c r="M29" i="49"/>
  <c r="Y29" i="75" s="1"/>
  <c r="AA29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G13" i="75" s="1"/>
  <c r="I13" i="75" s="1"/>
  <c r="M9" i="49"/>
  <c r="Y9" i="75" s="1"/>
  <c r="AA9" i="75" s="1"/>
  <c r="J8" i="49"/>
  <c r="G29" i="49"/>
  <c r="G29" i="75" s="1"/>
  <c r="I29" i="75" s="1"/>
  <c r="K30" i="49"/>
  <c r="S30" i="75" s="1"/>
  <c r="U30" i="75" s="1"/>
  <c r="L19" i="49"/>
  <c r="V19" i="75" s="1"/>
  <c r="X19" i="75" s="1"/>
  <c r="L32" i="49"/>
  <c r="V32" i="75" s="1"/>
  <c r="X32" i="75" s="1"/>
  <c r="M30" i="49"/>
  <c r="Y30" i="75" s="1"/>
  <c r="AA30" i="75" s="1"/>
  <c r="J19" i="49"/>
  <c r="P19" i="75" s="1"/>
  <c r="R19" i="75" s="1"/>
  <c r="H32" i="49"/>
  <c r="J32" i="75" s="1"/>
  <c r="L32" i="75" s="1"/>
  <c r="J33" i="49"/>
  <c r="P33" i="75" s="1"/>
  <c r="R33" i="75" s="1"/>
  <c r="H30" i="49"/>
  <c r="J30" i="75" s="1"/>
  <c r="L30" i="75" s="1"/>
  <c r="M33" i="49"/>
  <c r="Y33" i="75" s="1"/>
  <c r="AA33" i="75" s="1"/>
  <c r="G30" i="49"/>
  <c r="G30" i="75" s="1"/>
  <c r="I30" i="75" s="1"/>
  <c r="J29" i="49"/>
  <c r="P29" i="75" s="1"/>
  <c r="R29" i="75" s="1"/>
  <c r="H33" i="49"/>
  <c r="J33" i="75" s="1"/>
  <c r="L33" i="75" s="1"/>
  <c r="K29" i="49"/>
  <c r="S29" i="75" s="1"/>
  <c r="U29" i="75" s="1"/>
  <c r="K34" i="49"/>
  <c r="S34" i="75" s="1"/>
  <c r="U34" i="75" s="1"/>
  <c r="H34" i="49"/>
  <c r="J34" i="75" s="1"/>
  <c r="L34" i="75" s="1"/>
  <c r="G34" i="49"/>
  <c r="G34" i="75" s="1"/>
  <c r="I34" i="75" s="1"/>
  <c r="M34" i="49"/>
  <c r="Y34" i="75" s="1"/>
  <c r="AA34" i="75" s="1"/>
  <c r="J34" i="49"/>
  <c r="P34" i="75" s="1"/>
  <c r="R34" i="75" s="1"/>
  <c r="G33" i="49"/>
  <c r="G33" i="75" s="1"/>
  <c r="I33" i="75" s="1"/>
  <c r="K33" i="49"/>
  <c r="S33" i="75" s="1"/>
  <c r="U33" i="75" s="1"/>
  <c r="L33" i="49"/>
  <c r="V33" i="75" s="1"/>
  <c r="X33" i="75" s="1"/>
  <c r="J32" i="49"/>
  <c r="P32" i="75" s="1"/>
  <c r="R32" i="75" s="1"/>
  <c r="M32" i="49"/>
  <c r="Y32" i="75" s="1"/>
  <c r="AA32" i="75" s="1"/>
  <c r="L31" i="49"/>
  <c r="V31" i="75" s="1"/>
  <c r="X31" i="75" s="1"/>
  <c r="H28" i="49"/>
  <c r="J28" i="75" s="1"/>
  <c r="L28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49"/>
  <c r="G19" i="75" s="1"/>
  <c r="I19" i="75" s="1"/>
  <c r="M18" i="49"/>
  <c r="Y18" i="75" s="1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G12" i="75" s="1"/>
  <c r="I12" i="75" s="1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G10" i="75" s="1"/>
  <c r="I10" i="75" s="1"/>
  <c r="L10" i="49"/>
  <c r="V10" i="75" s="1"/>
  <c r="X10" i="75" s="1"/>
  <c r="J10" i="49"/>
  <c r="P10" i="75" s="1"/>
  <c r="R10" i="75" s="1"/>
  <c r="K8" i="49"/>
  <c r="M8" i="49"/>
  <c r="L8" i="49"/>
  <c r="G8" i="49"/>
  <c r="G14" i="49"/>
  <c r="G14" i="75" s="1"/>
  <c r="I14" i="75" s="1"/>
  <c r="L13" i="49"/>
  <c r="V13" i="75" s="1"/>
  <c r="X13" i="75" s="1"/>
  <c r="G22" i="49"/>
  <c r="G22" i="75" s="1"/>
  <c r="I22" i="75" s="1"/>
  <c r="L27" i="49"/>
  <c r="V27" i="75" s="1"/>
  <c r="X27" i="75" s="1"/>
  <c r="H13" i="49"/>
  <c r="J13" i="75" s="1"/>
  <c r="L13" i="75" s="1"/>
  <c r="L16" i="49"/>
  <c r="V16" i="75" s="1"/>
  <c r="X16" i="75" s="1"/>
  <c r="J22" i="49"/>
  <c r="P22" i="75" s="1"/>
  <c r="R22" i="75" s="1"/>
  <c r="M24" i="49"/>
  <c r="Y24" i="75" s="1"/>
  <c r="AA24" i="75" s="1"/>
  <c r="M14" i="49"/>
  <c r="Y14" i="75" s="1"/>
  <c r="AA14" i="75" s="1"/>
  <c r="M16" i="49"/>
  <c r="Y16" i="75" s="1"/>
  <c r="AA16" i="75" s="1"/>
  <c r="K22" i="49"/>
  <c r="S22" i="75" s="1"/>
  <c r="U22" i="75" s="1"/>
  <c r="G24" i="49"/>
  <c r="G24" i="75" s="1"/>
  <c r="I24" i="75" s="1"/>
  <c r="L14" i="49"/>
  <c r="V14" i="75" s="1"/>
  <c r="X14" i="75" s="1"/>
  <c r="L22" i="49"/>
  <c r="V22" i="75" s="1"/>
  <c r="X22" i="75" s="1"/>
  <c r="K24" i="49"/>
  <c r="S24" i="75" s="1"/>
  <c r="U24" i="75" s="1"/>
  <c r="J14" i="49"/>
  <c r="P14" i="75" s="1"/>
  <c r="R14" i="75" s="1"/>
  <c r="L9" i="49"/>
  <c r="V9" i="75" s="1"/>
  <c r="X9" i="75" s="1"/>
  <c r="K9" i="49"/>
  <c r="S9" i="75" s="1"/>
  <c r="U9" i="75" s="1"/>
  <c r="H16" i="49"/>
  <c r="J16" i="75" s="1"/>
  <c r="L16" i="75" s="1"/>
  <c r="H27" i="49"/>
  <c r="J27" i="75" s="1"/>
  <c r="L27" i="75" s="1"/>
  <c r="J9" i="49"/>
  <c r="P9" i="75" s="1"/>
  <c r="R9" i="75" s="1"/>
  <c r="M15" i="49"/>
  <c r="Y15" i="75" s="1"/>
  <c r="AA15" i="75" s="1"/>
  <c r="J18" i="49"/>
  <c r="P18" i="75" s="1"/>
  <c r="R18" i="75" s="1"/>
  <c r="G21" i="49"/>
  <c r="G21" i="75" s="1"/>
  <c r="I21" i="75" s="1"/>
  <c r="M27" i="49"/>
  <c r="Y27" i="75" s="1"/>
  <c r="AA27" i="75" s="1"/>
  <c r="K18" i="49"/>
  <c r="S18" i="75" s="1"/>
  <c r="U18" i="75" s="1"/>
  <c r="G16" i="49"/>
  <c r="G16" i="75" s="1"/>
  <c r="I16" i="75" s="1"/>
  <c r="G27" i="49"/>
  <c r="G27" i="75" s="1"/>
  <c r="I27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M19" i="49"/>
  <c r="Y19" i="75" s="1"/>
  <c r="AA19" i="75" s="1"/>
  <c r="H19" i="49"/>
  <c r="J19" i="75" s="1"/>
  <c r="L19" i="75" s="1"/>
  <c r="L24" i="49"/>
  <c r="V24" i="75" s="1"/>
  <c r="X24" i="75" s="1"/>
  <c r="J28" i="49"/>
  <c r="P28" i="75" s="1"/>
  <c r="R28" i="75" s="1"/>
  <c r="L29" i="49"/>
  <c r="V29" i="75" s="1"/>
  <c r="X29" i="75" s="1"/>
  <c r="K28" i="49"/>
  <c r="S28" i="75" s="1"/>
  <c r="U28" i="75" s="1"/>
  <c r="H9" i="49"/>
  <c r="J9" i="75" s="1"/>
  <c r="L9" i="75" s="1"/>
  <c r="J16" i="49"/>
  <c r="P16" i="75" s="1"/>
  <c r="R16" i="75" s="1"/>
  <c r="H18" i="49"/>
  <c r="J18" i="75" s="1"/>
  <c r="L18" i="75" s="1"/>
  <c r="J27" i="49"/>
  <c r="P27" i="75" s="1"/>
  <c r="R27" i="75" s="1"/>
  <c r="L28" i="49"/>
  <c r="V28" i="75" s="1"/>
  <c r="X28" i="75" s="1"/>
  <c r="L18" i="49"/>
  <c r="V18" i="75" s="1"/>
  <c r="X18" i="75" s="1"/>
  <c r="G28" i="49"/>
  <c r="G28" i="75" s="1"/>
  <c r="I28" i="75" s="1"/>
  <c r="K31" i="49"/>
  <c r="S31" i="75" s="1"/>
  <c r="U31" i="75" s="1"/>
  <c r="H31" i="49"/>
  <c r="J31" i="75" s="1"/>
  <c r="L31" i="75" s="1"/>
  <c r="G31" i="49"/>
  <c r="G31" i="75" s="1"/>
  <c r="I31" i="75" s="1"/>
  <c r="I40" i="49" l="1"/>
  <c r="F40" i="51" s="1"/>
  <c r="I41" i="49"/>
  <c r="M41" i="75" s="1"/>
  <c r="I42" i="49"/>
  <c r="M42" i="75" s="1"/>
  <c r="I43" i="49"/>
  <c r="M43" i="75" s="1"/>
  <c r="I44" i="49"/>
  <c r="M44" i="75" s="1"/>
  <c r="I45" i="49"/>
  <c r="M45" i="75" s="1"/>
  <c r="I46" i="49"/>
  <c r="F46" i="51" s="1"/>
  <c r="I47" i="49"/>
  <c r="F47" i="51" s="1"/>
  <c r="I48" i="49"/>
  <c r="M48" i="75" s="1"/>
  <c r="I49" i="49"/>
  <c r="F49" i="51" s="1"/>
  <c r="I50" i="49"/>
  <c r="M50" i="75" s="1"/>
  <c r="I51" i="49"/>
  <c r="M51" i="75" s="1"/>
  <c r="I52" i="49"/>
  <c r="M52" i="75" s="1"/>
  <c r="I53" i="49"/>
  <c r="M53" i="75" s="1"/>
  <c r="I54" i="49"/>
  <c r="F54" i="51" s="1"/>
  <c r="I39" i="49"/>
  <c r="F39" i="51" s="1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39" i="75"/>
  <c r="Y40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39" i="75"/>
  <c r="S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39" i="75"/>
  <c r="J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39" i="75"/>
  <c r="M55" i="75"/>
  <c r="U45" i="84"/>
  <c r="U44" i="84"/>
  <c r="Q46" i="84"/>
  <c r="Q45" i="84"/>
  <c r="Q44" i="84"/>
  <c r="N46" i="84"/>
  <c r="N45" i="84"/>
  <c r="N44" i="84"/>
  <c r="J45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39" i="51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39" i="78"/>
  <c r="E8" i="7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39" i="38"/>
  <c r="E8" i="38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39" i="37"/>
  <c r="F8" i="37"/>
  <c r="M54" i="75" l="1"/>
  <c r="F53" i="51"/>
  <c r="M46" i="75"/>
  <c r="F45" i="51"/>
  <c r="M39" i="75"/>
  <c r="F44" i="51"/>
  <c r="F52" i="51"/>
  <c r="F50" i="51"/>
  <c r="F41" i="51"/>
  <c r="F42" i="51"/>
  <c r="M49" i="75"/>
  <c r="F43" i="51"/>
  <c r="F51" i="51"/>
  <c r="M47" i="75"/>
  <c r="M40" i="75"/>
  <c r="F48" i="51"/>
  <c r="M8" i="75"/>
  <c r="F8" i="51"/>
  <c r="I8" i="11" l="1"/>
  <c r="AD38" i="51"/>
  <c r="AA38" i="51"/>
  <c r="X38" i="51"/>
  <c r="U38" i="51"/>
  <c r="R38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0" i="75"/>
  <c r="AA41" i="75"/>
  <c r="AA42" i="75"/>
  <c r="AA44" i="75"/>
  <c r="AA45" i="75"/>
  <c r="AA46" i="75"/>
  <c r="AA47" i="75"/>
  <c r="AA48" i="75"/>
  <c r="AA49" i="75"/>
  <c r="AA50" i="75"/>
  <c r="AA52" i="75"/>
  <c r="AA53" i="75"/>
  <c r="AA54" i="75"/>
  <c r="AA55" i="75"/>
  <c r="AA39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39" i="75"/>
  <c r="U41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39" i="75"/>
  <c r="R55" i="75"/>
  <c r="R40" i="75"/>
  <c r="R41" i="75"/>
  <c r="R42" i="75"/>
  <c r="R43" i="75"/>
  <c r="R44" i="75"/>
  <c r="R45" i="75"/>
  <c r="R47" i="75"/>
  <c r="R48" i="75"/>
  <c r="R49" i="75"/>
  <c r="R50" i="75"/>
  <c r="R51" i="75"/>
  <c r="R52" i="75"/>
  <c r="R53" i="75"/>
  <c r="R54" i="75"/>
  <c r="R39" i="75"/>
  <c r="L55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39" i="75"/>
  <c r="U40" i="75"/>
  <c r="X40" i="75"/>
  <c r="AA43" i="75"/>
  <c r="R46" i="75"/>
  <c r="AA51" i="75"/>
  <c r="F8" i="75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4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AH4" i="51" l="1"/>
  <c r="G4" i="51"/>
  <c r="G5" i="51"/>
  <c r="G3" i="51"/>
  <c r="J3" i="49"/>
  <c r="F4" i="49"/>
  <c r="F5" i="49"/>
  <c r="F3" i="49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K4" i="37"/>
  <c r="G4" i="37"/>
  <c r="G5" i="37"/>
  <c r="G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L4" i="11"/>
  <c r="L3" i="11"/>
  <c r="H4" i="11"/>
  <c r="H5" i="11"/>
  <c r="H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5" i="48"/>
  <c r="G29" i="48"/>
  <c r="O39" i="75" l="1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8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A39" i="78"/>
  <c r="A36" i="78"/>
  <c r="A29" i="78"/>
  <c r="A28" i="78"/>
  <c r="A27" i="78"/>
  <c r="A25" i="78"/>
  <c r="A24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6" i="75"/>
  <c r="A29" i="75"/>
  <c r="A28" i="75"/>
  <c r="A27" i="75"/>
  <c r="A25" i="75"/>
  <c r="A24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4" i="51"/>
  <c r="A25" i="51"/>
  <c r="A27" i="51"/>
  <c r="A28" i="51"/>
  <c r="A29" i="51"/>
  <c r="A36" i="51"/>
  <c r="A8" i="51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9" i="49"/>
  <c r="A10" i="49"/>
  <c r="A11" i="49"/>
  <c r="A12" i="49"/>
  <c r="A13" i="49"/>
  <c r="A14" i="49"/>
  <c r="A15" i="49"/>
  <c r="A16" i="49"/>
  <c r="A18" i="49"/>
  <c r="A19" i="49"/>
  <c r="A20" i="49"/>
  <c r="A21" i="49"/>
  <c r="A22" i="49"/>
  <c r="A24" i="49"/>
  <c r="A25" i="49"/>
  <c r="A27" i="49"/>
  <c r="A28" i="49"/>
  <c r="A29" i="49"/>
  <c r="A36" i="49"/>
  <c r="A8" i="49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4" i="38"/>
  <c r="A25" i="38"/>
  <c r="A27" i="38"/>
  <c r="A28" i="38"/>
  <c r="A29" i="38"/>
  <c r="A36" i="38"/>
  <c r="A8" i="38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4" i="37"/>
  <c r="A25" i="37"/>
  <c r="A27" i="37"/>
  <c r="A28" i="37"/>
  <c r="A29" i="37"/>
  <c r="A36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39" i="11" l="1"/>
  <c r="I40" i="11"/>
  <c r="I41" i="11"/>
  <c r="I42" i="11"/>
  <c r="I43" i="11"/>
  <c r="I44" i="11"/>
  <c r="I46" i="11"/>
  <c r="I47" i="11"/>
  <c r="I48" i="11"/>
  <c r="I49" i="11"/>
  <c r="I50" i="11"/>
  <c r="I51" i="11"/>
  <c r="I52" i="11"/>
  <c r="I53" i="11"/>
  <c r="I54" i="11"/>
  <c r="B8" i="51"/>
  <c r="O48" i="51" l="1"/>
  <c r="Q48" i="51" s="1"/>
  <c r="R48" i="51"/>
  <c r="T48" i="51" s="1"/>
  <c r="AD48" i="51"/>
  <c r="AA48" i="51"/>
  <c r="X48" i="51"/>
  <c r="Z48" i="51" s="1"/>
  <c r="U48" i="51"/>
  <c r="W48" i="51" s="1"/>
  <c r="O40" i="51"/>
  <c r="Q40" i="51" s="1"/>
  <c r="AD40" i="51"/>
  <c r="AA40" i="51"/>
  <c r="R40" i="51"/>
  <c r="T40" i="51" s="1"/>
  <c r="X40" i="51"/>
  <c r="Z40" i="51" s="1"/>
  <c r="U40" i="51"/>
  <c r="W40" i="51" s="1"/>
  <c r="O49" i="51"/>
  <c r="Q49" i="51" s="1"/>
  <c r="U49" i="51"/>
  <c r="W49" i="51" s="1"/>
  <c r="AD49" i="51"/>
  <c r="AA49" i="51"/>
  <c r="X49" i="51"/>
  <c r="Z49" i="51" s="1"/>
  <c r="R49" i="51"/>
  <c r="T49" i="51" s="1"/>
  <c r="AD41" i="51"/>
  <c r="U41" i="51"/>
  <c r="W41" i="51" s="1"/>
  <c r="AA41" i="51"/>
  <c r="X41" i="51"/>
  <c r="Z41" i="51" s="1"/>
  <c r="R41" i="51"/>
  <c r="T41" i="51" s="1"/>
  <c r="O47" i="51"/>
  <c r="Q47" i="51" s="1"/>
  <c r="AD47" i="51"/>
  <c r="AA47" i="51"/>
  <c r="X47" i="51"/>
  <c r="Z47" i="51" s="1"/>
  <c r="U47" i="51"/>
  <c r="W47" i="51" s="1"/>
  <c r="R47" i="51"/>
  <c r="T47" i="51" s="1"/>
  <c r="O46" i="51"/>
  <c r="Q46" i="51" s="1"/>
  <c r="AA46" i="51"/>
  <c r="X46" i="51"/>
  <c r="Z46" i="51" s="1"/>
  <c r="U46" i="51"/>
  <c r="W46" i="51" s="1"/>
  <c r="R46" i="51"/>
  <c r="T46" i="51" s="1"/>
  <c r="AD46" i="51"/>
  <c r="O53" i="51"/>
  <c r="Q53" i="51" s="1"/>
  <c r="X53" i="51"/>
  <c r="Z53" i="51" s="1"/>
  <c r="U53" i="51"/>
  <c r="W53" i="51" s="1"/>
  <c r="R53" i="51"/>
  <c r="T53" i="51" s="1"/>
  <c r="AA53" i="51"/>
  <c r="AD53" i="51"/>
  <c r="O45" i="51"/>
  <c r="Q45" i="51" s="1"/>
  <c r="X45" i="51"/>
  <c r="Z45" i="51" s="1"/>
  <c r="U45" i="51"/>
  <c r="W45" i="51" s="1"/>
  <c r="R45" i="51"/>
  <c r="T45" i="51" s="1"/>
  <c r="AA45" i="51"/>
  <c r="AD45" i="51"/>
  <c r="O52" i="51"/>
  <c r="Q52" i="51" s="1"/>
  <c r="U52" i="51"/>
  <c r="W52" i="51" s="1"/>
  <c r="X52" i="51"/>
  <c r="Z52" i="51" s="1"/>
  <c r="R52" i="51"/>
  <c r="T52" i="51" s="1"/>
  <c r="AD52" i="51"/>
  <c r="AA52" i="51"/>
  <c r="O44" i="51"/>
  <c r="Q44" i="51" s="1"/>
  <c r="U44" i="51"/>
  <c r="W44" i="51" s="1"/>
  <c r="X44" i="51"/>
  <c r="Z44" i="51" s="1"/>
  <c r="R44" i="51"/>
  <c r="T44" i="51" s="1"/>
  <c r="AD44" i="51"/>
  <c r="AA44" i="51"/>
  <c r="O54" i="51"/>
  <c r="Q54" i="51" s="1"/>
  <c r="AA54" i="51"/>
  <c r="AD54" i="51"/>
  <c r="X54" i="51"/>
  <c r="Z54" i="51" s="1"/>
  <c r="U54" i="51"/>
  <c r="W54" i="51" s="1"/>
  <c r="R54" i="51"/>
  <c r="T54" i="51" s="1"/>
  <c r="O51" i="51"/>
  <c r="Q51" i="51" s="1"/>
  <c r="R51" i="51"/>
  <c r="T51" i="51" s="1"/>
  <c r="AA51" i="51"/>
  <c r="U51" i="51"/>
  <c r="W51" i="51" s="1"/>
  <c r="AD51" i="51"/>
  <c r="X51" i="51"/>
  <c r="Z51" i="51" s="1"/>
  <c r="O43" i="51"/>
  <c r="Q43" i="51" s="1"/>
  <c r="R43" i="51"/>
  <c r="T43" i="51" s="1"/>
  <c r="AA43" i="51"/>
  <c r="AD43" i="51"/>
  <c r="U43" i="51"/>
  <c r="W43" i="51" s="1"/>
  <c r="X43" i="51"/>
  <c r="Z43" i="51" s="1"/>
  <c r="O50" i="51"/>
  <c r="Q50" i="51" s="1"/>
  <c r="X50" i="51"/>
  <c r="Z50" i="51" s="1"/>
  <c r="R50" i="51"/>
  <c r="T50" i="51" s="1"/>
  <c r="AD50" i="51"/>
  <c r="AA50" i="51"/>
  <c r="U50" i="51"/>
  <c r="W50" i="51" s="1"/>
  <c r="O42" i="51"/>
  <c r="Q42" i="51" s="1"/>
  <c r="X42" i="51"/>
  <c r="Z42" i="51" s="1"/>
  <c r="AD42" i="51"/>
  <c r="AA42" i="51"/>
  <c r="R42" i="51"/>
  <c r="T42" i="51" s="1"/>
  <c r="U42" i="51"/>
  <c r="W42" i="51" s="1"/>
  <c r="O39" i="51"/>
  <c r="Q39" i="51" s="1"/>
  <c r="R39" i="51"/>
  <c r="T39" i="51" s="1"/>
  <c r="AD39" i="51"/>
  <c r="U39" i="51"/>
  <c r="W39" i="51" s="1"/>
  <c r="AA39" i="51"/>
  <c r="X39" i="51"/>
  <c r="Z39" i="51" s="1"/>
  <c r="X8" i="51"/>
  <c r="Z8" i="51" s="1"/>
  <c r="U8" i="51"/>
  <c r="W8" i="51" s="1"/>
  <c r="AA8" i="51"/>
  <c r="AD8" i="51"/>
  <c r="R8" i="51"/>
  <c r="T8" i="51" s="1"/>
  <c r="I41" i="51"/>
  <c r="O41" i="51"/>
  <c r="Q41" i="51" s="1"/>
  <c r="O8" i="51"/>
  <c r="Q8" i="51" s="1"/>
  <c r="L8" i="51"/>
  <c r="I48" i="51"/>
  <c r="I40" i="51"/>
  <c r="I47" i="51"/>
  <c r="I39" i="51"/>
  <c r="I49" i="51"/>
  <c r="I54" i="51"/>
  <c r="I46" i="51"/>
  <c r="I53" i="51"/>
  <c r="I45" i="51"/>
  <c r="I52" i="51"/>
  <c r="I44" i="51"/>
  <c r="I51" i="51"/>
  <c r="I43" i="51"/>
  <c r="I50" i="51"/>
  <c r="I42" i="51"/>
  <c r="H41" i="51"/>
  <c r="H40" i="51"/>
  <c r="H47" i="51"/>
  <c r="H44" i="51"/>
  <c r="H51" i="51"/>
  <c r="H43" i="51"/>
  <c r="H52" i="51"/>
  <c r="H50" i="51"/>
  <c r="H42" i="51"/>
  <c r="H39" i="51"/>
  <c r="H8" i="51"/>
  <c r="I8" i="51"/>
  <c r="H49" i="51"/>
  <c r="H48" i="51"/>
  <c r="H54" i="51"/>
  <c r="H46" i="51"/>
  <c r="H53" i="51"/>
  <c r="H45" i="51"/>
  <c r="A38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1" i="51" l="1"/>
  <c r="AC52" i="51"/>
  <c r="AC54" i="51"/>
  <c r="AC46" i="51"/>
  <c r="AC41" i="51"/>
  <c r="AC39" i="51"/>
  <c r="AC45" i="51"/>
  <c r="AC44" i="51"/>
  <c r="AC40" i="51"/>
  <c r="AC42" i="51"/>
  <c r="AC49" i="51"/>
  <c r="AC53" i="51"/>
  <c r="AC48" i="51"/>
  <c r="AC50" i="51"/>
  <c r="AC43" i="51"/>
  <c r="AC47" i="51"/>
  <c r="K41" i="51"/>
  <c r="AF8" i="51"/>
  <c r="AC8" i="51"/>
  <c r="L51" i="51"/>
  <c r="N51" i="51" s="1"/>
  <c r="AF51" i="51"/>
  <c r="L44" i="51"/>
  <c r="N44" i="51" s="1"/>
  <c r="AF44" i="51"/>
  <c r="L52" i="51"/>
  <c r="N52" i="51" s="1"/>
  <c r="AF52" i="51"/>
  <c r="L54" i="51"/>
  <c r="N54" i="51" s="1"/>
  <c r="AF54" i="51"/>
  <c r="L48" i="51"/>
  <c r="N48" i="51" s="1"/>
  <c r="AF48" i="51"/>
  <c r="L40" i="51"/>
  <c r="N40" i="51" s="1"/>
  <c r="AF40" i="51"/>
  <c r="L42" i="51"/>
  <c r="N42" i="51" s="1"/>
  <c r="AF42" i="51"/>
  <c r="L49" i="51"/>
  <c r="N49" i="51" s="1"/>
  <c r="AF49" i="51"/>
  <c r="L50" i="51"/>
  <c r="N50" i="51" s="1"/>
  <c r="AF50" i="51"/>
  <c r="L46" i="51"/>
  <c r="N46" i="51" s="1"/>
  <c r="AF46" i="51"/>
  <c r="L45" i="51"/>
  <c r="N45" i="51" s="1"/>
  <c r="AF45" i="51"/>
  <c r="L39" i="51"/>
  <c r="N39" i="51" s="1"/>
  <c r="AF39" i="51"/>
  <c r="L43" i="51"/>
  <c r="N43" i="51" s="1"/>
  <c r="AF43" i="51"/>
  <c r="L53" i="51"/>
  <c r="N53" i="51" s="1"/>
  <c r="AF53" i="51"/>
  <c r="L47" i="51"/>
  <c r="N47" i="51" s="1"/>
  <c r="AF47" i="51"/>
  <c r="L41" i="51"/>
  <c r="N41" i="51" s="1"/>
  <c r="AF41" i="51"/>
  <c r="K46" i="51"/>
  <c r="K48" i="51"/>
  <c r="K54" i="51"/>
  <c r="K40" i="51"/>
  <c r="K53" i="51"/>
  <c r="K51" i="51"/>
  <c r="K44" i="51"/>
  <c r="K42" i="51"/>
  <c r="K45" i="51"/>
  <c r="K49" i="51"/>
  <c r="K39" i="51"/>
  <c r="K50" i="51"/>
  <c r="K52" i="51"/>
  <c r="K43" i="51"/>
  <c r="K47" i="51"/>
  <c r="K8" i="51"/>
  <c r="N8" i="51"/>
  <c r="H50" i="37"/>
  <c r="H41" i="37"/>
  <c r="H40" i="37"/>
  <c r="H42" i="37"/>
  <c r="G42" i="38"/>
  <c r="H48" i="37"/>
  <c r="H49" i="37"/>
  <c r="G49" i="38"/>
  <c r="H54" i="37"/>
  <c r="H46" i="37"/>
  <c r="H53" i="37"/>
  <c r="H47" i="37"/>
  <c r="H45" i="37"/>
  <c r="H39" i="37"/>
  <c r="G53" i="38"/>
  <c r="G47" i="38"/>
  <c r="G39" i="38"/>
  <c r="G54" i="38"/>
  <c r="G46" i="38"/>
  <c r="G44" i="38"/>
  <c r="G43" i="38"/>
  <c r="G45" i="38"/>
  <c r="G51" i="38"/>
  <c r="G52" i="38"/>
  <c r="H44" i="37"/>
  <c r="H52" i="37"/>
  <c r="H43" i="37"/>
  <c r="H51" i="37"/>
  <c r="T34" i="50"/>
  <c r="T30" i="50"/>
  <c r="G50" i="38" l="1"/>
  <c r="G41" i="38"/>
  <c r="G40" i="38"/>
  <c r="G48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H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K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<sst xmlns="http://schemas.openxmlformats.org/spreadsheetml/2006/main" count="978" uniqueCount="445">
  <si>
    <t>BRAND LABELS</t>
  </si>
  <si>
    <t>FIT STATUS</t>
  </si>
  <si>
    <t>PROTO</t>
  </si>
  <si>
    <t xml:space="preserve">TBC </t>
  </si>
  <si>
    <t>RESUBMIT PP1 SAMPLE</t>
  </si>
  <si>
    <t>SUBMIT PROTO FOLLOWING COMMENTS &amp; MEASUREMENTS</t>
  </si>
  <si>
    <t>RE MAIN SML BLK WOV 201-Reiss Small Woven Logo Label</t>
  </si>
  <si>
    <t>RESUBMIT PP2 SAMPLE FOR APPROVAL</t>
  </si>
  <si>
    <t xml:space="preserve">PROCEED TO PP1 </t>
  </si>
  <si>
    <t>RE MAIN MED BLK WOV 202-Reiss Medium Woven Logo Label</t>
  </si>
  <si>
    <t>RESUBMIT PP3 SAMPLE FOR APPROVAL</t>
  </si>
  <si>
    <t>PROCEED TO PP1-SUBMIT MOCK UP</t>
  </si>
  <si>
    <t>RE ATT SML BLK WOV 4003 - Mens Small Black Attribute Woven - Cashmere Blend</t>
  </si>
  <si>
    <t>RESUBMIT PP4 SAMPLE FOR APPROVAL</t>
  </si>
  <si>
    <t>PROCEED TO PP1-SUBMIT WEARER TRAIL</t>
  </si>
  <si>
    <t>RE ATT SML BLK WOV 4004 - Mens Small Black Attribute Woven - 100% Cashmere</t>
  </si>
  <si>
    <t>RESUBMIT GOLD SEAL FOR APPROVAL</t>
  </si>
  <si>
    <t xml:space="preserve">PROCEED TO PP1- SEND PATTERN SCREENSHOT TO REVIEW </t>
  </si>
  <si>
    <t>APPROVED FOR BULK</t>
  </si>
  <si>
    <t>PROCEED TO PP1- SUBMIT ON NEW BLOCK</t>
  </si>
  <si>
    <t>RE CHE WOV 901-Reiss CHE Woven End Fold Label</t>
  </si>
  <si>
    <t>APPROVED FOR BULK - SUBMIT GOLD SEAL BEFORE CUTTING</t>
  </si>
  <si>
    <t>PROCEED TO PP1- SUBMIT 3D IMAGERY FOR APPROVAL</t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</si>
  <si>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</si>
  <si>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t xml:space="preserve">APPROVED FOR BULK - PLEASE CHECK GRADING </t>
  </si>
  <si>
    <t>PROCEED TO GOLD SEAL IN BULK FABRIC</t>
  </si>
  <si>
    <t xml:space="preserve">RE MCL FAN WOV 01 NEW- White McLaren 'Formula 1 Team' Woven Label with New Logo </t>
  </si>
  <si>
    <t>APPROVED FOR BULK - PLEASE CHECK GRADING AND ADVISE PENDING MEASUREMENTS        </t>
  </si>
  <si>
    <t xml:space="preserve">SUBMIT GOLD SEAL IN XS-M-XXL FOR PRINT PLACEMENT APPROVAL </t>
  </si>
  <si>
    <t xml:space="preserve">RE MCL FAN WOV 05 NEW- Navy McLaren' Formula 1 Team' Woven Label with New Logo </t>
  </si>
  <si>
    <t>APPROVED TO SHIP</t>
  </si>
  <si>
    <t>REJECTED DUE TO OUT OF TOLERANCE MEASUREMENTS - RESUBMIT</t>
  </si>
  <si>
    <t xml:space="preserve">RE MCL RAC WOV 11 NEW- White McLaren 'Racing' Woven Label with New Logo </t>
  </si>
  <si>
    <t>PS REJECTED - RESUBMIT SAMPLE</t>
  </si>
  <si>
    <t xml:space="preserve">APPROVED TO PRODUCTION FOLLOWING COMMENTS </t>
  </si>
  <si>
    <t xml:space="preserve">RE MCL HYPE WOV 15 NEW-Orange McLaren 'Formula 1 Team' Woven Label with New Logo </t>
  </si>
  <si>
    <t>PS REJECTED - SEND PHOTOS</t>
  </si>
  <si>
    <t>APPROVED TO PRODUCTION - PENDING MOCK UP</t>
  </si>
  <si>
    <t>PS REJECTED - SEND AQL REPORT</t>
  </si>
  <si>
    <t xml:space="preserve">APPROVEDTO PRODUCTION-PENDING OUTSTANDING TESTING </t>
  </si>
  <si>
    <t>APPROVED TO PRODUCTION - PENDING PATTERN SCREENSHOTS</t>
  </si>
  <si>
    <t>APPROVED TO PRODUCTION - PENDING GRADED SPEC</t>
  </si>
  <si>
    <t xml:space="preserve">PP1 </t>
  </si>
  <si>
    <t>SIZE &amp; COO LABELS</t>
  </si>
  <si>
    <t>PRESHIPMENT STAGE</t>
  </si>
  <si>
    <t>PROCEED TO PP2</t>
  </si>
  <si>
    <t>APPROVED TO SHIP PENDING AQL REPORT</t>
  </si>
  <si>
    <t>PROCEED TO PP2-SUBMIT MOCK UP</t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</si>
  <si>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</si>
  <si>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t>COMMERCIALLY APPROVED PENDING 100% CHECKS</t>
  </si>
  <si>
    <t xml:space="preserve">PROCEED TO PP2- SEND PATTERN SCREENSHOT TO REVIEW 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</si>
  <si>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</si>
  <si>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</t>
  </si>
  <si>
    <t>PROCEED TO PP2- SUBMIT ON NEW BLOCK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</si>
  <si>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</si>
  <si>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TBC PENDING CHECKS</t>
  </si>
  <si>
    <t>PROCEED TO PP2- SUBMIT 3D IMAGERY FOR APPROVAL</t>
  </si>
  <si>
    <t>COMMERCIALLY APPROVED PENDING AQL REPORT</t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</si>
  <si>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</si>
  <si>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REJECTED - PLEASE SUBMIT NEW PRESHIPMENT SAMPLES</t>
  </si>
  <si>
    <t>REJECTED - PLEASE SUBMIT A FULL SIZE SET</t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</si>
  <si>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</si>
  <si>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APPROVED TO SHIP PENDING BARCODE IMAGERY</t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</si>
  <si>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</si>
  <si>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t>APPROVED TO SHIP PENDING CARE LABEL IMAGERY</t>
  </si>
  <si>
    <t>APPROVED TO SHIP PENDING CARE LABEL IMAGERY AND BARCODE IMAGERY</t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</si>
  <si>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</si>
  <si>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</si>
  <si>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</si>
  <si>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</si>
  <si>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</si>
  <si>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PP2</t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</si>
  <si>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</si>
  <si>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t>PROCEED TO PP3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</si>
  <si>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</si>
  <si>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PP3-SUBMIT MOCK UP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</si>
  <si>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</si>
  <si>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PROCEED TO PP3- SEND PATTERN SCREENSHOT TO REVIEW </t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</si>
  <si>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</si>
  <si>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ON NEW BLOCK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</si>
  <si>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</si>
  <si>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t>PROCEED TO PP3- SUBMIT 3D IMAGERY FOR APPROVAL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</si>
  <si>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</si>
  <si>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</si>
  <si>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PETITE GOLD SEAL</t>
  </si>
  <si>
    <t>PP3</t>
  </si>
  <si>
    <t>APPROVED TO PRODUCTION</t>
  </si>
  <si>
    <t>SUBMIT 3D IMAGERY FOR APPROVAL</t>
  </si>
  <si>
    <t>SWINGERS</t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</si>
  <si>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</si>
  <si>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</si>
  <si>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</si>
  <si>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</si>
  <si>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</si>
  <si>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</si>
  <si>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</si>
  <si>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</si>
  <si>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</si>
  <si>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</si>
  <si>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CARE LABEL AND SWING TICKET</t>
  </si>
  <si>
    <t>PP4</t>
  </si>
  <si>
    <t>RE MAIN WHT TKT 035: Main Reiss Logo Ticket + Call Out Ticket 'Cotton Twill'</t>
  </si>
  <si>
    <t>CORRECT</t>
  </si>
  <si>
    <t>RE MAIN WHT TKT 036: Main Reiss Logo Ticket + Call Out Ticket 'Travel'</t>
  </si>
  <si>
    <t>INCORRECT</t>
  </si>
  <si>
    <t>RE MAIN WHT TKT 037: Main Reiss Logo Ticket + Call Out Ticket 'Stay Navy'</t>
  </si>
  <si>
    <t>N/A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</si>
  <si>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</si>
  <si>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</si>
  <si>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</si>
  <si>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</si>
  <si>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</si>
  <si>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MEASUREMENTS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</si>
  <si>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</si>
  <si>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</si>
  <si>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</si>
  <si>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</si>
  <si>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</si>
  <si>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</si>
  <si>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</si>
  <si>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</si>
  <si>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</si>
  <si>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</si>
  <si>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</si>
  <si>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</si>
  <si>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</si>
  <si>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OTHER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</si>
  <si>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</si>
  <si>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</si>
  <si>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</si>
  <si>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</si>
  <si>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</si>
  <si>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</si>
  <si>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</si>
  <si>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</si>
  <si>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</si>
  <si>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</si>
  <si>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</si>
  <si>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</si>
  <si>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</si>
  <si>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</si>
  <si>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</si>
  <si>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</si>
  <si>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</si>
  <si>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</si>
  <si>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>RE BARC 02 - NON RFID BARCODE</t>
  </si>
  <si>
    <t>RE MCL CARE WHT / BLK</t>
  </si>
  <si>
    <t>JERSEY</t>
  </si>
  <si>
    <t>Season/group:</t>
  </si>
  <si>
    <t>MCLAREN SEASON 3</t>
  </si>
  <si>
    <t>Supplier:</t>
  </si>
  <si>
    <t>UNAVAILABLE</t>
  </si>
  <si>
    <t>Designer:</t>
  </si>
  <si>
    <t>FRAN</t>
  </si>
  <si>
    <t xml:space="preserve">Style name: </t>
  </si>
  <si>
    <t>ROVIK</t>
  </si>
  <si>
    <t>Country:</t>
  </si>
  <si>
    <t>VIETNAM</t>
  </si>
  <si>
    <t xml:space="preserve">Tech: </t>
  </si>
  <si>
    <t>CHARLOTTE</t>
  </si>
  <si>
    <t>Description:</t>
  </si>
  <si>
    <t>DOUBLE SLEEVE T-SHIRT</t>
  </si>
  <si>
    <t xml:space="preserve">Base Block </t>
  </si>
  <si>
    <t>AIME LEON DORE - FACTORY REF</t>
  </si>
  <si>
    <t xml:space="preserve">Date: </t>
  </si>
  <si>
    <t>DESIGN FRONT SHEET</t>
  </si>
  <si>
    <t>Main Fabric:</t>
  </si>
  <si>
    <t xml:space="preserve">MAIN - 1-0601A22-S0004 
RIB = 1-1701B28-S0004 </t>
  </si>
  <si>
    <t xml:space="preserve">Range: </t>
  </si>
  <si>
    <t>MCLAREN</t>
  </si>
  <si>
    <t>STONE - NO WASH
BITTER CHERRY - TBC WASH</t>
  </si>
  <si>
    <t>DESIGN DETAILS</t>
  </si>
  <si>
    <t xml:space="preserve">MAIN FABRIC </t>
  </si>
  <si>
    <t>Factory: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</si>
  <si>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</si>
  <si>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</si>
  <si>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</si>
  <si>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</si>
  <si>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</si>
  <si>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</si>
  <si>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</si>
  <si>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</si>
  <si>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</si>
  <si>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</si>
  <si>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</si>
  <si>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</si>
  <si>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</si>
  <si>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</si>
  <si>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</si>
  <si>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</si>
  <si>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</si>
  <si>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</si>
  <si>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</si>
  <si>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</si>
  <si>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</si>
  <si>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</si>
  <si>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</si>
  <si>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</si>
  <si>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</si>
  <si>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</si>
  <si>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</si>
  <si>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</si>
  <si>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</si>
  <si>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</si>
  <si>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</si>
  <si>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</si>
  <si>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</si>
  <si>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</si>
  <si>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</si>
  <si>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</si>
  <si>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</si>
  <si>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</si>
  <si>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</si>
  <si>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</si>
  <si>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</si>
  <si>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</si>
  <si>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</si>
  <si>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</si>
  <si>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</si>
  <si>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</si>
  <si>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>SHIRTS</t>
  </si>
  <si>
    <t xml:space="preserve">BOM COLOUR OPTIONS </t>
  </si>
  <si>
    <t>Materials &amp; Compositions</t>
  </si>
  <si>
    <t>Locations</t>
  </si>
  <si>
    <t>Supplier</t>
  </si>
  <si>
    <t>Article</t>
  </si>
  <si>
    <t>Size/Quantity</t>
  </si>
  <si>
    <t xml:space="preserve">Colour </t>
  </si>
  <si>
    <t xml:space="preserve">Approvals </t>
  </si>
  <si>
    <t>ECRU - NO WASH</t>
  </si>
  <si>
    <t>tbc</t>
  </si>
  <si>
    <t>FABRIC 1</t>
  </si>
  <si>
    <t>100% FRENCH TERRY</t>
  </si>
  <si>
    <t>1-0601A22-S0004</t>
  </si>
  <si>
    <t>240GSM</t>
  </si>
  <si>
    <t>WHITE AS ORIGINAL SWATCH</t>
  </si>
  <si>
    <t>FABRIC 2 - WAFFLE</t>
  </si>
  <si>
    <t xml:space="preserve">P19-4647 </t>
  </si>
  <si>
    <t>140GSM</t>
  </si>
  <si>
    <t>WHITE =BN20</t>
  </si>
  <si>
    <t>RIB</t>
  </si>
  <si>
    <t>100% COTTON</t>
  </si>
  <si>
    <t xml:space="preserve">1-1701B28-S0004 </t>
  </si>
  <si>
    <t>ARTWORK 01 - RHSAW + LHSAW SLEEVES (FOLLOW ORITENATION AS SKETCH)</t>
  </si>
  <si>
    <t>FACTORY TO SOURCE</t>
  </si>
  <si>
    <t>SCREEN PRINT - CRACKED</t>
  </si>
  <si>
    <t>40CM</t>
  </si>
  <si>
    <t>BLACK 19-0303 TCX</t>
  </si>
  <si>
    <t>ARTWORK 02 - CENTRE FRONT CHEST</t>
  </si>
  <si>
    <t>SCREEN PRINT - CRACKED
LHSAW MCLAREN TO BE SOLID PRINT</t>
  </si>
  <si>
    <t>31CM</t>
  </si>
  <si>
    <t>ARTWORK 03 - LHSAW BICEP</t>
  </si>
  <si>
    <t>8CM</t>
  </si>
  <si>
    <t>ARTWORK 04 - CB HEM TO SIT 7CM FROM CB HEM EDGE</t>
  </si>
  <si>
    <t>SILICONE TRA MATTE FINISH</t>
  </si>
  <si>
    <t>26CM</t>
  </si>
  <si>
    <t>BITTER CHERRY - TBC WASH</t>
  </si>
  <si>
    <t>BITTER CHERRY</t>
  </si>
  <si>
    <t>SOLID PRINT BUYING TO CONFIRM APPLICATION TRANSFER / SCREEN PRINT</t>
  </si>
  <si>
    <t>OPTIC WHITE 
11-4001TCX</t>
  </si>
  <si>
    <t>OPTIC WHITE 
11-4001 TCX</t>
  </si>
  <si>
    <t>LABELLING</t>
  </si>
  <si>
    <t>BRAND LABEL</t>
  </si>
  <si>
    <t>SIZE &amp; COO LABEL</t>
  </si>
  <si>
    <t>RE MCL ORANGE VIETNAM (ALPHA SIZES XS-3XL) Orange MCLAREN Combined COO</t>
  </si>
  <si>
    <t>SWING TICKET</t>
  </si>
  <si>
    <t>POLYBAG</t>
  </si>
  <si>
    <t>RE-MC-MEN-320X390 - MAINETTI</t>
  </si>
  <si>
    <t>JERSEY - PROTO</t>
  </si>
  <si>
    <t>DEVELOPMENT/PROTO SPECIFICATIONS</t>
  </si>
  <si>
    <t>REF</t>
  </si>
  <si>
    <t>H2</t>
  </si>
  <si>
    <t>1. Front length - SNP to bottom hem edge</t>
  </si>
  <si>
    <t>UPDATED</t>
  </si>
  <si>
    <t>H3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</si>
  <si>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</si>
  <si>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</si>
  <si>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</si>
  <si>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</si>
  <si>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</si>
  <si>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</si>
  <si>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</si>
  <si>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</si>
  <si>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10. Shoulder slope</t>
  </si>
  <si>
    <t>11. X-Front - 15cm below HSP</t>
  </si>
  <si>
    <t>12. X-Back - 15cm below HSP</t>
  </si>
  <si>
    <t>13. Back neck width - HSP to HSP straight</t>
  </si>
  <si>
    <t>14. Front neck drop - From HSP</t>
  </si>
  <si>
    <t>15. Back neck drop</t>
  </si>
  <si>
    <t>16. Neck trim depth</t>
  </si>
  <si>
    <t>17. Armhole Straight</t>
  </si>
  <si>
    <t>18. Sleeve length - Shoulder seam to cuff (Short Sleeve)</t>
  </si>
  <si>
    <t>19. Sleeve length - Shoulder seam to cuff (Long Sleeve)</t>
  </si>
  <si>
    <t>20. Underarm length</t>
  </si>
  <si>
    <t>21. 1/2 Bicep width - 2.5cm down from underarm</t>
  </si>
  <si>
    <t>22. 1/2 Elbow width - 21cm down from underarm</t>
  </si>
  <si>
    <t>23. 1/2 Cuff width - Short Sleeve</t>
  </si>
  <si>
    <t>24. 1/2 Cuff width - Long Sleeve</t>
  </si>
  <si>
    <t>25. Cuff depth</t>
  </si>
  <si>
    <t>26. Pocket position from HSP</t>
  </si>
  <si>
    <t>27. Pocket position from CF</t>
  </si>
  <si>
    <t>28. Pocket Length</t>
  </si>
  <si>
    <t>29. Pocket width</t>
  </si>
  <si>
    <t>30. Minimum neck stretch</t>
  </si>
  <si>
    <t>31. MCLAREN &amp; REISS chest print position from HSP</t>
  </si>
  <si>
    <t>32. MCLAREN &amp; REISS chest print position from CF</t>
  </si>
  <si>
    <t>33. MOTORSPORT position from CF neck seam (to star)</t>
  </si>
  <si>
    <t>34. Sleeve VELOCITY position from cuff edge (to 1971)</t>
  </si>
  <si>
    <t>35. Sleeve BORN RACERS position from cuff edge</t>
  </si>
  <si>
    <t>36. Back print position from hem edge to FORMULA 1 TEAM</t>
  </si>
  <si>
    <t>37. Back print position from hem edge to FORMULA 1 TEAM</t>
  </si>
  <si>
    <t xml:space="preserve">Date Sent: </t>
  </si>
  <si>
    <t>PROTO FIT COMMENTS</t>
  </si>
  <si>
    <t>Next Stage:</t>
  </si>
  <si>
    <t>Date Fitted:</t>
  </si>
  <si>
    <t>Model:</t>
  </si>
  <si>
    <t>OSS</t>
  </si>
  <si>
    <t>Attendees:</t>
  </si>
  <si>
    <t>TAHSIN, FRAN, LAUREN (ALEX.F, EMMA, CHARLOTTE.S)</t>
  </si>
  <si>
    <t>ENTER CAT NAME HERE - WEARER TRAIL</t>
  </si>
  <si>
    <t>WEARER TRAIL SPECIFICATIONS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</si>
  <si>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</si>
  <si>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</si>
  <si>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</si>
  <si>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</si>
  <si>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</si>
  <si>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</si>
  <si>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</si>
  <si>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</si>
  <si>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</si>
  <si>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>JERSEY - PP1</t>
  </si>
  <si>
    <t>PP1 SPECIFICATIONS</t>
  </si>
  <si>
    <t>JERSEY  - PP1</t>
  </si>
  <si>
    <t>PP1 FIT COMMENTS</t>
  </si>
  <si>
    <t>JERSEY - PP2</t>
  </si>
  <si>
    <t>PP2 FIT SPECIFICATIONS</t>
  </si>
  <si>
    <t>JERSEY- PP2</t>
  </si>
  <si>
    <t>PP2 FIT COMMENTS</t>
  </si>
  <si>
    <t>JERSEY - GOLD SEAL</t>
  </si>
  <si>
    <t>PP3 FIT COMMENTS</t>
  </si>
  <si>
    <t>NEXT STAGE:</t>
  </si>
  <si>
    <t>FITTING DETAILS:</t>
  </si>
  <si>
    <t>GOLD SEAL SPECIFICATIONS</t>
  </si>
  <si>
    <t>GOLD SEAL</t>
  </si>
  <si>
    <t>GOLD SEAL FIT COMMENTS</t>
  </si>
  <si>
    <t>JERSEY - ALPHA</t>
  </si>
  <si>
    <t>GRADED SPEC ALPHA (XS - XL)</t>
  </si>
  <si>
    <t xml:space="preserve"> Tol +/-</t>
  </si>
  <si>
    <t>XS</t>
  </si>
  <si>
    <t>S</t>
  </si>
  <si>
    <t>M</t>
  </si>
  <si>
    <t>L</t>
  </si>
  <si>
    <t>XL</t>
  </si>
  <si>
    <t>XXL</t>
  </si>
  <si>
    <t>3XL</t>
  </si>
  <si>
    <t>GRADE</t>
  </si>
  <si>
    <t>MINIMUM</t>
  </si>
  <si>
    <t>SHIRTS - ALPHA</t>
  </si>
  <si>
    <t xml:space="preserve">GRADED SPEC ALPHA (XS - 3XL) </t>
  </si>
  <si>
    <t>+/-</t>
  </si>
  <si>
    <t>JERSEY - PRE SHIPMENT</t>
  </si>
  <si>
    <t>PRESHIPMENT SPECIFICATIONS</t>
  </si>
  <si>
    <t>PRE SHIP</t>
  </si>
  <si>
    <t xml:space="preserve">PO NUMBERS &amp; DATES </t>
  </si>
  <si>
    <t>JERSEY- PRE SHIPMENT</t>
  </si>
  <si>
    <t>PRE-SHIPMENT COMMENTS</t>
  </si>
  <si>
    <t>Status:</t>
  </si>
  <si>
    <t>PO Number:</t>
  </si>
  <si>
    <t>Colourway:</t>
  </si>
  <si>
    <t>Date:</t>
  </si>
  <si>
    <t>JERSEY - CARE LABEL</t>
  </si>
  <si>
    <t>CARE LABEL APPROVAL</t>
  </si>
  <si>
    <t>TOPS &amp; DRESSES - PETITE GOLD SEAL</t>
  </si>
  <si>
    <t>PETITE GOLD SEAL FIT COMMENTS</t>
  </si>
  <si>
    <t>FIT COMMENTS:</t>
  </si>
  <si>
    <t>TOPS &amp; DRESSES PETITE GRADED SPEC - NUMERICAL</t>
  </si>
  <si>
    <t>PETITE GRADED SPEC NUMERICAL SIZING (4-16)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</si>
  <si>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</si>
  <si>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</si>
  <si>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</si>
  <si>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</si>
  <si>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</si>
  <si>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</si>
  <si>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</si>
  <si>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</si>
  <si>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</si>
  <si>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</si>
  <si>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</si>
  <si>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</si>
  <si>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</si>
  <si>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>TRIMS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</si>
  <si>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</si>
  <si>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</si>
  <si>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</si>
  <si>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</si>
  <si>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</si>
  <si>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</si>
  <si>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</si>
  <si>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</si>
  <si>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</si>
  <si>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</si>
  <si>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</si>
  <si>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 xml:space="preserve">Checked by: </t>
  </si>
  <si>
    <t xml:space="preserve">Date checked: </t>
  </si>
  <si>
    <t xml:space="preserve">Allocation status: </t>
  </si>
  <si>
    <t>AQL REPORT ALPHA</t>
  </si>
  <si>
    <t>VỊ TRÍ ĐO</t>
  </si>
  <si>
    <t>DÀI THÂN TRƯỚC TỪ ĐỈNH CHỒM VAI XUỐNG</t>
  </si>
  <si>
    <t>DÀI THÂN TRƯỚC TỪ ĐỈNH VAI XUỐNG</t>
  </si>
  <si>
    <t>DÀI THÂN SAU TỪ ĐỈNH VAI XUỐNG</t>
  </si>
  <si>
    <t>NGỰC DƯỚI NÁCH 2.5CM</t>
  </si>
  <si>
    <t>VỊ TRÍ EO TỪ ĐỈNH VAI</t>
  </si>
  <si>
    <t>NGANG EO</t>
  </si>
  <si>
    <t>NGANG LAI</t>
  </si>
  <si>
    <t>TO BẢN LAI</t>
  </si>
  <si>
    <t>NGANG VAI</t>
  </si>
  <si>
    <t>XUÔI VAI</t>
  </si>
  <si>
    <t>NGANG TRƯỚC TỪ ĐỈNH VAI XUỐNG 15CM</t>
  </si>
  <si>
    <t>NGANG SAU TỪ ĐỈNH VAI XUỐNG 15CM</t>
  </si>
  <si>
    <t>NGANG CỔ SAU TỪ ĐỈNH VAI TỚI ĐỈNH VAI</t>
  </si>
  <si>
    <t>HẠ CỔ TRƯỚC TỪ ĐỈNH VAI</t>
  </si>
  <si>
    <t>HẠ CỔ SAU</t>
  </si>
  <si>
    <t>TO BẢN CỔ</t>
  </si>
  <si>
    <t>NÁCH ĐO THẲNG</t>
  </si>
  <si>
    <t>DÀI TAY - TAY NGẮN</t>
  </si>
  <si>
    <t>DÀI TAY - TAY DÀI</t>
  </si>
  <si>
    <t>DÀI SƯỜN TAY</t>
  </si>
  <si>
    <t>1/2 NGANG BẮP TAY DƯỚI NÁCH 2.5CM</t>
  </si>
  <si>
    <t>1/ 2 NGANG KHỦY TAY DƯỚI NÁCH 21CM</t>
  </si>
  <si>
    <t>1/2 NGANG CỬA TAY - TAY NGẮN</t>
  </si>
  <si>
    <t>1/2 NGANG CỬA TAY - TAY DÀI</t>
  </si>
  <si>
    <t>TO BẢN CỬA TAY</t>
  </si>
  <si>
    <t>CỔ KÉO CĂNG - TỐI THIỂU</t>
  </si>
  <si>
    <t>VỊ TRÍ HÌNH IN VÀ THÊU TẠI NGƯC TỪ ĐỈNH VAI XUỐNG  - MALAREN &amp; REISS</t>
  </si>
  <si>
    <t>VỊ TRÍ HÌNH IN VÀ THÊU TẠI NGƯC TỪ GIỮA CỔ TRƯỚC XUỐNG   - MALAREN &amp; REISS</t>
  </si>
  <si>
    <t>VỊ TRÍ HÌNH IN VÀ THÊU TẠI NGƯC TỪ GIỮA CỔ TRƯỚC XUỐNG   - MOTOSPRORT</t>
  </si>
  <si>
    <t>VỊ TRÍ HÌNH IN VÀ THÊU TỪ CẠNH CỬA TAY - VELOCITY 1971</t>
  </si>
  <si>
    <t>VỊ TRÍ HÌNH IN VÀ THÊU TỪ CẠNH CỬA TAY - BORN RCERS</t>
  </si>
  <si>
    <t>VỊ TRÍ HÌNH IN VÀ THÊU TỪ MÉP LAI THÂN SAU LÊN - FORMULA 1 TEAM</t>
  </si>
  <si>
    <t>SPEC  - TS YÊU CÂU</t>
  </si>
  <si>
    <t>PROTO - TS TRÊN MẪU PROTO</t>
  </si>
  <si>
    <t xml:space="preserve">DIFF - CHÊNH LỆCH </t>
  </si>
  <si>
    <t xml:space="preserve">NEW REQ - TS MỚI </t>
  </si>
  <si>
    <t xml:space="preserve">TARGET - TS YÊU CẦU </t>
  </si>
  <si>
    <t>PP1 - TS TRÊN MẪU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</si>
</sst>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  <font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</cellStyleXfs>
  <cellXfs count="583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5" fillId="0" borderId="1" xfId="0" applyFont="1" applyBorder="1"/>
    <xf numFmtId="0" fontId="39" fillId="27" borderId="35" xfId="0" applyFont="1" applyFill="1" applyBorder="1" applyAlignment="1">
      <alignment vertical="center"/>
    </xf>
    <xf numFmtId="0" fontId="40" fillId="0" borderId="36" xfId="0" applyFont="1" applyBorder="1" applyAlignment="1">
      <alignment vertical="center"/>
    </xf>
    <xf numFmtId="0" fontId="40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2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39" fillId="27" borderId="38" xfId="0" applyFont="1" applyFill="1" applyBorder="1" applyAlignment="1">
      <alignment vertical="center"/>
    </xf>
    <xf numFmtId="0" fontId="40" fillId="0" borderId="39" xfId="0" applyFont="1" applyBorder="1" applyAlignment="1">
      <alignment vertical="center"/>
    </xf>
    <xf numFmtId="0" fontId="40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16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6" fillId="0" borderId="5" xfId="1" applyNumberFormat="1" applyFont="1" applyBorder="1" applyAlignment="1" applyProtection="1">
      <alignment horizontal="center" vertical="center"/>
      <protection locked="0"/>
    </xf>
    <xf numFmtId="0" fontId="5" fillId="22" borderId="12" xfId="0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44" fillId="0" borderId="4" xfId="0" applyFont="1" applyBorder="1" applyAlignment="1">
      <alignment horizontal="left" vertical="center"/>
    </xf>
    <xf numFmtId="0" fontId="44" fillId="0" borderId="16" xfId="0" applyFont="1" applyBorder="1" applyAlignment="1">
      <alignment horizontal="left" vertical="center"/>
    </xf>
    <xf numFmtId="0" fontId="1" fillId="0" borderId="1" xfId="0" applyFont="1" applyBorder="1"/>
    <xf numFmtId="0" fontId="1" fillId="0" borderId="0" xfId="0" applyFont="1"/>
    <xf numFmtId="0" fontId="21" fillId="4" borderId="14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 vertical="top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left" vertical="center" wrapText="1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49" fontId="9" fillId="4" borderId="0" xfId="0" applyNumberFormat="1" applyFont="1" applyFill="1" applyAlignment="1">
      <alignment horizontal="center" vertical="top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2" fillId="0" borderId="1" xfId="2" applyBorder="1" applyAlignment="1">
      <alignment horizontal="left" vertical="center" wrapText="1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2" fillId="0" borderId="17" xfId="2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22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7" fillId="16" borderId="8" xfId="0" applyNumberFormat="1" applyFont="1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164" fontId="7" fillId="16" borderId="1" xfId="0" applyNumberFormat="1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44" fillId="0" borderId="4" xfId="0" applyFont="1" applyBorder="1" applyAlignment="1">
      <alignment horizontal="left" vertical="center"/>
    </xf>
    <xf numFmtId="0" fontId="44" fillId="0" borderId="5" xfId="0" applyFont="1" applyBorder="1" applyAlignment="1">
      <alignment horizontal="left" vertical="center"/>
    </xf>
    <xf numFmtId="0" fontId="44" fillId="0" borderId="16" xfId="0" applyFont="1" applyBorder="1" applyAlignment="1">
      <alignment horizontal="left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16" fillId="10" borderId="1" xfId="0" applyFont="1" applyFill="1" applyBorder="1" applyAlignment="1">
      <alignment horizontal="right" wrapText="1"/>
    </xf>
    <xf numFmtId="0" fontId="16" fillId="4" borderId="1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29" fillId="20" borderId="7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164" fontId="41" fillId="4" borderId="7" xfId="0" applyNumberFormat="1" applyFont="1" applyFill="1" applyBorder="1" applyAlignment="1">
      <alignment horizontal="center" vertical="top"/>
    </xf>
    <xf numFmtId="164" fontId="41" fillId="4" borderId="14" xfId="0" applyNumberFormat="1" applyFont="1" applyFill="1" applyBorder="1" applyAlignment="1">
      <alignment horizontal="center" vertical="top"/>
    </xf>
    <xf numFmtId="164" fontId="41" fillId="4" borderId="22" xfId="0" applyNumberFormat="1" applyFont="1" applyFill="1" applyBorder="1" applyAlignment="1">
      <alignment horizontal="center" vertical="top"/>
    </xf>
    <xf numFmtId="164" fontId="41" fillId="4" borderId="12" xfId="0" applyNumberFormat="1" applyFont="1" applyFill="1" applyBorder="1" applyAlignment="1">
      <alignment horizontal="center" vertical="top"/>
    </xf>
    <xf numFmtId="164" fontId="41" fillId="4" borderId="0" xfId="0" applyNumberFormat="1" applyFont="1" applyFill="1" applyAlignment="1">
      <alignment horizontal="center" vertical="top"/>
    </xf>
    <xf numFmtId="164" fontId="41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7" fillId="4" borderId="1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14" fillId="6" borderId="15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right" wrapText="1"/>
    </xf>
    <xf numFmtId="0" fontId="5" fillId="4" borderId="4" xfId="0" applyFont="1" applyFill="1" applyBorder="1" applyAlignment="1">
      <alignment horizontal="center" wrapText="1"/>
    </xf>
    <xf numFmtId="0" fontId="5" fillId="4" borderId="5" xfId="0" applyFont="1" applyFill="1" applyBorder="1" applyAlignment="1">
      <alignment horizontal="center" wrapText="1"/>
    </xf>
    <xf numFmtId="0" fontId="15" fillId="10" borderId="1" xfId="0" applyFont="1" applyFill="1" applyBorder="1" applyAlignment="1">
      <alignment horizontal="right" wrapText="1"/>
    </xf>
    <xf numFmtId="0" fontId="7" fillId="6" borderId="2" xfId="0" applyFont="1" applyFill="1" applyBorder="1" applyAlignment="1">
      <alignment horizontal="center" vertical="center" wrapText="1"/>
    </xf>
    <xf numFmtId="165" fontId="7" fillId="20" borderId="2" xfId="0" applyNumberFormat="1" applyFont="1" applyFill="1" applyBorder="1" applyAlignment="1">
      <alignment horizontal="center" wrapText="1"/>
    </xf>
    <xf numFmtId="164" fontId="6" fillId="3" borderId="2" xfId="1" applyNumberFormat="1" applyFont="1" applyFill="1" applyBorder="1" applyAlignment="1" applyProtection="1">
      <alignment horizontal="center" vertical="center" wrapText="1"/>
      <protection locked="0"/>
    </xf>
    <xf numFmtId="167" fontId="17" fillId="4" borderId="2" xfId="0" applyNumberFormat="1" applyFont="1" applyFill="1" applyBorder="1" applyAlignment="1">
      <alignment vertical="center" wrapText="1"/>
    </xf>
    <xf numFmtId="164" fontId="7" fillId="13" borderId="1" xfId="0" applyNumberFormat="1" applyFont="1" applyFill="1" applyBorder="1" applyAlignment="1">
      <alignment horizontal="center" wrapText="1"/>
    </xf>
    <xf numFmtId="164" fontId="6" fillId="3" borderId="1" xfId="1" applyNumberFormat="1" applyFont="1" applyFill="1" applyBorder="1" applyAlignment="1" applyProtection="1">
      <alignment horizontal="center" vertical="center" wrapText="1"/>
      <protection locked="0"/>
    </xf>
    <xf numFmtId="164" fontId="6" fillId="3" borderId="5" xfId="1" applyNumberFormat="1" applyFont="1" applyFill="1" applyBorder="1" applyAlignment="1" applyProtection="1">
      <alignment horizontal="center" vertical="center" wrapText="1"/>
      <protection locked="0"/>
    </xf>
    <xf numFmtId="0" fontId="28" fillId="6" borderId="5" xfId="0" applyFont="1" applyFill="1" applyBorder="1" applyAlignment="1">
      <alignment vertical="center" wrapText="1"/>
    </xf>
    <xf numFmtId="165" fontId="7" fillId="14" borderId="1" xfId="0" applyNumberFormat="1" applyFont="1" applyFill="1" applyBorder="1" applyAlignment="1">
      <alignment horizontal="center" wrapText="1"/>
    </xf>
    <xf numFmtId="164" fontId="7" fillId="13" borderId="2" xfId="0" applyNumberFormat="1" applyFont="1" applyFill="1" applyBorder="1" applyAlignment="1">
      <alignment horizontal="center" wrapText="1"/>
    </xf>
    <xf numFmtId="0" fontId="5" fillId="0" borderId="0" xfId="0" applyFont="1" applyAlignment="1">
      <alignment wrapText="1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218964</xdr:colOff>
      <xdr:row>12</xdr:row>
      <xdr:rowOff>14732</xdr:rowOff>
    </xdr:from>
    <xdr:to>
      <xdr:col>6</xdr:col>
      <xdr:colOff>1199930</xdr:colOff>
      <xdr:row>43</xdr:row>
      <xdr:rowOff>21215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B1A97-CAFB-E607-D235-412ED1BBB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964" y="2204387"/>
          <a:ext cx="6568966" cy="4622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187325</xdr:colOff>
      <xdr:row>11</xdr:row>
      <xdr:rowOff>161925</xdr:rowOff>
    </xdr:from>
    <xdr:to>
      <xdr:col>10</xdr:col>
      <xdr:colOff>342900</xdr:colOff>
      <xdr:row>40</xdr:row>
      <xdr:rowOff>947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85F3C8-0FC7-4098-89A4-36EE338655FB}"/>
            </a:ext>
          </a:extLst>
        </xdr:cNvPr>
        <xdr:cNvSpPr txBox="1"/>
      </xdr:nvSpPr>
      <xdr:spPr>
        <a:xfrm>
          <a:off x="187325" y="5295900"/>
          <a:ext cx="6442075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28575</xdr:rowOff>
    </xdr:from>
    <xdr:to>
      <xdr:col>10</xdr:col>
      <xdr:colOff>358775</xdr:colOff>
      <xdr:row>40</xdr:row>
      <xdr:rowOff>54922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15AF6B-7844-41B7-B01D-1A807236FAF8}"/>
            </a:ext>
          </a:extLst>
        </xdr:cNvPr>
        <xdr:cNvSpPr txBox="1"/>
      </xdr:nvSpPr>
      <xdr:spPr>
        <a:xfrm>
          <a:off x="142875" y="5343525"/>
          <a:ext cx="6445250" cy="50936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275167</xdr:colOff>
      <xdr:row>14</xdr:row>
      <xdr:rowOff>42333</xdr:rowOff>
    </xdr:from>
    <xdr:to>
      <xdr:col>16</xdr:col>
      <xdr:colOff>969357</xdr:colOff>
      <xdr:row>18</xdr:row>
      <xdr:rowOff>145766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55424D1-4A02-42DF-B754-08C8F02B7EC8}"/>
            </a:ext>
          </a:extLst>
        </xdr:cNvPr>
        <xdr:cNvSpPr txBox="1"/>
      </xdr:nvSpPr>
      <xdr:spPr>
        <a:xfrm>
          <a:off x="9884834" y="2645833"/>
          <a:ext cx="2959023" cy="907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57150</xdr:colOff>
      <xdr:row>7</xdr:row>
      <xdr:rowOff>37895</xdr:rowOff>
    </xdr:from>
    <xdr:to>
      <xdr:col>35</xdr:col>
      <xdr:colOff>390525</xdr:colOff>
      <xdr:row>13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7991475" y="1314245"/>
          <a:ext cx="1914525" cy="968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244928</xdr:colOff>
      <xdr:row>17</xdr:row>
      <xdr:rowOff>-1</xdr:rowOff>
    </xdr:from>
    <xdr:to>
      <xdr:col>21</xdr:col>
      <xdr:colOff>299357</xdr:colOff>
      <xdr:row>39</xdr:row>
      <xdr:rowOff>151080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1861C9A-C828-4ED0-B08E-F4954F6B5C09}"/>
            </a:ext>
          </a:extLst>
        </xdr:cNvPr>
        <xdr:cNvSpPr txBox="1"/>
      </xdr:nvSpPr>
      <xdr:spPr>
        <a:xfrm>
          <a:off x="7252607" y="6245678"/>
          <a:ext cx="6422571" cy="40427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288471</xdr:colOff>
      <xdr:row>16</xdr:row>
      <xdr:rowOff>166006</xdr:rowOff>
    </xdr:from>
    <xdr:to>
      <xdr:col>10</xdr:col>
      <xdr:colOff>173263</xdr:colOff>
      <xdr:row>39</xdr:row>
      <xdr:rowOff>137019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C71D44-0D4E-4F4A-9DD5-A24306390793}"/>
            </a:ext>
          </a:extLst>
        </xdr:cNvPr>
        <xdr:cNvSpPr txBox="1"/>
      </xdr:nvSpPr>
      <xdr:spPr>
        <a:xfrm>
          <a:off x="288471" y="6234792"/>
          <a:ext cx="6416221" cy="40395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244928</xdr:colOff>
      <xdr:row>58</xdr:row>
      <xdr:rowOff>6349</xdr:rowOff>
    </xdr:from>
    <xdr:to>
      <xdr:col>21</xdr:col>
      <xdr:colOff>289832</xdr:colOff>
      <xdr:row>80</xdr:row>
      <xdr:rowOff>151079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5979841-141F-4E68-ACB8-B0C2EF44021A}"/>
            </a:ext>
          </a:extLst>
        </xdr:cNvPr>
        <xdr:cNvSpPr txBox="1"/>
      </xdr:nvSpPr>
      <xdr:spPr>
        <a:xfrm>
          <a:off x="7252607" y="16743135"/>
          <a:ext cx="6413046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291646</xdr:colOff>
      <xdr:row>57</xdr:row>
      <xdr:rowOff>159656</xdr:rowOff>
    </xdr:from>
    <xdr:to>
      <xdr:col>10</xdr:col>
      <xdr:colOff>176438</xdr:colOff>
      <xdr:row>80</xdr:row>
      <xdr:rowOff>140193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944F76-6D06-4562-B4F5-75B98EB0859A}"/>
            </a:ext>
          </a:extLst>
        </xdr:cNvPr>
        <xdr:cNvSpPr txBox="1"/>
      </xdr:nvSpPr>
      <xdr:spPr>
        <a:xfrm>
          <a:off x="291646" y="16719549"/>
          <a:ext cx="6416221" cy="4049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148165</xdr:rowOff>
    </xdr:from>
    <xdr:to>
      <xdr:col>11</xdr:col>
      <xdr:colOff>1255982</xdr:colOff>
      <xdr:row>58</xdr:row>
      <xdr:rowOff>63499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7925C-37AB-5DEF-07EA-5823BD75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61165"/>
          <a:ext cx="9108815" cy="643466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81</xdr:row>
      <xdr:rowOff>42335</xdr:rowOff>
    </xdr:from>
    <xdr:to>
      <xdr:col>11</xdr:col>
      <xdr:colOff>1044611</xdr:colOff>
      <xdr:row>106</xdr:row>
      <xdr:rowOff>24191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5B29D-0869-1140-1519-83EF3E02C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851"/>
        <a:stretch>
          <a:fillRect/>
        </a:stretch>
      </xdr:blipFill>
      <xdr:spPr>
        <a:xfrm>
          <a:off x="317500" y="12566954"/>
          <a:ext cx="8558778" cy="3761618"/>
        </a:xfrm>
        <a:prstGeom prst="rect">
          <a:avLst/>
        </a:prstGeom>
      </xdr:spPr>
    </xdr:pic>
    <xdr:clientData/>
  </xdr:twoCellAnchor>
  <xdr:twoCellAnchor editAs="oneCell">
    <xdr:from>
      <xdr:col>13</xdr:col>
      <xdr:colOff>275166</xdr:colOff>
      <xdr:row>18</xdr:row>
      <xdr:rowOff>105833</xdr:rowOff>
    </xdr:from>
    <xdr:to>
      <xdr:col>30</xdr:col>
      <xdr:colOff>131233</xdr:colOff>
      <xdr:row>50</xdr:row>
      <xdr:rowOff>95227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A9DEC8-93B7-443D-67C5-DEEBD019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4166" y="3111500"/>
          <a:ext cx="7772400" cy="4730727"/>
        </a:xfrm>
        <a:prstGeom prst="rect">
          <a:avLst/>
        </a:prstGeom>
      </xdr:spPr>
    </xdr:pic>
    <xdr:clientData/>
  </xdr:twoCellAnchor>
  <xdr:twoCellAnchor editAs="oneCell">
    <xdr:from>
      <xdr:col>14</xdr:col>
      <xdr:colOff>84667</xdr:colOff>
      <xdr:row>83</xdr:row>
      <xdr:rowOff>105833</xdr:rowOff>
    </xdr:from>
    <xdr:to>
      <xdr:col>30</xdr:col>
      <xdr:colOff>396876</xdr:colOff>
      <xdr:row>120</xdr:row>
      <xdr:rowOff>69094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2B3914-C3E3-0DE8-A077-166F1509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29334" y="12742333"/>
          <a:ext cx="7772400" cy="5445428"/>
        </a:xfrm>
        <a:prstGeom prst="rect">
          <a:avLst/>
        </a:prstGeom>
      </xdr:spPr>
    </xdr:pic>
    <xdr:clientData/>
  </xdr:twoCellAnchor>
  <xdr:twoCellAnchor editAs="oneCell">
    <xdr:from>
      <xdr:col>33</xdr:col>
      <xdr:colOff>402167</xdr:colOff>
      <xdr:row>19</xdr:row>
      <xdr:rowOff>63501</xdr:rowOff>
    </xdr:from>
    <xdr:to>
      <xdr:col>50</xdr:col>
      <xdr:colOff>258233</xdr:colOff>
      <xdr:row>56</xdr:row>
      <xdr:rowOff>87774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758016-4B21-F128-9604-5B95986D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494500" y="3217334"/>
          <a:ext cx="7772400" cy="5506440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254001</xdr:colOff>
      <xdr:row>85</xdr:row>
      <xdr:rowOff>21167</xdr:rowOff>
    </xdr:from>
    <xdr:to>
      <xdr:col>50</xdr:col>
      <xdr:colOff>110067</xdr:colOff>
      <xdr:row>121</xdr:row>
      <xdr:rowOff>134963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EBD71C-1F01-2053-E55D-1F214B48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46334" y="12954000"/>
          <a:ext cx="7772400" cy="54477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445820</xdr:colOff>
      <xdr:row>1</xdr:row>
      <xdr:rowOff>140351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10</xdr:row>
      <xdr:rowOff>2619375</xdr:rowOff>
    </xdr:from>
    <xdr:to>
      <xdr:col>10</xdr:col>
      <xdr:colOff>274382</xdr:colOff>
      <xdr:row>41</xdr:row>
      <xdr:rowOff>63705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7ACDF-7397-4600-BF93-77EE323BD27E}"/>
            </a:ext>
          </a:extLst>
        </xdr:cNvPr>
        <xdr:cNvSpPr txBox="1"/>
      </xdr:nvSpPr>
      <xdr:spPr>
        <a:xfrm>
          <a:off x="161925" y="4333875"/>
          <a:ext cx="5856032" cy="62930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Reduce back neck width by 5cm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be 17cm.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 ngang cổ sau xuống 5cm – còn 17cm</a:t>
          </a:r>
          <a:endParaRPr lang="en-GB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Reduce  X shoulder by 3cm and increase sleeve length 1.5cm to accommodate. X front and back also amended slightly to compensate.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 ngang vai xuống 3cm và tăng chiều dài tay áo thêm 1.5cm để cân đối. Thân trước và thân sau  cũng được chỉnh nhẹ để bù lại.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Increase by a full grade on the body widths - armhole straight, bicep and cuff width. 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Tăng thông số tại các vị trí  nách đo thẳng, bắp tay và rộng cửa tay 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Reduce long sleeve cuff width 1cm.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Giảm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rộng cửa tay 1cm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Speedmark removed from the back and McLaren Formula 1 Team added to lower back. To be positioned 7cm from hem.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Logo “Speedmark” được bỏ khỏi lưng áo, thay bằng chữ </a:t>
          </a:r>
          <a:r>
            <a:rPr lang="vi-VN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McLaren Formula 1 Team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ở lưng dưới. Vị trí cách lai 7cm.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Label on hem removed. </a:t>
          </a:r>
          <a:r>
            <a:rPr lang="en-GB" sz="1100" kern="1200" baseline="0">
              <a:solidFill>
                <a:srgbClr val="FF0000"/>
              </a:solidFill>
            </a:rPr>
            <a:t>Nhãn lai removed </a:t>
          </a:r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Please do not attach</a:t>
          </a:r>
          <a:r>
            <a:rPr lang="en-GB" sz="1100" kern="1200" baseline="0"/>
            <a:t> the long sleeve and the short sleeve at the underarm seam as this is restricting movement. Please attach at the armhole seam only.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Vui lòng không may nối tay dài và tay ngắn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sườn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tay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, vì sẽ gây hạn chế cử động. Chỉ may nối ở đường ráp nách thôi.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Cuff and hem twin needle stitching to be 2cm depth from hem edge, 3mm depth between the twin needle stitches and 11 stitches per inch.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Diễu 2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kim ở lai tay và lai áo: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Prints have been updated, please follow new artwork.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đã được cập nhật, vui lòng theo artwork mới nhất.</a:t>
          </a:r>
          <a:endParaRPr lang="en-GB">
            <a:solidFill>
              <a:srgbClr val="FF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Reiss above the hem woven label has been removed.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Reiss ở lai áo đã được bỏ.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  <xdr:twoCellAnchor>
    <xdr:from>
      <xdr:col>0</xdr:col>
      <xdr:colOff>114301</xdr:colOff>
      <xdr:row>10</xdr:row>
      <xdr:rowOff>104775</xdr:rowOff>
    </xdr:from>
    <xdr:to>
      <xdr:col>10</xdr:col>
      <xdr:colOff>371476</xdr:colOff>
      <xdr:row>10</xdr:row>
      <xdr:rowOff>2496992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6F627C9C-A9BF-D24A-E5C0-3D9CCCAC7986}"/>
            </a:ext>
          </a:extLst>
        </xdr:cNvPr>
        <xdr:cNvGrpSpPr/>
      </xdr:nvGrpSpPr>
      <xdr:grpSpPr>
        <a:xfrm>
          <a:off x="114301" y="1819275"/>
          <a:ext cx="6003925" cy="2392217"/>
          <a:chOff x="3883025" y="1806575"/>
          <a:chExt cx="7214690" cy="2881242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40741190-E544-7634-5B80-E449AF627D1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83025" y="1806575"/>
            <a:ext cx="2205170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62D6E19-7655-0202-93FF-27733B506CB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5389674" y="2582978"/>
            <a:ext cx="2879501" cy="1327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6B50F15-752F-8573-DC86-0F54F95FC21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8609787" y="2199888"/>
            <a:ext cx="2879266" cy="20965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C70D7F5-85CB-DB11-9126-C1A1917D1A8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6821598" y="2563928"/>
            <a:ext cx="2876327" cy="1368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</xdr:row>
      <xdr:rowOff>6350</xdr:rowOff>
    </xdr:from>
    <xdr:to>
      <xdr:col>10</xdr:col>
      <xdr:colOff>314325</xdr:colOff>
      <xdr:row>40</xdr:row>
      <xdr:rowOff>26347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4E331C-ECC9-42EF-ADEF-22AB703D65B4}"/>
            </a:ext>
          </a:extLst>
        </xdr:cNvPr>
        <xdr:cNvSpPr txBox="1"/>
      </xdr:nvSpPr>
      <xdr:spPr>
        <a:xfrm>
          <a:off x="152400" y="5321300"/>
          <a:ext cx="6438900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15.xml"/><Relationship Id="rId4" Type="http://schemas.openxmlformats.org/officeDocument/2006/relationships/customProperty" Target="../customProperty3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Normal="100" workbookViewId="0">
      <selection activeCell="A46" sqref="A46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453125" customWidth="1"/>
  </cols>
  <sheetData>
    <row r="1" spans="1:6" thickBot="1" x14ac:dyDescent="0.4">
      <c r="A1" s="36" t="s">
        <v>0</v>
      </c>
      <c r="B1" s="180"/>
      <c r="D1" s="36" t="s">
        <v>1</v>
      </c>
      <c r="F1" s="198" t="s">
        <v>2</v>
      </c>
    </row>
    <row r="2" spans="1:6" ht="15.5" x14ac:dyDescent="0.35">
      <c r="A2" s="287" t="s">
        <v>3</v>
      </c>
      <c r="B2" s="288"/>
      <c r="D2" s="35" t="s">
        <v>4</v>
      </c>
      <c r="F2" s="199" t="s">
        <v>5</v>
      </c>
    </row>
    <row r="3" spans="1:6" ht="15.5" x14ac:dyDescent="0.35">
      <c r="A3" s="287" t="s">
        <v>6</v>
      </c>
      <c r="B3" s="288" t="e" vm="1">
        <v>#VALUE!</v>
      </c>
      <c r="D3" s="35" t="s">
        <v>7</v>
      </c>
      <c r="F3" s="200" t="s">
        <v>8</v>
      </c>
    </row>
    <row r="4" spans="1:6" ht="15.5" x14ac:dyDescent="0.35">
      <c r="A4" s="287" t="s">
        <v>9</v>
      </c>
      <c r="B4" s="288" t="e" vm="2">
        <v>#VALUE!</v>
      </c>
      <c r="D4" s="35" t="s">
        <v>10</v>
      </c>
      <c r="F4" s="200" t="s">
        <v>11</v>
      </c>
    </row>
    <row r="5" spans="1:6" ht="15.5" x14ac:dyDescent="0.35">
      <c r="A5" s="287" t="s">
        <v>12</v>
      </c>
      <c r="B5" s="288" t="e" vm="3">
        <v>#VALUE!</v>
      </c>
      <c r="D5" s="35" t="s">
        <v>13</v>
      </c>
      <c r="F5" s="200" t="s">
        <v>14</v>
      </c>
    </row>
    <row r="6" spans="1:6" ht="15.5" x14ac:dyDescent="0.35">
      <c r="A6" s="287" t="s">
        <v>15</v>
      </c>
      <c r="B6" s="288" t="e" vm="4">
        <v>#VALUE!</v>
      </c>
      <c r="D6" s="35" t="s">
        <v>16</v>
      </c>
      <c r="F6" s="201" t="s">
        <v>17</v>
      </c>
    </row>
    <row r="7" spans="1:6" ht="15.5" x14ac:dyDescent="0.35">
      <c r="A7" s="287"/>
      <c r="B7" s="288"/>
      <c r="D7" s="35" t="s">
        <v>18</v>
      </c>
      <c r="F7" s="201" t="s">
        <v>19</v>
      </c>
    </row>
    <row r="8" spans="1:6" ht="15.5" x14ac:dyDescent="0.35">
      <c r="A8" s="287" t="s">
        <v>20</v>
      </c>
      <c r="B8" s="288" t="e" vm="5">
        <v>#VALUE!</v>
      </c>
      <c r="D8" s="35" t="s">
        <v>21</v>
      </c>
      <c r="F8" s="201" t="s">
        <v>22</v>
      </c>
    </row>
    <row r="9" spans="1:6" ht="15.5" x14ac:dyDescent="0.35">
      <c r="A9" s="287" t="s">
        <v>23</v>
      </c>
      <c r="B9" s="288"/>
      <c r="D9" s="35" t="s">
        <v>24</v>
      </c>
      <c r="F9" s="200" t="s">
        <v>25</v>
      </c>
    </row>
    <row r="10" spans="1:6" ht="15.5" x14ac:dyDescent="0.35">
      <c r="A10" s="287" t="s">
        <v>26</v>
      </c>
      <c r="B10" s="288" t="e" vm="6">
        <v>#VALUE!</v>
      </c>
      <c r="D10" s="35" t="s">
        <v>27</v>
      </c>
      <c r="F10" s="200" t="s">
        <v>28</v>
      </c>
    </row>
    <row r="11" spans="1:6" ht="15.5" x14ac:dyDescent="0.35">
      <c r="A11" s="287" t="s">
        <v>29</v>
      </c>
      <c r="B11" s="288" t="e" vm="7">
        <v>#VALUE!</v>
      </c>
      <c r="D11" s="35" t="s">
        <v>30</v>
      </c>
      <c r="F11" s="200" t="s">
        <v>31</v>
      </c>
    </row>
    <row r="12" spans="1:6" ht="15.5" x14ac:dyDescent="0.35">
      <c r="A12" s="287" t="s">
        <v>32</v>
      </c>
      <c r="B12" s="288" t="e" vm="8">
        <v>#VALUE!</v>
      </c>
      <c r="D12" s="35" t="s">
        <v>33</v>
      </c>
      <c r="F12" s="201" t="s">
        <v>34</v>
      </c>
    </row>
    <row r="13" spans="1:6" ht="15.5" x14ac:dyDescent="0.35">
      <c r="A13" s="287" t="s">
        <v>35</v>
      </c>
      <c r="B13" s="288" t="e" vm="9">
        <v>#VALUE!</v>
      </c>
      <c r="D13" s="35" t="s">
        <v>36</v>
      </c>
      <c r="F13" s="201" t="s">
        <v>37</v>
      </c>
    </row>
    <row r="14" spans="1:6" ht="14.5" x14ac:dyDescent="0.35">
      <c r="A14" s="35"/>
      <c r="D14" s="35" t="s">
        <v>38</v>
      </c>
      <c r="F14" s="201" t="s">
        <v>39</v>
      </c>
    </row>
    <row r="15" spans="1:6" ht="14.5" x14ac:dyDescent="0.35">
      <c r="A15" s="35"/>
      <c r="D15" s="35"/>
      <c r="F15" s="201" t="s">
        <v>40</v>
      </c>
    </row>
    <row r="16" spans="1:6" thickBot="1" x14ac:dyDescent="0.4">
      <c r="A16" s="35"/>
      <c r="D16" s="35"/>
      <c r="F16" s="202" t="s">
        <v>41</v>
      </c>
    </row>
    <row r="17" spans="1:6" thickBot="1" x14ac:dyDescent="0.4"/>
    <row r="18" spans="1:6" thickBot="1" x14ac:dyDescent="0.4">
      <c r="F18" s="177" t="s">
        <v>42</v>
      </c>
    </row>
    <row r="19" spans="1:6" thickBot="1" x14ac:dyDescent="0.4">
      <c r="A19" s="36" t="s">
        <v>43</v>
      </c>
      <c r="B19" s="180"/>
      <c r="D19" s="36" t="s">
        <v>44</v>
      </c>
      <c r="F19" s="178" t="s">
        <v>45</v>
      </c>
    </row>
    <row r="20" spans="1:6" thickBot="1" x14ac:dyDescent="0.4">
      <c r="A20" s="35" t="s">
        <v>3</v>
      </c>
      <c r="D20" s="35" t="s">
        <v>46</v>
      </c>
      <c r="F20" s="178" t="s">
        <v>47</v>
      </c>
    </row>
    <row r="21" spans="1:6" thickBot="1" x14ac:dyDescent="0.4">
      <c r="A21" s="35" t="s">
        <v>48</v>
      </c>
      <c r="B21" t="e" vm="10">
        <v>#VALUE!</v>
      </c>
      <c r="D21" s="35" t="s">
        <v>49</v>
      </c>
      <c r="F21" s="178" t="s">
        <v>50</v>
      </c>
    </row>
    <row r="22" spans="1:6" thickBot="1" x14ac:dyDescent="0.4">
      <c r="A22" s="35" t="s">
        <v>51</v>
      </c>
      <c r="B22" t="e" vm="11">
        <v>#VALUE!</v>
      </c>
      <c r="D22" s="35" t="s">
        <v>52</v>
      </c>
      <c r="F22" s="178" t="s">
        <v>53</v>
      </c>
    </row>
    <row r="23" spans="1:6" thickBot="1" x14ac:dyDescent="0.4">
      <c r="A23" s="35" t="s">
        <v>54</v>
      </c>
      <c r="B23" t="e" vm="12">
        <v>#VALUE!</v>
      </c>
      <c r="D23" s="35" t="s">
        <v>55</v>
      </c>
      <c r="F23" s="178" t="s">
        <v>56</v>
      </c>
    </row>
    <row r="24" spans="1:6" thickBot="1" x14ac:dyDescent="0.4">
      <c r="A24" s="35"/>
      <c r="D24" s="35" t="s">
        <v>57</v>
      </c>
      <c r="F24" s="178" t="s">
        <v>25</v>
      </c>
    </row>
    <row r="25" spans="1:6" thickBot="1" x14ac:dyDescent="0.4">
      <c r="A25" s="35" t="s">
        <v>58</v>
      </c>
      <c r="B25" t="e" vm="13">
        <v>#VALUE!</v>
      </c>
      <c r="D25" s="35" t="s">
        <v>59</v>
      </c>
      <c r="F25" s="178" t="s">
        <v>28</v>
      </c>
    </row>
    <row r="26" spans="1:6" thickBot="1" x14ac:dyDescent="0.4">
      <c r="A26" s="35"/>
      <c r="D26" s="35" t="s">
        <v>60</v>
      </c>
      <c r="F26" s="178" t="s">
        <v>31</v>
      </c>
    </row>
    <row r="27" spans="1:6" thickBot="1" x14ac:dyDescent="0.4">
      <c r="A27" s="35" t="s">
        <v>61</v>
      </c>
      <c r="B27" t="e" vm="14">
        <v>#VALUE!</v>
      </c>
      <c r="D27" s="35" t="s">
        <v>62</v>
      </c>
      <c r="F27" s="178" t="s">
        <v>34</v>
      </c>
    </row>
    <row r="28" spans="1:6" thickBot="1" x14ac:dyDescent="0.4">
      <c r="A28" s="35" t="s">
        <v>63</v>
      </c>
      <c r="B28" t="e" vm="15">
        <v>#VALUE!</v>
      </c>
      <c r="D28" s="35" t="s">
        <v>64</v>
      </c>
      <c r="F28" s="178" t="s">
        <v>37</v>
      </c>
    </row>
    <row r="29" spans="1:6" thickBot="1" x14ac:dyDescent="0.4">
      <c r="A29" s="35"/>
      <c r="D29" s="35" t="s">
        <v>65</v>
      </c>
      <c r="F29" s="178" t="s">
        <v>39</v>
      </c>
    </row>
    <row r="30" spans="1:6" thickBot="1" x14ac:dyDescent="0.4">
      <c r="A30" s="35" t="s">
        <v>66</v>
      </c>
      <c r="D30" s="35"/>
      <c r="F30" s="178" t="s">
        <v>40</v>
      </c>
    </row>
    <row r="31" spans="1:6" thickBot="1" x14ac:dyDescent="0.4">
      <c r="A31" s="35" t="s">
        <v>67</v>
      </c>
      <c r="D31" s="35"/>
      <c r="F31" s="178" t="s">
        <v>41</v>
      </c>
    </row>
    <row r="32" spans="1:6" thickBot="1" x14ac:dyDescent="0.4">
      <c r="A32" s="35" t="s">
        <v>68</v>
      </c>
      <c r="D32" s="35"/>
      <c r="F32" s="178"/>
    </row>
    <row r="33" spans="1:6" thickBot="1" x14ac:dyDescent="0.4">
      <c r="A33" s="35" t="s">
        <v>69</v>
      </c>
      <c r="D33" s="35"/>
    </row>
    <row r="34" spans="1:6" thickBot="1" x14ac:dyDescent="0.4">
      <c r="A34" s="35" t="s">
        <v>70</v>
      </c>
      <c r="D34" s="35"/>
      <c r="F34" s="198" t="s">
        <v>71</v>
      </c>
    </row>
    <row r="35" spans="1:6" ht="14.5" x14ac:dyDescent="0.35">
      <c r="A35" s="35" t="s">
        <v>72</v>
      </c>
      <c r="D35" s="35"/>
      <c r="F35" s="199" t="s">
        <v>73</v>
      </c>
    </row>
    <row r="36" spans="1:6" ht="14.5" x14ac:dyDescent="0.35">
      <c r="A36" s="35" t="s">
        <v>74</v>
      </c>
      <c r="D36" s="35"/>
      <c r="F36" s="200" t="s">
        <v>75</v>
      </c>
    </row>
    <row r="37" spans="1:6" ht="14.5" x14ac:dyDescent="0.35">
      <c r="A37" s="35" t="s">
        <v>76</v>
      </c>
      <c r="D37" s="35"/>
      <c r="F37" s="200" t="s">
        <v>77</v>
      </c>
    </row>
    <row r="38" spans="1:6" ht="14.5" x14ac:dyDescent="0.35">
      <c r="A38" s="35" t="s">
        <v>78</v>
      </c>
      <c r="D38" s="35"/>
      <c r="F38" s="200" t="s">
        <v>79</v>
      </c>
    </row>
    <row r="39" spans="1:6" ht="14.5" x14ac:dyDescent="0.35">
      <c r="A39" s="35" t="s">
        <v>80</v>
      </c>
      <c r="D39" s="35"/>
      <c r="F39" s="200" t="s">
        <v>81</v>
      </c>
    </row>
    <row r="40" spans="1:6" ht="14.5" x14ac:dyDescent="0.35">
      <c r="A40" s="35" t="s">
        <v>82</v>
      </c>
      <c r="D40" s="35"/>
      <c r="F40" s="200" t="s">
        <v>25</v>
      </c>
    </row>
    <row r="41" spans="1:6" ht="14.5" x14ac:dyDescent="0.35">
      <c r="A41" s="35" t="s">
        <v>83</v>
      </c>
      <c r="D41" s="35"/>
      <c r="F41" s="200" t="s">
        <v>28</v>
      </c>
    </row>
    <row r="42" spans="1:6" ht="14.5" x14ac:dyDescent="0.35">
      <c r="A42" s="35"/>
      <c r="D42" s="35"/>
      <c r="F42" s="200" t="s">
        <v>31</v>
      </c>
    </row>
    <row r="43" spans="1:6" ht="14.5" x14ac:dyDescent="0.35">
      <c r="A43" s="35"/>
      <c r="D43" s="35"/>
      <c r="F43" s="200" t="s">
        <v>34</v>
      </c>
    </row>
    <row r="44" spans="1:6" ht="14.5" x14ac:dyDescent="0.35">
      <c r="A44" s="35"/>
      <c r="D44" s="35"/>
      <c r="F44" s="200" t="s">
        <v>37</v>
      </c>
    </row>
    <row r="45" spans="1:6" ht="14.5" x14ac:dyDescent="0.35">
      <c r="A45" s="35"/>
      <c r="F45" s="200" t="s">
        <v>39</v>
      </c>
    </row>
    <row r="46" spans="1:6" ht="14.5" x14ac:dyDescent="0.35">
      <c r="A46" s="35"/>
      <c r="F46" s="200" t="s">
        <v>40</v>
      </c>
    </row>
    <row r="47" spans="1:6" ht="14.5" x14ac:dyDescent="0.35">
      <c r="A47" s="35"/>
      <c r="F47" s="201" t="s">
        <v>41</v>
      </c>
    </row>
    <row r="48" spans="1:6" thickBot="1" x14ac:dyDescent="0.4">
      <c r="A48" s="35"/>
      <c r="F48" s="202"/>
    </row>
    <row r="49" spans="1:6" thickBot="1" x14ac:dyDescent="0.4">
      <c r="A49" s="35"/>
    </row>
    <row r="50" spans="1:6" ht="14.5" x14ac:dyDescent="0.35">
      <c r="A50" s="35"/>
      <c r="D50" s="180" t="s">
        <v>84</v>
      </c>
      <c r="F50" s="198" t="s">
        <v>85</v>
      </c>
    </row>
    <row r="51" spans="1:6" thickBot="1" x14ac:dyDescent="0.4">
      <c r="A51" s="35"/>
      <c r="D51" s="178" t="s">
        <v>86</v>
      </c>
      <c r="F51" s="200" t="s">
        <v>25</v>
      </c>
    </row>
    <row r="52" spans="1:6" ht="14.5" x14ac:dyDescent="0.35">
      <c r="A52" s="35"/>
      <c r="D52" s="179" t="s">
        <v>87</v>
      </c>
      <c r="F52" s="200" t="s">
        <v>28</v>
      </c>
    </row>
    <row r="53" spans="1:6" ht="14.5" x14ac:dyDescent="0.35">
      <c r="A53" s="35"/>
      <c r="D53" s="35"/>
      <c r="F53" s="200" t="s">
        <v>31</v>
      </c>
    </row>
    <row r="54" spans="1:6" ht="14.5" x14ac:dyDescent="0.35">
      <c r="A54" s="176"/>
      <c r="B54" s="1"/>
      <c r="D54" s="35"/>
      <c r="F54" s="200" t="s">
        <v>34</v>
      </c>
    </row>
    <row r="55" spans="1:6" ht="14.5" x14ac:dyDescent="0.35">
      <c r="D55" s="35"/>
      <c r="F55" s="200" t="s">
        <v>37</v>
      </c>
    </row>
    <row r="56" spans="1:6" ht="14.5" x14ac:dyDescent="0.35">
      <c r="A56" s="36" t="s">
        <v>88</v>
      </c>
      <c r="B56" s="180"/>
      <c r="D56" s="35"/>
      <c r="F56" s="200" t="s">
        <v>39</v>
      </c>
    </row>
    <row r="57" spans="1:6" ht="14.5" x14ac:dyDescent="0.35">
      <c r="A57" s="204" t="s">
        <v>3</v>
      </c>
      <c r="B57" s="203"/>
      <c r="D57" s="35"/>
      <c r="F57" s="200" t="s">
        <v>40</v>
      </c>
    </row>
    <row r="58" spans="1:6" ht="35.25" customHeight="1" x14ac:dyDescent="0.35">
      <c r="A58" s="287" t="s">
        <v>89</v>
      </c>
      <c r="B58" s="288" t="e" vm="16">
        <v>#VALUE!</v>
      </c>
      <c r="D58" s="35"/>
      <c r="F58" s="201" t="s">
        <v>41</v>
      </c>
    </row>
    <row r="59" spans="1:6" ht="15.5" x14ac:dyDescent="0.35">
      <c r="A59" s="287" t="s">
        <v>90</v>
      </c>
      <c r="B59" s="288" t="e" vm="16">
        <v>#VALUE!</v>
      </c>
      <c r="D59" s="35"/>
      <c r="F59" s="201"/>
    </row>
    <row r="60" spans="1:6" ht="15.5" x14ac:dyDescent="0.35">
      <c r="A60" s="287" t="s">
        <v>91</v>
      </c>
      <c r="B60" s="288" t="e" vm="17">
        <v>#VALUE!</v>
      </c>
      <c r="D60" s="35"/>
      <c r="F60" s="200"/>
    </row>
    <row r="61" spans="1:6" ht="15.5" x14ac:dyDescent="0.35">
      <c r="A61" s="287" t="s">
        <v>92</v>
      </c>
      <c r="B61" s="288"/>
      <c r="D61" s="35"/>
      <c r="F61" s="200"/>
    </row>
    <row r="62" spans="1:6" ht="15.5" x14ac:dyDescent="0.35">
      <c r="A62" s="287" t="s">
        <v>93</v>
      </c>
      <c r="B62" s="288" t="e" vm="18">
        <v>#VALUE!</v>
      </c>
      <c r="D62" s="35"/>
      <c r="F62" s="200"/>
    </row>
    <row r="63" spans="1:6" ht="15.5" x14ac:dyDescent="0.35">
      <c r="A63" s="287" t="s">
        <v>94</v>
      </c>
      <c r="B63" s="288" t="e" vm="19">
        <v>#VALUE!</v>
      </c>
      <c r="D63" s="35"/>
      <c r="F63" s="201"/>
    </row>
    <row r="64" spans="1:6" ht="15.5" x14ac:dyDescent="0.35">
      <c r="A64" s="287" t="s">
        <v>95</v>
      </c>
      <c r="B64" s="288" t="e" vm="20">
        <v>#VALUE!</v>
      </c>
      <c r="D64" s="35"/>
      <c r="F64" s="201"/>
    </row>
    <row r="65" spans="1:6" ht="16" thickBot="1" x14ac:dyDescent="0.4">
      <c r="A65" s="287" t="s">
        <v>96</v>
      </c>
      <c r="B65" s="288"/>
      <c r="D65" s="35"/>
      <c r="F65" s="202"/>
    </row>
    <row r="66" spans="1:6" ht="16" thickBot="1" x14ac:dyDescent="0.4">
      <c r="A66" s="287" t="s">
        <v>97</v>
      </c>
      <c r="B66" s="288"/>
    </row>
    <row r="67" spans="1:6" ht="16" thickBot="1" x14ac:dyDescent="0.4">
      <c r="A67" s="287" t="s">
        <v>98</v>
      </c>
      <c r="B67" s="288"/>
      <c r="D67" s="36" t="s">
        <v>99</v>
      </c>
      <c r="F67" s="198" t="s">
        <v>100</v>
      </c>
    </row>
    <row r="68" spans="1:6" ht="15.5" x14ac:dyDescent="0.35">
      <c r="A68" s="287" t="s">
        <v>101</v>
      </c>
      <c r="B68" s="288"/>
      <c r="D68" s="35" t="s">
        <v>102</v>
      </c>
      <c r="F68" s="199" t="s">
        <v>31</v>
      </c>
    </row>
    <row r="69" spans="1:6" ht="15.5" x14ac:dyDescent="0.35">
      <c r="A69" s="287" t="s">
        <v>103</v>
      </c>
      <c r="B69" s="288"/>
      <c r="D69" s="35" t="s">
        <v>104</v>
      </c>
      <c r="F69" s="200" t="s">
        <v>34</v>
      </c>
    </row>
    <row r="70" spans="1:6" ht="15.5" x14ac:dyDescent="0.35">
      <c r="A70" s="287" t="s">
        <v>105</v>
      </c>
      <c r="B70" s="288"/>
      <c r="D70" s="35" t="s">
        <v>106</v>
      </c>
      <c r="F70" s="200" t="s">
        <v>37</v>
      </c>
    </row>
    <row r="71" spans="1:6" ht="15.5" x14ac:dyDescent="0.35">
      <c r="A71" s="287" t="s">
        <v>107</v>
      </c>
      <c r="B71" s="288"/>
      <c r="D71" s="35"/>
      <c r="F71" s="200" t="s">
        <v>39</v>
      </c>
    </row>
    <row r="72" spans="1:6" ht="15.5" x14ac:dyDescent="0.35">
      <c r="A72" s="287" t="s">
        <v>108</v>
      </c>
      <c r="B72" s="288" t="e" vm="21">
        <v>#VALUE!</v>
      </c>
      <c r="D72" s="35"/>
      <c r="F72" s="201" t="s">
        <v>40</v>
      </c>
    </row>
    <row r="73" spans="1:6" ht="15.5" x14ac:dyDescent="0.35">
      <c r="A73" s="287" t="s">
        <v>109</v>
      </c>
      <c r="B73" s="288"/>
      <c r="D73" s="35"/>
      <c r="F73" s="201" t="s">
        <v>41</v>
      </c>
    </row>
    <row r="74" spans="1:6" ht="15.5" x14ac:dyDescent="0.35">
      <c r="A74" s="287" t="s">
        <v>110</v>
      </c>
      <c r="B74" s="288" t="e" vm="22">
        <v>#VALUE!</v>
      </c>
      <c r="F74" s="200"/>
    </row>
    <row r="75" spans="1:6" ht="14.5" x14ac:dyDescent="0.35">
      <c r="A75" s="188" t="s">
        <v>111</v>
      </c>
      <c r="B75" s="188"/>
      <c r="D75" s="36" t="s">
        <v>112</v>
      </c>
      <c r="F75" s="200"/>
    </row>
    <row r="76" spans="1:6" ht="14.5" x14ac:dyDescent="0.35">
      <c r="A76" s="35" t="s">
        <v>113</v>
      </c>
      <c r="B76" t="e" vm="23">
        <v>#VALUE!</v>
      </c>
      <c r="D76" s="35"/>
      <c r="F76" s="200"/>
    </row>
    <row r="77" spans="1:6" ht="15.5" x14ac:dyDescent="0.35">
      <c r="A77" s="287" t="s">
        <v>114</v>
      </c>
      <c r="B77" s="288" t="e" vm="24">
        <v>#VALUE!</v>
      </c>
      <c r="D77" s="35"/>
      <c r="F77" s="200"/>
    </row>
    <row r="78" spans="1:6" ht="15.5" x14ac:dyDescent="0.35">
      <c r="A78" s="287" t="s">
        <v>115</v>
      </c>
      <c r="B78" s="288" t="e" vm="25">
        <v>#VALUE!</v>
      </c>
      <c r="D78" s="35"/>
      <c r="F78" s="201"/>
    </row>
    <row r="79" spans="1:6" ht="15.5" x14ac:dyDescent="0.35">
      <c r="A79" s="287" t="s">
        <v>116</v>
      </c>
      <c r="B79" s="288" t="e" vm="26">
        <v>#VALUE!</v>
      </c>
      <c r="D79" s="35"/>
      <c r="F79" s="201"/>
    </row>
    <row r="80" spans="1:6" thickBot="1" x14ac:dyDescent="0.4">
      <c r="A80" s="35"/>
      <c r="D80" s="35"/>
      <c r="F80" s="202"/>
    </row>
    <row r="81" spans="1:4" ht="14.5" x14ac:dyDescent="0.35">
      <c r="A81" s="35" t="s">
        <v>117</v>
      </c>
      <c r="B81" t="e" vm="27">
        <v>#VALUE!</v>
      </c>
      <c r="D81" s="35"/>
    </row>
    <row r="82" spans="1:4" ht="14.5" x14ac:dyDescent="0.35">
      <c r="A82" s="35" t="s">
        <v>118</v>
      </c>
      <c r="B82" t="e" vm="28">
        <v>#VALUE!</v>
      </c>
    </row>
    <row r="83" spans="1:4" ht="15" customHeight="1" x14ac:dyDescent="0.35">
      <c r="A83" s="35" t="s">
        <v>119</v>
      </c>
      <c r="B83" t="e" vm="29">
        <v>#VALUE!</v>
      </c>
    </row>
    <row r="84" spans="1:4" ht="15" customHeight="1" x14ac:dyDescent="0.35">
      <c r="A84" s="35" t="s">
        <v>120</v>
      </c>
      <c r="B84" t="e" vm="30">
        <v>#VALUE!</v>
      </c>
    </row>
    <row r="85" spans="1:4" ht="15" customHeight="1" x14ac:dyDescent="0.35">
      <c r="A85" s="35" t="s">
        <v>121</v>
      </c>
      <c r="B85" t="e" vm="31">
        <v>#VALUE!</v>
      </c>
    </row>
    <row r="86" spans="1:4" ht="15" customHeight="1" x14ac:dyDescent="0.35">
      <c r="A86" s="35" t="s">
        <v>122</v>
      </c>
      <c r="B86" t="e" vm="32">
        <v>#VALUE!</v>
      </c>
    </row>
    <row r="87" spans="1:4" ht="15" customHeight="1" x14ac:dyDescent="0.35">
      <c r="A87" s="35" t="s">
        <v>123</v>
      </c>
      <c r="B87" t="e" vm="33">
        <v>#VALUE!</v>
      </c>
    </row>
    <row r="88" spans="1:4" ht="15" customHeight="1" x14ac:dyDescent="0.35">
      <c r="A88" s="35" t="s">
        <v>124</v>
      </c>
      <c r="B88" t="e" vm="34">
        <v>#VALUE!</v>
      </c>
    </row>
    <row r="89" spans="1:4" ht="15" customHeight="1" x14ac:dyDescent="0.35">
      <c r="A89" s="35" t="s">
        <v>125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126</v>
      </c>
      <c r="B98" s="197" t="s">
        <v>126</v>
      </c>
    </row>
    <row r="99" spans="1:2" ht="15" customHeight="1" x14ac:dyDescent="0.35">
      <c r="A99" s="204" t="s">
        <v>52</v>
      </c>
    </row>
    <row r="100" spans="1:2" ht="15" customHeight="1" x14ac:dyDescent="0.35">
      <c r="A100" s="35" t="s">
        <v>127</v>
      </c>
      <c r="B100" t="e" vm="36">
        <v>#VALUE!</v>
      </c>
    </row>
    <row r="101" spans="1:2" ht="15" customHeight="1" x14ac:dyDescent="0.35">
      <c r="A101" s="35" t="s">
        <v>128</v>
      </c>
      <c r="B101" t="e" vm="37">
        <v>#VALUE!</v>
      </c>
    </row>
    <row r="102" spans="1:2" ht="15" customHeight="1" x14ac:dyDescent="0.35">
      <c r="A102" s="35" t="s">
        <v>129</v>
      </c>
      <c r="B102" t="e" vm="38">
        <v>#VALUE!</v>
      </c>
    </row>
    <row r="103" spans="1:2" ht="15" customHeight="1" x14ac:dyDescent="0.35">
      <c r="A103" s="35" t="s">
        <v>130</v>
      </c>
      <c r="B103" t="e" vm="39">
        <v>#VALUE!</v>
      </c>
    </row>
    <row r="104" spans="1:2" ht="15" customHeight="1" x14ac:dyDescent="0.35">
      <c r="A104" s="35" t="s">
        <v>131</v>
      </c>
      <c r="B104" t="e" vm="40">
        <v>#VALUE!</v>
      </c>
    </row>
    <row r="105" spans="1:2" ht="15" customHeight="1" x14ac:dyDescent="0.35">
      <c r="A105" s="35" t="s">
        <v>132</v>
      </c>
      <c r="B105" t="e" vm="41">
        <v>#VALUE!</v>
      </c>
    </row>
    <row r="106" spans="1:2" ht="15" customHeight="1" x14ac:dyDescent="0.35">
      <c r="A106" s="35" t="s">
        <v>133</v>
      </c>
      <c r="B106" t="e" vm="42">
        <v>#VALUE!</v>
      </c>
    </row>
    <row r="107" spans="1:2" ht="15" customHeight="1" x14ac:dyDescent="0.35">
      <c r="A107" s="35" t="s">
        <v>134</v>
      </c>
      <c r="B107" t="e" vm="43">
        <v>#VALUE!</v>
      </c>
    </row>
    <row r="108" spans="1:2" ht="15" customHeight="1" x14ac:dyDescent="0.35">
      <c r="A108" s="35" t="s">
        <v>135</v>
      </c>
      <c r="B108" t="e" vm="44">
        <v>#VALUE!</v>
      </c>
    </row>
    <row r="109" spans="1:2" ht="15" customHeight="1" x14ac:dyDescent="0.35">
      <c r="A109" s="35" t="s">
        <v>136</v>
      </c>
      <c r="B109" t="e" vm="45">
        <v>#VALUE!</v>
      </c>
    </row>
    <row r="110" spans="1:2" ht="15" customHeight="1" x14ac:dyDescent="0.35">
      <c r="A110" s="35" t="s">
        <v>137</v>
      </c>
      <c r="B110" t="e" vm="46">
        <v>#VALUE!</v>
      </c>
    </row>
    <row r="111" spans="1:2" ht="15" customHeight="1" x14ac:dyDescent="0.35">
      <c r="A111" s="35" t="s">
        <v>138</v>
      </c>
      <c r="B111" t="e" vm="47">
        <v>#VALUE!</v>
      </c>
    </row>
    <row r="112" spans="1:2" ht="15" customHeight="1" x14ac:dyDescent="0.35">
      <c r="A112" s="35" t="s">
        <v>139</v>
      </c>
      <c r="B112" t="e" vm="48">
        <v>#VALUE!</v>
      </c>
    </row>
    <row r="113" spans="1:2" ht="15" customHeight="1" x14ac:dyDescent="0.35">
      <c r="A113" s="35" t="s">
        <v>140</v>
      </c>
      <c r="B113" t="e" vm="49">
        <v>#VALUE!</v>
      </c>
    </row>
    <row r="114" spans="1:2" ht="15" customHeight="1" x14ac:dyDescent="0.35">
      <c r="A114" s="35" t="s">
        <v>141</v>
      </c>
      <c r="B114" t="e" vm="50">
        <v>#VALUE!</v>
      </c>
    </row>
    <row r="115" spans="1:2" ht="15" customHeight="1" x14ac:dyDescent="0.35">
      <c r="A115" s="35" t="s">
        <v>142</v>
      </c>
      <c r="B115" t="e" vm="51">
        <v>#VALUE!</v>
      </c>
    </row>
    <row r="116" spans="1:2" ht="15" customHeight="1" x14ac:dyDescent="0.35">
      <c r="A116" s="35" t="s">
        <v>143</v>
      </c>
      <c r="B116" t="e" vm="52">
        <v>#VALUE!</v>
      </c>
    </row>
    <row r="117" spans="1:2" ht="15" customHeight="1" x14ac:dyDescent="0.35">
      <c r="A117" s="35" t="s">
        <v>144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145</v>
      </c>
    </row>
    <row r="120" spans="1:2" ht="15" customHeight="1" x14ac:dyDescent="0.35">
      <c r="A120" s="35"/>
    </row>
    <row r="121" spans="1:2" ht="15" customHeight="1" x14ac:dyDescent="0.35">
      <c r="A121" s="35" t="s">
        <v>146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2" zoomScaleNormal="100" zoomScaleSheetLayoutView="100" workbookViewId="0">
      <selection activeCell="A11" sqref="A11:K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8"/>
      <c r="B1" s="298"/>
      <c r="C1" s="302" t="s">
        <v>332</v>
      </c>
      <c r="D1" s="303"/>
      <c r="E1" s="303"/>
      <c r="F1" s="303"/>
      <c r="G1" s="303"/>
      <c r="H1" s="303"/>
      <c r="I1" s="303"/>
      <c r="J1" s="303"/>
      <c r="K1" s="303"/>
    </row>
    <row r="2" spans="1:11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</row>
    <row r="3" spans="1:11" s="1" customFormat="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432" t="str">
        <f>'DESIGN FRONT SHEET'!E3</f>
        <v>UNAVAILABLE</v>
      </c>
      <c r="G3" s="434"/>
      <c r="H3" s="434"/>
      <c r="I3" s="158" t="s">
        <v>152</v>
      </c>
      <c r="J3" s="434" t="str">
        <f>'DESIGN FRONT SHEET'!G3</f>
        <v>FRAN</v>
      </c>
      <c r="K3" s="434"/>
    </row>
    <row r="4" spans="1:11" s="1" customFormat="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432" t="str">
        <f>'DESIGN FRONT SHEET'!E4</f>
        <v>VIETNAM</v>
      </c>
      <c r="G4" s="434"/>
      <c r="H4" s="434"/>
      <c r="I4" s="158" t="s">
        <v>158</v>
      </c>
      <c r="J4" s="434" t="str">
        <f>'DESIGN FRONT SHEET'!G4</f>
        <v>CHARLOTTE</v>
      </c>
      <c r="K4" s="434"/>
    </row>
    <row r="5" spans="1:11" s="1" customFormat="1" ht="13.75" customHeight="1" x14ac:dyDescent="0.2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162</v>
      </c>
      <c r="F5" s="432" t="str">
        <f>'DESIGN FRONT SHEET'!E5</f>
        <v>AIME LEON DORE - FACTORY REF</v>
      </c>
      <c r="G5" s="434"/>
      <c r="H5" s="434"/>
      <c r="I5" s="158" t="s">
        <v>311</v>
      </c>
      <c r="J5" s="400"/>
      <c r="K5" s="400"/>
    </row>
    <row r="6" spans="1:11" ht="13.75" customHeight="1" x14ac:dyDescent="0.35">
      <c r="A6" s="435" t="s">
        <v>333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</row>
    <row r="7" spans="1:11" ht="13.75" customHeight="1" x14ac:dyDescent="0.35">
      <c r="A7" s="427" t="s">
        <v>313</v>
      </c>
      <c r="B7" s="427"/>
      <c r="C7" s="436"/>
      <c r="D7" s="436"/>
      <c r="E7" s="436"/>
      <c r="F7" s="436"/>
      <c r="G7" s="436"/>
      <c r="H7" s="436"/>
      <c r="I7" s="436"/>
      <c r="J7" s="436"/>
      <c r="K7" s="436"/>
    </row>
    <row r="8" spans="1:11" ht="13.75" customHeight="1" x14ac:dyDescent="0.35">
      <c r="A8" s="427" t="s">
        <v>314</v>
      </c>
      <c r="B8" s="427"/>
      <c r="C8" s="428"/>
      <c r="D8" s="428"/>
      <c r="E8" s="428"/>
      <c r="F8" s="428"/>
      <c r="G8" s="428"/>
      <c r="H8" s="428"/>
      <c r="I8" s="428"/>
      <c r="J8" s="428"/>
      <c r="K8" s="428"/>
    </row>
    <row r="9" spans="1:11" ht="13.75" customHeight="1" x14ac:dyDescent="0.35">
      <c r="A9" s="427" t="s">
        <v>315</v>
      </c>
      <c r="B9" s="427"/>
      <c r="C9" s="428"/>
      <c r="D9" s="428"/>
      <c r="E9" s="428"/>
      <c r="F9" s="428"/>
      <c r="G9" s="428"/>
      <c r="H9" s="428"/>
      <c r="I9" s="428"/>
      <c r="J9" s="428"/>
      <c r="K9" s="428"/>
    </row>
    <row r="10" spans="1:11" ht="13.75" customHeight="1" x14ac:dyDescent="0.35">
      <c r="A10" s="427" t="s">
        <v>317</v>
      </c>
      <c r="B10" s="427"/>
      <c r="C10" s="428"/>
      <c r="D10" s="428"/>
      <c r="E10" s="428"/>
      <c r="F10" s="428"/>
      <c r="G10" s="428"/>
      <c r="H10" s="428"/>
      <c r="I10" s="428"/>
      <c r="J10" s="428"/>
      <c r="K10" s="428"/>
    </row>
    <row r="11" spans="1:11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</row>
    <row r="12" spans="1:11" x14ac:dyDescent="0.35">
      <c r="A12" s="429"/>
      <c r="B12" s="430"/>
      <c r="C12" s="430"/>
      <c r="D12" s="430"/>
      <c r="E12" s="430"/>
      <c r="F12" s="430"/>
      <c r="G12" s="430"/>
      <c r="H12" s="430"/>
      <c r="I12" s="430"/>
      <c r="J12" s="430"/>
      <c r="K12" s="431"/>
    </row>
    <row r="13" spans="1:11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0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0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0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0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0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0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0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0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0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0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0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0"/>
      <c r="B53" s="421"/>
      <c r="C53" s="421"/>
      <c r="D53" s="421"/>
      <c r="E53" s="421"/>
      <c r="F53" s="421"/>
      <c r="G53" s="421"/>
      <c r="H53" s="421"/>
      <c r="I53" s="421"/>
      <c r="J53" s="421"/>
      <c r="K53" s="422"/>
    </row>
    <row r="54" spans="1:11" x14ac:dyDescent="0.35">
      <c r="A54" s="420"/>
      <c r="B54" s="421"/>
      <c r="C54" s="421"/>
      <c r="D54" s="421"/>
      <c r="E54" s="421"/>
      <c r="F54" s="421"/>
      <c r="G54" s="421"/>
      <c r="H54" s="421"/>
      <c r="I54" s="421"/>
      <c r="J54" s="421"/>
      <c r="K54" s="422"/>
    </row>
    <row r="55" spans="1:11" x14ac:dyDescent="0.35">
      <c r="A55" s="420"/>
      <c r="B55" s="421"/>
      <c r="C55" s="421"/>
      <c r="D55" s="421"/>
      <c r="E55" s="421"/>
      <c r="F55" s="421"/>
      <c r="G55" s="421"/>
      <c r="H55" s="421"/>
      <c r="I55" s="421"/>
      <c r="J55" s="421"/>
      <c r="K55" s="422"/>
    </row>
    <row r="56" spans="1:11" x14ac:dyDescent="0.35">
      <c r="A56" s="420"/>
      <c r="B56" s="421"/>
      <c r="C56" s="421"/>
      <c r="D56" s="421"/>
      <c r="E56" s="421"/>
      <c r="F56" s="421"/>
      <c r="G56" s="421"/>
      <c r="H56" s="421"/>
      <c r="I56" s="421"/>
      <c r="J56" s="421"/>
      <c r="K56" s="422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0"/>
      <c r="B69" s="421"/>
      <c r="C69" s="421"/>
      <c r="D69" s="421"/>
      <c r="E69" s="421"/>
      <c r="F69" s="421"/>
      <c r="G69" s="421"/>
      <c r="H69" s="421"/>
      <c r="I69" s="421"/>
      <c r="J69" s="421"/>
      <c r="K69" s="422"/>
    </row>
    <row r="70" spans="1:11" x14ac:dyDescent="0.35">
      <c r="A70" s="420"/>
      <c r="B70" s="421"/>
      <c r="C70" s="421"/>
      <c r="D70" s="421"/>
      <c r="E70" s="421"/>
      <c r="F70" s="421"/>
      <c r="G70" s="421"/>
      <c r="H70" s="421"/>
      <c r="I70" s="421"/>
      <c r="J70" s="421"/>
      <c r="K70" s="422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4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61"/>
      <c r="B1" s="461"/>
      <c r="C1" s="302" t="s">
        <v>334</v>
      </c>
      <c r="D1" s="303"/>
      <c r="E1" s="303"/>
      <c r="F1" s="303"/>
      <c r="G1" s="303"/>
      <c r="H1" s="303"/>
      <c r="I1" s="303"/>
      <c r="J1" s="303"/>
      <c r="K1" s="303"/>
      <c r="L1" s="303"/>
    </row>
    <row r="2" spans="1:12" ht="13.75" customHeight="1" x14ac:dyDescent="0.25">
      <c r="A2" s="461"/>
      <c r="B2" s="461"/>
      <c r="C2" s="304"/>
      <c r="D2" s="305"/>
      <c r="E2" s="305"/>
      <c r="F2" s="305"/>
      <c r="G2" s="305"/>
      <c r="H2" s="305"/>
      <c r="I2" s="305"/>
      <c r="J2" s="305"/>
      <c r="K2" s="305"/>
      <c r="L2" s="305"/>
    </row>
    <row r="3" spans="1:12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312" t="str">
        <f>'DESIGN FRONT SHEET'!G3</f>
        <v>FRAN</v>
      </c>
      <c r="K3" s="312"/>
      <c r="L3" s="313"/>
    </row>
    <row r="4" spans="1:12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312" t="str">
        <f>'DESIGN FRONT SHEET'!G4</f>
        <v>CHARLOTTE</v>
      </c>
      <c r="K4" s="312"/>
      <c r="L4" s="313"/>
    </row>
    <row r="5" spans="1:12" ht="13.75" customHeight="1" x14ac:dyDescent="0.25">
      <c r="A5" s="394" t="s">
        <v>160</v>
      </c>
      <c r="B5" s="394"/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164</v>
      </c>
      <c r="J5" s="400"/>
      <c r="K5" s="400"/>
      <c r="L5" s="401"/>
    </row>
    <row r="6" spans="1:12" ht="13.75" customHeight="1" x14ac:dyDescent="0.25">
      <c r="A6" s="462" t="s">
        <v>335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3"/>
    </row>
    <row r="7" spans="1:12" s="141" customFormat="1" ht="27" customHeight="1" x14ac:dyDescent="0.35">
      <c r="A7" s="139" t="s">
        <v>270</v>
      </c>
      <c r="B7" s="460" t="s">
        <v>175</v>
      </c>
      <c r="C7" s="460"/>
      <c r="D7" s="460"/>
      <c r="E7" s="138" t="s">
        <v>176</v>
      </c>
      <c r="F7" s="139" t="s">
        <v>71</v>
      </c>
      <c r="G7" s="139" t="s">
        <v>178</v>
      </c>
      <c r="H7" s="136" t="s">
        <v>179</v>
      </c>
      <c r="I7" s="458" t="s">
        <v>180</v>
      </c>
      <c r="J7" s="459"/>
      <c r="K7" s="459"/>
      <c r="L7" s="459"/>
    </row>
    <row r="8" spans="1:12" ht="13.5" customHeight="1" x14ac:dyDescent="0.35">
      <c r="A8" s="155" t="str">
        <f>'PROTO SPEC'!A8</f>
        <v>H2</v>
      </c>
      <c r="B8" s="324" t="str">
        <f>'PROTO SPEC'!B8</f>
        <v>1. Front length - SNP to bottom hem edge</v>
      </c>
      <c r="C8" s="325"/>
      <c r="D8" s="325"/>
      <c r="E8" s="33">
        <f>'PP1 SPEC'!I8</f>
        <v>0</v>
      </c>
      <c r="F8" s="3"/>
      <c r="G8" s="34">
        <f t="shared" ref="G8:G37" si="0">F8+(-E8)</f>
        <v>0</v>
      </c>
      <c r="H8" s="31"/>
      <c r="I8" s="339"/>
      <c r="J8" s="340"/>
      <c r="K8" s="340"/>
      <c r="L8" s="341"/>
    </row>
    <row r="9" spans="1:12" ht="12.75" customHeight="1" x14ac:dyDescent="0.35">
      <c r="A9" s="155" t="str">
        <f>'PROTO SPEC'!A9</f>
        <v>H3</v>
      </c>
      <c r="B9" s="324" t="str">
        <f>'PROTO SPEC'!B9</f>
        <v>2. Front length - HSP to bottom hem edge</v>
      </c>
      <c r="C9" s="325"/>
      <c r="D9" s="325"/>
      <c r="E9" s="33">
        <f>'PP1 SPEC'!I9</f>
        <v>0</v>
      </c>
      <c r="F9" s="2"/>
      <c r="G9" s="34">
        <f t="shared" si="0"/>
        <v>0</v>
      </c>
      <c r="H9" s="31"/>
      <c r="I9" s="327"/>
      <c r="J9" s="328"/>
      <c r="K9" s="328"/>
      <c r="L9" s="329"/>
    </row>
    <row r="10" spans="1:12" ht="12.75" customHeight="1" x14ac:dyDescent="0.35">
      <c r="A10" s="155">
        <f>'PROTO SPEC'!A10</f>
        <v>0</v>
      </c>
      <c r="B10" s="324" t="str">
        <f>'PROTO SPEC'!B10</f>
        <v>3. Back length - HSP to bottom hem edge</v>
      </c>
      <c r="C10" s="325"/>
      <c r="D10" s="325"/>
      <c r="E10" s="33">
        <f>'PP1 SPEC'!I10</f>
        <v>0</v>
      </c>
      <c r="F10" s="3"/>
      <c r="G10" s="34">
        <f t="shared" si="0"/>
        <v>0</v>
      </c>
      <c r="H10" s="31"/>
      <c r="I10" s="339"/>
      <c r="J10" s="340"/>
      <c r="K10" s="340"/>
      <c r="L10" s="341"/>
    </row>
    <row r="11" spans="1:12" ht="12.75" customHeight="1" x14ac:dyDescent="0.35">
      <c r="A11" s="155">
        <f>'PROTO SPEC'!A11</f>
        <v>0</v>
      </c>
      <c r="B11" s="324" t="str">
        <f>'PROTO SPEC'!B11</f>
        <v>4. Chest - measured 2.5cm down from underarm</v>
      </c>
      <c r="C11" s="325"/>
      <c r="D11" s="325"/>
      <c r="E11" s="33">
        <f>'PP1 SPEC'!I11</f>
        <v>0</v>
      </c>
      <c r="F11" s="2"/>
      <c r="G11" s="34">
        <f t="shared" si="0"/>
        <v>0</v>
      </c>
      <c r="H11" s="31"/>
      <c r="I11" s="327"/>
      <c r="J11" s="328"/>
      <c r="K11" s="328"/>
      <c r="L11" s="329"/>
    </row>
    <row r="12" spans="1:12" ht="12.75" customHeight="1" x14ac:dyDescent="0.35">
      <c r="A12" s="155">
        <f>'PROTO SPEC'!A12</f>
        <v>0</v>
      </c>
      <c r="B12" s="324" t="str">
        <f>'PROTO SPEC'!B12</f>
        <v>5. Waist position - below HSP</v>
      </c>
      <c r="C12" s="325"/>
      <c r="D12" s="325"/>
      <c r="E12" s="33">
        <f>'PP1 SPEC'!I12</f>
        <v>0</v>
      </c>
      <c r="F12" s="2"/>
      <c r="G12" s="34">
        <f t="shared" si="0"/>
        <v>0</v>
      </c>
      <c r="H12" s="31"/>
      <c r="I12" s="327"/>
      <c r="J12" s="328"/>
      <c r="K12" s="328"/>
      <c r="L12" s="329"/>
    </row>
    <row r="13" spans="1:12" ht="12.75" customHeight="1" x14ac:dyDescent="0.35">
      <c r="A13" s="155">
        <f>'PROTO SPEC'!A13</f>
        <v>0</v>
      </c>
      <c r="B13" s="324" t="str">
        <f>'PROTO SPEC'!B13</f>
        <v>6. Waist width</v>
      </c>
      <c r="C13" s="325"/>
      <c r="D13" s="325"/>
      <c r="E13" s="33">
        <f>'PP1 SPEC'!I13</f>
        <v>0</v>
      </c>
      <c r="F13" s="3"/>
      <c r="G13" s="34">
        <f t="shared" si="0"/>
        <v>0</v>
      </c>
      <c r="H13" s="31"/>
      <c r="I13" s="327"/>
      <c r="J13" s="328"/>
      <c r="K13" s="328"/>
      <c r="L13" s="329"/>
    </row>
    <row r="14" spans="1:12" ht="12.75" customHeight="1" x14ac:dyDescent="0.35">
      <c r="A14" s="155">
        <f>'PROTO SPEC'!A14</f>
        <v>0</v>
      </c>
      <c r="B14" s="324" t="str">
        <f>'PROTO SPEC'!B14</f>
        <v>7. Hem width</v>
      </c>
      <c r="C14" s="325"/>
      <c r="D14" s="325"/>
      <c r="E14" s="33">
        <f>'PP1 SPEC'!I14</f>
        <v>0</v>
      </c>
      <c r="F14" s="2"/>
      <c r="G14" s="34">
        <f t="shared" si="0"/>
        <v>0</v>
      </c>
      <c r="H14" s="31"/>
      <c r="I14" s="327"/>
      <c r="J14" s="328"/>
      <c r="K14" s="328"/>
      <c r="L14" s="329"/>
    </row>
    <row r="15" spans="1:12" ht="12.75" customHeight="1" x14ac:dyDescent="0.35">
      <c r="A15" s="155">
        <f>'PROTO SPEC'!A15</f>
        <v>0</v>
      </c>
      <c r="B15" s="324" t="str">
        <f>'PROTO SPEC'!B15</f>
        <v>8. Hem depth</v>
      </c>
      <c r="C15" s="325"/>
      <c r="D15" s="325"/>
      <c r="E15" s="33">
        <f>'PP1 SPEC'!I15</f>
        <v>0</v>
      </c>
      <c r="F15" s="2"/>
      <c r="G15" s="34">
        <f t="shared" si="0"/>
        <v>0</v>
      </c>
      <c r="H15" s="31"/>
      <c r="I15" s="327"/>
      <c r="J15" s="328"/>
      <c r="K15" s="328"/>
      <c r="L15" s="329"/>
    </row>
    <row r="16" spans="1:12" ht="12.75" customHeight="1" x14ac:dyDescent="0.35">
      <c r="A16" s="155">
        <f>'PROTO SPEC'!A16</f>
        <v>0</v>
      </c>
      <c r="B16" s="324" t="str">
        <f>'PROTO SPEC'!B16</f>
        <v>9. X-Shoulder (seam to seam)</v>
      </c>
      <c r="C16" s="325"/>
      <c r="D16" s="325"/>
      <c r="E16" s="33">
        <f>'PP1 SPEC'!I16</f>
        <v>0</v>
      </c>
      <c r="F16" s="3"/>
      <c r="G16" s="34">
        <f t="shared" si="0"/>
        <v>0</v>
      </c>
      <c r="H16" s="31"/>
      <c r="I16" s="327"/>
      <c r="J16" s="328"/>
      <c r="K16" s="328"/>
      <c r="L16" s="329"/>
    </row>
    <row r="17" spans="1:12" ht="12.75" customHeight="1" x14ac:dyDescent="0.25">
      <c r="A17" s="155"/>
      <c r="B17" s="324" t="str">
        <f>'PROTO SPEC'!B17</f>
        <v>10. Shoulder slope</v>
      </c>
      <c r="C17" s="325"/>
      <c r="D17" s="325"/>
      <c r="E17" s="33">
        <f>'PP1 SPEC'!I17</f>
        <v>0</v>
      </c>
      <c r="F17" s="3"/>
      <c r="G17" s="34">
        <f t="shared" si="0"/>
        <v>0</v>
      </c>
      <c r="H17" s="31"/>
      <c r="I17" s="327"/>
      <c r="J17" s="337"/>
      <c r="K17" s="337"/>
      <c r="L17" s="338"/>
    </row>
    <row r="18" spans="1:12" ht="12.75" customHeight="1" x14ac:dyDescent="0.35">
      <c r="A18" s="155">
        <f>'PROTO SPEC'!A18</f>
        <v>0</v>
      </c>
      <c r="B18" s="324" t="str">
        <f>'PROTO SPEC'!B18</f>
        <v>11. X-Front - 15cm below HSP</v>
      </c>
      <c r="C18" s="325"/>
      <c r="D18" s="325"/>
      <c r="E18" s="33">
        <f>'PP1 SPEC'!I18</f>
        <v>0</v>
      </c>
      <c r="F18" s="2"/>
      <c r="G18" s="34">
        <f t="shared" si="0"/>
        <v>0</v>
      </c>
      <c r="H18" s="31"/>
      <c r="I18" s="327"/>
      <c r="J18" s="328"/>
      <c r="K18" s="328"/>
      <c r="L18" s="329"/>
    </row>
    <row r="19" spans="1:12" ht="12.75" customHeight="1" x14ac:dyDescent="0.35">
      <c r="A19" s="155">
        <f>'PROTO SPEC'!A19</f>
        <v>0</v>
      </c>
      <c r="B19" s="324" t="str">
        <f>'PROTO SPEC'!B19</f>
        <v>12. X-Back - 15cm below HSP</v>
      </c>
      <c r="C19" s="325"/>
      <c r="D19" s="325"/>
      <c r="E19" s="33">
        <f>'PP1 SPEC'!I19</f>
        <v>0</v>
      </c>
      <c r="F19" s="2"/>
      <c r="G19" s="34">
        <f t="shared" si="0"/>
        <v>0</v>
      </c>
      <c r="H19" s="31"/>
      <c r="I19" s="332"/>
      <c r="J19" s="333"/>
      <c r="K19" s="333"/>
      <c r="L19" s="333"/>
    </row>
    <row r="20" spans="1:12" ht="12.75" customHeight="1" x14ac:dyDescent="0.35">
      <c r="A20" s="155">
        <f>'PROTO SPEC'!A20</f>
        <v>0</v>
      </c>
      <c r="B20" s="324" t="str">
        <f>'PROTO SPEC'!B20</f>
        <v>13. Back neck width - HSP to HSP straight</v>
      </c>
      <c r="C20" s="325"/>
      <c r="D20" s="325"/>
      <c r="E20" s="33">
        <f>'PP1 SPEC'!I20</f>
        <v>0</v>
      </c>
      <c r="F20" s="3"/>
      <c r="G20" s="34">
        <f t="shared" si="0"/>
        <v>0</v>
      </c>
      <c r="H20" s="31"/>
      <c r="I20" s="332"/>
      <c r="J20" s="333"/>
      <c r="K20" s="333"/>
      <c r="L20" s="333"/>
    </row>
    <row r="21" spans="1:12" ht="12.75" customHeight="1" x14ac:dyDescent="0.35">
      <c r="A21" s="155">
        <f>'PROTO SPEC'!A21</f>
        <v>0</v>
      </c>
      <c r="B21" s="324" t="str">
        <f>'PROTO SPEC'!B21</f>
        <v>14. Front neck drop - From HSP</v>
      </c>
      <c r="C21" s="325"/>
      <c r="D21" s="325"/>
      <c r="E21" s="33">
        <f>'PP1 SPEC'!I21</f>
        <v>0</v>
      </c>
      <c r="F21" s="2"/>
      <c r="G21" s="34">
        <f t="shared" si="0"/>
        <v>0</v>
      </c>
      <c r="H21" s="31"/>
      <c r="I21" s="327"/>
      <c r="J21" s="328"/>
      <c r="K21" s="328"/>
      <c r="L21" s="329"/>
    </row>
    <row r="22" spans="1:12" ht="12.75" customHeight="1" x14ac:dyDescent="0.35">
      <c r="A22" s="155">
        <f>'PROTO SPEC'!A22</f>
        <v>0</v>
      </c>
      <c r="B22" s="324" t="str">
        <f>'PROTO SPEC'!B22</f>
        <v>15. Back neck drop</v>
      </c>
      <c r="C22" s="325"/>
      <c r="D22" s="325"/>
      <c r="E22" s="33">
        <f>'PP1 SPEC'!I22</f>
        <v>0</v>
      </c>
      <c r="F22" s="2"/>
      <c r="G22" s="34">
        <f t="shared" si="0"/>
        <v>0</v>
      </c>
      <c r="H22" s="31"/>
      <c r="I22" s="327"/>
      <c r="J22" s="328"/>
      <c r="K22" s="328"/>
      <c r="L22" s="329"/>
    </row>
    <row r="23" spans="1:12" ht="12.75" customHeight="1" x14ac:dyDescent="0.25">
      <c r="A23" s="155"/>
      <c r="B23" s="324" t="str">
        <f>'PROTO SPEC'!B23</f>
        <v>16. Neck trim depth</v>
      </c>
      <c r="C23" s="325"/>
      <c r="D23" s="325"/>
      <c r="E23" s="33">
        <f>'PP1 SPEC'!I23</f>
        <v>0</v>
      </c>
      <c r="F23" s="3"/>
      <c r="G23" s="34">
        <f t="shared" si="0"/>
        <v>0</v>
      </c>
      <c r="H23" s="31"/>
      <c r="I23" s="327"/>
      <c r="J23" s="337"/>
      <c r="K23" s="337"/>
      <c r="L23" s="338"/>
    </row>
    <row r="24" spans="1:12" ht="12.75" customHeight="1" x14ac:dyDescent="0.35">
      <c r="A24" s="155">
        <f>'PROTO SPEC'!A24</f>
        <v>0</v>
      </c>
      <c r="B24" s="324" t="str">
        <f>'PROTO SPEC'!B24</f>
        <v>17. Armhole Straight</v>
      </c>
      <c r="C24" s="325"/>
      <c r="D24" s="325"/>
      <c r="E24" s="33">
        <f>'PP1 SPEC'!I24</f>
        <v>0</v>
      </c>
      <c r="F24" s="3"/>
      <c r="G24" s="34">
        <f t="shared" si="0"/>
        <v>0</v>
      </c>
      <c r="H24" s="31"/>
      <c r="I24" s="327"/>
      <c r="J24" s="328"/>
      <c r="K24" s="328"/>
      <c r="L24" s="329"/>
    </row>
    <row r="25" spans="1:12" ht="12.75" customHeight="1" x14ac:dyDescent="0.35">
      <c r="A25" s="155">
        <f>'PROTO SPEC'!A25</f>
        <v>0</v>
      </c>
      <c r="B25" s="324" t="str">
        <f>'PROTO SPEC'!B25</f>
        <v>18. Sleeve length - Shoulder seam to cuff (Short Sleeve)</v>
      </c>
      <c r="C25" s="325"/>
      <c r="D25" s="325"/>
      <c r="E25" s="33">
        <f>'PP1 SPEC'!I25</f>
        <v>0</v>
      </c>
      <c r="F25" s="2"/>
      <c r="G25" s="34">
        <f t="shared" si="0"/>
        <v>0</v>
      </c>
      <c r="H25" s="31"/>
      <c r="I25" s="327"/>
      <c r="J25" s="328"/>
      <c r="K25" s="328"/>
      <c r="L25" s="329"/>
    </row>
    <row r="26" spans="1:12" ht="12.75" customHeight="1" x14ac:dyDescent="0.25">
      <c r="A26" s="155"/>
      <c r="B26" s="324" t="str">
        <f>'PROTO SPEC'!B26</f>
        <v>19. Sleeve length - Shoulder seam to cuff (Long Sleeve)</v>
      </c>
      <c r="C26" s="325"/>
      <c r="D26" s="325"/>
      <c r="E26" s="33">
        <f>'PP1 SPEC'!I26</f>
        <v>0</v>
      </c>
      <c r="F26" s="2"/>
      <c r="G26" s="34">
        <f t="shared" si="0"/>
        <v>0</v>
      </c>
      <c r="H26" s="31"/>
      <c r="I26" s="327"/>
      <c r="J26" s="337"/>
      <c r="K26" s="337"/>
      <c r="L26" s="338"/>
    </row>
    <row r="27" spans="1:12" ht="12.75" customHeight="1" x14ac:dyDescent="0.35">
      <c r="A27" s="155">
        <f>'PROTO SPEC'!A27</f>
        <v>0</v>
      </c>
      <c r="B27" s="324" t="str">
        <f>'PROTO SPEC'!B27</f>
        <v>20. Underarm length</v>
      </c>
      <c r="C27" s="325"/>
      <c r="D27" s="325"/>
      <c r="E27" s="33">
        <f>'PP1 SPEC'!I27</f>
        <v>0</v>
      </c>
      <c r="F27" s="2"/>
      <c r="G27" s="34">
        <f t="shared" si="0"/>
        <v>0</v>
      </c>
      <c r="H27" s="31"/>
      <c r="I27" s="327"/>
      <c r="J27" s="328"/>
      <c r="K27" s="328"/>
      <c r="L27" s="329"/>
    </row>
    <row r="28" spans="1:12" ht="12.75" customHeight="1" x14ac:dyDescent="0.35">
      <c r="A28" s="155">
        <f>'PROTO SPEC'!A28</f>
        <v>0</v>
      </c>
      <c r="B28" s="324" t="str">
        <f>'PROTO SPEC'!B28</f>
        <v>21. 1/2 Bicep width - 2.5cm down from underarm</v>
      </c>
      <c r="C28" s="325"/>
      <c r="D28" s="325"/>
      <c r="E28" s="33">
        <f>'PP1 SPEC'!I28</f>
        <v>0</v>
      </c>
      <c r="F28" s="3"/>
      <c r="G28" s="34">
        <f t="shared" si="0"/>
        <v>0</v>
      </c>
      <c r="H28" s="31"/>
      <c r="I28" s="327"/>
      <c r="J28" s="328"/>
      <c r="K28" s="328"/>
      <c r="L28" s="329"/>
    </row>
    <row r="29" spans="1:12" ht="12.75" customHeight="1" x14ac:dyDescent="0.35">
      <c r="A29" s="155">
        <f>'PROTO SPEC'!A29</f>
        <v>0</v>
      </c>
      <c r="B29" s="324" t="str">
        <f>'PROTO SPEC'!B29</f>
        <v>22. 1/2 Elbow width - 21cm down from underarm</v>
      </c>
      <c r="C29" s="325"/>
      <c r="D29" s="325"/>
      <c r="E29" s="33">
        <f>'PP1 SPEC'!I29</f>
        <v>0</v>
      </c>
      <c r="F29" s="2"/>
      <c r="G29" s="34">
        <f t="shared" si="0"/>
        <v>0</v>
      </c>
      <c r="H29" s="31"/>
      <c r="I29" s="327"/>
      <c r="J29" s="328"/>
      <c r="K29" s="328"/>
      <c r="L29" s="329"/>
    </row>
    <row r="30" spans="1:12" ht="12.75" customHeight="1" x14ac:dyDescent="0.25">
      <c r="A30" s="155"/>
      <c r="B30" s="324" t="str">
        <f>'PROTO SPEC'!B30</f>
        <v>23. 1/2 Cuff width - Short Sleeve</v>
      </c>
      <c r="C30" s="325"/>
      <c r="D30" s="325"/>
      <c r="E30" s="33">
        <f>'PP1 SPEC'!I30</f>
        <v>0</v>
      </c>
      <c r="F30" s="2"/>
      <c r="G30" s="34">
        <f t="shared" si="0"/>
        <v>0</v>
      </c>
      <c r="H30" s="31"/>
      <c r="I30" s="327"/>
      <c r="J30" s="337"/>
      <c r="K30" s="337"/>
      <c r="L30" s="338"/>
    </row>
    <row r="31" spans="1:12" ht="12.75" customHeight="1" x14ac:dyDescent="0.25">
      <c r="A31" s="155"/>
      <c r="B31" s="324" t="str">
        <f>'PROTO SPEC'!B31</f>
        <v>24. 1/2 Cuff width - Long Sleeve</v>
      </c>
      <c r="C31" s="325"/>
      <c r="D31" s="325"/>
      <c r="E31" s="33">
        <f>'PP1 SPEC'!I31</f>
        <v>0</v>
      </c>
      <c r="F31" s="2"/>
      <c r="G31" s="34">
        <f t="shared" si="0"/>
        <v>0</v>
      </c>
      <c r="H31" s="31"/>
      <c r="I31" s="327"/>
      <c r="J31" s="337"/>
      <c r="K31" s="337"/>
      <c r="L31" s="338"/>
    </row>
    <row r="32" spans="1:12" ht="12.75" customHeight="1" x14ac:dyDescent="0.25">
      <c r="A32" s="155"/>
      <c r="B32" s="324" t="str">
        <f>'PROTO SPEC'!B32</f>
        <v>25. Cuff depth</v>
      </c>
      <c r="C32" s="325"/>
      <c r="D32" s="325"/>
      <c r="E32" s="33">
        <f>'PP1 SPEC'!I32</f>
        <v>0</v>
      </c>
      <c r="F32" s="2"/>
      <c r="G32" s="34">
        <f t="shared" si="0"/>
        <v>0</v>
      </c>
      <c r="H32" s="31"/>
      <c r="I32" s="27"/>
      <c r="J32" s="28"/>
      <c r="K32" s="28"/>
      <c r="L32" s="29"/>
    </row>
    <row r="33" spans="1:12" ht="12.75" customHeight="1" x14ac:dyDescent="0.25">
      <c r="A33" s="155"/>
      <c r="B33" s="324" t="str">
        <f>'PROTO SPEC'!B33</f>
        <v>26. Pocket position from HSP</v>
      </c>
      <c r="C33" s="325"/>
      <c r="D33" s="325"/>
      <c r="E33" s="33">
        <f>'PP1 SPEC'!I33</f>
        <v>0</v>
      </c>
      <c r="F33" s="2"/>
      <c r="G33" s="34">
        <f t="shared" si="0"/>
        <v>0</v>
      </c>
      <c r="H33" s="31"/>
      <c r="I33" s="327"/>
      <c r="J33" s="337"/>
      <c r="K33" s="337"/>
      <c r="L33" s="338"/>
    </row>
    <row r="34" spans="1:12" ht="12.75" customHeight="1" x14ac:dyDescent="0.25">
      <c r="A34" s="155"/>
      <c r="B34" s="324" t="str">
        <f>'PROTO SPEC'!B34</f>
        <v>27. Pocket position from CF</v>
      </c>
      <c r="C34" s="325"/>
      <c r="D34" s="325"/>
      <c r="E34" s="33">
        <f>'PP1 SPEC'!I34</f>
        <v>0</v>
      </c>
      <c r="F34" s="2"/>
      <c r="G34" s="34">
        <f t="shared" si="0"/>
        <v>0</v>
      </c>
      <c r="H34" s="31"/>
      <c r="I34" s="327"/>
      <c r="J34" s="337"/>
      <c r="K34" s="337"/>
      <c r="L34" s="338"/>
    </row>
    <row r="35" spans="1:12" ht="12.75" customHeight="1" x14ac:dyDescent="0.25">
      <c r="A35" s="155"/>
      <c r="B35" s="324" t="str">
        <f>'PROTO SPEC'!B35</f>
        <v>28. Pocket Length</v>
      </c>
      <c r="C35" s="325"/>
      <c r="D35" s="325"/>
      <c r="E35" s="33">
        <f>'PP1 SPEC'!I35</f>
        <v>0</v>
      </c>
      <c r="F35" s="2"/>
      <c r="G35" s="34">
        <f t="shared" si="0"/>
        <v>0</v>
      </c>
      <c r="H35" s="31"/>
      <c r="I35" s="327"/>
      <c r="J35" s="337"/>
      <c r="K35" s="337"/>
      <c r="L35" s="338"/>
    </row>
    <row r="36" spans="1:12" ht="12.75" customHeight="1" x14ac:dyDescent="0.25">
      <c r="A36" s="155">
        <f>'PROTO SPEC'!A36</f>
        <v>0</v>
      </c>
      <c r="B36" s="324" t="str">
        <f>'PROTO SPEC'!B36</f>
        <v>29. Pocket width</v>
      </c>
      <c r="C36" s="325"/>
      <c r="D36" s="325"/>
      <c r="E36" s="33">
        <f>'PP1 SPEC'!I36</f>
        <v>0</v>
      </c>
      <c r="F36" s="2"/>
      <c r="G36" s="34">
        <f t="shared" si="0"/>
        <v>0</v>
      </c>
      <c r="H36" s="31"/>
      <c r="I36" s="327"/>
      <c r="J36" s="337"/>
      <c r="K36" s="337"/>
      <c r="L36" s="338"/>
    </row>
    <row r="37" spans="1:12" ht="12.75" customHeight="1" x14ac:dyDescent="0.25">
      <c r="A37" s="264"/>
      <c r="B37" s="324" t="str">
        <f>'PROTO SPEC'!B37</f>
        <v>30. Minimum neck stretch</v>
      </c>
      <c r="C37" s="325"/>
      <c r="D37" s="325"/>
      <c r="E37" s="33">
        <f>'PP1 SPEC'!I37</f>
        <v>0</v>
      </c>
      <c r="F37" s="267"/>
      <c r="G37" s="34">
        <f t="shared" si="0"/>
        <v>0</v>
      </c>
      <c r="H37" s="30"/>
      <c r="I37" s="28"/>
      <c r="J37" s="28"/>
      <c r="K37" s="28"/>
      <c r="L37" s="29"/>
    </row>
    <row r="38" spans="1:12" ht="12.65" customHeight="1" x14ac:dyDescent="0.25">
      <c r="A38" s="83"/>
      <c r="B38" s="81" t="s">
        <v>219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</row>
    <row r="39" spans="1:12" ht="12.75" customHeight="1" x14ac:dyDescent="0.35">
      <c r="A39" s="155">
        <f>'PROTO SPEC'!A39</f>
        <v>0</v>
      </c>
      <c r="B39" s="387" t="str">
        <f>'PROTO SPEC'!B39</f>
        <v>31. MCLAREN &amp; REISS chest print position from HSP</v>
      </c>
      <c r="C39" s="388"/>
      <c r="D39" s="388"/>
      <c r="E39" s="32">
        <f>'PP1 SPEC'!I39</f>
        <v>0</v>
      </c>
      <c r="F39" s="2"/>
      <c r="G39" s="34">
        <f t="shared" ref="G39:G54" si="1">F39+(-E39)</f>
        <v>0</v>
      </c>
      <c r="H39" s="30"/>
      <c r="I39" s="327"/>
      <c r="J39" s="328"/>
      <c r="K39" s="328"/>
      <c r="L39" s="329"/>
    </row>
    <row r="40" spans="1:12" ht="12.75" customHeight="1" x14ac:dyDescent="0.35">
      <c r="A40" s="155">
        <f>'PROTO SPEC'!A40</f>
        <v>0</v>
      </c>
      <c r="B40" s="387" t="str">
        <f>'PROTO SPEC'!B40</f>
        <v>32. MCLAREN &amp; REISS chest print position from CF</v>
      </c>
      <c r="C40" s="388"/>
      <c r="D40" s="388"/>
      <c r="E40" s="32">
        <f>'PP1 SPEC'!I40</f>
        <v>0</v>
      </c>
      <c r="F40" s="2"/>
      <c r="G40" s="34">
        <f t="shared" si="1"/>
        <v>0</v>
      </c>
      <c r="H40" s="30"/>
      <c r="I40" s="327"/>
      <c r="J40" s="328"/>
      <c r="K40" s="328"/>
      <c r="L40" s="329"/>
    </row>
    <row r="41" spans="1:12" ht="12.75" customHeight="1" x14ac:dyDescent="0.35">
      <c r="A41" s="155">
        <f>'PROTO SPEC'!A41</f>
        <v>0</v>
      </c>
      <c r="B41" s="387" t="str">
        <f>'PROTO SPEC'!B41</f>
        <v>33. MOTORSPORT position from CF neck seam (to star)</v>
      </c>
      <c r="C41" s="388"/>
      <c r="D41" s="388"/>
      <c r="E41" s="32">
        <f>'PP1 SPEC'!I41</f>
        <v>0</v>
      </c>
      <c r="F41" s="2"/>
      <c r="G41" s="34">
        <f t="shared" si="1"/>
        <v>0</v>
      </c>
      <c r="H41" s="30"/>
      <c r="I41" s="327"/>
      <c r="J41" s="328"/>
      <c r="K41" s="328"/>
      <c r="L41" s="329"/>
    </row>
    <row r="42" spans="1:12" ht="12.75" customHeight="1" x14ac:dyDescent="0.35">
      <c r="A42" s="155" t="e">
        <f>'PROTO SPEC'!#REF!</f>
        <v>#REF!</v>
      </c>
      <c r="B42" s="387" t="str">
        <f>'PROTO SPEC'!B42</f>
        <v>34. Sleeve VELOCITY position from cuff edge (to 1971)</v>
      </c>
      <c r="C42" s="388"/>
      <c r="D42" s="388"/>
      <c r="E42" s="32">
        <f>'PP1 SPEC'!I42</f>
        <v>0</v>
      </c>
      <c r="F42" s="2"/>
      <c r="G42" s="34">
        <f t="shared" si="1"/>
        <v>0</v>
      </c>
      <c r="H42" s="30"/>
      <c r="I42" s="327"/>
      <c r="J42" s="328"/>
      <c r="K42" s="328"/>
      <c r="L42" s="329"/>
    </row>
    <row r="43" spans="1:12" ht="12.75" customHeight="1" x14ac:dyDescent="0.35">
      <c r="A43" s="155">
        <f>'PROTO SPEC'!A43</f>
        <v>0</v>
      </c>
      <c r="B43" s="387" t="str">
        <f>'PROTO SPEC'!B43</f>
        <v>35. Sleeve BORN RACERS position from cuff edge</v>
      </c>
      <c r="C43" s="388"/>
      <c r="D43" s="388"/>
      <c r="E43" s="32">
        <f>'PP1 SPEC'!I43</f>
        <v>0</v>
      </c>
      <c r="F43" s="2"/>
      <c r="G43" s="34">
        <f t="shared" si="1"/>
        <v>0</v>
      </c>
      <c r="H43" s="30"/>
      <c r="I43" s="327"/>
      <c r="J43" s="328"/>
      <c r="K43" s="328"/>
      <c r="L43" s="329"/>
    </row>
    <row r="44" spans="1:12" ht="12.75" customHeight="1" x14ac:dyDescent="0.35">
      <c r="A44" s="155">
        <f>'PROTO SPEC'!A44</f>
        <v>0</v>
      </c>
      <c r="B44" s="387" t="str">
        <f>'PROTO SPEC'!B44</f>
        <v>36. Back print position from hem edge to FORMULA 1 TEAM</v>
      </c>
      <c r="C44" s="388"/>
      <c r="D44" s="388"/>
      <c r="E44" s="32">
        <f>'PP1 SPEC'!I44</f>
        <v>0</v>
      </c>
      <c r="F44" s="2"/>
      <c r="G44" s="34">
        <f t="shared" si="1"/>
        <v>0</v>
      </c>
      <c r="H44" s="30"/>
      <c r="I44" s="327"/>
      <c r="J44" s="328"/>
      <c r="K44" s="328"/>
      <c r="L44" s="329"/>
    </row>
    <row r="45" spans="1:12" ht="12.75" customHeight="1" x14ac:dyDescent="0.35">
      <c r="A45" s="155">
        <f>'PROTO SPEC'!A45</f>
        <v>0</v>
      </c>
      <c r="B45" s="387" t="str">
        <f>'PROTO SPEC'!B45</f>
        <v>37. Back print position from hem edge to FORMULA 1 TEAM</v>
      </c>
      <c r="C45" s="388"/>
      <c r="D45" s="388"/>
      <c r="E45" s="32">
        <f>'PP1 SPEC'!I45</f>
        <v>0</v>
      </c>
      <c r="F45" s="2"/>
      <c r="G45" s="34">
        <f t="shared" si="1"/>
        <v>0</v>
      </c>
      <c r="H45" s="30"/>
      <c r="I45" s="327"/>
      <c r="J45" s="328"/>
      <c r="K45" s="328"/>
      <c r="L45" s="329"/>
    </row>
    <row r="46" spans="1:12" ht="12.75" customHeight="1" x14ac:dyDescent="0.35">
      <c r="A46" s="155">
        <f>'PROTO SPEC'!A46</f>
        <v>0</v>
      </c>
      <c r="B46" s="387">
        <f>'PROTO SPEC'!B46</f>
        <v>0</v>
      </c>
      <c r="C46" s="388"/>
      <c r="D46" s="388"/>
      <c r="E46" s="32">
        <f>'PP1 SPEC'!I46</f>
        <v>0</v>
      </c>
      <c r="F46" s="2"/>
      <c r="G46" s="34">
        <f t="shared" si="1"/>
        <v>0</v>
      </c>
      <c r="H46" s="30"/>
      <c r="I46" s="327"/>
      <c r="J46" s="328"/>
      <c r="K46" s="328"/>
      <c r="L46" s="329"/>
    </row>
    <row r="47" spans="1:12" ht="12.75" customHeight="1" x14ac:dyDescent="0.35">
      <c r="A47" s="155">
        <f>'PROTO SPEC'!A47</f>
        <v>0</v>
      </c>
      <c r="B47" s="387">
        <f>'PROTO SPEC'!B47</f>
        <v>0</v>
      </c>
      <c r="C47" s="388"/>
      <c r="D47" s="388"/>
      <c r="E47" s="32">
        <f>'PP1 SPEC'!I47</f>
        <v>0</v>
      </c>
      <c r="F47" s="2"/>
      <c r="G47" s="34">
        <f t="shared" si="1"/>
        <v>0</v>
      </c>
      <c r="H47" s="30"/>
      <c r="I47" s="327"/>
      <c r="J47" s="328"/>
      <c r="K47" s="328"/>
      <c r="L47" s="329"/>
    </row>
    <row r="48" spans="1:12" ht="12.75" customHeight="1" x14ac:dyDescent="0.35">
      <c r="A48" s="155">
        <f>'PROTO SPEC'!A48</f>
        <v>0</v>
      </c>
      <c r="B48" s="387">
        <f>'PROTO SPEC'!B48</f>
        <v>0</v>
      </c>
      <c r="C48" s="388"/>
      <c r="D48" s="388"/>
      <c r="E48" s="32">
        <f>'PP1 SPEC'!I48</f>
        <v>0</v>
      </c>
      <c r="F48" s="2"/>
      <c r="G48" s="34">
        <f t="shared" si="1"/>
        <v>0</v>
      </c>
      <c r="H48" s="30"/>
      <c r="I48" s="327"/>
      <c r="J48" s="328"/>
      <c r="K48" s="328"/>
      <c r="L48" s="329"/>
    </row>
    <row r="49" spans="1:12" ht="12.75" customHeight="1" x14ac:dyDescent="0.35">
      <c r="A49" s="155">
        <f>'PROTO SPEC'!A49</f>
        <v>0</v>
      </c>
      <c r="B49" s="387">
        <f>'PROTO SPEC'!B49</f>
        <v>0</v>
      </c>
      <c r="C49" s="388"/>
      <c r="D49" s="388"/>
      <c r="E49" s="32">
        <f>'PP1 SPEC'!I49</f>
        <v>0</v>
      </c>
      <c r="F49" s="2"/>
      <c r="G49" s="34">
        <f t="shared" si="1"/>
        <v>0</v>
      </c>
      <c r="H49" s="30"/>
      <c r="I49" s="327"/>
      <c r="J49" s="328"/>
      <c r="K49" s="328"/>
      <c r="L49" s="329"/>
    </row>
    <row r="50" spans="1:12" ht="12.75" customHeight="1" x14ac:dyDescent="0.35">
      <c r="A50" s="155">
        <f>'PROTO SPEC'!A50</f>
        <v>0</v>
      </c>
      <c r="B50" s="387">
        <f>'PROTO SPEC'!B50</f>
        <v>0</v>
      </c>
      <c r="C50" s="388"/>
      <c r="D50" s="388"/>
      <c r="E50" s="32">
        <f>'PP1 SPEC'!I50</f>
        <v>0</v>
      </c>
      <c r="F50" s="2"/>
      <c r="G50" s="34">
        <f t="shared" si="1"/>
        <v>0</v>
      </c>
      <c r="H50" s="30"/>
      <c r="I50" s="327"/>
      <c r="J50" s="328"/>
      <c r="K50" s="328"/>
      <c r="L50" s="329"/>
    </row>
    <row r="51" spans="1:12" ht="12.75" customHeight="1" x14ac:dyDescent="0.35">
      <c r="A51" s="155">
        <f>'PROTO SPEC'!A51</f>
        <v>0</v>
      </c>
      <c r="B51" s="387">
        <f>'PROTO SPEC'!B51</f>
        <v>0</v>
      </c>
      <c r="C51" s="388"/>
      <c r="D51" s="388"/>
      <c r="E51" s="32">
        <f>'PP1 SPEC'!I51</f>
        <v>0</v>
      </c>
      <c r="F51" s="2"/>
      <c r="G51" s="34">
        <f t="shared" si="1"/>
        <v>0</v>
      </c>
      <c r="H51" s="30"/>
      <c r="I51" s="327"/>
      <c r="J51" s="328"/>
      <c r="K51" s="328"/>
      <c r="L51" s="329"/>
    </row>
    <row r="52" spans="1:12" ht="12.75" customHeight="1" x14ac:dyDescent="0.35">
      <c r="A52" s="155">
        <f>'PROTO SPEC'!A52</f>
        <v>0</v>
      </c>
      <c r="B52" s="387">
        <f>'PROTO SPEC'!B52</f>
        <v>0</v>
      </c>
      <c r="C52" s="388"/>
      <c r="D52" s="388"/>
      <c r="E52" s="32">
        <f>'PP1 SPEC'!I52</f>
        <v>0</v>
      </c>
      <c r="F52" s="2"/>
      <c r="G52" s="34">
        <f t="shared" si="1"/>
        <v>0</v>
      </c>
      <c r="H52" s="30"/>
      <c r="I52" s="327"/>
      <c r="J52" s="328"/>
      <c r="K52" s="328"/>
      <c r="L52" s="329"/>
    </row>
    <row r="53" spans="1:12" ht="12.75" customHeight="1" x14ac:dyDescent="0.35">
      <c r="A53" s="155">
        <f>'PROTO SPEC'!A53</f>
        <v>0</v>
      </c>
      <c r="B53" s="387">
        <f>'PROTO SPEC'!B53</f>
        <v>0</v>
      </c>
      <c r="C53" s="388"/>
      <c r="D53" s="388"/>
      <c r="E53" s="32">
        <f>'PP1 SPEC'!I53</f>
        <v>0</v>
      </c>
      <c r="F53" s="2"/>
      <c r="G53" s="34">
        <f t="shared" si="1"/>
        <v>0</v>
      </c>
      <c r="H53" s="30"/>
      <c r="I53" s="327"/>
      <c r="J53" s="328"/>
      <c r="K53" s="328"/>
      <c r="L53" s="329"/>
    </row>
    <row r="54" spans="1:12" ht="12.75" customHeight="1" x14ac:dyDescent="0.35">
      <c r="A54" s="155">
        <f>'PROTO SPEC'!A54</f>
        <v>0</v>
      </c>
      <c r="B54" s="387">
        <f>'PROTO SPEC'!B54</f>
        <v>0</v>
      </c>
      <c r="C54" s="388"/>
      <c r="D54" s="388"/>
      <c r="E54" s="32">
        <f>'PP1 SPEC'!I54</f>
        <v>0</v>
      </c>
      <c r="F54" s="2"/>
      <c r="G54" s="34">
        <f t="shared" si="1"/>
        <v>0</v>
      </c>
      <c r="H54" s="30"/>
      <c r="I54" s="327"/>
      <c r="J54" s="328"/>
      <c r="K54" s="328"/>
      <c r="L54" s="329"/>
    </row>
  </sheetData>
  <mergeCells count="107"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5:D25"/>
    <mergeCell ref="B24:D24"/>
    <mergeCell ref="B21:D21"/>
    <mergeCell ref="B14:D14"/>
    <mergeCell ref="B16:D16"/>
    <mergeCell ref="B18:D18"/>
    <mergeCell ref="B19:D19"/>
    <mergeCell ref="B15:D15"/>
    <mergeCell ref="B17:D17"/>
    <mergeCell ref="I20:L20"/>
    <mergeCell ref="B28:D28"/>
    <mergeCell ref="B36:D36"/>
    <mergeCell ref="B29:D29"/>
    <mergeCell ref="B27:D27"/>
    <mergeCell ref="B30:D30"/>
    <mergeCell ref="B31:D31"/>
    <mergeCell ref="B33:D33"/>
    <mergeCell ref="B34:D34"/>
    <mergeCell ref="B35:D35"/>
    <mergeCell ref="I27:L27"/>
    <mergeCell ref="I25:L25"/>
    <mergeCell ref="I28:L28"/>
    <mergeCell ref="I29:L29"/>
    <mergeCell ref="I30:L30"/>
    <mergeCell ref="I31:L31"/>
    <mergeCell ref="I33:L33"/>
    <mergeCell ref="I34:L34"/>
    <mergeCell ref="I35:L35"/>
    <mergeCell ref="B32:D32"/>
    <mergeCell ref="I26:L26"/>
    <mergeCell ref="B26:D26"/>
    <mergeCell ref="I8:L8"/>
    <mergeCell ref="B10:D10"/>
    <mergeCell ref="F5:H5"/>
    <mergeCell ref="I9:L9"/>
    <mergeCell ref="I7:L7"/>
    <mergeCell ref="B7:D7"/>
    <mergeCell ref="B9:D9"/>
    <mergeCell ref="B8:D8"/>
    <mergeCell ref="I24:L24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I23:L23"/>
    <mergeCell ref="B23:D23"/>
    <mergeCell ref="B42:D42"/>
    <mergeCell ref="I42:L42"/>
    <mergeCell ref="B43:D43"/>
    <mergeCell ref="I43:L43"/>
    <mergeCell ref="I36:L36"/>
    <mergeCell ref="B39:D39"/>
    <mergeCell ref="I39:L39"/>
    <mergeCell ref="B40:D40"/>
    <mergeCell ref="I40:L40"/>
    <mergeCell ref="B41:D41"/>
    <mergeCell ref="I41:L41"/>
    <mergeCell ref="B37:D37"/>
    <mergeCell ref="B53:D53"/>
    <mergeCell ref="I53:L53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44:D44"/>
    <mergeCell ref="I44:L44"/>
    <mergeCell ref="B45:D45"/>
    <mergeCell ref="I45:L45"/>
    <mergeCell ref="B46:D46"/>
    <mergeCell ref="I46:L46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137"/>
  <sheetViews>
    <sheetView view="pageBreakPreview" topLeftCell="A11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5429687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8"/>
      <c r="B1" s="298"/>
      <c r="C1" s="302" t="s">
        <v>336</v>
      </c>
      <c r="D1" s="303"/>
      <c r="E1" s="303"/>
      <c r="F1" s="303"/>
      <c r="G1" s="303"/>
      <c r="H1" s="303"/>
      <c r="I1" s="303"/>
      <c r="J1" s="303"/>
      <c r="K1" s="303"/>
    </row>
    <row r="2" spans="1:11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</row>
    <row r="3" spans="1:11" s="1" customFormat="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312" t="str">
        <f>'DESIGN FRONT SHEET'!G3</f>
        <v>FRAN</v>
      </c>
      <c r="K3" s="312"/>
    </row>
    <row r="4" spans="1:11" s="1" customFormat="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312"/>
      <c r="K4" s="312"/>
    </row>
    <row r="5" spans="1:11" s="1" customFormat="1" ht="13.75" customHeight="1" x14ac:dyDescent="0.2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311</v>
      </c>
      <c r="J5" s="400"/>
      <c r="K5" s="400"/>
    </row>
    <row r="6" spans="1:11" ht="13.75" customHeight="1" x14ac:dyDescent="0.35">
      <c r="A6" s="435" t="s">
        <v>337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</row>
    <row r="7" spans="1:11" ht="13.75" customHeight="1" x14ac:dyDescent="0.35">
      <c r="A7" s="427" t="s">
        <v>313</v>
      </c>
      <c r="B7" s="427"/>
      <c r="C7" s="436"/>
      <c r="D7" s="436"/>
      <c r="E7" s="436"/>
      <c r="F7" s="436"/>
      <c r="G7" s="436"/>
      <c r="H7" s="436"/>
      <c r="I7" s="436"/>
      <c r="J7" s="436"/>
      <c r="K7" s="436"/>
    </row>
    <row r="8" spans="1:11" ht="13.75" customHeight="1" x14ac:dyDescent="0.35">
      <c r="A8" s="427" t="s">
        <v>314</v>
      </c>
      <c r="B8" s="427"/>
      <c r="C8" s="428"/>
      <c r="D8" s="428"/>
      <c r="E8" s="428"/>
      <c r="F8" s="428"/>
      <c r="G8" s="428"/>
      <c r="H8" s="428"/>
      <c r="I8" s="428"/>
      <c r="J8" s="428"/>
      <c r="K8" s="428"/>
    </row>
    <row r="9" spans="1:11" ht="13.75" customHeight="1" x14ac:dyDescent="0.35">
      <c r="A9" s="427" t="s">
        <v>315</v>
      </c>
      <c r="B9" s="427"/>
      <c r="C9" s="428"/>
      <c r="D9" s="428"/>
      <c r="E9" s="428"/>
      <c r="F9" s="428"/>
      <c r="G9" s="428"/>
      <c r="H9" s="428"/>
      <c r="I9" s="428"/>
      <c r="J9" s="428"/>
      <c r="K9" s="428"/>
    </row>
    <row r="10" spans="1:11" ht="13.75" customHeight="1" x14ac:dyDescent="0.35">
      <c r="A10" s="427" t="s">
        <v>317</v>
      </c>
      <c r="B10" s="427"/>
      <c r="C10" s="428"/>
      <c r="D10" s="428"/>
      <c r="E10" s="428"/>
      <c r="F10" s="428"/>
      <c r="G10" s="428"/>
      <c r="H10" s="428"/>
      <c r="I10" s="428"/>
      <c r="J10" s="428"/>
      <c r="K10" s="428"/>
    </row>
    <row r="11" spans="1:11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</row>
    <row r="12" spans="1:11" x14ac:dyDescent="0.35">
      <c r="A12" s="429"/>
      <c r="B12" s="430"/>
      <c r="C12" s="430"/>
      <c r="D12" s="430"/>
      <c r="E12" s="430"/>
      <c r="F12" s="430"/>
      <c r="G12" s="430"/>
      <c r="H12" s="430"/>
      <c r="I12" s="430"/>
      <c r="J12" s="430"/>
      <c r="K12" s="431"/>
    </row>
    <row r="13" spans="1:11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0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0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0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0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0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0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0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0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0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0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0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0"/>
      <c r="B53" s="421"/>
      <c r="C53" s="421"/>
      <c r="D53" s="421"/>
      <c r="E53" s="421"/>
      <c r="F53" s="421"/>
      <c r="G53" s="421"/>
      <c r="H53" s="421"/>
      <c r="I53" s="421"/>
      <c r="J53" s="421"/>
      <c r="K53" s="422"/>
    </row>
    <row r="54" spans="1:11" x14ac:dyDescent="0.35">
      <c r="A54" s="420"/>
      <c r="B54" s="421"/>
      <c r="C54" s="421"/>
      <c r="D54" s="421"/>
      <c r="E54" s="421"/>
      <c r="F54" s="421"/>
      <c r="G54" s="421"/>
      <c r="H54" s="421"/>
      <c r="I54" s="421"/>
      <c r="J54" s="421"/>
      <c r="K54" s="422"/>
    </row>
    <row r="55" spans="1:11" x14ac:dyDescent="0.35">
      <c r="A55" s="420"/>
      <c r="B55" s="421"/>
      <c r="C55" s="421"/>
      <c r="D55" s="421"/>
      <c r="E55" s="421"/>
      <c r="F55" s="421"/>
      <c r="G55" s="421"/>
      <c r="H55" s="421"/>
      <c r="I55" s="421"/>
      <c r="J55" s="421"/>
      <c r="K55" s="422"/>
    </row>
    <row r="56" spans="1:11" x14ac:dyDescent="0.35">
      <c r="A56" s="420"/>
      <c r="B56" s="421"/>
      <c r="C56" s="421"/>
      <c r="D56" s="421"/>
      <c r="E56" s="421"/>
      <c r="F56" s="421"/>
      <c r="G56" s="421"/>
      <c r="H56" s="421"/>
      <c r="I56" s="421"/>
      <c r="J56" s="421"/>
      <c r="K56" s="422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0"/>
      <c r="B69" s="421"/>
      <c r="C69" s="421"/>
      <c r="D69" s="421"/>
      <c r="E69" s="421"/>
      <c r="F69" s="421"/>
      <c r="G69" s="421"/>
      <c r="H69" s="421"/>
      <c r="I69" s="421"/>
      <c r="J69" s="421"/>
      <c r="K69" s="422"/>
    </row>
    <row r="70" spans="1:11" x14ac:dyDescent="0.35">
      <c r="A70" s="420"/>
      <c r="B70" s="421"/>
      <c r="C70" s="421"/>
      <c r="D70" s="421"/>
      <c r="E70" s="421"/>
      <c r="F70" s="421"/>
      <c r="G70" s="421"/>
      <c r="H70" s="421"/>
      <c r="I70" s="421"/>
      <c r="J70" s="421"/>
      <c r="K70" s="422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6"/>
  <sheetViews>
    <sheetView showZeros="0" view="pageBreakPreview" topLeftCell="B1" zoomScaleNormal="100" zoomScaleSheetLayoutView="100" workbookViewId="0">
      <selection activeCell="H9" sqref="H9:H35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5429687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70"/>
      <c r="B1" s="470"/>
      <c r="C1" s="299" t="s">
        <v>338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2" spans="1:24" ht="13.75" customHeight="1" x14ac:dyDescent="0.25">
      <c r="A2" s="470"/>
      <c r="B2" s="470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</row>
    <row r="3" spans="1:24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312" t="str">
        <f>'DESIGN FRONT SHEET'!G3</f>
        <v>FRAN</v>
      </c>
      <c r="K3" s="312"/>
      <c r="L3" s="313"/>
      <c r="M3" s="471" t="s">
        <v>339</v>
      </c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3"/>
    </row>
    <row r="4" spans="1:24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312" t="str">
        <f>'DESIGN FRONT SHEET'!G4</f>
        <v>CHARLOTTE</v>
      </c>
      <c r="K4" s="312"/>
      <c r="L4" s="313"/>
      <c r="M4" s="472" t="s">
        <v>340</v>
      </c>
      <c r="N4" s="472"/>
      <c r="O4" s="473"/>
      <c r="P4" s="473"/>
      <c r="Q4" s="473"/>
      <c r="R4" s="473"/>
      <c r="S4" s="473"/>
      <c r="T4" s="473"/>
      <c r="U4" s="473"/>
      <c r="V4" s="473"/>
      <c r="W4" s="473"/>
      <c r="X4" s="474"/>
    </row>
    <row r="5" spans="1:24" ht="13.75" customHeight="1" x14ac:dyDescent="0.25">
      <c r="A5" s="394" t="s">
        <v>160</v>
      </c>
      <c r="B5" s="394"/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164</v>
      </c>
      <c r="J5" s="400"/>
      <c r="K5" s="400"/>
      <c r="L5" s="401"/>
      <c r="M5" s="472" t="s">
        <v>341</v>
      </c>
      <c r="N5" s="472"/>
      <c r="O5" s="428"/>
      <c r="P5" s="428"/>
      <c r="Q5" s="428"/>
      <c r="R5" s="428"/>
      <c r="S5" s="428"/>
      <c r="T5" s="428"/>
      <c r="U5" s="428"/>
      <c r="V5" s="428"/>
      <c r="W5" s="428"/>
      <c r="X5" s="428"/>
    </row>
    <row r="6" spans="1:24" ht="13.75" customHeight="1" x14ac:dyDescent="0.25">
      <c r="A6" s="464" t="s">
        <v>342</v>
      </c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5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270</v>
      </c>
      <c r="B7" s="460" t="s">
        <v>175</v>
      </c>
      <c r="C7" s="460"/>
      <c r="D7" s="460"/>
      <c r="E7" s="138" t="s">
        <v>176</v>
      </c>
      <c r="F7" s="139" t="s">
        <v>343</v>
      </c>
      <c r="G7" s="139" t="s">
        <v>178</v>
      </c>
      <c r="H7" s="136" t="s">
        <v>179</v>
      </c>
      <c r="I7" s="458" t="s">
        <v>180</v>
      </c>
      <c r="J7" s="459"/>
      <c r="K7" s="459"/>
      <c r="L7" s="459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5" t="str">
        <f>'PROTO SPEC'!A8</f>
        <v>H2</v>
      </c>
      <c r="B8" s="324" t="str">
        <f>'PROTO SPEC'!B8</f>
        <v>1. Front length - SNP to bottom hem edge</v>
      </c>
      <c r="C8" s="325"/>
      <c r="D8" s="325"/>
      <c r="E8" s="33">
        <f>'PP2 SPEC'!H8</f>
        <v>0</v>
      </c>
      <c r="F8" s="3"/>
      <c r="G8" s="34">
        <f t="shared" ref="G8:G46" si="0">F8+(-E8)</f>
        <v>0</v>
      </c>
      <c r="H8" s="31"/>
      <c r="I8" s="339"/>
      <c r="J8" s="340"/>
      <c r="K8" s="340"/>
      <c r="L8" s="341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5" t="str">
        <f>'PROTO SPEC'!A9</f>
        <v>H3</v>
      </c>
      <c r="B9" s="324" t="str">
        <f>'PROTO SPEC'!B9</f>
        <v>2. Front length - HSP to bottom hem edge</v>
      </c>
      <c r="C9" s="325"/>
      <c r="D9" s="325"/>
      <c r="E9" s="33">
        <f>'PP2 SPEC'!H9</f>
        <v>0</v>
      </c>
      <c r="F9" s="2"/>
      <c r="G9" s="34">
        <f t="shared" si="0"/>
        <v>0</v>
      </c>
      <c r="H9" s="31"/>
      <c r="I9" s="327"/>
      <c r="J9" s="328"/>
      <c r="K9" s="328"/>
      <c r="L9" s="329"/>
      <c r="M9" s="469"/>
      <c r="N9" s="467"/>
      <c r="O9" s="467"/>
      <c r="P9" s="467"/>
      <c r="Q9" s="466"/>
      <c r="R9" s="467"/>
      <c r="S9" s="467"/>
      <c r="T9" s="467"/>
      <c r="U9" s="39"/>
      <c r="V9" s="468"/>
      <c r="W9" s="468"/>
      <c r="X9" s="468"/>
    </row>
    <row r="10" spans="1:24" ht="12.75" customHeight="1" x14ac:dyDescent="0.35">
      <c r="A10" s="155">
        <f>'PROTO SPEC'!A10</f>
        <v>0</v>
      </c>
      <c r="B10" s="324" t="str">
        <f>'PROTO SPEC'!B10</f>
        <v>3. Back length - HSP to bottom hem edge</v>
      </c>
      <c r="C10" s="325"/>
      <c r="D10" s="325"/>
      <c r="E10" s="33">
        <f>'PP2 SPEC'!H10</f>
        <v>0</v>
      </c>
      <c r="F10" s="3"/>
      <c r="G10" s="34">
        <f t="shared" si="0"/>
        <v>0</v>
      </c>
      <c r="H10" s="31"/>
      <c r="I10" s="339"/>
      <c r="J10" s="340"/>
      <c r="K10" s="340"/>
      <c r="L10" s="341"/>
      <c r="M10" s="469"/>
      <c r="N10" s="467"/>
      <c r="O10" s="467"/>
      <c r="P10" s="467"/>
      <c r="Q10" s="466"/>
      <c r="R10" s="467"/>
      <c r="S10" s="467"/>
      <c r="T10" s="467"/>
      <c r="U10" s="39"/>
      <c r="V10" s="468"/>
      <c r="W10" s="468"/>
      <c r="X10" s="468"/>
    </row>
    <row r="11" spans="1:24" ht="12.75" customHeight="1" x14ac:dyDescent="0.35">
      <c r="A11" s="155">
        <f>'PROTO SPEC'!A11</f>
        <v>0</v>
      </c>
      <c r="B11" s="324" t="str">
        <f>'PROTO SPEC'!B11</f>
        <v>4. Chest - measured 2.5cm down from underarm</v>
      </c>
      <c r="C11" s="325"/>
      <c r="D11" s="325"/>
      <c r="E11" s="33">
        <f>'PP2 SPEC'!H11</f>
        <v>0</v>
      </c>
      <c r="F11" s="2"/>
      <c r="G11" s="34">
        <f t="shared" si="0"/>
        <v>0</v>
      </c>
      <c r="H11" s="31"/>
      <c r="I11" s="327"/>
      <c r="J11" s="328"/>
      <c r="K11" s="328"/>
      <c r="L11" s="329"/>
      <c r="M11" s="40"/>
      <c r="N11" s="475"/>
      <c r="O11" s="475"/>
      <c r="P11" s="475"/>
      <c r="Q11" s="41"/>
      <c r="R11" s="476"/>
      <c r="S11" s="476"/>
      <c r="T11" s="476"/>
      <c r="U11" s="42"/>
      <c r="V11" s="475"/>
      <c r="W11" s="475"/>
      <c r="X11" s="475"/>
    </row>
    <row r="12" spans="1:24" ht="12.75" customHeight="1" x14ac:dyDescent="0.35">
      <c r="A12" s="155">
        <f>'PROTO SPEC'!A12</f>
        <v>0</v>
      </c>
      <c r="B12" s="324" t="str">
        <f>'PROTO SPEC'!B12</f>
        <v>5. Waist position - below HSP</v>
      </c>
      <c r="C12" s="325"/>
      <c r="D12" s="325"/>
      <c r="E12" s="33">
        <f>'PP2 SPEC'!H12</f>
        <v>0</v>
      </c>
      <c r="F12" s="2"/>
      <c r="G12" s="34">
        <f t="shared" si="0"/>
        <v>0</v>
      </c>
      <c r="H12" s="31"/>
      <c r="I12" s="327"/>
      <c r="J12" s="328"/>
      <c r="K12" s="328"/>
      <c r="L12" s="329"/>
      <c r="M12" s="477"/>
      <c r="N12" s="475"/>
      <c r="O12" s="475"/>
      <c r="P12" s="475"/>
      <c r="Q12" s="475"/>
      <c r="R12" s="475"/>
      <c r="S12" s="475"/>
      <c r="T12" s="475"/>
      <c r="U12" s="475"/>
      <c r="V12" s="475"/>
      <c r="W12" s="475"/>
      <c r="X12" s="475"/>
    </row>
    <row r="13" spans="1:24" ht="12.75" customHeight="1" x14ac:dyDescent="0.35">
      <c r="A13" s="155">
        <f>'PROTO SPEC'!A13</f>
        <v>0</v>
      </c>
      <c r="B13" s="324" t="str">
        <f>'PROTO SPEC'!B13</f>
        <v>6. Waist width</v>
      </c>
      <c r="C13" s="325"/>
      <c r="D13" s="325"/>
      <c r="E13" s="33">
        <f>'PP2 SPEC'!H13</f>
        <v>0</v>
      </c>
      <c r="F13" s="3"/>
      <c r="G13" s="34">
        <f t="shared" si="0"/>
        <v>0</v>
      </c>
      <c r="H13" s="31"/>
      <c r="I13" s="327"/>
      <c r="J13" s="328"/>
      <c r="K13" s="328"/>
      <c r="L13" s="329"/>
      <c r="M13" s="477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</row>
    <row r="14" spans="1:24" ht="12.75" customHeight="1" x14ac:dyDescent="0.35">
      <c r="A14" s="155">
        <f>'PROTO SPEC'!A14</f>
        <v>0</v>
      </c>
      <c r="B14" s="324" t="str">
        <f>'PROTO SPEC'!B14</f>
        <v>7. Hem width</v>
      </c>
      <c r="C14" s="325"/>
      <c r="D14" s="325"/>
      <c r="E14" s="33">
        <f>'PP2 SPEC'!H14</f>
        <v>0</v>
      </c>
      <c r="F14" s="2"/>
      <c r="G14" s="34">
        <f t="shared" si="0"/>
        <v>0</v>
      </c>
      <c r="H14" s="31"/>
      <c r="I14" s="327"/>
      <c r="J14" s="328"/>
      <c r="K14" s="328"/>
      <c r="L14" s="329"/>
      <c r="M14" s="477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</row>
    <row r="15" spans="1:24" ht="12.75" customHeight="1" x14ac:dyDescent="0.35">
      <c r="A15" s="155">
        <f>'PROTO SPEC'!A15</f>
        <v>0</v>
      </c>
      <c r="B15" s="324" t="str">
        <f>'PROTO SPEC'!B15</f>
        <v>8. Hem depth</v>
      </c>
      <c r="C15" s="325"/>
      <c r="D15" s="325"/>
      <c r="E15" s="33">
        <f>'PP2 SPEC'!H15</f>
        <v>0</v>
      </c>
      <c r="F15" s="2"/>
      <c r="G15" s="34">
        <f t="shared" si="0"/>
        <v>0</v>
      </c>
      <c r="H15" s="31"/>
      <c r="I15" s="327"/>
      <c r="J15" s="328"/>
      <c r="K15" s="328"/>
      <c r="L15" s="329"/>
      <c r="M15" s="477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</row>
    <row r="16" spans="1:24" ht="12.75" customHeight="1" x14ac:dyDescent="0.35">
      <c r="A16" s="155">
        <f>'PROTO SPEC'!A16</f>
        <v>0</v>
      </c>
      <c r="B16" s="324" t="str">
        <f>'PROTO SPEC'!B16</f>
        <v>9. X-Shoulder (seam to seam)</v>
      </c>
      <c r="C16" s="325"/>
      <c r="D16" s="325"/>
      <c r="E16" s="33">
        <f>'PP2 SPEC'!H16</f>
        <v>0</v>
      </c>
      <c r="F16" s="3"/>
      <c r="G16" s="34">
        <f t="shared" si="0"/>
        <v>0</v>
      </c>
      <c r="H16" s="31"/>
      <c r="I16" s="327"/>
      <c r="J16" s="328"/>
      <c r="K16" s="328"/>
      <c r="L16" s="329"/>
      <c r="M16" s="479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</row>
    <row r="17" spans="1:24" ht="12.75" customHeight="1" x14ac:dyDescent="0.35">
      <c r="A17" s="155"/>
      <c r="B17" s="324" t="str">
        <f>'PROTO SPEC'!B17</f>
        <v>10. Shoulder slope</v>
      </c>
      <c r="C17" s="325"/>
      <c r="D17" s="325"/>
      <c r="E17" s="33">
        <f>'PP2 SPEC'!H17</f>
        <v>0</v>
      </c>
      <c r="F17" s="3"/>
      <c r="G17" s="34">
        <f t="shared" si="0"/>
        <v>0</v>
      </c>
      <c r="H17" s="31"/>
      <c r="I17" s="27"/>
      <c r="J17" s="328"/>
      <c r="K17" s="328"/>
      <c r="L17" s="329"/>
      <c r="M17" s="257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</row>
    <row r="18" spans="1:24" ht="12.75" customHeight="1" x14ac:dyDescent="0.35">
      <c r="A18" s="155">
        <f>'PROTO SPEC'!A18</f>
        <v>0</v>
      </c>
      <c r="B18" s="324" t="str">
        <f>'PROTO SPEC'!B18</f>
        <v>11. X-Front - 15cm below HSP</v>
      </c>
      <c r="C18" s="325"/>
      <c r="D18" s="325"/>
      <c r="E18" s="33">
        <f>'PP2 SPEC'!H18</f>
        <v>0</v>
      </c>
      <c r="F18" s="2"/>
      <c r="G18" s="34">
        <f t="shared" si="0"/>
        <v>0</v>
      </c>
      <c r="H18" s="31"/>
      <c r="I18" s="327"/>
      <c r="J18" s="328"/>
      <c r="K18" s="328"/>
      <c r="L18" s="329"/>
      <c r="M18" s="477"/>
      <c r="N18" s="478"/>
      <c r="O18" s="478"/>
      <c r="P18" s="478"/>
      <c r="Q18" s="478"/>
      <c r="R18" s="478"/>
      <c r="S18" s="478"/>
      <c r="T18" s="478"/>
      <c r="U18" s="478"/>
      <c r="V18" s="478"/>
      <c r="W18" s="478"/>
      <c r="X18" s="478"/>
    </row>
    <row r="19" spans="1:24" ht="12.75" customHeight="1" x14ac:dyDescent="0.35">
      <c r="A19" s="155">
        <f>'PROTO SPEC'!A19</f>
        <v>0</v>
      </c>
      <c r="B19" s="324" t="str">
        <f>'PROTO SPEC'!B19</f>
        <v>12. X-Back - 15cm below HSP</v>
      </c>
      <c r="C19" s="325"/>
      <c r="D19" s="325"/>
      <c r="E19" s="33">
        <f>'PP2 SPEC'!H19</f>
        <v>0</v>
      </c>
      <c r="F19" s="2"/>
      <c r="G19" s="34">
        <f t="shared" si="0"/>
        <v>0</v>
      </c>
      <c r="H19" s="31"/>
      <c r="I19" s="332"/>
      <c r="J19" s="333"/>
      <c r="K19" s="333"/>
      <c r="L19" s="333"/>
      <c r="M19" s="477"/>
      <c r="N19" s="478"/>
      <c r="O19" s="478"/>
      <c r="P19" s="478"/>
      <c r="Q19" s="478"/>
      <c r="R19" s="478"/>
      <c r="S19" s="478"/>
      <c r="T19" s="478"/>
      <c r="U19" s="478"/>
      <c r="V19" s="478"/>
      <c r="W19" s="478"/>
      <c r="X19" s="478"/>
    </row>
    <row r="20" spans="1:24" ht="12.75" customHeight="1" x14ac:dyDescent="0.35">
      <c r="A20" s="155">
        <f>'PROTO SPEC'!A20</f>
        <v>0</v>
      </c>
      <c r="B20" s="324" t="str">
        <f>'PROTO SPEC'!B20</f>
        <v>13. Back neck width - HSP to HSP straight</v>
      </c>
      <c r="C20" s="325"/>
      <c r="D20" s="325"/>
      <c r="E20" s="33">
        <f>'PP2 SPEC'!H20</f>
        <v>0</v>
      </c>
      <c r="F20" s="3"/>
      <c r="G20" s="34">
        <f t="shared" si="0"/>
        <v>0</v>
      </c>
      <c r="H20" s="31"/>
      <c r="I20" s="332"/>
      <c r="J20" s="333"/>
      <c r="K20" s="333"/>
      <c r="L20" s="333"/>
      <c r="M20" s="477"/>
      <c r="N20" s="478"/>
      <c r="O20" s="478"/>
      <c r="P20" s="478"/>
      <c r="Q20" s="478"/>
      <c r="R20" s="478"/>
      <c r="S20" s="478"/>
      <c r="T20" s="478"/>
      <c r="U20" s="478"/>
      <c r="V20" s="478"/>
      <c r="W20" s="478"/>
      <c r="X20" s="478"/>
    </row>
    <row r="21" spans="1:24" ht="12.75" customHeight="1" x14ac:dyDescent="0.35">
      <c r="A21" s="155">
        <f>'PROTO SPEC'!A21</f>
        <v>0</v>
      </c>
      <c r="B21" s="324" t="str">
        <f>'PROTO SPEC'!B21</f>
        <v>14. Front neck drop - From HSP</v>
      </c>
      <c r="C21" s="325"/>
      <c r="D21" s="325"/>
      <c r="E21" s="33">
        <f>'PP2 SPEC'!H21</f>
        <v>0</v>
      </c>
      <c r="F21" s="2"/>
      <c r="G21" s="34">
        <f t="shared" si="0"/>
        <v>0</v>
      </c>
      <c r="H21" s="31"/>
      <c r="I21" s="327"/>
      <c r="J21" s="328"/>
      <c r="K21" s="328"/>
      <c r="L21" s="329"/>
      <c r="M21" s="477"/>
      <c r="N21" s="478"/>
      <c r="O21" s="478"/>
      <c r="P21" s="478"/>
      <c r="Q21" s="478"/>
      <c r="R21" s="478"/>
      <c r="S21" s="478"/>
      <c r="T21" s="478"/>
      <c r="U21" s="478"/>
      <c r="V21" s="478"/>
      <c r="W21" s="478"/>
      <c r="X21" s="478"/>
    </row>
    <row r="22" spans="1:24" ht="12.75" customHeight="1" x14ac:dyDescent="0.35">
      <c r="A22" s="155">
        <f>'PROTO SPEC'!A22</f>
        <v>0</v>
      </c>
      <c r="B22" s="324" t="str">
        <f>'PROTO SPEC'!B22</f>
        <v>15. Back neck drop</v>
      </c>
      <c r="C22" s="325"/>
      <c r="D22" s="325"/>
      <c r="E22" s="33">
        <f>'PP2 SPEC'!H22</f>
        <v>0</v>
      </c>
      <c r="F22" s="2"/>
      <c r="G22" s="34">
        <f t="shared" si="0"/>
        <v>0</v>
      </c>
      <c r="H22" s="31"/>
      <c r="I22" s="327"/>
      <c r="J22" s="328"/>
      <c r="K22" s="328"/>
      <c r="L22" s="329"/>
      <c r="M22" s="477"/>
      <c r="N22" s="478"/>
      <c r="O22" s="478"/>
      <c r="P22" s="478"/>
      <c r="Q22" s="478"/>
      <c r="R22" s="478"/>
      <c r="S22" s="478"/>
      <c r="T22" s="478"/>
      <c r="U22" s="478"/>
      <c r="V22" s="478"/>
      <c r="W22" s="478"/>
      <c r="X22" s="478"/>
    </row>
    <row r="23" spans="1:24" ht="12.75" customHeight="1" x14ac:dyDescent="0.3">
      <c r="A23" s="155"/>
      <c r="B23" s="324" t="str">
        <f>'PROTO SPEC'!B23</f>
        <v>16. Neck trim depth</v>
      </c>
      <c r="C23" s="325"/>
      <c r="D23" s="325"/>
      <c r="E23" s="33">
        <f>'PP2 SPEC'!H23</f>
        <v>0</v>
      </c>
      <c r="F23" s="3"/>
      <c r="G23" s="34">
        <f t="shared" si="0"/>
        <v>0</v>
      </c>
      <c r="H23" s="31"/>
      <c r="I23" s="327"/>
      <c r="J23" s="337"/>
      <c r="K23" s="337"/>
      <c r="L23" s="338"/>
      <c r="M23" s="255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</row>
    <row r="24" spans="1:24" ht="12.75" customHeight="1" x14ac:dyDescent="0.35">
      <c r="A24" s="155">
        <f>'PROTO SPEC'!A24</f>
        <v>0</v>
      </c>
      <c r="B24" s="324" t="str">
        <f>'PROTO SPEC'!B24</f>
        <v>17. Armhole Straight</v>
      </c>
      <c r="C24" s="325"/>
      <c r="D24" s="325"/>
      <c r="E24" s="33">
        <f>'PP2 SPEC'!H24</f>
        <v>0</v>
      </c>
      <c r="F24" s="3"/>
      <c r="G24" s="34">
        <f t="shared" si="0"/>
        <v>0</v>
      </c>
      <c r="H24" s="31"/>
      <c r="I24" s="327"/>
      <c r="J24" s="328"/>
      <c r="K24" s="328"/>
      <c r="L24" s="329"/>
      <c r="M24" s="477"/>
      <c r="N24" s="478"/>
      <c r="O24" s="478"/>
      <c r="P24" s="478"/>
      <c r="Q24" s="478"/>
      <c r="R24" s="478"/>
      <c r="S24" s="478"/>
      <c r="T24" s="478"/>
      <c r="U24" s="478"/>
      <c r="V24" s="478"/>
      <c r="W24" s="478"/>
      <c r="X24" s="478"/>
    </row>
    <row r="25" spans="1:24" ht="12.75" customHeight="1" x14ac:dyDescent="0.35">
      <c r="A25" s="155">
        <f>'PROTO SPEC'!A25</f>
        <v>0</v>
      </c>
      <c r="B25" s="324" t="str">
        <f>'PROTO SPEC'!B25</f>
        <v>18. Sleeve length - Shoulder seam to cuff (Short Sleeve)</v>
      </c>
      <c r="C25" s="325"/>
      <c r="D25" s="325"/>
      <c r="E25" s="33">
        <f>'PP2 SPEC'!H25</f>
        <v>0</v>
      </c>
      <c r="F25" s="2"/>
      <c r="G25" s="34">
        <f t="shared" si="0"/>
        <v>0</v>
      </c>
      <c r="H25" s="31"/>
      <c r="I25" s="327"/>
      <c r="J25" s="328"/>
      <c r="K25" s="328"/>
      <c r="L25" s="329"/>
      <c r="M25" s="477"/>
      <c r="N25" s="478"/>
      <c r="O25" s="478"/>
      <c r="P25" s="478"/>
      <c r="Q25" s="478"/>
      <c r="R25" s="478"/>
      <c r="S25" s="478"/>
      <c r="T25" s="478"/>
      <c r="U25" s="478"/>
      <c r="V25" s="478"/>
      <c r="W25" s="478"/>
      <c r="X25" s="478"/>
    </row>
    <row r="26" spans="1:24" ht="12.75" customHeight="1" x14ac:dyDescent="0.3">
      <c r="A26" s="155"/>
      <c r="B26" s="324" t="str">
        <f>'PROTO SPEC'!B26</f>
        <v>19. Sleeve length - Shoulder seam to cuff (Long Sleeve)</v>
      </c>
      <c r="C26" s="325"/>
      <c r="D26" s="325"/>
      <c r="E26" s="33">
        <f>'PP2 SPEC'!H26</f>
        <v>0</v>
      </c>
      <c r="F26" s="2"/>
      <c r="G26" s="34">
        <f t="shared" si="0"/>
        <v>0</v>
      </c>
      <c r="H26" s="31"/>
      <c r="I26" s="327"/>
      <c r="J26" s="337"/>
      <c r="K26" s="337"/>
      <c r="L26" s="338"/>
      <c r="M26" s="255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</row>
    <row r="27" spans="1:24" ht="12.75" customHeight="1" x14ac:dyDescent="0.35">
      <c r="A27" s="155">
        <f>'PROTO SPEC'!A27</f>
        <v>0</v>
      </c>
      <c r="B27" s="324" t="str">
        <f>'PROTO SPEC'!B27</f>
        <v>20. Underarm length</v>
      </c>
      <c r="C27" s="325"/>
      <c r="D27" s="325"/>
      <c r="E27" s="33">
        <f>'PP2 SPEC'!H27</f>
        <v>0</v>
      </c>
      <c r="F27" s="2"/>
      <c r="G27" s="34">
        <f t="shared" si="0"/>
        <v>0</v>
      </c>
      <c r="H27" s="31"/>
      <c r="I27" s="327"/>
      <c r="J27" s="328"/>
      <c r="K27" s="328"/>
      <c r="L27" s="329"/>
      <c r="M27" s="477"/>
      <c r="N27" s="478"/>
      <c r="O27" s="478"/>
      <c r="P27" s="478"/>
      <c r="Q27" s="478"/>
      <c r="R27" s="478"/>
      <c r="S27" s="478"/>
      <c r="T27" s="478"/>
      <c r="U27" s="478"/>
      <c r="V27" s="478"/>
      <c r="W27" s="478"/>
      <c r="X27" s="478"/>
    </row>
    <row r="28" spans="1:24" ht="12.75" customHeight="1" x14ac:dyDescent="0.35">
      <c r="A28" s="155">
        <f>'PROTO SPEC'!A28</f>
        <v>0</v>
      </c>
      <c r="B28" s="324" t="str">
        <f>'PROTO SPEC'!B28</f>
        <v>21. 1/2 Bicep width - 2.5cm down from underarm</v>
      </c>
      <c r="C28" s="325"/>
      <c r="D28" s="325"/>
      <c r="E28" s="33">
        <f>'PP2 SPEC'!H28</f>
        <v>0</v>
      </c>
      <c r="F28" s="3"/>
      <c r="G28" s="34">
        <f t="shared" si="0"/>
        <v>0</v>
      </c>
      <c r="H28" s="31"/>
      <c r="I28" s="327"/>
      <c r="J28" s="328"/>
      <c r="K28" s="328"/>
      <c r="L28" s="329"/>
      <c r="M28" s="479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</row>
    <row r="29" spans="1:24" ht="12.75" customHeight="1" x14ac:dyDescent="0.35">
      <c r="A29" s="155">
        <f>'PROTO SPEC'!A29</f>
        <v>0</v>
      </c>
      <c r="B29" s="324" t="str">
        <f>'PROTO SPEC'!B29</f>
        <v>22. 1/2 Elbow width - 21cm down from underarm</v>
      </c>
      <c r="C29" s="325"/>
      <c r="D29" s="325"/>
      <c r="E29" s="33">
        <f>'PP2 SPEC'!H29</f>
        <v>0</v>
      </c>
      <c r="F29" s="2"/>
      <c r="G29" s="34">
        <f t="shared" si="0"/>
        <v>0</v>
      </c>
      <c r="H29" s="31"/>
      <c r="I29" s="327"/>
      <c r="J29" s="328"/>
      <c r="K29" s="328"/>
      <c r="L29" s="329"/>
      <c r="M29" s="477"/>
      <c r="N29" s="478"/>
      <c r="O29" s="478"/>
      <c r="P29" s="478"/>
      <c r="Q29" s="478"/>
      <c r="R29" s="478"/>
      <c r="S29" s="478"/>
      <c r="T29" s="478"/>
      <c r="U29" s="478"/>
      <c r="V29" s="478"/>
      <c r="W29" s="478"/>
      <c r="X29" s="478"/>
    </row>
    <row r="30" spans="1:24" ht="12.75" customHeight="1" x14ac:dyDescent="0.3">
      <c r="A30" s="155"/>
      <c r="B30" s="324" t="str">
        <f>'PROTO SPEC'!B30</f>
        <v>23. 1/2 Cuff width - Short Sleeve</v>
      </c>
      <c r="C30" s="325"/>
      <c r="D30" s="325"/>
      <c r="E30" s="33">
        <f>'PP2 SPEC'!H30</f>
        <v>0</v>
      </c>
      <c r="F30" s="2"/>
      <c r="G30" s="34">
        <f t="shared" si="0"/>
        <v>0</v>
      </c>
      <c r="H30" s="31"/>
      <c r="I30" s="327"/>
      <c r="J30" s="337"/>
      <c r="K30" s="337"/>
      <c r="L30" s="338"/>
      <c r="M30" s="255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</row>
    <row r="31" spans="1:24" ht="12.75" customHeight="1" x14ac:dyDescent="0.3">
      <c r="A31" s="155"/>
      <c r="B31" s="324" t="str">
        <f>'PROTO SPEC'!B31</f>
        <v>24. 1/2 Cuff width - Long Sleeve</v>
      </c>
      <c r="C31" s="325"/>
      <c r="D31" s="325"/>
      <c r="E31" s="33">
        <f>'PP2 SPEC'!H31</f>
        <v>0</v>
      </c>
      <c r="F31" s="2"/>
      <c r="G31" s="34">
        <f t="shared" si="0"/>
        <v>0</v>
      </c>
      <c r="H31" s="31"/>
      <c r="I31" s="327"/>
      <c r="J31" s="337"/>
      <c r="K31" s="337"/>
      <c r="L31" s="338"/>
      <c r="M31" s="255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</row>
    <row r="32" spans="1:24" ht="12.75" customHeight="1" x14ac:dyDescent="0.3">
      <c r="A32" s="155"/>
      <c r="B32" s="324" t="str">
        <f>'PROTO SPEC'!B32</f>
        <v>25. Cuff depth</v>
      </c>
      <c r="C32" s="325"/>
      <c r="D32" s="325"/>
      <c r="E32" s="33">
        <f>'PP2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  <c r="M32" s="255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</row>
    <row r="33" spans="1:24" ht="12.75" customHeight="1" x14ac:dyDescent="0.3">
      <c r="A33" s="155"/>
      <c r="B33" s="324" t="str">
        <f>'PROTO SPEC'!B33</f>
        <v>26. Pocket position from HSP</v>
      </c>
      <c r="C33" s="325"/>
      <c r="D33" s="325"/>
      <c r="E33" s="33">
        <f>'PP2 SPEC'!H33</f>
        <v>0</v>
      </c>
      <c r="F33" s="2"/>
      <c r="G33" s="34">
        <f t="shared" si="0"/>
        <v>0</v>
      </c>
      <c r="H33" s="31"/>
      <c r="I33" s="327"/>
      <c r="J33" s="337"/>
      <c r="K33" s="337"/>
      <c r="L33" s="338"/>
      <c r="M33" s="255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</row>
    <row r="34" spans="1:24" ht="12.75" customHeight="1" x14ac:dyDescent="0.3">
      <c r="A34" s="155"/>
      <c r="B34" s="324" t="str">
        <f>'PROTO SPEC'!B34</f>
        <v>27. Pocket position from CF</v>
      </c>
      <c r="C34" s="325"/>
      <c r="D34" s="325"/>
      <c r="E34" s="33">
        <f>'PP2 SPEC'!H34</f>
        <v>0</v>
      </c>
      <c r="F34" s="2"/>
      <c r="G34" s="34">
        <f t="shared" si="0"/>
        <v>0</v>
      </c>
      <c r="H34" s="31"/>
      <c r="I34" s="327"/>
      <c r="J34" s="337"/>
      <c r="K34" s="337"/>
      <c r="L34" s="338"/>
      <c r="M34" s="255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</row>
    <row r="35" spans="1:24" ht="12.75" customHeight="1" x14ac:dyDescent="0.3">
      <c r="A35" s="155"/>
      <c r="B35" s="324" t="str">
        <f>'PROTO SPEC'!B35</f>
        <v>28. Pocket Length</v>
      </c>
      <c r="C35" s="325"/>
      <c r="D35" s="325"/>
      <c r="E35" s="33">
        <f>'PP2 SPEC'!H35</f>
        <v>0</v>
      </c>
      <c r="F35" s="2"/>
      <c r="G35" s="34">
        <f t="shared" si="0"/>
        <v>0</v>
      </c>
      <c r="H35" s="31"/>
      <c r="I35" s="327"/>
      <c r="J35" s="337"/>
      <c r="K35" s="337"/>
      <c r="L35" s="338"/>
      <c r="M35" s="255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</row>
    <row r="36" spans="1:24" ht="12.75" customHeight="1" x14ac:dyDescent="0.3">
      <c r="A36" s="155">
        <f>'PROTO SPEC'!A36</f>
        <v>0</v>
      </c>
      <c r="B36" s="324" t="str">
        <f>'PROTO SPEC'!B36</f>
        <v>29. Pocket width</v>
      </c>
      <c r="C36" s="325"/>
      <c r="D36" s="325"/>
      <c r="E36" s="33">
        <f>'PP2 SPEC'!H36</f>
        <v>0</v>
      </c>
      <c r="F36" s="2"/>
      <c r="G36" s="34">
        <f t="shared" si="0"/>
        <v>0</v>
      </c>
      <c r="H36" s="31"/>
      <c r="I36" s="327"/>
      <c r="J36" s="337"/>
      <c r="K36" s="337"/>
      <c r="L36" s="338"/>
      <c r="M36" s="477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</row>
    <row r="37" spans="1:24" ht="12.75" customHeight="1" x14ac:dyDescent="0.3">
      <c r="A37" s="264"/>
      <c r="B37" s="324" t="str">
        <f>'PROTO SPEC'!B37</f>
        <v>30. Minimum neck stretch</v>
      </c>
      <c r="C37" s="325"/>
      <c r="D37" s="325"/>
      <c r="E37" s="33">
        <f>'PP2 SPEC'!H37</f>
        <v>0</v>
      </c>
      <c r="F37" s="267"/>
      <c r="G37" s="34">
        <f t="shared" si="0"/>
        <v>0</v>
      </c>
      <c r="H37" s="30"/>
      <c r="I37" s="28"/>
      <c r="J37" s="28"/>
      <c r="K37" s="28"/>
      <c r="L37" s="29"/>
      <c r="M37" s="255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</row>
    <row r="38" spans="1:24" ht="12.75" customHeight="1" x14ac:dyDescent="0.3">
      <c r="A38" s="83"/>
      <c r="B38" s="81" t="s">
        <v>219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181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</row>
    <row r="39" spans="1:24" ht="12.75" customHeight="1" x14ac:dyDescent="0.35">
      <c r="A39" s="155">
        <f>'PROTO SPEC'!A39</f>
        <v>0</v>
      </c>
      <c r="B39" s="387" t="str">
        <f>'PROTO SPEC'!B39</f>
        <v>31. MCLAREN &amp; REISS chest print position from HSP</v>
      </c>
      <c r="C39" s="388"/>
      <c r="D39" s="388"/>
      <c r="E39" s="32">
        <f>'PP2 SPEC'!H39</f>
        <v>0</v>
      </c>
      <c r="F39" s="2"/>
      <c r="G39" s="34">
        <f t="shared" si="0"/>
        <v>0</v>
      </c>
      <c r="H39" s="30"/>
      <c r="I39" s="327"/>
      <c r="J39" s="328"/>
      <c r="K39" s="328"/>
      <c r="L39" s="329"/>
      <c r="M39" s="477"/>
      <c r="N39" s="475"/>
      <c r="O39" s="475"/>
      <c r="P39" s="475"/>
      <c r="Q39" s="475"/>
      <c r="R39" s="475"/>
      <c r="S39" s="475"/>
      <c r="T39" s="475"/>
      <c r="U39" s="475"/>
      <c r="V39" s="475"/>
      <c r="W39" s="475"/>
      <c r="X39" s="475"/>
    </row>
    <row r="40" spans="1:24" ht="12.75" customHeight="1" x14ac:dyDescent="0.35">
      <c r="A40" s="155">
        <f>'PROTO SPEC'!A40</f>
        <v>0</v>
      </c>
      <c r="B40" s="387" t="str">
        <f>'PROTO SPEC'!B40</f>
        <v>32. MCLAREN &amp; REISS chest print position from CF</v>
      </c>
      <c r="C40" s="388"/>
      <c r="D40" s="388"/>
      <c r="E40" s="32">
        <f>'PP2 SPEC'!H40</f>
        <v>0</v>
      </c>
      <c r="F40" s="2"/>
      <c r="G40" s="34">
        <f t="shared" si="0"/>
        <v>0</v>
      </c>
      <c r="H40" s="30"/>
      <c r="I40" s="327"/>
      <c r="J40" s="328"/>
      <c r="K40" s="328"/>
      <c r="L40" s="329"/>
      <c r="M40" s="477"/>
      <c r="N40" s="475"/>
      <c r="O40" s="475"/>
      <c r="P40" s="475"/>
      <c r="Q40" s="475"/>
      <c r="R40" s="475"/>
      <c r="S40" s="475"/>
      <c r="T40" s="475"/>
      <c r="U40" s="475"/>
      <c r="V40" s="475"/>
      <c r="W40" s="475"/>
      <c r="X40" s="475"/>
    </row>
    <row r="41" spans="1:24" ht="12.75" customHeight="1" x14ac:dyDescent="0.35">
      <c r="A41" s="155">
        <f>'PROTO SPEC'!A41</f>
        <v>0</v>
      </c>
      <c r="B41" s="387" t="str">
        <f>'PROTO SPEC'!B41</f>
        <v>33. MOTORSPORT position from CF neck seam (to star)</v>
      </c>
      <c r="C41" s="388"/>
      <c r="D41" s="388"/>
      <c r="E41" s="32">
        <f>'PP2 SPEC'!H41</f>
        <v>0</v>
      </c>
      <c r="F41" s="2"/>
      <c r="G41" s="34">
        <f t="shared" si="0"/>
        <v>0</v>
      </c>
      <c r="H41" s="30"/>
      <c r="I41" s="327"/>
      <c r="J41" s="328"/>
      <c r="K41" s="328"/>
      <c r="L41" s="329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ht="12.75" customHeight="1" x14ac:dyDescent="0.35">
      <c r="A42" s="155" t="e">
        <f>'PROTO SPEC'!#REF!</f>
        <v>#REF!</v>
      </c>
      <c r="B42" s="387" t="str">
        <f>'PROTO SPEC'!B42</f>
        <v>34. Sleeve VELOCITY position from cuff edge (to 1971)</v>
      </c>
      <c r="C42" s="388"/>
      <c r="D42" s="388"/>
      <c r="E42" s="32">
        <f>'PP2 SPEC'!H42</f>
        <v>0</v>
      </c>
      <c r="F42" s="2"/>
      <c r="G42" s="34">
        <f t="shared" si="0"/>
        <v>0</v>
      </c>
      <c r="H42" s="30"/>
      <c r="I42" s="327"/>
      <c r="J42" s="328"/>
      <c r="K42" s="328"/>
      <c r="L42" s="329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2.75" customHeight="1" x14ac:dyDescent="0.35">
      <c r="A43" s="155">
        <f>'PROTO SPEC'!A43</f>
        <v>0</v>
      </c>
      <c r="B43" s="387" t="str">
        <f>'PROTO SPEC'!B43</f>
        <v>35. Sleeve BORN RACERS position from cuff edge</v>
      </c>
      <c r="C43" s="388"/>
      <c r="D43" s="388"/>
      <c r="E43" s="32">
        <f>'PP2 SPEC'!H43</f>
        <v>0</v>
      </c>
      <c r="F43" s="2"/>
      <c r="G43" s="34">
        <f t="shared" si="0"/>
        <v>0</v>
      </c>
      <c r="H43" s="30"/>
      <c r="I43" s="327"/>
      <c r="J43" s="328"/>
      <c r="K43" s="328"/>
      <c r="L43" s="329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ht="12.75" customHeight="1" x14ac:dyDescent="0.35">
      <c r="A44" s="155">
        <f>'PROTO SPEC'!A44</f>
        <v>0</v>
      </c>
      <c r="B44" s="387" t="str">
        <f>'PROTO SPEC'!B44</f>
        <v>36. Back print position from hem edge to FORMULA 1 TEAM</v>
      </c>
      <c r="C44" s="388"/>
      <c r="D44" s="388"/>
      <c r="E44" s="32">
        <f>'PP2 SPEC'!H44</f>
        <v>0</v>
      </c>
      <c r="F44" s="2"/>
      <c r="G44" s="34">
        <f t="shared" si="0"/>
        <v>0</v>
      </c>
      <c r="H44" s="30"/>
      <c r="I44" s="327"/>
      <c r="J44" s="328"/>
      <c r="K44" s="328"/>
      <c r="L44" s="329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2.75" customHeight="1" x14ac:dyDescent="0.35">
      <c r="A45" s="155">
        <f>'PROTO SPEC'!A45</f>
        <v>0</v>
      </c>
      <c r="B45" s="387" t="str">
        <f>'PROTO SPEC'!B45</f>
        <v>37. Back print position from hem edge to FORMULA 1 TEAM</v>
      </c>
      <c r="C45" s="388"/>
      <c r="D45" s="388"/>
      <c r="E45" s="32">
        <f>'PP2 SPEC'!H45</f>
        <v>0</v>
      </c>
      <c r="F45" s="2"/>
      <c r="G45" s="34">
        <f t="shared" si="0"/>
        <v>0</v>
      </c>
      <c r="H45" s="30"/>
      <c r="I45" s="327"/>
      <c r="J45" s="328"/>
      <c r="K45" s="328"/>
      <c r="L45" s="329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5">
        <f>'PROTO SPEC'!A46</f>
        <v>0</v>
      </c>
      <c r="B46" s="387">
        <f>'PROTO SPEC'!B46</f>
        <v>0</v>
      </c>
      <c r="C46" s="388"/>
      <c r="D46" s="388"/>
      <c r="E46" s="32">
        <f>'PP2 SPEC'!H46</f>
        <v>0</v>
      </c>
      <c r="F46" s="2"/>
      <c r="G46" s="34">
        <f t="shared" si="0"/>
        <v>0</v>
      </c>
      <c r="H46" s="30"/>
      <c r="I46" s="327"/>
      <c r="J46" s="328"/>
      <c r="K46" s="328"/>
      <c r="L46" s="329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5">
        <f>'PROTO SPEC'!A47</f>
        <v>0</v>
      </c>
      <c r="B47" s="387">
        <f>'PROTO SPEC'!B47</f>
        <v>0</v>
      </c>
      <c r="C47" s="388"/>
      <c r="D47" s="388"/>
      <c r="E47" s="32">
        <f>'PP2 SPEC'!H47</f>
        <v>0</v>
      </c>
      <c r="F47" s="2"/>
      <c r="G47" s="34">
        <f t="shared" ref="G47:G54" si="1">F47+(-E47)</f>
        <v>0</v>
      </c>
      <c r="H47" s="30"/>
      <c r="I47" s="327"/>
      <c r="J47" s="328"/>
      <c r="K47" s="328"/>
      <c r="L47" s="329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5">
        <f>'PROTO SPEC'!A48</f>
        <v>0</v>
      </c>
      <c r="B48" s="387">
        <f>'PROTO SPEC'!B48</f>
        <v>0</v>
      </c>
      <c r="C48" s="388"/>
      <c r="D48" s="388"/>
      <c r="E48" s="32">
        <f>'PP2 SPEC'!H48</f>
        <v>0</v>
      </c>
      <c r="F48" s="2"/>
      <c r="G48" s="34">
        <f t="shared" si="1"/>
        <v>0</v>
      </c>
      <c r="H48" s="30"/>
      <c r="I48" s="327"/>
      <c r="J48" s="328"/>
      <c r="K48" s="328"/>
      <c r="L48" s="329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5">
        <f>'PROTO SPEC'!A49</f>
        <v>0</v>
      </c>
      <c r="B49" s="387">
        <f>'PROTO SPEC'!B49</f>
        <v>0</v>
      </c>
      <c r="C49" s="388"/>
      <c r="D49" s="388"/>
      <c r="E49" s="32">
        <f>'PP2 SPEC'!H49</f>
        <v>0</v>
      </c>
      <c r="F49" s="2"/>
      <c r="G49" s="34">
        <f t="shared" si="1"/>
        <v>0</v>
      </c>
      <c r="H49" s="30"/>
      <c r="I49" s="327"/>
      <c r="J49" s="328"/>
      <c r="K49" s="328"/>
      <c r="L49" s="329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5">
        <f>'PROTO SPEC'!A50</f>
        <v>0</v>
      </c>
      <c r="B50" s="387">
        <f>'PROTO SPEC'!B50</f>
        <v>0</v>
      </c>
      <c r="C50" s="388"/>
      <c r="D50" s="388"/>
      <c r="E50" s="32">
        <f>'PP2 SPEC'!H50</f>
        <v>0</v>
      </c>
      <c r="F50" s="2"/>
      <c r="G50" s="34">
        <f t="shared" si="1"/>
        <v>0</v>
      </c>
      <c r="H50" s="30"/>
      <c r="I50" s="327"/>
      <c r="J50" s="328"/>
      <c r="K50" s="328"/>
      <c r="L50" s="329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5">
        <f>'PROTO SPEC'!A51</f>
        <v>0</v>
      </c>
      <c r="B51" s="387">
        <f>'PROTO SPEC'!B51</f>
        <v>0</v>
      </c>
      <c r="C51" s="388"/>
      <c r="D51" s="388"/>
      <c r="E51" s="32">
        <f>'PP2 SPEC'!H51</f>
        <v>0</v>
      </c>
      <c r="F51" s="2"/>
      <c r="G51" s="34">
        <f t="shared" si="1"/>
        <v>0</v>
      </c>
      <c r="H51" s="30"/>
      <c r="I51" s="327"/>
      <c r="J51" s="328"/>
      <c r="K51" s="328"/>
      <c r="L51" s="329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5">
        <f>'PROTO SPEC'!A52</f>
        <v>0</v>
      </c>
      <c r="B52" s="387">
        <f>'PROTO SPEC'!B52</f>
        <v>0</v>
      </c>
      <c r="C52" s="388"/>
      <c r="D52" s="388"/>
      <c r="E52" s="32">
        <f>'PP2 SPEC'!H52</f>
        <v>0</v>
      </c>
      <c r="F52" s="2"/>
      <c r="G52" s="34">
        <f t="shared" si="1"/>
        <v>0</v>
      </c>
      <c r="H52" s="30"/>
      <c r="I52" s="327"/>
      <c r="J52" s="328"/>
      <c r="K52" s="328"/>
      <c r="L52" s="329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5">
        <f>'PROTO SPEC'!A53</f>
        <v>0</v>
      </c>
      <c r="B53" s="387">
        <f>'PROTO SPEC'!B53</f>
        <v>0</v>
      </c>
      <c r="C53" s="388"/>
      <c r="D53" s="388"/>
      <c r="E53" s="32">
        <f>'PP2 SPEC'!H53</f>
        <v>0</v>
      </c>
      <c r="F53" s="2"/>
      <c r="G53" s="34">
        <f t="shared" si="1"/>
        <v>0</v>
      </c>
      <c r="H53" s="30"/>
      <c r="I53" s="327"/>
      <c r="J53" s="328"/>
      <c r="K53" s="328"/>
      <c r="L53" s="329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5">
        <f>'PROTO SPEC'!A54</f>
        <v>0</v>
      </c>
      <c r="B54" s="387">
        <f>'PROTO SPEC'!B54</f>
        <v>0</v>
      </c>
      <c r="C54" s="388"/>
      <c r="D54" s="388"/>
      <c r="E54" s="32">
        <f>'PP2 SPEC'!H54</f>
        <v>0</v>
      </c>
      <c r="F54" s="2"/>
      <c r="G54" s="34">
        <f t="shared" si="1"/>
        <v>0</v>
      </c>
      <c r="H54" s="30"/>
      <c r="I54" s="327"/>
      <c r="J54" s="328"/>
      <c r="K54" s="328"/>
      <c r="L54" s="329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25"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25"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25">
      <c r="A57" s="1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1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1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1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1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1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1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</sheetData>
  <mergeCells count="139">
    <mergeCell ref="B44:D44"/>
    <mergeCell ref="I44:L44"/>
    <mergeCell ref="B45:D45"/>
    <mergeCell ref="I45:L45"/>
    <mergeCell ref="B46:D46"/>
    <mergeCell ref="I46:L46"/>
    <mergeCell ref="B41:D41"/>
    <mergeCell ref="I41:L41"/>
    <mergeCell ref="B42:D42"/>
    <mergeCell ref="I42:L42"/>
    <mergeCell ref="B43:D43"/>
    <mergeCell ref="I43:L43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53:D53"/>
    <mergeCell ref="I53:L53"/>
    <mergeCell ref="B40:D40"/>
    <mergeCell ref="I40:L40"/>
    <mergeCell ref="M40:X40"/>
    <mergeCell ref="B36:D36"/>
    <mergeCell ref="I36:L36"/>
    <mergeCell ref="M36:X36"/>
    <mergeCell ref="B28:D28"/>
    <mergeCell ref="I28:L28"/>
    <mergeCell ref="M28:X28"/>
    <mergeCell ref="B29:D29"/>
    <mergeCell ref="I29:L29"/>
    <mergeCell ref="M29:X29"/>
    <mergeCell ref="B30:D30"/>
    <mergeCell ref="B31:D31"/>
    <mergeCell ref="B33:D33"/>
    <mergeCell ref="B34:D34"/>
    <mergeCell ref="B35:D35"/>
    <mergeCell ref="I33:L33"/>
    <mergeCell ref="I34:L34"/>
    <mergeCell ref="I35:L35"/>
    <mergeCell ref="B32:D32"/>
    <mergeCell ref="B39:D39"/>
    <mergeCell ref="I39:L39"/>
    <mergeCell ref="I30:L30"/>
    <mergeCell ref="I31:L31"/>
    <mergeCell ref="B25:D25"/>
    <mergeCell ref="I25:L25"/>
    <mergeCell ref="M25:X25"/>
    <mergeCell ref="B27:D27"/>
    <mergeCell ref="I27:L27"/>
    <mergeCell ref="M27:X27"/>
    <mergeCell ref="M39:X39"/>
    <mergeCell ref="B22:D22"/>
    <mergeCell ref="I22:L22"/>
    <mergeCell ref="M22:X22"/>
    <mergeCell ref="B24:D24"/>
    <mergeCell ref="I24:L24"/>
    <mergeCell ref="M24:X24"/>
    <mergeCell ref="I26:L26"/>
    <mergeCell ref="B26:D26"/>
    <mergeCell ref="B37:D37"/>
    <mergeCell ref="B20:D20"/>
    <mergeCell ref="I20:L20"/>
    <mergeCell ref="M20:X20"/>
    <mergeCell ref="B21:D21"/>
    <mergeCell ref="I21:L21"/>
    <mergeCell ref="M21:X21"/>
    <mergeCell ref="I23:L23"/>
    <mergeCell ref="B23:D23"/>
    <mergeCell ref="B18:D18"/>
    <mergeCell ref="I18:L18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J17:L17"/>
    <mergeCell ref="B17:D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8"/>
      <c r="B1" s="298"/>
      <c r="C1" s="302" t="s">
        <v>338</v>
      </c>
      <c r="D1" s="303"/>
      <c r="E1" s="303"/>
      <c r="F1" s="303"/>
      <c r="G1" s="303"/>
      <c r="H1" s="303"/>
      <c r="I1" s="303"/>
      <c r="J1" s="303"/>
      <c r="K1" s="303"/>
    </row>
    <row r="2" spans="1:11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</row>
    <row r="3" spans="1:11" s="1" customFormat="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312" t="str">
        <f>'DESIGN FRONT SHEET'!G3</f>
        <v>FRAN</v>
      </c>
      <c r="K3" s="312"/>
    </row>
    <row r="4" spans="1:11" s="1" customFormat="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312"/>
      <c r="K4" s="312"/>
    </row>
    <row r="5" spans="1:11" s="1" customFormat="1" ht="13.75" customHeight="1" x14ac:dyDescent="0.2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311</v>
      </c>
      <c r="J5" s="400"/>
      <c r="K5" s="400"/>
    </row>
    <row r="6" spans="1:11" ht="13.75" customHeight="1" x14ac:dyDescent="0.35">
      <c r="A6" s="435" t="s">
        <v>344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</row>
    <row r="7" spans="1:11" ht="13.75" customHeight="1" x14ac:dyDescent="0.35">
      <c r="A7" s="427" t="s">
        <v>313</v>
      </c>
      <c r="B7" s="427"/>
      <c r="C7" s="436"/>
      <c r="D7" s="436"/>
      <c r="E7" s="436"/>
      <c r="F7" s="436"/>
      <c r="G7" s="436"/>
      <c r="H7" s="436"/>
      <c r="I7" s="436"/>
      <c r="J7" s="436"/>
      <c r="K7" s="436"/>
    </row>
    <row r="8" spans="1:11" ht="13.75" customHeight="1" x14ac:dyDescent="0.35">
      <c r="A8" s="427" t="s">
        <v>314</v>
      </c>
      <c r="B8" s="427"/>
      <c r="C8" s="428"/>
      <c r="D8" s="428"/>
      <c r="E8" s="428"/>
      <c r="F8" s="428"/>
      <c r="G8" s="428"/>
      <c r="H8" s="428"/>
      <c r="I8" s="428"/>
      <c r="J8" s="428"/>
      <c r="K8" s="428"/>
    </row>
    <row r="9" spans="1:11" ht="13.75" customHeight="1" x14ac:dyDescent="0.35">
      <c r="A9" s="427" t="s">
        <v>315</v>
      </c>
      <c r="B9" s="427"/>
      <c r="C9" s="428"/>
      <c r="D9" s="428"/>
      <c r="E9" s="428"/>
      <c r="F9" s="428"/>
      <c r="G9" s="428"/>
      <c r="H9" s="428"/>
      <c r="I9" s="428"/>
      <c r="J9" s="428"/>
      <c r="K9" s="428"/>
    </row>
    <row r="10" spans="1:11" ht="13.75" customHeight="1" x14ac:dyDescent="0.35">
      <c r="A10" s="427" t="s">
        <v>317</v>
      </c>
      <c r="B10" s="427"/>
      <c r="C10" s="428"/>
      <c r="D10" s="428"/>
      <c r="E10" s="428"/>
      <c r="F10" s="428"/>
      <c r="G10" s="428"/>
      <c r="H10" s="428"/>
      <c r="I10" s="428"/>
      <c r="J10" s="428"/>
      <c r="K10" s="428"/>
    </row>
    <row r="11" spans="1:11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</row>
    <row r="12" spans="1:11" x14ac:dyDescent="0.35">
      <c r="A12" s="429"/>
      <c r="B12" s="430"/>
      <c r="C12" s="430"/>
      <c r="D12" s="430"/>
      <c r="E12" s="430"/>
      <c r="F12" s="430"/>
      <c r="G12" s="430"/>
      <c r="H12" s="430"/>
      <c r="I12" s="430"/>
      <c r="J12" s="430"/>
      <c r="K12" s="431"/>
    </row>
    <row r="13" spans="1:11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0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0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0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0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0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0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0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0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0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0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0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0"/>
      <c r="B53" s="421"/>
      <c r="C53" s="421"/>
      <c r="D53" s="421"/>
      <c r="E53" s="421"/>
      <c r="F53" s="421"/>
      <c r="G53" s="421"/>
      <c r="H53" s="421"/>
      <c r="I53" s="421"/>
      <c r="J53" s="421"/>
      <c r="K53" s="422"/>
    </row>
    <row r="54" spans="1:11" x14ac:dyDescent="0.35">
      <c r="A54" s="420"/>
      <c r="B54" s="421"/>
      <c r="C54" s="421"/>
      <c r="D54" s="421"/>
      <c r="E54" s="421"/>
      <c r="F54" s="421"/>
      <c r="G54" s="421"/>
      <c r="H54" s="421"/>
      <c r="I54" s="421"/>
      <c r="J54" s="421"/>
      <c r="K54" s="422"/>
    </row>
    <row r="55" spans="1:11" x14ac:dyDescent="0.35">
      <c r="A55" s="420"/>
      <c r="B55" s="421"/>
      <c r="C55" s="421"/>
      <c r="D55" s="421"/>
      <c r="E55" s="421"/>
      <c r="F55" s="421"/>
      <c r="G55" s="421"/>
      <c r="H55" s="421"/>
      <c r="I55" s="421"/>
      <c r="J55" s="421"/>
      <c r="K55" s="422"/>
    </row>
    <row r="56" spans="1:11" x14ac:dyDescent="0.35">
      <c r="A56" s="420"/>
      <c r="B56" s="421"/>
      <c r="C56" s="421"/>
      <c r="D56" s="421"/>
      <c r="E56" s="421"/>
      <c r="F56" s="421"/>
      <c r="G56" s="421"/>
      <c r="H56" s="421"/>
      <c r="I56" s="421"/>
      <c r="J56" s="421"/>
      <c r="K56" s="422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0"/>
      <c r="B69" s="421"/>
      <c r="C69" s="421"/>
      <c r="D69" s="421"/>
      <c r="E69" s="421"/>
      <c r="F69" s="421"/>
      <c r="G69" s="421"/>
      <c r="H69" s="421"/>
      <c r="I69" s="421"/>
      <c r="J69" s="421"/>
      <c r="K69" s="422"/>
    </row>
    <row r="70" spans="1:11" x14ac:dyDescent="0.35">
      <c r="A70" s="420"/>
      <c r="B70" s="421"/>
      <c r="C70" s="421"/>
      <c r="D70" s="421"/>
      <c r="E70" s="421"/>
      <c r="F70" s="421"/>
      <c r="G70" s="421"/>
      <c r="H70" s="421"/>
      <c r="I70" s="421"/>
      <c r="J70" s="421"/>
      <c r="K70" s="422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4"/>
  <sheetViews>
    <sheetView showZeros="0" view="pageBreakPreview" topLeftCell="B1" zoomScale="90" zoomScaleNormal="100" zoomScaleSheetLayoutView="90" workbookViewId="0">
      <selection activeCell="P30" sqref="P30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54296875" customWidth="1"/>
    <col min="14" max="14" width="9.453125" customWidth="1"/>
  </cols>
  <sheetData>
    <row r="1" spans="1:23" s="1" customFormat="1" ht="13.75" customHeight="1" x14ac:dyDescent="0.25">
      <c r="A1" s="470"/>
      <c r="B1" s="470"/>
      <c r="C1" s="483" t="s">
        <v>345</v>
      </c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</row>
    <row r="2" spans="1:23" s="1" customFormat="1" ht="13.75" customHeight="1" x14ac:dyDescent="0.25">
      <c r="A2" s="470"/>
      <c r="B2" s="470"/>
      <c r="C2" s="483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</row>
    <row r="3" spans="1:23" ht="13.75" customHeight="1" x14ac:dyDescent="0.3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482" t="str">
        <f>'DESIGN FRONT SHEET'!G3</f>
        <v>FRAN</v>
      </c>
      <c r="K3" s="482"/>
      <c r="L3" s="482"/>
      <c r="M3" s="482"/>
      <c r="N3" s="482"/>
    </row>
    <row r="4" spans="1:23" ht="13.75" customHeight="1" x14ac:dyDescent="0.3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482" t="str">
        <f>'DESIGN FRONT SHEET'!G4</f>
        <v>CHARLOTTE</v>
      </c>
      <c r="K4" s="482"/>
      <c r="L4" s="482"/>
      <c r="M4" s="482"/>
      <c r="N4" s="482"/>
    </row>
    <row r="5" spans="1:23" ht="13.75" customHeight="1" x14ac:dyDescent="0.3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311</v>
      </c>
      <c r="J5" s="481"/>
      <c r="K5" s="481"/>
      <c r="L5" s="481"/>
      <c r="M5" s="481"/>
      <c r="N5" s="481"/>
    </row>
    <row r="6" spans="1:23" ht="13.75" customHeight="1" x14ac:dyDescent="0.35">
      <c r="A6" s="485" t="s">
        <v>346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</row>
    <row r="7" spans="1:23" ht="15.75" customHeight="1" x14ac:dyDescent="0.35">
      <c r="A7" s="162" t="s">
        <v>270</v>
      </c>
      <c r="B7" s="71"/>
      <c r="C7" s="72" t="s">
        <v>175</v>
      </c>
      <c r="D7" s="73"/>
      <c r="E7" s="73"/>
      <c r="F7" s="74" t="s">
        <v>347</v>
      </c>
      <c r="G7" s="75" t="s">
        <v>348</v>
      </c>
      <c r="H7" s="75" t="s">
        <v>349</v>
      </c>
      <c r="I7" s="75" t="s">
        <v>350</v>
      </c>
      <c r="J7" s="75" t="s">
        <v>351</v>
      </c>
      <c r="K7" s="76" t="s">
        <v>352</v>
      </c>
      <c r="L7" s="76" t="s">
        <v>353</v>
      </c>
      <c r="M7" s="254" t="s">
        <v>354</v>
      </c>
      <c r="N7" s="254" t="s">
        <v>355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17" customFormat="1" ht="15.75" customHeight="1" x14ac:dyDescent="0.35">
      <c r="A8" s="216" t="str">
        <f>'PROTO SPEC'!A8</f>
        <v>H2</v>
      </c>
      <c r="B8" s="324" t="str">
        <f>'PROTO SPEC'!B8</f>
        <v>1. Front length - SNP to bottom hem edge</v>
      </c>
      <c r="C8" s="325"/>
      <c r="D8" s="325"/>
      <c r="E8" s="325"/>
      <c r="F8" s="239">
        <v>1</v>
      </c>
      <c r="G8" s="90">
        <f>I8-3</f>
        <v>-3</v>
      </c>
      <c r="H8" s="91">
        <f>I8-1.5</f>
        <v>-1.5</v>
      </c>
      <c r="I8" s="232">
        <f>'GOLD SEAL SPEC'!H8</f>
        <v>0</v>
      </c>
      <c r="J8" s="259">
        <f>I8+1.5</f>
        <v>1.5</v>
      </c>
      <c r="K8" s="259">
        <f>I8+3</f>
        <v>3</v>
      </c>
      <c r="L8" s="259">
        <f>I8+4.5</f>
        <v>4.5</v>
      </c>
      <c r="M8" s="259">
        <f>I8+4.5</f>
        <v>4.5</v>
      </c>
      <c r="N8" s="259"/>
      <c r="O8" s="219"/>
      <c r="P8" s="220"/>
      <c r="Q8" s="220"/>
      <c r="R8" s="221"/>
      <c r="S8" s="222"/>
      <c r="T8" s="222"/>
      <c r="U8" s="222"/>
      <c r="V8" s="222"/>
      <c r="W8" s="221"/>
    </row>
    <row r="9" spans="1:23" ht="15.75" customHeight="1" x14ac:dyDescent="0.35">
      <c r="A9" s="160" t="str">
        <f>'PROTO SPEC'!A9</f>
        <v>H3</v>
      </c>
      <c r="B9" s="324" t="str">
        <f>'PROTO SPEC'!B9</f>
        <v>2. Front length - HSP to bottom hem edge</v>
      </c>
      <c r="C9" s="325"/>
      <c r="D9" s="325"/>
      <c r="E9" s="325"/>
      <c r="F9" s="239">
        <v>1</v>
      </c>
      <c r="G9" s="90">
        <f t="shared" ref="G9:G10" si="0">I9-3</f>
        <v>-3</v>
      </c>
      <c r="H9" s="91">
        <f t="shared" ref="H9:H10" si="1">I9-1.5</f>
        <v>-1.5</v>
      </c>
      <c r="I9" s="232">
        <f>'GOLD SEAL SPEC'!H9</f>
        <v>0</v>
      </c>
      <c r="J9" s="259">
        <f t="shared" ref="J9:J10" si="2">I9+1.5</f>
        <v>1.5</v>
      </c>
      <c r="K9" s="259">
        <f t="shared" ref="K9:K10" si="3">I9+3</f>
        <v>3</v>
      </c>
      <c r="L9" s="259">
        <f t="shared" ref="L9:L10" si="4">I9+4.5</f>
        <v>4.5</v>
      </c>
      <c r="M9" s="259">
        <f t="shared" ref="M9:M10" si="5">I9+4.5</f>
        <v>4.5</v>
      </c>
      <c r="N9" s="259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0">
        <f>'PROTO SPEC'!A10</f>
        <v>0</v>
      </c>
      <c r="B10" s="324" t="str">
        <f>'PROTO SPEC'!B10</f>
        <v>3. Back length - HSP to bottom hem edge</v>
      </c>
      <c r="C10" s="325"/>
      <c r="D10" s="325"/>
      <c r="E10" s="325"/>
      <c r="F10" s="239">
        <v>1</v>
      </c>
      <c r="G10" s="90">
        <f t="shared" si="0"/>
        <v>-3</v>
      </c>
      <c r="H10" s="91">
        <f t="shared" si="1"/>
        <v>-1.5</v>
      </c>
      <c r="I10" s="232">
        <f>'GOLD SEAL SPEC'!H10</f>
        <v>0</v>
      </c>
      <c r="J10" s="259">
        <f t="shared" si="2"/>
        <v>1.5</v>
      </c>
      <c r="K10" s="259">
        <f t="shared" si="3"/>
        <v>3</v>
      </c>
      <c r="L10" s="259">
        <f t="shared" si="4"/>
        <v>4.5</v>
      </c>
      <c r="M10" s="259">
        <f t="shared" si="5"/>
        <v>4.5</v>
      </c>
      <c r="N10" s="259"/>
    </row>
    <row r="11" spans="1:23" ht="15.65" customHeight="1" x14ac:dyDescent="0.35">
      <c r="A11" s="160">
        <f>'PROTO SPEC'!A11</f>
        <v>0</v>
      </c>
      <c r="B11" s="324" t="str">
        <f>'PROTO SPEC'!B11</f>
        <v>4. Chest - measured 2.5cm down from underarm</v>
      </c>
      <c r="C11" s="325"/>
      <c r="D11" s="325"/>
      <c r="E11" s="325"/>
      <c r="F11" s="239">
        <v>1</v>
      </c>
      <c r="G11" s="90">
        <f>I11-5</f>
        <v>-5</v>
      </c>
      <c r="H11" s="91">
        <f>I11-2.5</f>
        <v>-2.5</v>
      </c>
      <c r="I11" s="232">
        <f>'GOLD SEAL SPEC'!H11</f>
        <v>0</v>
      </c>
      <c r="J11" s="259">
        <f>I11+2.5</f>
        <v>2.5</v>
      </c>
      <c r="K11" s="259">
        <f>I11+5</f>
        <v>5</v>
      </c>
      <c r="L11" s="259">
        <f>I11+7.5</f>
        <v>7.5</v>
      </c>
      <c r="M11" s="259">
        <f>I11+10</f>
        <v>10</v>
      </c>
      <c r="N11" s="259"/>
    </row>
    <row r="12" spans="1:23" ht="15.75" customHeight="1" x14ac:dyDescent="0.35">
      <c r="A12" s="160">
        <f>'PROTO SPEC'!A12</f>
        <v>0</v>
      </c>
      <c r="B12" s="324" t="str">
        <f>'PROTO SPEC'!B12</f>
        <v>5. Waist position - below HSP</v>
      </c>
      <c r="C12" s="325"/>
      <c r="D12" s="325"/>
      <c r="E12" s="325"/>
      <c r="F12" s="239">
        <v>0.5</v>
      </c>
      <c r="G12" s="90">
        <f>I12-2</f>
        <v>-2</v>
      </c>
      <c r="H12" s="91">
        <f>I12-1</f>
        <v>-1</v>
      </c>
      <c r="I12" s="232">
        <f>'GOLD SEAL SPEC'!H12</f>
        <v>0</v>
      </c>
      <c r="J12" s="259">
        <f>I12+1</f>
        <v>1</v>
      </c>
      <c r="K12" s="259">
        <f>I12+2</f>
        <v>2</v>
      </c>
      <c r="L12" s="259">
        <f>I12+3</f>
        <v>3</v>
      </c>
      <c r="M12" s="259">
        <f>I12+4</f>
        <v>4</v>
      </c>
      <c r="N12" s="259"/>
    </row>
    <row r="13" spans="1:23" ht="15.75" customHeight="1" x14ac:dyDescent="0.35">
      <c r="A13" s="160">
        <f>'PROTO SPEC'!A13</f>
        <v>0</v>
      </c>
      <c r="B13" s="324" t="str">
        <f>'PROTO SPEC'!B13</f>
        <v>6. Waist width</v>
      </c>
      <c r="C13" s="325"/>
      <c r="D13" s="325"/>
      <c r="E13" s="325"/>
      <c r="F13" s="239">
        <v>1</v>
      </c>
      <c r="G13" s="90">
        <f>I13-5</f>
        <v>-5</v>
      </c>
      <c r="H13" s="91">
        <f>I13-2.5</f>
        <v>-2.5</v>
      </c>
      <c r="I13" s="232">
        <f>'GOLD SEAL SPEC'!H13</f>
        <v>0</v>
      </c>
      <c r="J13" s="259">
        <f>I13+2.5</f>
        <v>2.5</v>
      </c>
      <c r="K13" s="259">
        <f>I13+5</f>
        <v>5</v>
      </c>
      <c r="L13" s="259">
        <f>I13+7.5</f>
        <v>7.5</v>
      </c>
      <c r="M13" s="259">
        <f>I13+10</f>
        <v>10</v>
      </c>
      <c r="N13" s="259"/>
    </row>
    <row r="14" spans="1:23" ht="14.5" customHeight="1" x14ac:dyDescent="0.35">
      <c r="A14" s="160">
        <f>'PROTO SPEC'!A14</f>
        <v>0</v>
      </c>
      <c r="B14" s="324" t="str">
        <f>'PROTO SPEC'!B14</f>
        <v>7. Hem width</v>
      </c>
      <c r="C14" s="325"/>
      <c r="D14" s="325"/>
      <c r="E14" s="325"/>
      <c r="F14" s="239">
        <v>1</v>
      </c>
      <c r="G14" s="90">
        <f>I14-5</f>
        <v>-5</v>
      </c>
      <c r="H14" s="91">
        <f>I14-2.5</f>
        <v>-2.5</v>
      </c>
      <c r="I14" s="232">
        <f>'GOLD SEAL SPEC'!H14</f>
        <v>0</v>
      </c>
      <c r="J14" s="259">
        <f>I14+2.5</f>
        <v>2.5</v>
      </c>
      <c r="K14" s="259">
        <f>I14+5</f>
        <v>5</v>
      </c>
      <c r="L14" s="259">
        <f>I14+7.5</f>
        <v>7.5</v>
      </c>
      <c r="M14" s="259">
        <f>I14+10</f>
        <v>10</v>
      </c>
      <c r="N14" s="259"/>
    </row>
    <row r="15" spans="1:23" ht="15.75" customHeight="1" x14ac:dyDescent="0.35">
      <c r="A15" s="160">
        <f>'PROTO SPEC'!A15</f>
        <v>0</v>
      </c>
      <c r="B15" s="324" t="str">
        <f>'PROTO SPEC'!B15</f>
        <v>8. Hem depth</v>
      </c>
      <c r="C15" s="325"/>
      <c r="D15" s="325"/>
      <c r="E15" s="325"/>
      <c r="F15" s="239">
        <v>0.3</v>
      </c>
      <c r="G15" s="90">
        <f>I15</f>
        <v>0</v>
      </c>
      <c r="H15" s="91">
        <f>I15</f>
        <v>0</v>
      </c>
      <c r="I15" s="232">
        <f>'GOLD SEAL SPEC'!H15</f>
        <v>0</v>
      </c>
      <c r="J15" s="259">
        <f>I15</f>
        <v>0</v>
      </c>
      <c r="K15" s="259">
        <f>I15</f>
        <v>0</v>
      </c>
      <c r="L15" s="259">
        <f>I15</f>
        <v>0</v>
      </c>
      <c r="M15" s="259">
        <f>I15</f>
        <v>0</v>
      </c>
      <c r="N15" s="259"/>
    </row>
    <row r="16" spans="1:23" ht="15.75" customHeight="1" x14ac:dyDescent="0.35">
      <c r="A16" s="160">
        <f>'PROTO SPEC'!A16</f>
        <v>0</v>
      </c>
      <c r="B16" s="324" t="str">
        <f>'PROTO SPEC'!B16</f>
        <v>9. X-Shoulder (seam to seam)</v>
      </c>
      <c r="C16" s="325"/>
      <c r="D16" s="325"/>
      <c r="E16" s="325"/>
      <c r="F16" s="239">
        <v>1</v>
      </c>
      <c r="G16" s="90">
        <f>I16-4</f>
        <v>-4</v>
      </c>
      <c r="H16" s="91">
        <f>I16-2</f>
        <v>-2</v>
      </c>
      <c r="I16" s="232">
        <f>'GOLD SEAL SPEC'!H16</f>
        <v>0</v>
      </c>
      <c r="J16" s="259">
        <f>I16+2</f>
        <v>2</v>
      </c>
      <c r="K16" s="259">
        <f>I16+4</f>
        <v>4</v>
      </c>
      <c r="L16" s="259">
        <f>I16+6</f>
        <v>6</v>
      </c>
      <c r="M16" s="259">
        <f>I16+8</f>
        <v>8</v>
      </c>
      <c r="N16" s="259"/>
    </row>
    <row r="17" spans="1:14" ht="15.75" customHeight="1" x14ac:dyDescent="0.35">
      <c r="A17" s="160"/>
      <c r="B17" s="324" t="str">
        <f>'PROTO SPEC'!B17</f>
        <v>10. Shoulder slope</v>
      </c>
      <c r="C17" s="325"/>
      <c r="D17" s="325"/>
      <c r="E17" s="325"/>
      <c r="F17" s="239">
        <v>0.5</v>
      </c>
      <c r="G17" s="260">
        <f>I17</f>
        <v>0</v>
      </c>
      <c r="H17" s="259">
        <f>I17</f>
        <v>0</v>
      </c>
      <c r="I17" s="232">
        <f>'GOLD SEAL SPEC'!H17</f>
        <v>0</v>
      </c>
      <c r="J17" s="259">
        <f>I17</f>
        <v>0</v>
      </c>
      <c r="K17" s="259">
        <f>I17</f>
        <v>0</v>
      </c>
      <c r="L17" s="259">
        <f>I17</f>
        <v>0</v>
      </c>
      <c r="M17" s="259">
        <f>I17</f>
        <v>0</v>
      </c>
      <c r="N17" s="259"/>
    </row>
    <row r="18" spans="1:14" ht="15.75" customHeight="1" x14ac:dyDescent="0.35">
      <c r="A18" s="160">
        <f>'PROTO SPEC'!A18</f>
        <v>0</v>
      </c>
      <c r="B18" s="324" t="str">
        <f>'PROTO SPEC'!B18</f>
        <v>11. X-Front - 15cm below HSP</v>
      </c>
      <c r="C18" s="325"/>
      <c r="D18" s="325"/>
      <c r="E18" s="325"/>
      <c r="F18" s="239">
        <v>1</v>
      </c>
      <c r="G18" s="90">
        <f t="shared" ref="G18:G19" si="6">I18-4</f>
        <v>-4</v>
      </c>
      <c r="H18" s="91">
        <f t="shared" ref="H18:H19" si="7">I18-2</f>
        <v>-2</v>
      </c>
      <c r="I18" s="232">
        <f>'GOLD SEAL SPEC'!H18</f>
        <v>0</v>
      </c>
      <c r="J18" s="259">
        <f t="shared" ref="J18:J19" si="8">I18+2</f>
        <v>2</v>
      </c>
      <c r="K18" s="259">
        <f t="shared" ref="K18:K19" si="9">I18+4</f>
        <v>4</v>
      </c>
      <c r="L18" s="259">
        <f t="shared" ref="L18:L19" si="10">I18+6</f>
        <v>6</v>
      </c>
      <c r="M18" s="259">
        <f t="shared" ref="M18:M19" si="11">I18+8</f>
        <v>8</v>
      </c>
      <c r="N18" s="259"/>
    </row>
    <row r="19" spans="1:14" s="217" customFormat="1" ht="15.75" customHeight="1" x14ac:dyDescent="0.35">
      <c r="A19" s="216">
        <f>'PROTO SPEC'!A19</f>
        <v>0</v>
      </c>
      <c r="B19" s="324" t="str">
        <f>'PROTO SPEC'!B19</f>
        <v>12. X-Back - 15cm below HSP</v>
      </c>
      <c r="C19" s="325"/>
      <c r="D19" s="325"/>
      <c r="E19" s="325"/>
      <c r="F19" s="239">
        <v>1</v>
      </c>
      <c r="G19" s="90">
        <f t="shared" si="6"/>
        <v>-4</v>
      </c>
      <c r="H19" s="91">
        <f t="shared" si="7"/>
        <v>-2</v>
      </c>
      <c r="I19" s="232">
        <f>'GOLD SEAL SPEC'!H19</f>
        <v>0</v>
      </c>
      <c r="J19" s="259">
        <f t="shared" si="8"/>
        <v>2</v>
      </c>
      <c r="K19" s="259">
        <f t="shared" si="9"/>
        <v>4</v>
      </c>
      <c r="L19" s="259">
        <f t="shared" si="10"/>
        <v>6</v>
      </c>
      <c r="M19" s="259">
        <f t="shared" si="11"/>
        <v>8</v>
      </c>
      <c r="N19" s="259"/>
    </row>
    <row r="20" spans="1:14" ht="15.75" customHeight="1" x14ac:dyDescent="0.35">
      <c r="A20" s="160">
        <f>'PROTO SPEC'!A20</f>
        <v>0</v>
      </c>
      <c r="B20" s="324" t="str">
        <f>'PROTO SPEC'!B20</f>
        <v>13. Back neck width - HSP to HSP straight</v>
      </c>
      <c r="C20" s="325"/>
      <c r="D20" s="325"/>
      <c r="E20" s="325"/>
      <c r="F20" s="239">
        <v>0.3</v>
      </c>
      <c r="G20" s="90">
        <f>I20-1.2</f>
        <v>-1.2</v>
      </c>
      <c r="H20" s="91">
        <f>I20-0.6</f>
        <v>-0.6</v>
      </c>
      <c r="I20" s="232">
        <f>'GOLD SEAL SPEC'!H20</f>
        <v>0</v>
      </c>
      <c r="J20" s="259">
        <f>I20+0.6</f>
        <v>0.6</v>
      </c>
      <c r="K20" s="259">
        <f>I20+1.2</f>
        <v>1.2</v>
      </c>
      <c r="L20" s="259">
        <f>I20+1.8</f>
        <v>1.8</v>
      </c>
      <c r="M20" s="259">
        <f>I20+2.4</f>
        <v>2.4</v>
      </c>
      <c r="N20" s="259"/>
    </row>
    <row r="21" spans="1:14" ht="15.75" customHeight="1" x14ac:dyDescent="0.35">
      <c r="A21" s="160">
        <f>'PROTO SPEC'!A21</f>
        <v>0</v>
      </c>
      <c r="B21" s="324" t="str">
        <f>'PROTO SPEC'!B21</f>
        <v>14. Front neck drop - From HSP</v>
      </c>
      <c r="C21" s="325"/>
      <c r="D21" s="325"/>
      <c r="E21" s="325"/>
      <c r="F21" s="239">
        <v>0.3</v>
      </c>
      <c r="G21" s="90">
        <f>I21-1</f>
        <v>-1</v>
      </c>
      <c r="H21" s="91">
        <f>I21-0.5</f>
        <v>-0.5</v>
      </c>
      <c r="I21" s="232">
        <f>'GOLD SEAL SPEC'!H21</f>
        <v>0</v>
      </c>
      <c r="J21" s="259">
        <f>I21+0.5</f>
        <v>0.5</v>
      </c>
      <c r="K21" s="259">
        <f>I21+1</f>
        <v>1</v>
      </c>
      <c r="L21" s="259">
        <f>I21+1.5</f>
        <v>1.5</v>
      </c>
      <c r="M21" s="259">
        <f>I21+2</f>
        <v>2</v>
      </c>
      <c r="N21" s="259"/>
    </row>
    <row r="22" spans="1:14" ht="15.75" customHeight="1" x14ac:dyDescent="0.35">
      <c r="A22" s="160">
        <f>'PROTO SPEC'!A22</f>
        <v>0</v>
      </c>
      <c r="B22" s="324" t="str">
        <f>'PROTO SPEC'!B22</f>
        <v>15. Back neck drop</v>
      </c>
      <c r="C22" s="325"/>
      <c r="D22" s="325"/>
      <c r="E22" s="325"/>
      <c r="F22" s="239">
        <v>0.3</v>
      </c>
      <c r="G22" s="90">
        <f>I22</f>
        <v>0</v>
      </c>
      <c r="H22" s="91">
        <f>I22</f>
        <v>0</v>
      </c>
      <c r="I22" s="232">
        <f>'GOLD SEAL SPEC'!H22</f>
        <v>0</v>
      </c>
      <c r="J22" s="259">
        <f>I22</f>
        <v>0</v>
      </c>
      <c r="K22" s="259">
        <f>I22</f>
        <v>0</v>
      </c>
      <c r="L22" s="259">
        <f>I22</f>
        <v>0</v>
      </c>
      <c r="M22" s="259">
        <f>I22</f>
        <v>0</v>
      </c>
      <c r="N22" s="259"/>
    </row>
    <row r="23" spans="1:14" ht="15.75" customHeight="1" x14ac:dyDescent="0.35">
      <c r="A23" s="160"/>
      <c r="B23" s="324" t="str">
        <f>'PROTO SPEC'!B23</f>
        <v>16. Neck trim depth</v>
      </c>
      <c r="C23" s="325"/>
      <c r="D23" s="325"/>
      <c r="E23" s="325"/>
      <c r="F23" s="239">
        <v>0.3</v>
      </c>
      <c r="G23" s="90">
        <f>I23</f>
        <v>0</v>
      </c>
      <c r="H23" s="91">
        <f>I23</f>
        <v>0</v>
      </c>
      <c r="I23" s="232">
        <f>'GOLD SEAL SPEC'!H23</f>
        <v>0</v>
      </c>
      <c r="J23" s="259">
        <f>I23</f>
        <v>0</v>
      </c>
      <c r="K23" s="259">
        <f>I23</f>
        <v>0</v>
      </c>
      <c r="L23" s="259">
        <f>I23</f>
        <v>0</v>
      </c>
      <c r="M23" s="259">
        <f>I23</f>
        <v>0</v>
      </c>
      <c r="N23" s="259"/>
    </row>
    <row r="24" spans="1:14" ht="15.75" customHeight="1" x14ac:dyDescent="0.35">
      <c r="A24" s="160">
        <f>'PROTO SPEC'!A24</f>
        <v>0</v>
      </c>
      <c r="B24" s="324" t="str">
        <f>'PROTO SPEC'!B24</f>
        <v>17. Armhole Straight</v>
      </c>
      <c r="C24" s="325"/>
      <c r="D24" s="325"/>
      <c r="E24" s="325"/>
      <c r="F24" s="239">
        <v>0.3</v>
      </c>
      <c r="G24" s="90">
        <f>I24-2</f>
        <v>-2</v>
      </c>
      <c r="H24" s="91">
        <f>I24-1</f>
        <v>-1</v>
      </c>
      <c r="I24" s="232">
        <f>'GOLD SEAL SPEC'!H24</f>
        <v>0</v>
      </c>
      <c r="J24" s="259">
        <f>I24+1</f>
        <v>1</v>
      </c>
      <c r="K24" s="259">
        <f>I24+2</f>
        <v>2</v>
      </c>
      <c r="L24" s="259">
        <f>I24+3</f>
        <v>3</v>
      </c>
      <c r="M24" s="259">
        <f>I24+4.5</f>
        <v>4.5</v>
      </c>
      <c r="N24" s="259"/>
    </row>
    <row r="25" spans="1:14" ht="15.75" customHeight="1" x14ac:dyDescent="0.35">
      <c r="A25" s="160">
        <f>'PROTO SPEC'!A25</f>
        <v>0</v>
      </c>
      <c r="B25" s="324" t="str">
        <f>'PROTO SPEC'!B25</f>
        <v>18. Sleeve length - Shoulder seam to cuff (Short Sleeve)</v>
      </c>
      <c r="C25" s="325"/>
      <c r="D25" s="325"/>
      <c r="E25" s="325"/>
      <c r="F25" s="239">
        <v>1</v>
      </c>
      <c r="G25" s="260">
        <f>I25-1</f>
        <v>-1</v>
      </c>
      <c r="H25" s="259">
        <f>I25-0.5</f>
        <v>-0.5</v>
      </c>
      <c r="I25" s="232">
        <f>'GOLD SEAL SPEC'!H25</f>
        <v>0</v>
      </c>
      <c r="J25" s="259">
        <f>I25+0.5</f>
        <v>0.5</v>
      </c>
      <c r="K25" s="259">
        <f>I25+1</f>
        <v>1</v>
      </c>
      <c r="L25" s="259">
        <f>I25+1.5</f>
        <v>1.5</v>
      </c>
      <c r="M25" s="259">
        <f>I25+2</f>
        <v>2</v>
      </c>
      <c r="N25" s="259"/>
    </row>
    <row r="26" spans="1:14" ht="15.75" customHeight="1" x14ac:dyDescent="0.35">
      <c r="A26" s="160"/>
      <c r="B26" s="324" t="str">
        <f>'PROTO SPEC'!B26</f>
        <v>19. Sleeve length - Shoulder seam to cuff (Long Sleeve)</v>
      </c>
      <c r="C26" s="325"/>
      <c r="D26" s="325"/>
      <c r="E26" s="325"/>
      <c r="F26" s="239">
        <v>1</v>
      </c>
      <c r="G26" s="260">
        <f>I26-2</f>
        <v>-2</v>
      </c>
      <c r="H26" s="259">
        <f>I26-1</f>
        <v>-1</v>
      </c>
      <c r="I26" s="232">
        <f>'GOLD SEAL SPEC'!H26</f>
        <v>0</v>
      </c>
      <c r="J26" s="259">
        <f>I26+1</f>
        <v>1</v>
      </c>
      <c r="K26" s="259">
        <f>I26+2</f>
        <v>2</v>
      </c>
      <c r="L26" s="259">
        <f>I26+3</f>
        <v>3</v>
      </c>
      <c r="M26" s="259">
        <f>I26+4</f>
        <v>4</v>
      </c>
      <c r="N26" s="259"/>
    </row>
    <row r="27" spans="1:14" s="217" customFormat="1" ht="15.75" customHeight="1" x14ac:dyDescent="0.35">
      <c r="A27" s="216">
        <f>'PROTO SPEC'!A27</f>
        <v>0</v>
      </c>
      <c r="B27" s="324" t="str">
        <f>'PROTO SPEC'!B27</f>
        <v>20. Underarm length</v>
      </c>
      <c r="C27" s="325"/>
      <c r="D27" s="325"/>
      <c r="E27" s="325"/>
      <c r="F27" s="239">
        <v>1</v>
      </c>
      <c r="G27" s="90">
        <f>I27</f>
        <v>0</v>
      </c>
      <c r="H27" s="91">
        <f>I27</f>
        <v>0</v>
      </c>
      <c r="I27" s="232">
        <f>'GOLD SEAL SPEC'!H27</f>
        <v>0</v>
      </c>
      <c r="J27" s="259">
        <f>I27</f>
        <v>0</v>
      </c>
      <c r="K27" s="259">
        <f>I27</f>
        <v>0</v>
      </c>
      <c r="L27" s="259">
        <f>I27</f>
        <v>0</v>
      </c>
      <c r="M27" s="259">
        <f>I27</f>
        <v>0</v>
      </c>
      <c r="N27" s="259"/>
    </row>
    <row r="28" spans="1:14" ht="15.75" customHeight="1" x14ac:dyDescent="0.35">
      <c r="A28" s="160">
        <f>'PROTO SPEC'!A28</f>
        <v>0</v>
      </c>
      <c r="B28" s="324" t="str">
        <f>'PROTO SPEC'!B28</f>
        <v>21. 1/2 Bicep width - 2.5cm down from underarm</v>
      </c>
      <c r="C28" s="325"/>
      <c r="D28" s="325"/>
      <c r="E28" s="325"/>
      <c r="F28" s="239">
        <v>0.5</v>
      </c>
      <c r="G28" s="90">
        <f>I28-2</f>
        <v>-2</v>
      </c>
      <c r="H28" s="91">
        <f>I28-1</f>
        <v>-1</v>
      </c>
      <c r="I28" s="232">
        <f>'GOLD SEAL SPEC'!H28</f>
        <v>0</v>
      </c>
      <c r="J28" s="259">
        <f>I28+1</f>
        <v>1</v>
      </c>
      <c r="K28" s="259">
        <f>I28+2</f>
        <v>2</v>
      </c>
      <c r="L28" s="259">
        <f>I28+3</f>
        <v>3</v>
      </c>
      <c r="M28" s="259">
        <f>I28+4.5</f>
        <v>4.5</v>
      </c>
      <c r="N28" s="259"/>
    </row>
    <row r="29" spans="1:14" ht="15.75" customHeight="1" x14ac:dyDescent="0.35">
      <c r="A29" s="160">
        <f>'PROTO SPEC'!A29</f>
        <v>0</v>
      </c>
      <c r="B29" s="324" t="str">
        <f>'PROTO SPEC'!B29</f>
        <v>22. 1/2 Elbow width - 21cm down from underarm</v>
      </c>
      <c r="C29" s="325"/>
      <c r="D29" s="325"/>
      <c r="E29" s="325"/>
      <c r="F29" s="239">
        <v>0.5</v>
      </c>
      <c r="G29" s="90">
        <f>I29-1.6</f>
        <v>-1.6</v>
      </c>
      <c r="H29" s="91">
        <f>I29-0.8</f>
        <v>-0.8</v>
      </c>
      <c r="I29" s="232">
        <f>'GOLD SEAL SPEC'!H29</f>
        <v>0</v>
      </c>
      <c r="J29" s="259">
        <f>I29+0.8</f>
        <v>0.8</v>
      </c>
      <c r="K29" s="259">
        <f>I29+1.6</f>
        <v>1.6</v>
      </c>
      <c r="L29" s="259">
        <f>I29+2.5</f>
        <v>2.5</v>
      </c>
      <c r="M29" s="259">
        <f>I29+3.4</f>
        <v>3.4</v>
      </c>
      <c r="N29" s="259"/>
    </row>
    <row r="30" spans="1:14" ht="15.75" customHeight="1" x14ac:dyDescent="0.35">
      <c r="A30" s="160"/>
      <c r="B30" s="324" t="str">
        <f>'PROTO SPEC'!B30</f>
        <v>23. 1/2 Cuff width - Short Sleeve</v>
      </c>
      <c r="C30" s="325"/>
      <c r="D30" s="325"/>
      <c r="E30" s="325"/>
      <c r="F30" s="239">
        <v>0.5</v>
      </c>
      <c r="G30" s="90">
        <f>I30-2</f>
        <v>-2</v>
      </c>
      <c r="H30" s="91">
        <f>I30-1</f>
        <v>-1</v>
      </c>
      <c r="I30" s="232">
        <f>'GOLD SEAL SPEC'!H30</f>
        <v>0</v>
      </c>
      <c r="J30" s="259">
        <f>I30+1</f>
        <v>1</v>
      </c>
      <c r="K30" s="259">
        <f>I30+2</f>
        <v>2</v>
      </c>
      <c r="L30" s="259">
        <f>I30+3</f>
        <v>3</v>
      </c>
      <c r="M30" s="259">
        <f>I30+4.5</f>
        <v>4.5</v>
      </c>
      <c r="N30" s="259"/>
    </row>
    <row r="31" spans="1:14" ht="15.75" customHeight="1" x14ac:dyDescent="0.35">
      <c r="A31" s="160"/>
      <c r="B31" s="324" t="str">
        <f>'PROTO SPEC'!B31</f>
        <v>24. 1/2 Cuff width - Long Sleeve</v>
      </c>
      <c r="C31" s="325"/>
      <c r="D31" s="325"/>
      <c r="E31" s="325"/>
      <c r="F31" s="239">
        <v>0.5</v>
      </c>
      <c r="G31" s="260">
        <f>I31-1</f>
        <v>-1</v>
      </c>
      <c r="H31" s="259">
        <f>I31-0.5</f>
        <v>-0.5</v>
      </c>
      <c r="I31" s="232">
        <f>'GOLD SEAL SPEC'!H31</f>
        <v>0</v>
      </c>
      <c r="J31" s="259">
        <f>I31+0.5</f>
        <v>0.5</v>
      </c>
      <c r="K31" s="259">
        <f>I31+1</f>
        <v>1</v>
      </c>
      <c r="L31" s="259">
        <f>I31+1.5</f>
        <v>1.5</v>
      </c>
      <c r="M31" s="259">
        <f>I31+2</f>
        <v>2</v>
      </c>
      <c r="N31" s="259"/>
    </row>
    <row r="32" spans="1:14" ht="15.65" customHeight="1" x14ac:dyDescent="0.35">
      <c r="A32" s="160"/>
      <c r="B32" s="324" t="str">
        <f>'PROTO SPEC'!B32</f>
        <v>25. Cuff depth</v>
      </c>
      <c r="C32" s="325"/>
      <c r="D32" s="325"/>
      <c r="E32" s="325"/>
      <c r="F32" s="239">
        <v>0.3</v>
      </c>
      <c r="G32" s="90">
        <f>I32</f>
        <v>0</v>
      </c>
      <c r="H32" s="91">
        <f>I32</f>
        <v>0</v>
      </c>
      <c r="I32" s="232">
        <f>'GOLD SEAL SPEC'!H32</f>
        <v>0</v>
      </c>
      <c r="J32" s="259">
        <f>I32</f>
        <v>0</v>
      </c>
      <c r="K32" s="259">
        <f>I32</f>
        <v>0</v>
      </c>
      <c r="L32" s="259">
        <f>I32</f>
        <v>0</v>
      </c>
      <c r="M32" s="259">
        <f>I32</f>
        <v>0</v>
      </c>
      <c r="N32" s="259"/>
    </row>
    <row r="33" spans="1:14" ht="15.75" customHeight="1" x14ac:dyDescent="0.35">
      <c r="A33" s="160"/>
      <c r="B33" s="324" t="str">
        <f>'PROTO SPEC'!B33</f>
        <v>26. Pocket position from HSP</v>
      </c>
      <c r="C33" s="325"/>
      <c r="D33" s="325"/>
      <c r="E33" s="325"/>
      <c r="F33" s="239">
        <v>0.3</v>
      </c>
      <c r="G33" s="260">
        <f>I33-1</f>
        <v>-1</v>
      </c>
      <c r="H33" s="259">
        <f>I33-0.5</f>
        <v>-0.5</v>
      </c>
      <c r="I33" s="232">
        <f>'GOLD SEAL SPEC'!H33</f>
        <v>0</v>
      </c>
      <c r="J33" s="259">
        <f>I33+0.5</f>
        <v>0.5</v>
      </c>
      <c r="K33" s="259">
        <f>I33+1</f>
        <v>1</v>
      </c>
      <c r="L33" s="259">
        <f>I33+1.5</f>
        <v>1.5</v>
      </c>
      <c r="M33" s="259">
        <f>I33+2</f>
        <v>2</v>
      </c>
      <c r="N33" s="259"/>
    </row>
    <row r="34" spans="1:14" ht="15.75" customHeight="1" x14ac:dyDescent="0.35">
      <c r="A34" s="160"/>
      <c r="B34" s="324" t="str">
        <f>'PROTO SPEC'!B34</f>
        <v>27. Pocket position from CF</v>
      </c>
      <c r="C34" s="325"/>
      <c r="D34" s="325"/>
      <c r="E34" s="325"/>
      <c r="F34" s="239">
        <v>0.3</v>
      </c>
      <c r="G34" s="260">
        <f>I34-1</f>
        <v>-1</v>
      </c>
      <c r="H34" s="259">
        <f>I34-0.5</f>
        <v>-0.5</v>
      </c>
      <c r="I34" s="232">
        <f>'GOLD SEAL SPEC'!H34</f>
        <v>0</v>
      </c>
      <c r="J34" s="259">
        <f>I34+0.5</f>
        <v>0.5</v>
      </c>
      <c r="K34" s="259">
        <f>I34+1</f>
        <v>1</v>
      </c>
      <c r="L34" s="259">
        <f>I34+1.5</f>
        <v>1.5</v>
      </c>
      <c r="M34" s="259">
        <f>I34+2</f>
        <v>2</v>
      </c>
      <c r="N34" s="259"/>
    </row>
    <row r="35" spans="1:14" ht="15.75" customHeight="1" x14ac:dyDescent="0.35">
      <c r="A35" s="160"/>
      <c r="B35" s="324" t="str">
        <f>'PROTO SPEC'!B35</f>
        <v>28. Pocket Length</v>
      </c>
      <c r="C35" s="325"/>
      <c r="D35" s="325"/>
      <c r="E35" s="325"/>
      <c r="F35" s="239">
        <v>0.3</v>
      </c>
      <c r="G35" s="260">
        <f>I35-0.5</f>
        <v>-0.5</v>
      </c>
      <c r="H35" s="259">
        <f>I35-0.5</f>
        <v>-0.5</v>
      </c>
      <c r="I35" s="232">
        <f>'GOLD SEAL SPEC'!H35</f>
        <v>0</v>
      </c>
      <c r="J35" s="259">
        <f>I35</f>
        <v>0</v>
      </c>
      <c r="K35" s="259">
        <f>I35+0.5</f>
        <v>0.5</v>
      </c>
      <c r="L35" s="259">
        <f>I35+0.5</f>
        <v>0.5</v>
      </c>
      <c r="M35" s="259">
        <f>I35+1</f>
        <v>1</v>
      </c>
      <c r="N35" s="259"/>
    </row>
    <row r="36" spans="1:14" ht="15.75" customHeight="1" x14ac:dyDescent="0.35">
      <c r="A36" s="160">
        <f>'PROTO SPEC'!A36</f>
        <v>0</v>
      </c>
      <c r="B36" s="324" t="str">
        <f>'PROTO SPEC'!B36</f>
        <v>29. Pocket width</v>
      </c>
      <c r="C36" s="325"/>
      <c r="D36" s="325"/>
      <c r="E36" s="325"/>
      <c r="F36" s="239">
        <v>0.3</v>
      </c>
      <c r="G36" s="260">
        <f>I36-0.5</f>
        <v>-0.5</v>
      </c>
      <c r="H36" s="259">
        <f>I36-0.5</f>
        <v>-0.5</v>
      </c>
      <c r="I36" s="232">
        <f>'GOLD SEAL SPEC'!H36</f>
        <v>0</v>
      </c>
      <c r="J36" s="259">
        <f>I36</f>
        <v>0</v>
      </c>
      <c r="K36" s="259">
        <f>I36+0.5</f>
        <v>0.5</v>
      </c>
      <c r="L36" s="259">
        <f>I36+0.5</f>
        <v>0.5</v>
      </c>
      <c r="M36" s="259">
        <f>I36+1</f>
        <v>1</v>
      </c>
      <c r="N36" s="259"/>
    </row>
    <row r="37" spans="1:14" ht="15.75" customHeight="1" x14ac:dyDescent="0.35">
      <c r="A37" s="268"/>
      <c r="B37" s="324" t="str">
        <f>'PROTO SPEC'!B37</f>
        <v>30. Minimum neck stretch</v>
      </c>
      <c r="C37" s="325"/>
      <c r="D37" s="325"/>
      <c r="E37" s="325"/>
      <c r="F37" s="239" t="s">
        <v>356</v>
      </c>
      <c r="G37" s="259">
        <f>I37-2</f>
        <v>-2</v>
      </c>
      <c r="H37" s="259">
        <f>I37-1</f>
        <v>-1</v>
      </c>
      <c r="I37" s="232">
        <f>'GOLD SEAL SPEC'!H37</f>
        <v>0</v>
      </c>
      <c r="J37" s="259">
        <f>I37+1</f>
        <v>1</v>
      </c>
      <c r="K37" s="259">
        <f>I37+2</f>
        <v>2</v>
      </c>
      <c r="L37" s="259">
        <f>I37+3</f>
        <v>3</v>
      </c>
      <c r="M37" s="259">
        <f>I37+4</f>
        <v>4</v>
      </c>
      <c r="N37" s="259"/>
    </row>
    <row r="38" spans="1:14" ht="15.75" customHeight="1" x14ac:dyDescent="0.35">
      <c r="A38" s="214">
        <f>'PROTO SPEC'!A38</f>
        <v>0</v>
      </c>
      <c r="B38" s="214" t="s">
        <v>219</v>
      </c>
      <c r="C38" s="214"/>
      <c r="D38" s="215"/>
      <c r="E38" s="215"/>
      <c r="F38" s="238"/>
      <c r="G38" s="215"/>
      <c r="H38" s="215"/>
      <c r="I38" s="233"/>
      <c r="J38" s="215"/>
      <c r="K38" s="215"/>
      <c r="L38" s="215"/>
      <c r="M38" s="215"/>
      <c r="N38" s="226"/>
    </row>
    <row r="39" spans="1:14" ht="15.75" customHeight="1" x14ac:dyDescent="0.35">
      <c r="A39" s="160" t="e">
        <f>'PROTO SPEC'!#REF!</f>
        <v>#REF!</v>
      </c>
      <c r="B39" s="324" t="str">
        <f>'PROTO SPEC'!B39</f>
        <v>31. MCLAREN &amp; REISS chest print position from HSP</v>
      </c>
      <c r="C39" s="325"/>
      <c r="D39" s="325"/>
      <c r="E39" s="325"/>
      <c r="F39" s="218"/>
      <c r="G39" s="223"/>
      <c r="H39" s="224"/>
      <c r="I39" s="232">
        <f>'GOLD SEAL SPEC'!H39</f>
        <v>0</v>
      </c>
      <c r="J39" s="224"/>
      <c r="K39" s="225"/>
      <c r="L39" s="91"/>
      <c r="M39" s="91"/>
      <c r="N39" s="91"/>
    </row>
    <row r="40" spans="1:14" ht="15.75" customHeight="1" x14ac:dyDescent="0.35">
      <c r="A40" s="160" t="e">
        <f>'PROTO SPEC'!#REF!</f>
        <v>#REF!</v>
      </c>
      <c r="B40" s="324" t="str">
        <f>'PROTO SPEC'!B40</f>
        <v>32. MCLAREN &amp; REISS chest print position from CF</v>
      </c>
      <c r="C40" s="325"/>
      <c r="D40" s="325"/>
      <c r="E40" s="325"/>
      <c r="F40" s="218"/>
      <c r="G40" s="223"/>
      <c r="H40" s="224"/>
      <c r="I40" s="232">
        <f>'GOLD SEAL SPEC'!H40</f>
        <v>0</v>
      </c>
      <c r="J40" s="224"/>
      <c r="K40" s="225"/>
      <c r="L40" s="91"/>
      <c r="M40" s="91"/>
      <c r="N40" s="91"/>
    </row>
    <row r="41" spans="1:14" ht="15.75" customHeight="1" x14ac:dyDescent="0.35">
      <c r="A41" s="160" t="e">
        <f>'PROTO SPEC'!#REF!</f>
        <v>#REF!</v>
      </c>
      <c r="B41" s="324" t="str">
        <f>'PROTO SPEC'!B41</f>
        <v>33. MOTORSPORT position from CF neck seam (to star)</v>
      </c>
      <c r="C41" s="325"/>
      <c r="D41" s="325"/>
      <c r="E41" s="325"/>
      <c r="F41" s="218"/>
      <c r="G41" s="223"/>
      <c r="H41" s="224"/>
      <c r="I41" s="232">
        <f>'GOLD SEAL SPEC'!H41</f>
        <v>0</v>
      </c>
      <c r="J41" s="224"/>
      <c r="K41" s="225"/>
      <c r="L41" s="91"/>
      <c r="M41" s="91"/>
      <c r="N41" s="91"/>
    </row>
    <row r="42" spans="1:14" ht="15.75" customHeight="1" x14ac:dyDescent="0.35">
      <c r="A42" s="160" t="e">
        <f>'PROTO SPEC'!#REF!</f>
        <v>#REF!</v>
      </c>
      <c r="B42" s="324" t="str">
        <f>'PROTO SPEC'!B42</f>
        <v>34. Sleeve VELOCITY position from cuff edge (to 1971)</v>
      </c>
      <c r="C42" s="325"/>
      <c r="D42" s="325"/>
      <c r="E42" s="325"/>
      <c r="F42" s="218"/>
      <c r="G42" s="223"/>
      <c r="H42" s="224"/>
      <c r="I42" s="232">
        <f>'GOLD SEAL SPEC'!H42</f>
        <v>0</v>
      </c>
      <c r="J42" s="224"/>
      <c r="K42" s="225"/>
      <c r="L42" s="91"/>
      <c r="M42" s="91"/>
      <c r="N42" s="91"/>
    </row>
    <row r="43" spans="1:14" ht="15.75" customHeight="1" x14ac:dyDescent="0.35">
      <c r="A43" s="160" t="e">
        <f>'PROTO SPEC'!#REF!</f>
        <v>#REF!</v>
      </c>
      <c r="B43" s="324" t="str">
        <f>'PROTO SPEC'!B43</f>
        <v>35. Sleeve BORN RACERS position from cuff edge</v>
      </c>
      <c r="C43" s="325"/>
      <c r="D43" s="325"/>
      <c r="E43" s="325"/>
      <c r="F43" s="218"/>
      <c r="G43" s="223"/>
      <c r="H43" s="224"/>
      <c r="I43" s="232">
        <f>'GOLD SEAL SPEC'!H43</f>
        <v>0</v>
      </c>
      <c r="J43" s="224"/>
      <c r="K43" s="225"/>
      <c r="L43" s="91"/>
      <c r="M43" s="91"/>
      <c r="N43" s="91"/>
    </row>
    <row r="44" spans="1:14" ht="15.75" customHeight="1" x14ac:dyDescent="0.35">
      <c r="A44" s="160">
        <f>'PROTO SPEC'!A39</f>
        <v>0</v>
      </c>
      <c r="B44" s="324" t="str">
        <f>'PROTO SPEC'!B44</f>
        <v>36. Back print position from hem edge to FORMULA 1 TEAM</v>
      </c>
      <c r="C44" s="325"/>
      <c r="D44" s="325"/>
      <c r="E44" s="325"/>
      <c r="F44" s="218"/>
      <c r="G44" s="223"/>
      <c r="H44" s="224"/>
      <c r="I44" s="232">
        <f>'GOLD SEAL SPEC'!H44</f>
        <v>0</v>
      </c>
      <c r="J44" s="224"/>
      <c r="K44" s="225"/>
      <c r="L44" s="91"/>
      <c r="M44" s="91"/>
      <c r="N44" s="91"/>
    </row>
    <row r="45" spans="1:14" ht="15.75" customHeight="1" x14ac:dyDescent="0.35">
      <c r="A45" s="160">
        <f>'PROTO SPEC'!A40</f>
        <v>0</v>
      </c>
      <c r="B45" s="324" t="str">
        <f>'PROTO SPEC'!B45</f>
        <v>37. Back print position from hem edge to FORMULA 1 TEAM</v>
      </c>
      <c r="C45" s="325"/>
      <c r="D45" s="325"/>
      <c r="E45" s="325"/>
      <c r="F45" s="218"/>
      <c r="G45" s="223"/>
      <c r="H45" s="224"/>
      <c r="I45" s="232">
        <f>'GOLD SEAL SPEC'!H45</f>
        <v>0</v>
      </c>
      <c r="J45" s="224"/>
      <c r="K45" s="225"/>
      <c r="L45" s="91"/>
      <c r="M45" s="91"/>
      <c r="N45" s="91"/>
    </row>
    <row r="46" spans="1:14" ht="15.75" customHeight="1" x14ac:dyDescent="0.35">
      <c r="A46" s="160">
        <f>'PROTO SPEC'!A41</f>
        <v>0</v>
      </c>
      <c r="B46" s="324">
        <f>'PROTO SPEC'!B46</f>
        <v>0</v>
      </c>
      <c r="C46" s="325"/>
      <c r="D46" s="325"/>
      <c r="E46" s="325"/>
      <c r="F46" s="218"/>
      <c r="G46" s="223"/>
      <c r="H46" s="224"/>
      <c r="I46" s="232">
        <f>'GOLD SEAL SPEC'!H46</f>
        <v>0</v>
      </c>
      <c r="J46" s="224"/>
      <c r="K46" s="225"/>
      <c r="L46" s="91"/>
      <c r="M46" s="91"/>
      <c r="N46" s="91"/>
    </row>
    <row r="47" spans="1:14" ht="15.75" customHeight="1" x14ac:dyDescent="0.35">
      <c r="A47" s="160" t="e">
        <f>'PROTO SPEC'!#REF!</f>
        <v>#REF!</v>
      </c>
      <c r="B47" s="324">
        <f>'PROTO SPEC'!B47</f>
        <v>0</v>
      </c>
      <c r="C47" s="325"/>
      <c r="D47" s="325"/>
      <c r="E47" s="325"/>
      <c r="F47" s="218"/>
      <c r="G47" s="223"/>
      <c r="H47" s="224"/>
      <c r="I47" s="232">
        <f>'GOLD SEAL SPEC'!H47</f>
        <v>0</v>
      </c>
      <c r="J47" s="224"/>
      <c r="K47" s="225"/>
      <c r="L47" s="91"/>
      <c r="M47" s="91"/>
      <c r="N47" s="91"/>
    </row>
    <row r="48" spans="1:14" ht="15.75" customHeight="1" x14ac:dyDescent="0.35">
      <c r="A48" s="160">
        <f>'PROTO SPEC'!A43</f>
        <v>0</v>
      </c>
      <c r="B48" s="324">
        <f>'PROTO SPEC'!B48</f>
        <v>0</v>
      </c>
      <c r="C48" s="325"/>
      <c r="D48" s="325"/>
      <c r="E48" s="325"/>
      <c r="F48" s="218"/>
      <c r="G48" s="223"/>
      <c r="H48" s="224"/>
      <c r="I48" s="232">
        <f>'GOLD SEAL SPEC'!H48</f>
        <v>0</v>
      </c>
      <c r="J48" s="224"/>
      <c r="K48" s="225"/>
      <c r="L48" s="91"/>
      <c r="M48" s="91"/>
      <c r="N48" s="91"/>
    </row>
    <row r="49" spans="1:14" ht="15.75" customHeight="1" x14ac:dyDescent="0.35">
      <c r="A49" s="160">
        <f>'PROTO SPEC'!A44</f>
        <v>0</v>
      </c>
      <c r="B49" s="324">
        <f>'PROTO SPEC'!B49</f>
        <v>0</v>
      </c>
      <c r="C49" s="325"/>
      <c r="D49" s="325"/>
      <c r="E49" s="325"/>
      <c r="F49" s="218"/>
      <c r="G49" s="223"/>
      <c r="H49" s="224"/>
      <c r="I49" s="232">
        <f>'GOLD SEAL SPEC'!H49</f>
        <v>0</v>
      </c>
      <c r="J49" s="224"/>
      <c r="K49" s="225"/>
      <c r="L49" s="91"/>
      <c r="M49" s="91"/>
      <c r="N49" s="91"/>
    </row>
    <row r="50" spans="1:14" ht="15.75" customHeight="1" x14ac:dyDescent="0.35">
      <c r="A50" s="160">
        <f>'PROTO SPEC'!A45</f>
        <v>0</v>
      </c>
      <c r="B50" s="324">
        <f>'PROTO SPEC'!B50</f>
        <v>0</v>
      </c>
      <c r="C50" s="325"/>
      <c r="D50" s="325"/>
      <c r="E50" s="325"/>
      <c r="F50" s="218"/>
      <c r="G50" s="223"/>
      <c r="H50" s="224"/>
      <c r="I50" s="232">
        <f>'GOLD SEAL SPEC'!H50</f>
        <v>0</v>
      </c>
      <c r="J50" s="224"/>
      <c r="K50" s="225"/>
      <c r="L50" s="91"/>
      <c r="M50" s="91"/>
      <c r="N50" s="91"/>
    </row>
    <row r="51" spans="1:14" ht="15.75" customHeight="1" x14ac:dyDescent="0.35">
      <c r="A51" s="160">
        <f>'PROTO SPEC'!A46</f>
        <v>0</v>
      </c>
      <c r="B51" s="324">
        <f>'PROTO SPEC'!B51</f>
        <v>0</v>
      </c>
      <c r="C51" s="325"/>
      <c r="D51" s="325"/>
      <c r="E51" s="325"/>
      <c r="F51" s="218"/>
      <c r="G51" s="223"/>
      <c r="H51" s="224"/>
      <c r="I51" s="232">
        <f>'GOLD SEAL SPEC'!H51</f>
        <v>0</v>
      </c>
      <c r="J51" s="224"/>
      <c r="K51" s="225"/>
      <c r="L51" s="91"/>
      <c r="M51" s="91"/>
      <c r="N51" s="91"/>
    </row>
    <row r="52" spans="1:14" ht="15.75" customHeight="1" x14ac:dyDescent="0.35">
      <c r="A52" s="160">
        <f>'PROTO SPEC'!A47</f>
        <v>0</v>
      </c>
      <c r="B52" s="324">
        <f>'PROTO SPEC'!B52</f>
        <v>0</v>
      </c>
      <c r="C52" s="325"/>
      <c r="D52" s="325"/>
      <c r="E52" s="325"/>
      <c r="F52" s="218"/>
      <c r="G52" s="223"/>
      <c r="H52" s="224"/>
      <c r="I52" s="232">
        <f>'GOLD SEAL SPEC'!H52</f>
        <v>0</v>
      </c>
      <c r="J52" s="224"/>
      <c r="K52" s="225"/>
      <c r="L52" s="91"/>
      <c r="M52" s="91"/>
      <c r="N52" s="91"/>
    </row>
    <row r="53" spans="1:14" ht="15.75" customHeight="1" x14ac:dyDescent="0.35">
      <c r="A53" s="160">
        <f>'PROTO SPEC'!A48</f>
        <v>0</v>
      </c>
      <c r="B53" s="324">
        <f>'PROTO SPEC'!B53</f>
        <v>0</v>
      </c>
      <c r="C53" s="325"/>
      <c r="D53" s="325"/>
      <c r="E53" s="325"/>
      <c r="F53" s="218"/>
      <c r="G53" s="223"/>
      <c r="H53" s="224"/>
      <c r="I53" s="232">
        <f>'GOLD SEAL SPEC'!H53</f>
        <v>0</v>
      </c>
      <c r="J53" s="224"/>
      <c r="K53" s="225"/>
      <c r="L53" s="91"/>
      <c r="M53" s="91"/>
      <c r="N53" s="91"/>
    </row>
    <row r="54" spans="1:14" ht="15.75" customHeight="1" x14ac:dyDescent="0.35">
      <c r="A54" s="160">
        <f>'PROTO SPEC'!A49</f>
        <v>0</v>
      </c>
      <c r="B54" s="324">
        <f>'PROTO SPEC'!B54</f>
        <v>0</v>
      </c>
      <c r="C54" s="325"/>
      <c r="D54" s="325"/>
      <c r="E54" s="325"/>
      <c r="F54" s="218"/>
      <c r="G54" s="223"/>
      <c r="H54" s="224"/>
      <c r="I54" s="232">
        <f>'GOLD SEAL SPEC'!H54</f>
        <v>0</v>
      </c>
      <c r="J54" s="224"/>
      <c r="K54" s="225"/>
      <c r="L54" s="91"/>
      <c r="M54" s="91"/>
      <c r="N54" s="91"/>
    </row>
  </sheetData>
  <mergeCells count="61">
    <mergeCell ref="B8:E8"/>
    <mergeCell ref="B9:E9"/>
    <mergeCell ref="A4:B4"/>
    <mergeCell ref="B29:E29"/>
    <mergeCell ref="B30:E30"/>
    <mergeCell ref="B11:E11"/>
    <mergeCell ref="B12:E12"/>
    <mergeCell ref="B13:E13"/>
    <mergeCell ref="B14:E14"/>
    <mergeCell ref="B26:E26"/>
    <mergeCell ref="B31:E31"/>
    <mergeCell ref="B33:E33"/>
    <mergeCell ref="B34:E34"/>
    <mergeCell ref="B32:E32"/>
    <mergeCell ref="C1:N2"/>
    <mergeCell ref="A6:N6"/>
    <mergeCell ref="C3:D3"/>
    <mergeCell ref="B24:E24"/>
    <mergeCell ref="B18:E18"/>
    <mergeCell ref="B19:E19"/>
    <mergeCell ref="B20:E20"/>
    <mergeCell ref="B22:E22"/>
    <mergeCell ref="B21:E21"/>
    <mergeCell ref="A1:B2"/>
    <mergeCell ref="A3:B3"/>
    <mergeCell ref="B16:E16"/>
    <mergeCell ref="B35:E35"/>
    <mergeCell ref="B36:E36"/>
    <mergeCell ref="B44:E44"/>
    <mergeCell ref="B39:E39"/>
    <mergeCell ref="B40:E40"/>
    <mergeCell ref="B41:E41"/>
    <mergeCell ref="B42:E42"/>
    <mergeCell ref="B43:E43"/>
    <mergeCell ref="B37:E37"/>
    <mergeCell ref="B45:E45"/>
    <mergeCell ref="B46:E46"/>
    <mergeCell ref="B47:E47"/>
    <mergeCell ref="B54:E54"/>
    <mergeCell ref="B49:E49"/>
    <mergeCell ref="B50:E50"/>
    <mergeCell ref="B51:E51"/>
    <mergeCell ref="B52:E52"/>
    <mergeCell ref="B53:E53"/>
    <mergeCell ref="B48:E48"/>
    <mergeCell ref="J5:N5"/>
    <mergeCell ref="J4:N4"/>
    <mergeCell ref="J3:N3"/>
    <mergeCell ref="B25:E25"/>
    <mergeCell ref="B28:E28"/>
    <mergeCell ref="B27:E27"/>
    <mergeCell ref="F3:H3"/>
    <mergeCell ref="C4:D4"/>
    <mergeCell ref="F4:H4"/>
    <mergeCell ref="C5:D5"/>
    <mergeCell ref="F5:H5"/>
    <mergeCell ref="B17:E17"/>
    <mergeCell ref="B23:E23"/>
    <mergeCell ref="A5:B5"/>
    <mergeCell ref="B15:E15"/>
    <mergeCell ref="B10:E10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6"/>
  <sheetViews>
    <sheetView showZeros="0" view="pageBreakPreview" topLeftCell="B1" zoomScale="77" zoomScaleNormal="100" zoomScaleSheetLayoutView="77" workbookViewId="0">
      <selection activeCell="B48" sqref="B48:E48"/>
    </sheetView>
  </sheetViews>
  <sheetFormatPr defaultColWidth="16.1796875" defaultRowHeight="12.75" customHeight="1" x14ac:dyDescent="0.35"/>
  <cols>
    <col min="1" max="1" width="7.453125" style="161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453125" customWidth="1"/>
    <col min="27" max="27" width="11.1796875" customWidth="1"/>
  </cols>
  <sheetData>
    <row r="1" spans="1:34" s="1" customFormat="1" ht="13.75" customHeight="1" x14ac:dyDescent="0.25">
      <c r="A1" s="470"/>
      <c r="B1" s="470"/>
      <c r="C1" s="483" t="s">
        <v>357</v>
      </c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</row>
    <row r="2" spans="1:34" s="1" customFormat="1" ht="13.75" customHeight="1" x14ac:dyDescent="0.25">
      <c r="A2" s="470"/>
      <c r="B2" s="470"/>
      <c r="C2" s="483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</row>
    <row r="3" spans="1:34" ht="13.75" customHeight="1" x14ac:dyDescent="0.35">
      <c r="A3" s="394" t="s">
        <v>148</v>
      </c>
      <c r="B3" s="394"/>
      <c r="C3" s="300" t="str">
        <f>'DESIGN FRONT SHEET'!B3</f>
        <v>MCLAREN SEASON 3</v>
      </c>
      <c r="D3" s="300"/>
      <c r="E3" s="301"/>
      <c r="F3" s="37" t="s">
        <v>150</v>
      </c>
      <c r="G3" s="486" t="str">
        <f>'DESIGN FRONT SHEET'!E3</f>
        <v>UNAVAILABLE</v>
      </c>
      <c r="H3" s="487"/>
      <c r="I3" s="487"/>
      <c r="J3" s="487"/>
      <c r="K3" s="488"/>
      <c r="L3" s="189" t="s">
        <v>152</v>
      </c>
      <c r="M3" s="190"/>
      <c r="N3" s="482" t="str">
        <f>'DESIGN FRONT SHEET'!G3</f>
        <v>FRAN</v>
      </c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</row>
    <row r="4" spans="1:34" ht="13.75" customHeight="1" x14ac:dyDescent="0.35">
      <c r="A4" s="394" t="s">
        <v>154</v>
      </c>
      <c r="B4" s="394"/>
      <c r="C4" s="300" t="str">
        <f>'DESIGN FRONT SHEET'!B4</f>
        <v>ROVIK</v>
      </c>
      <c r="D4" s="300"/>
      <c r="E4" s="301"/>
      <c r="F4" s="37" t="s">
        <v>156</v>
      </c>
      <c r="G4" s="486" t="str">
        <f>'DESIGN FRONT SHEET'!E4</f>
        <v>VIETNAM</v>
      </c>
      <c r="H4" s="487"/>
      <c r="I4" s="487"/>
      <c r="J4" s="487"/>
      <c r="K4" s="488"/>
      <c r="L4" s="189" t="s">
        <v>158</v>
      </c>
      <c r="M4" s="190"/>
      <c r="N4" s="482" t="str">
        <f>'DESIGN FRONT SHEET'!G4</f>
        <v>CHARLOTTE</v>
      </c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</row>
    <row r="5" spans="1:34" ht="13.75" customHeight="1" x14ac:dyDescent="0.35">
      <c r="A5" s="394" t="s">
        <v>160</v>
      </c>
      <c r="B5" s="394"/>
      <c r="C5" s="300" t="str">
        <f>'DESIGN FRONT SHEET'!B5</f>
        <v>DOUBLE SLEEVE T-SHIRT</v>
      </c>
      <c r="D5" s="300"/>
      <c r="E5" s="301"/>
      <c r="F5" s="37" t="s">
        <v>173</v>
      </c>
      <c r="G5" s="486" t="str">
        <f>'DESIGN FRONT SHEET'!E5</f>
        <v>AIME LEON DORE - FACTORY REF</v>
      </c>
      <c r="H5" s="487"/>
      <c r="I5" s="487"/>
      <c r="J5" s="487"/>
      <c r="K5" s="488"/>
      <c r="L5" s="189" t="s">
        <v>164</v>
      </c>
      <c r="M5" s="190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  <c r="Z5" s="489"/>
      <c r="AA5" s="489"/>
    </row>
    <row r="6" spans="1:34" ht="13.75" customHeight="1" x14ac:dyDescent="0.35">
      <c r="A6" s="490" t="s">
        <v>358</v>
      </c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</row>
    <row r="7" spans="1:34" ht="15.75" customHeight="1" x14ac:dyDescent="0.35">
      <c r="A7" s="162" t="s">
        <v>270</v>
      </c>
      <c r="B7" s="71"/>
      <c r="C7" s="72" t="s">
        <v>175</v>
      </c>
      <c r="D7" s="73"/>
      <c r="E7" s="73"/>
      <c r="F7" s="74" t="s">
        <v>347</v>
      </c>
      <c r="G7" s="75" t="s">
        <v>348</v>
      </c>
      <c r="H7" s="75"/>
      <c r="I7" s="163" t="s">
        <v>359</v>
      </c>
      <c r="J7" s="75" t="s">
        <v>349</v>
      </c>
      <c r="K7" s="75"/>
      <c r="L7" s="163" t="s">
        <v>359</v>
      </c>
      <c r="M7" s="75" t="s">
        <v>350</v>
      </c>
      <c r="N7" s="75"/>
      <c r="O7" s="163" t="s">
        <v>359</v>
      </c>
      <c r="P7" s="75" t="s">
        <v>351</v>
      </c>
      <c r="Q7" s="76"/>
      <c r="R7" s="165" t="s">
        <v>359</v>
      </c>
      <c r="S7" s="168" t="s">
        <v>352</v>
      </c>
      <c r="T7" s="164"/>
      <c r="U7" s="165" t="s">
        <v>359</v>
      </c>
      <c r="V7" s="168" t="s">
        <v>353</v>
      </c>
      <c r="W7" s="164"/>
      <c r="X7" s="165" t="s">
        <v>359</v>
      </c>
      <c r="Y7" s="168" t="s">
        <v>354</v>
      </c>
      <c r="Z7" s="164"/>
      <c r="AA7" s="165" t="s">
        <v>359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0" t="str">
        <f>'PROTO SPEC'!A8</f>
        <v>H2</v>
      </c>
      <c r="B8" s="324" t="str">
        <f>'PROTO SPEC'!B8</f>
        <v>1. Front length - SNP to bottom hem edge</v>
      </c>
      <c r="C8" s="325"/>
      <c r="D8" s="325"/>
      <c r="E8" s="325"/>
      <c r="F8" s="87">
        <f>'GRADED SPEC (ALPHA)'!F8</f>
        <v>1</v>
      </c>
      <c r="G8" s="166">
        <f>'GRADED SPEC (ALPHA)'!G8</f>
        <v>-3</v>
      </c>
      <c r="H8" s="111"/>
      <c r="I8" s="209">
        <f>H8+(-G8)</f>
        <v>3</v>
      </c>
      <c r="J8" s="167">
        <f>'GRADED SPEC (ALPHA)'!H8</f>
        <v>-1.5</v>
      </c>
      <c r="K8" s="98"/>
      <c r="L8" s="209">
        <f>K8+(-J8)</f>
        <v>1.5</v>
      </c>
      <c r="M8" s="230">
        <f>'GRADED SPEC (ALPHA)'!I8</f>
        <v>0</v>
      </c>
      <c r="N8" s="89"/>
      <c r="O8" s="209">
        <f>N8+(-M8)</f>
        <v>0</v>
      </c>
      <c r="P8" s="167">
        <f>'GRADED SPEC (ALPHA)'!J8</f>
        <v>1.5</v>
      </c>
      <c r="Q8" s="96"/>
      <c r="R8" s="209">
        <f>Q8+(-P8)</f>
        <v>-1.5</v>
      </c>
      <c r="S8" s="169">
        <f>'GRADED SPEC (ALPHA)'!K8</f>
        <v>3</v>
      </c>
      <c r="T8" s="96"/>
      <c r="U8" s="209">
        <f>T8+(-S8)</f>
        <v>-3</v>
      </c>
      <c r="V8" s="169">
        <f>'GRADED SPEC (ALPHA)'!L8</f>
        <v>4.5</v>
      </c>
      <c r="W8" s="96"/>
      <c r="X8" s="209">
        <f>W8+(-V8)</f>
        <v>-4.5</v>
      </c>
      <c r="Y8" s="169">
        <f>'GRADED SPEC (ALPHA)'!M8</f>
        <v>4.5</v>
      </c>
      <c r="Z8" s="96"/>
      <c r="AA8" s="209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0" t="str">
        <f>'PROTO SPEC'!A9</f>
        <v>H3</v>
      </c>
      <c r="B9" s="324" t="str">
        <f>'PROTO SPEC'!B9</f>
        <v>2. Front length - HSP to bottom hem edge</v>
      </c>
      <c r="C9" s="325"/>
      <c r="D9" s="325"/>
      <c r="E9" s="325"/>
      <c r="F9" s="87">
        <f>'GRADED SPEC (ALPHA)'!F9</f>
        <v>1</v>
      </c>
      <c r="G9" s="166">
        <f>'GRADED SPEC (ALPHA)'!G9</f>
        <v>-3</v>
      </c>
      <c r="H9" s="111"/>
      <c r="I9" s="209">
        <f t="shared" ref="I9:I37" si="0">H9+(-G9)</f>
        <v>3</v>
      </c>
      <c r="J9" s="167">
        <f>'GRADED SPEC (ALPHA)'!H9</f>
        <v>-1.5</v>
      </c>
      <c r="K9" s="98"/>
      <c r="L9" s="209">
        <f t="shared" ref="L9:L37" si="1">K9+(-J9)</f>
        <v>1.5</v>
      </c>
      <c r="M9" s="230">
        <f>'GRADED SPEC (ALPHA)'!I9</f>
        <v>0</v>
      </c>
      <c r="N9" s="89"/>
      <c r="O9" s="209">
        <f t="shared" ref="O9:O37" si="2">N9+(-M9)</f>
        <v>0</v>
      </c>
      <c r="P9" s="167">
        <f>'GRADED SPEC (ALPHA)'!J9</f>
        <v>1.5</v>
      </c>
      <c r="Q9" s="96"/>
      <c r="R9" s="209">
        <f t="shared" ref="R9:R37" si="3">Q9+(-P9)</f>
        <v>-1.5</v>
      </c>
      <c r="S9" s="169">
        <f>'GRADED SPEC (ALPHA)'!K9</f>
        <v>3</v>
      </c>
      <c r="T9" s="96"/>
      <c r="U9" s="209">
        <f t="shared" ref="U9:U37" si="4">T9+(-S9)</f>
        <v>-3</v>
      </c>
      <c r="V9" s="169">
        <f>'GRADED SPEC (ALPHA)'!L9</f>
        <v>4.5</v>
      </c>
      <c r="W9" s="96"/>
      <c r="X9" s="209">
        <f t="shared" ref="X9:X37" si="5">W9+(-V9)</f>
        <v>-4.5</v>
      </c>
      <c r="Y9" s="169">
        <f>'GRADED SPEC (ALPHA)'!M9</f>
        <v>4.5</v>
      </c>
      <c r="Z9" s="96"/>
      <c r="AA9" s="209">
        <f t="shared" ref="AA9:AA37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0">
        <f>'PROTO SPEC'!A10</f>
        <v>0</v>
      </c>
      <c r="B10" s="324" t="str">
        <f>'PROTO SPEC'!B10</f>
        <v>3. Back length - HSP to bottom hem edge</v>
      </c>
      <c r="C10" s="325"/>
      <c r="D10" s="325"/>
      <c r="E10" s="325"/>
      <c r="F10" s="87">
        <f>'GRADED SPEC (ALPHA)'!F10</f>
        <v>1</v>
      </c>
      <c r="G10" s="166">
        <f>'GRADED SPEC (ALPHA)'!G10</f>
        <v>-3</v>
      </c>
      <c r="H10" s="111"/>
      <c r="I10" s="209">
        <f t="shared" si="0"/>
        <v>3</v>
      </c>
      <c r="J10" s="167">
        <f>'GRADED SPEC (ALPHA)'!H10</f>
        <v>-1.5</v>
      </c>
      <c r="K10" s="98"/>
      <c r="L10" s="209">
        <f t="shared" si="1"/>
        <v>1.5</v>
      </c>
      <c r="M10" s="230">
        <f>'GRADED SPEC (ALPHA)'!I10</f>
        <v>0</v>
      </c>
      <c r="N10" s="89"/>
      <c r="O10" s="209">
        <f t="shared" si="2"/>
        <v>0</v>
      </c>
      <c r="P10" s="167">
        <f>'GRADED SPEC (ALPHA)'!J10</f>
        <v>1.5</v>
      </c>
      <c r="Q10" s="96"/>
      <c r="R10" s="209">
        <f t="shared" si="3"/>
        <v>-1.5</v>
      </c>
      <c r="S10" s="169">
        <f>'GRADED SPEC (ALPHA)'!K10</f>
        <v>3</v>
      </c>
      <c r="T10" s="96"/>
      <c r="U10" s="209">
        <f t="shared" si="4"/>
        <v>-3</v>
      </c>
      <c r="V10" s="169">
        <f>'GRADED SPEC (ALPHA)'!L10</f>
        <v>4.5</v>
      </c>
      <c r="W10" s="96"/>
      <c r="X10" s="209">
        <f t="shared" si="5"/>
        <v>-4.5</v>
      </c>
      <c r="Y10" s="169">
        <f>'GRADED SPEC (ALPHA)'!M10</f>
        <v>4.5</v>
      </c>
      <c r="Z10" s="96"/>
      <c r="AA10" s="209">
        <f t="shared" si="6"/>
        <v>-4.5</v>
      </c>
    </row>
    <row r="11" spans="1:34" ht="15.75" customHeight="1" x14ac:dyDescent="0.35">
      <c r="A11" s="160">
        <f>'PROTO SPEC'!A11</f>
        <v>0</v>
      </c>
      <c r="B11" s="324" t="str">
        <f>'PROTO SPEC'!B11</f>
        <v>4. Chest - measured 2.5cm down from underarm</v>
      </c>
      <c r="C11" s="325"/>
      <c r="D11" s="325"/>
      <c r="E11" s="325"/>
      <c r="F11" s="87">
        <f>'GRADED SPEC (ALPHA)'!F11</f>
        <v>1</v>
      </c>
      <c r="G11" s="166">
        <f>'GRADED SPEC (ALPHA)'!G11</f>
        <v>-5</v>
      </c>
      <c r="H11" s="112"/>
      <c r="I11" s="209">
        <f t="shared" si="0"/>
        <v>5</v>
      </c>
      <c r="J11" s="167">
        <f>'GRADED SPEC (ALPHA)'!H11</f>
        <v>-2.5</v>
      </c>
      <c r="K11" s="98"/>
      <c r="L11" s="209">
        <f t="shared" si="1"/>
        <v>2.5</v>
      </c>
      <c r="M11" s="230">
        <f>'GRADED SPEC (ALPHA)'!I11</f>
        <v>0</v>
      </c>
      <c r="N11" s="89"/>
      <c r="O11" s="209">
        <f t="shared" si="2"/>
        <v>0</v>
      </c>
      <c r="P11" s="167">
        <f>'GRADED SPEC (ALPHA)'!J11</f>
        <v>2.5</v>
      </c>
      <c r="Q11" s="96"/>
      <c r="R11" s="209">
        <f t="shared" si="3"/>
        <v>-2.5</v>
      </c>
      <c r="S11" s="169">
        <f>'GRADED SPEC (ALPHA)'!K11</f>
        <v>5</v>
      </c>
      <c r="T11" s="96"/>
      <c r="U11" s="209">
        <f t="shared" si="4"/>
        <v>-5</v>
      </c>
      <c r="V11" s="169">
        <f>'GRADED SPEC (ALPHA)'!L11</f>
        <v>7.5</v>
      </c>
      <c r="W11" s="96"/>
      <c r="X11" s="209">
        <f t="shared" si="5"/>
        <v>-7.5</v>
      </c>
      <c r="Y11" s="169">
        <f>'GRADED SPEC (ALPHA)'!M11</f>
        <v>10</v>
      </c>
      <c r="Z11" s="96"/>
      <c r="AA11" s="209">
        <f t="shared" si="6"/>
        <v>-10</v>
      </c>
    </row>
    <row r="12" spans="1:34" ht="15.75" customHeight="1" x14ac:dyDescent="0.35">
      <c r="A12" s="160">
        <f>'PROTO SPEC'!A12</f>
        <v>0</v>
      </c>
      <c r="B12" s="324" t="str">
        <f>'PROTO SPEC'!B12</f>
        <v>5. Waist position - below HSP</v>
      </c>
      <c r="C12" s="325"/>
      <c r="D12" s="325"/>
      <c r="E12" s="325"/>
      <c r="F12" s="87">
        <f>'GRADED SPEC (ALPHA)'!F12</f>
        <v>0.5</v>
      </c>
      <c r="G12" s="166">
        <f>'GRADED SPEC (ALPHA)'!G12</f>
        <v>-2</v>
      </c>
      <c r="H12" s="112"/>
      <c r="I12" s="209">
        <f t="shared" si="0"/>
        <v>2</v>
      </c>
      <c r="J12" s="167">
        <f>'GRADED SPEC (ALPHA)'!H12</f>
        <v>-1</v>
      </c>
      <c r="K12" s="98"/>
      <c r="L12" s="209">
        <f t="shared" si="1"/>
        <v>1</v>
      </c>
      <c r="M12" s="230">
        <f>'GRADED SPEC (ALPHA)'!I12</f>
        <v>0</v>
      </c>
      <c r="N12" s="89"/>
      <c r="O12" s="209">
        <f t="shared" si="2"/>
        <v>0</v>
      </c>
      <c r="P12" s="167">
        <f>'GRADED SPEC (ALPHA)'!J12</f>
        <v>1</v>
      </c>
      <c r="Q12" s="96"/>
      <c r="R12" s="209">
        <f t="shared" si="3"/>
        <v>-1</v>
      </c>
      <c r="S12" s="169">
        <f>'GRADED SPEC (ALPHA)'!K12</f>
        <v>2</v>
      </c>
      <c r="T12" s="96"/>
      <c r="U12" s="209">
        <f t="shared" si="4"/>
        <v>-2</v>
      </c>
      <c r="V12" s="169">
        <f>'GRADED SPEC (ALPHA)'!L12</f>
        <v>3</v>
      </c>
      <c r="W12" s="96"/>
      <c r="X12" s="209">
        <f t="shared" si="5"/>
        <v>-3</v>
      </c>
      <c r="Y12" s="169">
        <f>'GRADED SPEC (ALPHA)'!M12</f>
        <v>4</v>
      </c>
      <c r="Z12" s="96"/>
      <c r="AA12" s="209">
        <f t="shared" si="6"/>
        <v>-4</v>
      </c>
    </row>
    <row r="13" spans="1:34" ht="15.75" customHeight="1" x14ac:dyDescent="0.35">
      <c r="A13" s="160">
        <f>'PROTO SPEC'!A13</f>
        <v>0</v>
      </c>
      <c r="B13" s="324" t="str">
        <f>'PROTO SPEC'!B13</f>
        <v>6. Waist width</v>
      </c>
      <c r="C13" s="325"/>
      <c r="D13" s="325"/>
      <c r="E13" s="325"/>
      <c r="F13" s="87">
        <f>'GRADED SPEC (ALPHA)'!F13</f>
        <v>1</v>
      </c>
      <c r="G13" s="166">
        <f>'GRADED SPEC (ALPHA)'!G13</f>
        <v>-5</v>
      </c>
      <c r="H13" s="112"/>
      <c r="I13" s="209">
        <f t="shared" si="0"/>
        <v>5</v>
      </c>
      <c r="J13" s="167">
        <f>'GRADED SPEC (ALPHA)'!H13</f>
        <v>-2.5</v>
      </c>
      <c r="K13" s="98"/>
      <c r="L13" s="209">
        <f t="shared" si="1"/>
        <v>2.5</v>
      </c>
      <c r="M13" s="230">
        <f>'GRADED SPEC (ALPHA)'!I13</f>
        <v>0</v>
      </c>
      <c r="N13" s="89"/>
      <c r="O13" s="209">
        <f t="shared" si="2"/>
        <v>0</v>
      </c>
      <c r="P13" s="167">
        <f>'GRADED SPEC (ALPHA)'!J13</f>
        <v>2.5</v>
      </c>
      <c r="Q13" s="96"/>
      <c r="R13" s="209">
        <f t="shared" si="3"/>
        <v>-2.5</v>
      </c>
      <c r="S13" s="169">
        <f>'GRADED SPEC (ALPHA)'!K13</f>
        <v>5</v>
      </c>
      <c r="T13" s="96"/>
      <c r="U13" s="209">
        <f t="shared" si="4"/>
        <v>-5</v>
      </c>
      <c r="V13" s="169">
        <f>'GRADED SPEC (ALPHA)'!L13</f>
        <v>7.5</v>
      </c>
      <c r="W13" s="96"/>
      <c r="X13" s="209">
        <f t="shared" si="5"/>
        <v>-7.5</v>
      </c>
      <c r="Y13" s="169">
        <f>'GRADED SPEC (ALPHA)'!M13</f>
        <v>10</v>
      </c>
      <c r="Z13" s="96"/>
      <c r="AA13" s="209">
        <f t="shared" si="6"/>
        <v>-10</v>
      </c>
    </row>
    <row r="14" spans="1:34" ht="15.75" customHeight="1" x14ac:dyDescent="0.35">
      <c r="A14" s="160">
        <f>'PROTO SPEC'!A14</f>
        <v>0</v>
      </c>
      <c r="B14" s="324" t="str">
        <f>'PROTO SPEC'!B14</f>
        <v>7. Hem width</v>
      </c>
      <c r="C14" s="325"/>
      <c r="D14" s="325"/>
      <c r="E14" s="325"/>
      <c r="F14" s="87">
        <f>'GRADED SPEC (ALPHA)'!F14</f>
        <v>1</v>
      </c>
      <c r="G14" s="166">
        <f>'GRADED SPEC (ALPHA)'!G14</f>
        <v>-5</v>
      </c>
      <c r="H14" s="112"/>
      <c r="I14" s="209">
        <f t="shared" si="0"/>
        <v>5</v>
      </c>
      <c r="J14" s="167">
        <f>'GRADED SPEC (ALPHA)'!H14</f>
        <v>-2.5</v>
      </c>
      <c r="K14" s="98"/>
      <c r="L14" s="209">
        <f t="shared" si="1"/>
        <v>2.5</v>
      </c>
      <c r="M14" s="230">
        <f>'GRADED SPEC (ALPHA)'!I14</f>
        <v>0</v>
      </c>
      <c r="N14" s="89"/>
      <c r="O14" s="209">
        <f t="shared" si="2"/>
        <v>0</v>
      </c>
      <c r="P14" s="167">
        <f>'GRADED SPEC (ALPHA)'!J14</f>
        <v>2.5</v>
      </c>
      <c r="Q14" s="96"/>
      <c r="R14" s="209">
        <f t="shared" si="3"/>
        <v>-2.5</v>
      </c>
      <c r="S14" s="169">
        <f>'GRADED SPEC (ALPHA)'!K14</f>
        <v>5</v>
      </c>
      <c r="T14" s="96"/>
      <c r="U14" s="209">
        <f t="shared" si="4"/>
        <v>-5</v>
      </c>
      <c r="V14" s="169">
        <f>'GRADED SPEC (ALPHA)'!L14</f>
        <v>7.5</v>
      </c>
      <c r="W14" s="96"/>
      <c r="X14" s="209">
        <f t="shared" si="5"/>
        <v>-7.5</v>
      </c>
      <c r="Y14" s="169">
        <f>'GRADED SPEC (ALPHA)'!M14</f>
        <v>10</v>
      </c>
      <c r="Z14" s="96"/>
      <c r="AA14" s="209">
        <f t="shared" si="6"/>
        <v>-10</v>
      </c>
    </row>
    <row r="15" spans="1:34" ht="15.75" customHeight="1" x14ac:dyDescent="0.35">
      <c r="A15" s="160">
        <f>'PROTO SPEC'!A15</f>
        <v>0</v>
      </c>
      <c r="B15" s="324" t="str">
        <f>'PROTO SPEC'!B15</f>
        <v>8. Hem depth</v>
      </c>
      <c r="C15" s="325"/>
      <c r="D15" s="325"/>
      <c r="E15" s="325"/>
      <c r="F15" s="87">
        <f>'GRADED SPEC (ALPHA)'!F15</f>
        <v>0.3</v>
      </c>
      <c r="G15" s="166">
        <f>'GRADED SPEC (ALPHA)'!G15</f>
        <v>0</v>
      </c>
      <c r="H15" s="111"/>
      <c r="I15" s="209">
        <f t="shared" si="0"/>
        <v>0</v>
      </c>
      <c r="J15" s="167">
        <f>'GRADED SPEC (ALPHA)'!H15</f>
        <v>0</v>
      </c>
      <c r="K15" s="98"/>
      <c r="L15" s="209">
        <f t="shared" si="1"/>
        <v>0</v>
      </c>
      <c r="M15" s="230">
        <f>'GRADED SPEC (ALPHA)'!I15</f>
        <v>0</v>
      </c>
      <c r="N15" s="89"/>
      <c r="O15" s="209">
        <f t="shared" si="2"/>
        <v>0</v>
      </c>
      <c r="P15" s="167">
        <f>'GRADED SPEC (ALPHA)'!J15</f>
        <v>0</v>
      </c>
      <c r="Q15" s="96"/>
      <c r="R15" s="209">
        <f t="shared" si="3"/>
        <v>0</v>
      </c>
      <c r="S15" s="169">
        <f>'GRADED SPEC (ALPHA)'!K15</f>
        <v>0</v>
      </c>
      <c r="T15" s="96"/>
      <c r="U15" s="209">
        <f t="shared" si="4"/>
        <v>0</v>
      </c>
      <c r="V15" s="169">
        <f>'GRADED SPEC (ALPHA)'!L15</f>
        <v>0</v>
      </c>
      <c r="W15" s="96"/>
      <c r="X15" s="209">
        <f t="shared" si="5"/>
        <v>0</v>
      </c>
      <c r="Y15" s="169">
        <f>'GRADED SPEC (ALPHA)'!M15</f>
        <v>0</v>
      </c>
      <c r="Z15" s="96"/>
      <c r="AA15" s="209">
        <f t="shared" si="6"/>
        <v>0</v>
      </c>
    </row>
    <row r="16" spans="1:34" ht="15.75" customHeight="1" x14ac:dyDescent="0.35">
      <c r="A16" s="160">
        <f>'PROTO SPEC'!A16</f>
        <v>0</v>
      </c>
      <c r="B16" s="324" t="str">
        <f>'PROTO SPEC'!B16</f>
        <v>9. X-Shoulder (seam to seam)</v>
      </c>
      <c r="C16" s="325"/>
      <c r="D16" s="325"/>
      <c r="E16" s="325"/>
      <c r="F16" s="87">
        <f>'GRADED SPEC (ALPHA)'!F16</f>
        <v>1</v>
      </c>
      <c r="G16" s="166">
        <f>'GRADED SPEC (ALPHA)'!G16</f>
        <v>-4</v>
      </c>
      <c r="H16" s="111"/>
      <c r="I16" s="209">
        <f t="shared" si="0"/>
        <v>4</v>
      </c>
      <c r="J16" s="167">
        <f>'GRADED SPEC (ALPHA)'!H16</f>
        <v>-2</v>
      </c>
      <c r="K16" s="98"/>
      <c r="L16" s="209">
        <f t="shared" si="1"/>
        <v>2</v>
      </c>
      <c r="M16" s="230">
        <f>'GRADED SPEC (ALPHA)'!I16</f>
        <v>0</v>
      </c>
      <c r="N16" s="89"/>
      <c r="O16" s="209">
        <f t="shared" si="2"/>
        <v>0</v>
      </c>
      <c r="P16" s="167">
        <f>'GRADED SPEC (ALPHA)'!J16</f>
        <v>2</v>
      </c>
      <c r="Q16" s="96"/>
      <c r="R16" s="209">
        <f t="shared" si="3"/>
        <v>-2</v>
      </c>
      <c r="S16" s="169">
        <f>'GRADED SPEC (ALPHA)'!K16</f>
        <v>4</v>
      </c>
      <c r="T16" s="96"/>
      <c r="U16" s="209">
        <f t="shared" si="4"/>
        <v>-4</v>
      </c>
      <c r="V16" s="169">
        <f>'GRADED SPEC (ALPHA)'!L16</f>
        <v>6</v>
      </c>
      <c r="W16" s="96"/>
      <c r="X16" s="209">
        <f t="shared" si="5"/>
        <v>-6</v>
      </c>
      <c r="Y16" s="169">
        <f>'GRADED SPEC (ALPHA)'!M16</f>
        <v>8</v>
      </c>
      <c r="Z16" s="96"/>
      <c r="AA16" s="209">
        <f t="shared" si="6"/>
        <v>-8</v>
      </c>
    </row>
    <row r="17" spans="1:27" ht="15.75" customHeight="1" x14ac:dyDescent="0.35">
      <c r="A17" s="160"/>
      <c r="B17" s="324" t="str">
        <f>'PROTO SPEC'!B17</f>
        <v>10. Shoulder slope</v>
      </c>
      <c r="C17" s="325"/>
      <c r="D17" s="325"/>
      <c r="E17" s="325"/>
      <c r="F17" s="87">
        <f>'GRADED SPEC (ALPHA)'!F17</f>
        <v>0.5</v>
      </c>
      <c r="G17" s="166">
        <f>'GRADED SPEC (ALPHA)'!G17</f>
        <v>0</v>
      </c>
      <c r="H17" s="111"/>
      <c r="I17" s="209">
        <f t="shared" si="0"/>
        <v>0</v>
      </c>
      <c r="J17" s="167">
        <f>'GRADED SPEC (ALPHA)'!H17</f>
        <v>0</v>
      </c>
      <c r="K17" s="98"/>
      <c r="L17" s="209">
        <f t="shared" si="1"/>
        <v>0</v>
      </c>
      <c r="M17" s="230">
        <f>'GRADED SPEC (ALPHA)'!I17</f>
        <v>0</v>
      </c>
      <c r="N17" s="89"/>
      <c r="O17" s="209">
        <f t="shared" si="2"/>
        <v>0</v>
      </c>
      <c r="P17" s="167">
        <f>'GRADED SPEC (ALPHA)'!J17</f>
        <v>0</v>
      </c>
      <c r="Q17" s="96"/>
      <c r="R17" s="209">
        <f t="shared" si="3"/>
        <v>0</v>
      </c>
      <c r="S17" s="169">
        <f>'GRADED SPEC (ALPHA)'!K17</f>
        <v>0</v>
      </c>
      <c r="T17" s="96"/>
      <c r="U17" s="209">
        <f t="shared" si="4"/>
        <v>0</v>
      </c>
      <c r="V17" s="169">
        <f>'GRADED SPEC (ALPHA)'!L17</f>
        <v>0</v>
      </c>
      <c r="W17" s="96"/>
      <c r="X17" s="209">
        <f t="shared" si="5"/>
        <v>0</v>
      </c>
      <c r="Y17" s="169">
        <f>'GRADED SPEC (ALPHA)'!M17</f>
        <v>0</v>
      </c>
      <c r="Z17" s="96"/>
      <c r="AA17" s="209">
        <f t="shared" si="6"/>
        <v>0</v>
      </c>
    </row>
    <row r="18" spans="1:27" ht="15.75" customHeight="1" x14ac:dyDescent="0.35">
      <c r="A18" s="160">
        <f>'PROTO SPEC'!A18</f>
        <v>0</v>
      </c>
      <c r="B18" s="324" t="str">
        <f>'PROTO SPEC'!B18</f>
        <v>11. X-Front - 15cm below HSP</v>
      </c>
      <c r="C18" s="325"/>
      <c r="D18" s="325"/>
      <c r="E18" s="325"/>
      <c r="F18" s="87">
        <f>'GRADED SPEC (ALPHA)'!F18</f>
        <v>1</v>
      </c>
      <c r="G18" s="166">
        <f>'GRADED SPEC (ALPHA)'!G18</f>
        <v>-4</v>
      </c>
      <c r="H18" s="111"/>
      <c r="I18" s="209">
        <f t="shared" si="0"/>
        <v>4</v>
      </c>
      <c r="J18" s="167">
        <f>'GRADED SPEC (ALPHA)'!H18</f>
        <v>-2</v>
      </c>
      <c r="K18" s="98"/>
      <c r="L18" s="209">
        <f t="shared" si="1"/>
        <v>2</v>
      </c>
      <c r="M18" s="230">
        <f>'GRADED SPEC (ALPHA)'!I18</f>
        <v>0</v>
      </c>
      <c r="N18" s="89"/>
      <c r="O18" s="209">
        <f t="shared" si="2"/>
        <v>0</v>
      </c>
      <c r="P18" s="167">
        <f>'GRADED SPEC (ALPHA)'!J18</f>
        <v>2</v>
      </c>
      <c r="Q18" s="96"/>
      <c r="R18" s="209">
        <f t="shared" si="3"/>
        <v>-2</v>
      </c>
      <c r="S18" s="169">
        <f>'GRADED SPEC (ALPHA)'!K18</f>
        <v>4</v>
      </c>
      <c r="T18" s="96"/>
      <c r="U18" s="209">
        <f t="shared" si="4"/>
        <v>-4</v>
      </c>
      <c r="V18" s="169">
        <f>'GRADED SPEC (ALPHA)'!L18</f>
        <v>6</v>
      </c>
      <c r="W18" s="96"/>
      <c r="X18" s="209">
        <f t="shared" si="5"/>
        <v>-6</v>
      </c>
      <c r="Y18" s="169">
        <f>'GRADED SPEC (ALPHA)'!M18</f>
        <v>8</v>
      </c>
      <c r="Z18" s="96"/>
      <c r="AA18" s="209">
        <f t="shared" si="6"/>
        <v>-8</v>
      </c>
    </row>
    <row r="19" spans="1:27" ht="15.75" customHeight="1" x14ac:dyDescent="0.35">
      <c r="A19" s="160">
        <f>'PROTO SPEC'!A19</f>
        <v>0</v>
      </c>
      <c r="B19" s="324" t="str">
        <f>'PROTO SPEC'!B19</f>
        <v>12. X-Back - 15cm below HSP</v>
      </c>
      <c r="C19" s="325"/>
      <c r="D19" s="325"/>
      <c r="E19" s="325"/>
      <c r="F19" s="87">
        <f>'GRADED SPEC (ALPHA)'!F19</f>
        <v>1</v>
      </c>
      <c r="G19" s="166">
        <f>'GRADED SPEC (ALPHA)'!G19</f>
        <v>-4</v>
      </c>
      <c r="H19" s="111"/>
      <c r="I19" s="209">
        <f t="shared" si="0"/>
        <v>4</v>
      </c>
      <c r="J19" s="167">
        <f>'GRADED SPEC (ALPHA)'!H19</f>
        <v>-2</v>
      </c>
      <c r="K19" s="98"/>
      <c r="L19" s="209">
        <f t="shared" si="1"/>
        <v>2</v>
      </c>
      <c r="M19" s="230">
        <f>'GRADED SPEC (ALPHA)'!I19</f>
        <v>0</v>
      </c>
      <c r="N19" s="89"/>
      <c r="O19" s="209">
        <f t="shared" si="2"/>
        <v>0</v>
      </c>
      <c r="P19" s="167">
        <f>'GRADED SPEC (ALPHA)'!J19</f>
        <v>2</v>
      </c>
      <c r="Q19" s="96"/>
      <c r="R19" s="209">
        <f t="shared" si="3"/>
        <v>-2</v>
      </c>
      <c r="S19" s="169">
        <f>'GRADED SPEC (ALPHA)'!K19</f>
        <v>4</v>
      </c>
      <c r="T19" s="96"/>
      <c r="U19" s="209">
        <f t="shared" si="4"/>
        <v>-4</v>
      </c>
      <c r="V19" s="169">
        <f>'GRADED SPEC (ALPHA)'!L19</f>
        <v>6</v>
      </c>
      <c r="W19" s="96"/>
      <c r="X19" s="209">
        <f t="shared" si="5"/>
        <v>-6</v>
      </c>
      <c r="Y19" s="169">
        <f>'GRADED SPEC (ALPHA)'!M19</f>
        <v>8</v>
      </c>
      <c r="Z19" s="96"/>
      <c r="AA19" s="209">
        <f t="shared" si="6"/>
        <v>-8</v>
      </c>
    </row>
    <row r="20" spans="1:27" ht="15.75" customHeight="1" x14ac:dyDescent="0.35">
      <c r="A20" s="160">
        <f>'PROTO SPEC'!A20</f>
        <v>0</v>
      </c>
      <c r="B20" s="324" t="str">
        <f>'PROTO SPEC'!B20</f>
        <v>13. Back neck width - HSP to HSP straight</v>
      </c>
      <c r="C20" s="325"/>
      <c r="D20" s="325"/>
      <c r="E20" s="325"/>
      <c r="F20" s="87">
        <f>'GRADED SPEC (ALPHA)'!F20</f>
        <v>0.3</v>
      </c>
      <c r="G20" s="166">
        <f>'GRADED SPEC (ALPHA)'!G20</f>
        <v>-1.2</v>
      </c>
      <c r="H20" s="111"/>
      <c r="I20" s="209">
        <f t="shared" si="0"/>
        <v>1.2</v>
      </c>
      <c r="J20" s="167">
        <f>'GRADED SPEC (ALPHA)'!H20</f>
        <v>-0.6</v>
      </c>
      <c r="K20" s="98"/>
      <c r="L20" s="209">
        <f t="shared" si="1"/>
        <v>0.6</v>
      </c>
      <c r="M20" s="230">
        <f>'GRADED SPEC (ALPHA)'!I20</f>
        <v>0</v>
      </c>
      <c r="N20" s="89"/>
      <c r="O20" s="209">
        <f t="shared" si="2"/>
        <v>0</v>
      </c>
      <c r="P20" s="167">
        <f>'GRADED SPEC (ALPHA)'!J20</f>
        <v>0.6</v>
      </c>
      <c r="Q20" s="96"/>
      <c r="R20" s="209">
        <f t="shared" si="3"/>
        <v>-0.6</v>
      </c>
      <c r="S20" s="169">
        <f>'GRADED SPEC (ALPHA)'!K20</f>
        <v>1.2</v>
      </c>
      <c r="T20" s="96"/>
      <c r="U20" s="209">
        <f t="shared" si="4"/>
        <v>-1.2</v>
      </c>
      <c r="V20" s="169">
        <f>'GRADED SPEC (ALPHA)'!L20</f>
        <v>1.8</v>
      </c>
      <c r="W20" s="96"/>
      <c r="X20" s="209">
        <f t="shared" si="5"/>
        <v>-1.8</v>
      </c>
      <c r="Y20" s="169">
        <f>'GRADED SPEC (ALPHA)'!M20</f>
        <v>2.4</v>
      </c>
      <c r="Z20" s="96"/>
      <c r="AA20" s="209">
        <f t="shared" si="6"/>
        <v>-2.4</v>
      </c>
    </row>
    <row r="21" spans="1:27" ht="15.75" customHeight="1" x14ac:dyDescent="0.35">
      <c r="A21" s="160">
        <f>'PROTO SPEC'!A21</f>
        <v>0</v>
      </c>
      <c r="B21" s="324" t="str">
        <f>'PROTO SPEC'!B21</f>
        <v>14. Front neck drop - From HSP</v>
      </c>
      <c r="C21" s="325"/>
      <c r="D21" s="325"/>
      <c r="E21" s="325"/>
      <c r="F21" s="87">
        <f>'GRADED SPEC (ALPHA)'!F21</f>
        <v>0.3</v>
      </c>
      <c r="G21" s="166">
        <f>'GRADED SPEC (ALPHA)'!G21</f>
        <v>-1</v>
      </c>
      <c r="H21" s="111"/>
      <c r="I21" s="209">
        <f t="shared" si="0"/>
        <v>1</v>
      </c>
      <c r="J21" s="167">
        <f>'GRADED SPEC (ALPHA)'!H21</f>
        <v>-0.5</v>
      </c>
      <c r="K21" s="98"/>
      <c r="L21" s="209">
        <f t="shared" si="1"/>
        <v>0.5</v>
      </c>
      <c r="M21" s="230">
        <f>'GRADED SPEC (ALPHA)'!I21</f>
        <v>0</v>
      </c>
      <c r="N21" s="89"/>
      <c r="O21" s="209">
        <f t="shared" si="2"/>
        <v>0</v>
      </c>
      <c r="P21" s="167">
        <f>'GRADED SPEC (ALPHA)'!J21</f>
        <v>0.5</v>
      </c>
      <c r="Q21" s="96"/>
      <c r="R21" s="209">
        <f t="shared" si="3"/>
        <v>-0.5</v>
      </c>
      <c r="S21" s="169">
        <f>'GRADED SPEC (ALPHA)'!K21</f>
        <v>1</v>
      </c>
      <c r="T21" s="96"/>
      <c r="U21" s="209">
        <f t="shared" si="4"/>
        <v>-1</v>
      </c>
      <c r="V21" s="169">
        <f>'GRADED SPEC (ALPHA)'!L21</f>
        <v>1.5</v>
      </c>
      <c r="W21" s="96"/>
      <c r="X21" s="209">
        <f t="shared" si="5"/>
        <v>-1.5</v>
      </c>
      <c r="Y21" s="169">
        <f>'GRADED SPEC (ALPHA)'!M21</f>
        <v>2</v>
      </c>
      <c r="Z21" s="96"/>
      <c r="AA21" s="209">
        <f t="shared" si="6"/>
        <v>-2</v>
      </c>
    </row>
    <row r="22" spans="1:27" ht="15.75" customHeight="1" x14ac:dyDescent="0.35">
      <c r="A22" s="160">
        <f>'PROTO SPEC'!A22</f>
        <v>0</v>
      </c>
      <c r="B22" s="324" t="str">
        <f>'PROTO SPEC'!B22</f>
        <v>15. Back neck drop</v>
      </c>
      <c r="C22" s="325"/>
      <c r="D22" s="325"/>
      <c r="E22" s="325"/>
      <c r="F22" s="87">
        <f>'GRADED SPEC (ALPHA)'!F22</f>
        <v>0.3</v>
      </c>
      <c r="G22" s="166">
        <f>'GRADED SPEC (ALPHA)'!G22</f>
        <v>0</v>
      </c>
      <c r="H22" s="111"/>
      <c r="I22" s="209">
        <f t="shared" si="0"/>
        <v>0</v>
      </c>
      <c r="J22" s="167">
        <f>'GRADED SPEC (ALPHA)'!H22</f>
        <v>0</v>
      </c>
      <c r="K22" s="98"/>
      <c r="L22" s="209">
        <f t="shared" si="1"/>
        <v>0</v>
      </c>
      <c r="M22" s="230">
        <f>'GRADED SPEC (ALPHA)'!I22</f>
        <v>0</v>
      </c>
      <c r="N22" s="89"/>
      <c r="O22" s="209">
        <f t="shared" si="2"/>
        <v>0</v>
      </c>
      <c r="P22" s="167">
        <f>'GRADED SPEC (ALPHA)'!J22</f>
        <v>0</v>
      </c>
      <c r="Q22" s="96"/>
      <c r="R22" s="209">
        <f t="shared" si="3"/>
        <v>0</v>
      </c>
      <c r="S22" s="169">
        <f>'GRADED SPEC (ALPHA)'!K22</f>
        <v>0</v>
      </c>
      <c r="T22" s="96"/>
      <c r="U22" s="209">
        <f t="shared" si="4"/>
        <v>0</v>
      </c>
      <c r="V22" s="169">
        <f>'GRADED SPEC (ALPHA)'!L22</f>
        <v>0</v>
      </c>
      <c r="W22" s="96"/>
      <c r="X22" s="209">
        <f t="shared" si="5"/>
        <v>0</v>
      </c>
      <c r="Y22" s="169">
        <f>'GRADED SPEC (ALPHA)'!M22</f>
        <v>0</v>
      </c>
      <c r="Z22" s="96"/>
      <c r="AA22" s="209">
        <f t="shared" si="6"/>
        <v>0</v>
      </c>
    </row>
    <row r="23" spans="1:27" ht="15.75" customHeight="1" x14ac:dyDescent="0.35">
      <c r="A23" s="160"/>
      <c r="B23" s="324" t="str">
        <f>'PROTO SPEC'!B23</f>
        <v>16. Neck trim depth</v>
      </c>
      <c r="C23" s="325"/>
      <c r="D23" s="325"/>
      <c r="E23" s="325"/>
      <c r="F23" s="87">
        <f>'GRADED SPEC (ALPHA)'!F23</f>
        <v>0.3</v>
      </c>
      <c r="G23" s="166">
        <f>'GRADED SPEC (ALPHA)'!G23</f>
        <v>0</v>
      </c>
      <c r="H23" s="111"/>
      <c r="I23" s="209">
        <f t="shared" si="0"/>
        <v>0</v>
      </c>
      <c r="J23" s="167">
        <f>'GRADED SPEC (ALPHA)'!H23</f>
        <v>0</v>
      </c>
      <c r="K23" s="98"/>
      <c r="L23" s="209">
        <f t="shared" si="1"/>
        <v>0</v>
      </c>
      <c r="M23" s="230">
        <f>'GRADED SPEC (ALPHA)'!I23</f>
        <v>0</v>
      </c>
      <c r="N23" s="89"/>
      <c r="O23" s="209">
        <f t="shared" si="2"/>
        <v>0</v>
      </c>
      <c r="P23" s="167">
        <f>'GRADED SPEC (ALPHA)'!J23</f>
        <v>0</v>
      </c>
      <c r="Q23" s="96"/>
      <c r="R23" s="209">
        <f t="shared" si="3"/>
        <v>0</v>
      </c>
      <c r="S23" s="169">
        <f>'GRADED SPEC (ALPHA)'!K23</f>
        <v>0</v>
      </c>
      <c r="T23" s="96"/>
      <c r="U23" s="209">
        <f t="shared" si="4"/>
        <v>0</v>
      </c>
      <c r="V23" s="169">
        <f>'GRADED SPEC (ALPHA)'!L23</f>
        <v>0</v>
      </c>
      <c r="W23" s="96"/>
      <c r="X23" s="209">
        <f t="shared" si="5"/>
        <v>0</v>
      </c>
      <c r="Y23" s="169">
        <f>'GRADED SPEC (ALPHA)'!M23</f>
        <v>0</v>
      </c>
      <c r="Z23" s="96"/>
      <c r="AA23" s="209">
        <f t="shared" si="6"/>
        <v>0</v>
      </c>
    </row>
    <row r="24" spans="1:27" ht="15.75" customHeight="1" x14ac:dyDescent="0.35">
      <c r="A24" s="160">
        <f>'PROTO SPEC'!A24</f>
        <v>0</v>
      </c>
      <c r="B24" s="324" t="str">
        <f>'PROTO SPEC'!B24</f>
        <v>17. Armhole Straight</v>
      </c>
      <c r="C24" s="325"/>
      <c r="D24" s="325"/>
      <c r="E24" s="325"/>
      <c r="F24" s="87">
        <f>'GRADED SPEC (ALPHA)'!F24</f>
        <v>0.3</v>
      </c>
      <c r="G24" s="166">
        <f>'GRADED SPEC (ALPHA)'!G24</f>
        <v>-2</v>
      </c>
      <c r="H24" s="111"/>
      <c r="I24" s="209">
        <f t="shared" si="0"/>
        <v>2</v>
      </c>
      <c r="J24" s="167">
        <f>'GRADED SPEC (ALPHA)'!H24</f>
        <v>-1</v>
      </c>
      <c r="K24" s="98"/>
      <c r="L24" s="209">
        <f t="shared" si="1"/>
        <v>1</v>
      </c>
      <c r="M24" s="230">
        <f>'GRADED SPEC (ALPHA)'!I24</f>
        <v>0</v>
      </c>
      <c r="N24" s="89"/>
      <c r="O24" s="209">
        <f t="shared" si="2"/>
        <v>0</v>
      </c>
      <c r="P24" s="167">
        <f>'GRADED SPEC (ALPHA)'!J24</f>
        <v>1</v>
      </c>
      <c r="Q24" s="96"/>
      <c r="R24" s="209">
        <f t="shared" si="3"/>
        <v>-1</v>
      </c>
      <c r="S24" s="169">
        <f>'GRADED SPEC (ALPHA)'!K24</f>
        <v>2</v>
      </c>
      <c r="T24" s="96"/>
      <c r="U24" s="209">
        <f t="shared" si="4"/>
        <v>-2</v>
      </c>
      <c r="V24" s="169">
        <f>'GRADED SPEC (ALPHA)'!L24</f>
        <v>3</v>
      </c>
      <c r="W24" s="96"/>
      <c r="X24" s="209">
        <f t="shared" si="5"/>
        <v>-3</v>
      </c>
      <c r="Y24" s="169">
        <f>'GRADED SPEC (ALPHA)'!M24</f>
        <v>4.5</v>
      </c>
      <c r="Z24" s="96"/>
      <c r="AA24" s="209">
        <f t="shared" si="6"/>
        <v>-4.5</v>
      </c>
    </row>
    <row r="25" spans="1:27" ht="15.75" customHeight="1" x14ac:dyDescent="0.35">
      <c r="A25" s="160">
        <f>'PROTO SPEC'!A25</f>
        <v>0</v>
      </c>
      <c r="B25" s="324" t="str">
        <f>'PROTO SPEC'!B25</f>
        <v>18. Sleeve length - Shoulder seam to cuff (Short Sleeve)</v>
      </c>
      <c r="C25" s="325"/>
      <c r="D25" s="325"/>
      <c r="E25" s="325"/>
      <c r="F25" s="87">
        <f>'GRADED SPEC (ALPHA)'!F25</f>
        <v>1</v>
      </c>
      <c r="G25" s="166">
        <f>'GRADED SPEC (ALPHA)'!G25</f>
        <v>-1</v>
      </c>
      <c r="H25" s="111"/>
      <c r="I25" s="209">
        <f t="shared" si="0"/>
        <v>1</v>
      </c>
      <c r="J25" s="167">
        <f>'GRADED SPEC (ALPHA)'!H25</f>
        <v>-0.5</v>
      </c>
      <c r="K25" s="98"/>
      <c r="L25" s="209">
        <f t="shared" si="1"/>
        <v>0.5</v>
      </c>
      <c r="M25" s="230">
        <f>'GRADED SPEC (ALPHA)'!I25</f>
        <v>0</v>
      </c>
      <c r="N25" s="89"/>
      <c r="O25" s="209">
        <f t="shared" si="2"/>
        <v>0</v>
      </c>
      <c r="P25" s="167">
        <f>'GRADED SPEC (ALPHA)'!J25</f>
        <v>0.5</v>
      </c>
      <c r="Q25" s="96"/>
      <c r="R25" s="209">
        <f t="shared" si="3"/>
        <v>-0.5</v>
      </c>
      <c r="S25" s="169">
        <f>'GRADED SPEC (ALPHA)'!K25</f>
        <v>1</v>
      </c>
      <c r="T25" s="96"/>
      <c r="U25" s="209">
        <f t="shared" si="4"/>
        <v>-1</v>
      </c>
      <c r="V25" s="169">
        <f>'GRADED SPEC (ALPHA)'!L25</f>
        <v>1.5</v>
      </c>
      <c r="W25" s="96"/>
      <c r="X25" s="209">
        <f t="shared" si="5"/>
        <v>-1.5</v>
      </c>
      <c r="Y25" s="169">
        <f>'GRADED SPEC (ALPHA)'!M25</f>
        <v>2</v>
      </c>
      <c r="Z25" s="96"/>
      <c r="AA25" s="209">
        <f t="shared" si="6"/>
        <v>-2</v>
      </c>
    </row>
    <row r="26" spans="1:27" ht="15.75" customHeight="1" x14ac:dyDescent="0.35">
      <c r="A26" s="160"/>
      <c r="B26" s="324" t="str">
        <f>'PROTO SPEC'!B26</f>
        <v>19. Sleeve length - Shoulder seam to cuff (Long Sleeve)</v>
      </c>
      <c r="C26" s="325"/>
      <c r="D26" s="325"/>
      <c r="E26" s="325"/>
      <c r="F26" s="87">
        <f>'GRADED SPEC (ALPHA)'!F26</f>
        <v>1</v>
      </c>
      <c r="G26" s="166">
        <f>'GRADED SPEC (ALPHA)'!G26</f>
        <v>-2</v>
      </c>
      <c r="H26" s="111"/>
      <c r="I26" s="209">
        <f t="shared" si="0"/>
        <v>2</v>
      </c>
      <c r="J26" s="167">
        <f>'GRADED SPEC (ALPHA)'!H26</f>
        <v>-1</v>
      </c>
      <c r="K26" s="98"/>
      <c r="L26" s="209">
        <f t="shared" si="1"/>
        <v>1</v>
      </c>
      <c r="M26" s="230">
        <f>'GRADED SPEC (ALPHA)'!I26</f>
        <v>0</v>
      </c>
      <c r="N26" s="89"/>
      <c r="O26" s="209">
        <f t="shared" si="2"/>
        <v>0</v>
      </c>
      <c r="P26" s="167">
        <f>'GRADED SPEC (ALPHA)'!J26</f>
        <v>1</v>
      </c>
      <c r="Q26" s="96"/>
      <c r="R26" s="209">
        <f t="shared" si="3"/>
        <v>-1</v>
      </c>
      <c r="S26" s="169">
        <f>'GRADED SPEC (ALPHA)'!K26</f>
        <v>2</v>
      </c>
      <c r="T26" s="96"/>
      <c r="U26" s="209">
        <f t="shared" si="4"/>
        <v>-2</v>
      </c>
      <c r="V26" s="169">
        <f>'GRADED SPEC (ALPHA)'!L26</f>
        <v>3</v>
      </c>
      <c r="W26" s="96"/>
      <c r="X26" s="209">
        <f t="shared" si="5"/>
        <v>-3</v>
      </c>
      <c r="Y26" s="169">
        <f>'GRADED SPEC (ALPHA)'!M26</f>
        <v>4</v>
      </c>
      <c r="Z26" s="96"/>
      <c r="AA26" s="209">
        <f t="shared" si="6"/>
        <v>-4</v>
      </c>
    </row>
    <row r="27" spans="1:27" ht="15.75" customHeight="1" x14ac:dyDescent="0.35">
      <c r="A27" s="160">
        <f>'PROTO SPEC'!A27</f>
        <v>0</v>
      </c>
      <c r="B27" s="324" t="str">
        <f>'PROTO SPEC'!B27</f>
        <v>20. Underarm length</v>
      </c>
      <c r="C27" s="325"/>
      <c r="D27" s="325"/>
      <c r="E27" s="325"/>
      <c r="F27" s="87">
        <f>'GRADED SPEC (ALPHA)'!F27</f>
        <v>1</v>
      </c>
      <c r="G27" s="166">
        <f>'GRADED SPEC (ALPHA)'!G27</f>
        <v>0</v>
      </c>
      <c r="H27" s="111"/>
      <c r="I27" s="209">
        <f t="shared" si="0"/>
        <v>0</v>
      </c>
      <c r="J27" s="167">
        <f>'GRADED SPEC (ALPHA)'!H27</f>
        <v>0</v>
      </c>
      <c r="K27" s="98"/>
      <c r="L27" s="209">
        <f t="shared" si="1"/>
        <v>0</v>
      </c>
      <c r="M27" s="230">
        <f>'GRADED SPEC (ALPHA)'!I27</f>
        <v>0</v>
      </c>
      <c r="N27" s="89"/>
      <c r="O27" s="209">
        <f t="shared" si="2"/>
        <v>0</v>
      </c>
      <c r="P27" s="167">
        <f>'GRADED SPEC (ALPHA)'!J27</f>
        <v>0</v>
      </c>
      <c r="Q27" s="96"/>
      <c r="R27" s="209">
        <f t="shared" si="3"/>
        <v>0</v>
      </c>
      <c r="S27" s="169">
        <f>'GRADED SPEC (ALPHA)'!K27</f>
        <v>0</v>
      </c>
      <c r="T27" s="96"/>
      <c r="U27" s="209">
        <f t="shared" si="4"/>
        <v>0</v>
      </c>
      <c r="V27" s="169">
        <f>'GRADED SPEC (ALPHA)'!L27</f>
        <v>0</v>
      </c>
      <c r="W27" s="96"/>
      <c r="X27" s="209">
        <f t="shared" si="5"/>
        <v>0</v>
      </c>
      <c r="Y27" s="169">
        <f>'GRADED SPEC (ALPHA)'!M27</f>
        <v>0</v>
      </c>
      <c r="Z27" s="96"/>
      <c r="AA27" s="209">
        <f t="shared" si="6"/>
        <v>0</v>
      </c>
    </row>
    <row r="28" spans="1:27" ht="15.75" customHeight="1" x14ac:dyDescent="0.35">
      <c r="A28" s="160">
        <f>'PROTO SPEC'!A28</f>
        <v>0</v>
      </c>
      <c r="B28" s="324" t="str">
        <f>'PROTO SPEC'!B28</f>
        <v>21. 1/2 Bicep width - 2.5cm down from underarm</v>
      </c>
      <c r="C28" s="325"/>
      <c r="D28" s="325"/>
      <c r="E28" s="325"/>
      <c r="F28" s="87">
        <f>'GRADED SPEC (ALPHA)'!F28</f>
        <v>0.5</v>
      </c>
      <c r="G28" s="166">
        <f>'GRADED SPEC (ALPHA)'!G28</f>
        <v>-2</v>
      </c>
      <c r="H28" s="111"/>
      <c r="I28" s="209">
        <f t="shared" si="0"/>
        <v>2</v>
      </c>
      <c r="J28" s="167">
        <f>'GRADED SPEC (ALPHA)'!H28</f>
        <v>-1</v>
      </c>
      <c r="K28" s="98"/>
      <c r="L28" s="209">
        <f t="shared" si="1"/>
        <v>1</v>
      </c>
      <c r="M28" s="230">
        <f>'GRADED SPEC (ALPHA)'!I28</f>
        <v>0</v>
      </c>
      <c r="N28" s="89"/>
      <c r="O28" s="209">
        <f t="shared" si="2"/>
        <v>0</v>
      </c>
      <c r="P28" s="167">
        <f>'GRADED SPEC (ALPHA)'!J28</f>
        <v>1</v>
      </c>
      <c r="Q28" s="96"/>
      <c r="R28" s="209">
        <f t="shared" si="3"/>
        <v>-1</v>
      </c>
      <c r="S28" s="169">
        <f>'GRADED SPEC (ALPHA)'!K28</f>
        <v>2</v>
      </c>
      <c r="T28" s="96"/>
      <c r="U28" s="209">
        <f t="shared" si="4"/>
        <v>-2</v>
      </c>
      <c r="V28" s="169">
        <f>'GRADED SPEC (ALPHA)'!L28</f>
        <v>3</v>
      </c>
      <c r="W28" s="96"/>
      <c r="X28" s="209">
        <f t="shared" si="5"/>
        <v>-3</v>
      </c>
      <c r="Y28" s="169">
        <f>'GRADED SPEC (ALPHA)'!M28</f>
        <v>4.5</v>
      </c>
      <c r="Z28" s="96"/>
      <c r="AA28" s="209">
        <f t="shared" si="6"/>
        <v>-4.5</v>
      </c>
    </row>
    <row r="29" spans="1:27" ht="15.75" customHeight="1" x14ac:dyDescent="0.35">
      <c r="A29" s="160">
        <f>'PROTO SPEC'!A29</f>
        <v>0</v>
      </c>
      <c r="B29" s="324" t="str">
        <f>'PROTO SPEC'!B29</f>
        <v>22. 1/2 Elbow width - 21cm down from underarm</v>
      </c>
      <c r="C29" s="325"/>
      <c r="D29" s="325"/>
      <c r="E29" s="325"/>
      <c r="F29" s="87">
        <f>'GRADED SPEC (ALPHA)'!F29</f>
        <v>0.5</v>
      </c>
      <c r="G29" s="166">
        <f>'GRADED SPEC (ALPHA)'!G29</f>
        <v>-1.6</v>
      </c>
      <c r="H29" s="111"/>
      <c r="I29" s="209">
        <f t="shared" si="0"/>
        <v>1.6</v>
      </c>
      <c r="J29" s="167">
        <f>'GRADED SPEC (ALPHA)'!H29</f>
        <v>-0.8</v>
      </c>
      <c r="K29" s="98"/>
      <c r="L29" s="209">
        <f t="shared" si="1"/>
        <v>0.8</v>
      </c>
      <c r="M29" s="230">
        <f>'GRADED SPEC (ALPHA)'!I29</f>
        <v>0</v>
      </c>
      <c r="N29" s="89"/>
      <c r="O29" s="209">
        <f t="shared" si="2"/>
        <v>0</v>
      </c>
      <c r="P29" s="167">
        <f>'GRADED SPEC (ALPHA)'!J29</f>
        <v>0.8</v>
      </c>
      <c r="Q29" s="96"/>
      <c r="R29" s="209">
        <f t="shared" si="3"/>
        <v>-0.8</v>
      </c>
      <c r="S29" s="169">
        <f>'GRADED SPEC (ALPHA)'!K29</f>
        <v>1.6</v>
      </c>
      <c r="T29" s="96"/>
      <c r="U29" s="209">
        <f t="shared" si="4"/>
        <v>-1.6</v>
      </c>
      <c r="V29" s="169">
        <f>'GRADED SPEC (ALPHA)'!L29</f>
        <v>2.5</v>
      </c>
      <c r="W29" s="96"/>
      <c r="X29" s="209">
        <f t="shared" si="5"/>
        <v>-2.5</v>
      </c>
      <c r="Y29" s="169">
        <f>'GRADED SPEC (ALPHA)'!M29</f>
        <v>3.4</v>
      </c>
      <c r="Z29" s="96"/>
      <c r="AA29" s="209">
        <f t="shared" si="6"/>
        <v>-3.4</v>
      </c>
    </row>
    <row r="30" spans="1:27" ht="15.75" customHeight="1" x14ac:dyDescent="0.35">
      <c r="A30" s="160"/>
      <c r="B30" s="324" t="str">
        <f>'PROTO SPEC'!B30</f>
        <v>23. 1/2 Cuff width - Short Sleeve</v>
      </c>
      <c r="C30" s="325"/>
      <c r="D30" s="325"/>
      <c r="E30" s="325"/>
      <c r="F30" s="87">
        <f>'GRADED SPEC (ALPHA)'!F30</f>
        <v>0.5</v>
      </c>
      <c r="G30" s="166">
        <f>'GRADED SPEC (ALPHA)'!G30</f>
        <v>-2</v>
      </c>
      <c r="H30" s="111"/>
      <c r="I30" s="209">
        <f t="shared" si="0"/>
        <v>2</v>
      </c>
      <c r="J30" s="167">
        <f>'GRADED SPEC (ALPHA)'!H30</f>
        <v>-1</v>
      </c>
      <c r="K30" s="98"/>
      <c r="L30" s="209">
        <f t="shared" si="1"/>
        <v>1</v>
      </c>
      <c r="M30" s="230">
        <f>'GRADED SPEC (ALPHA)'!I30</f>
        <v>0</v>
      </c>
      <c r="N30" s="89"/>
      <c r="O30" s="209">
        <f t="shared" si="2"/>
        <v>0</v>
      </c>
      <c r="P30" s="167">
        <f>'GRADED SPEC (ALPHA)'!J30</f>
        <v>1</v>
      </c>
      <c r="Q30" s="96"/>
      <c r="R30" s="209">
        <f t="shared" si="3"/>
        <v>-1</v>
      </c>
      <c r="S30" s="169">
        <f>'GRADED SPEC (ALPHA)'!K30</f>
        <v>2</v>
      </c>
      <c r="T30" s="96"/>
      <c r="U30" s="209">
        <f t="shared" si="4"/>
        <v>-2</v>
      </c>
      <c r="V30" s="169">
        <f>'GRADED SPEC (ALPHA)'!L30</f>
        <v>3</v>
      </c>
      <c r="W30" s="96"/>
      <c r="X30" s="209">
        <f t="shared" si="5"/>
        <v>-3</v>
      </c>
      <c r="Y30" s="169">
        <f>'GRADED SPEC (ALPHA)'!M30</f>
        <v>4.5</v>
      </c>
      <c r="Z30" s="96"/>
      <c r="AA30" s="209">
        <f t="shared" si="6"/>
        <v>-4.5</v>
      </c>
    </row>
    <row r="31" spans="1:27" ht="15.75" customHeight="1" x14ac:dyDescent="0.35">
      <c r="A31" s="160"/>
      <c r="B31" s="324" t="str">
        <f>'PROTO SPEC'!B31</f>
        <v>24. 1/2 Cuff width - Long Sleeve</v>
      </c>
      <c r="C31" s="325"/>
      <c r="D31" s="325"/>
      <c r="E31" s="325"/>
      <c r="F31" s="87">
        <f>'GRADED SPEC (ALPHA)'!F31</f>
        <v>0.5</v>
      </c>
      <c r="G31" s="166">
        <f>'GRADED SPEC (ALPHA)'!G31</f>
        <v>-1</v>
      </c>
      <c r="H31" s="111"/>
      <c r="I31" s="209">
        <f t="shared" si="0"/>
        <v>1</v>
      </c>
      <c r="J31" s="167">
        <f>'GRADED SPEC (ALPHA)'!H31</f>
        <v>-0.5</v>
      </c>
      <c r="K31" s="98"/>
      <c r="L31" s="209">
        <f t="shared" si="1"/>
        <v>0.5</v>
      </c>
      <c r="M31" s="230">
        <f>'GRADED SPEC (ALPHA)'!I31</f>
        <v>0</v>
      </c>
      <c r="N31" s="89"/>
      <c r="O31" s="209">
        <f t="shared" si="2"/>
        <v>0</v>
      </c>
      <c r="P31" s="167">
        <f>'GRADED SPEC (ALPHA)'!J31</f>
        <v>0.5</v>
      </c>
      <c r="Q31" s="96"/>
      <c r="R31" s="209">
        <f t="shared" si="3"/>
        <v>-0.5</v>
      </c>
      <c r="S31" s="169">
        <f>'GRADED SPEC (ALPHA)'!K31</f>
        <v>1</v>
      </c>
      <c r="T31" s="96"/>
      <c r="U31" s="209">
        <f t="shared" si="4"/>
        <v>-1</v>
      </c>
      <c r="V31" s="169">
        <f>'GRADED SPEC (ALPHA)'!L31</f>
        <v>1.5</v>
      </c>
      <c r="W31" s="96"/>
      <c r="X31" s="209">
        <f t="shared" si="5"/>
        <v>-1.5</v>
      </c>
      <c r="Y31" s="169">
        <f>'GRADED SPEC (ALPHA)'!M31</f>
        <v>2</v>
      </c>
      <c r="Z31" s="96"/>
      <c r="AA31" s="209">
        <f t="shared" si="6"/>
        <v>-2</v>
      </c>
    </row>
    <row r="32" spans="1:27" ht="15.75" customHeight="1" x14ac:dyDescent="0.35">
      <c r="A32" s="160"/>
      <c r="B32" s="324" t="str">
        <f>'PROTO SPEC'!B32</f>
        <v>25. Cuff depth</v>
      </c>
      <c r="C32" s="325"/>
      <c r="D32" s="325"/>
      <c r="E32" s="325"/>
      <c r="F32" s="87">
        <f>'GRADED SPEC (ALPHA)'!F32</f>
        <v>0.3</v>
      </c>
      <c r="G32" s="166">
        <f>'GRADED SPEC (ALPHA)'!G32</f>
        <v>0</v>
      </c>
      <c r="H32" s="111"/>
      <c r="I32" s="209">
        <f t="shared" si="0"/>
        <v>0</v>
      </c>
      <c r="J32" s="167">
        <f>'GRADED SPEC (ALPHA)'!H32</f>
        <v>0</v>
      </c>
      <c r="K32" s="98"/>
      <c r="L32" s="209">
        <f t="shared" si="1"/>
        <v>0</v>
      </c>
      <c r="M32" s="230">
        <f>'GRADED SPEC (ALPHA)'!I32</f>
        <v>0</v>
      </c>
      <c r="N32" s="89"/>
      <c r="O32" s="209">
        <f t="shared" si="2"/>
        <v>0</v>
      </c>
      <c r="P32" s="167">
        <f>'GRADED SPEC (ALPHA)'!J32</f>
        <v>0</v>
      </c>
      <c r="Q32" s="96"/>
      <c r="R32" s="209">
        <f t="shared" si="3"/>
        <v>0</v>
      </c>
      <c r="S32" s="169">
        <f>'GRADED SPEC (ALPHA)'!K32</f>
        <v>0</v>
      </c>
      <c r="T32" s="96"/>
      <c r="U32" s="209">
        <f t="shared" si="4"/>
        <v>0</v>
      </c>
      <c r="V32" s="169">
        <f>'GRADED SPEC (ALPHA)'!L32</f>
        <v>0</v>
      </c>
      <c r="W32" s="96"/>
      <c r="X32" s="209">
        <f t="shared" si="5"/>
        <v>0</v>
      </c>
      <c r="Y32" s="169">
        <f>'GRADED SPEC (ALPHA)'!M32</f>
        <v>0</v>
      </c>
      <c r="Z32" s="96"/>
      <c r="AA32" s="209">
        <f t="shared" si="6"/>
        <v>0</v>
      </c>
    </row>
    <row r="33" spans="1:27" ht="15.75" customHeight="1" x14ac:dyDescent="0.35">
      <c r="A33" s="160"/>
      <c r="B33" s="324" t="str">
        <f>'PROTO SPEC'!B33</f>
        <v>26. Pocket position from HSP</v>
      </c>
      <c r="C33" s="325"/>
      <c r="D33" s="325"/>
      <c r="E33" s="325"/>
      <c r="F33" s="87">
        <f>'GRADED SPEC (ALPHA)'!F33</f>
        <v>0.3</v>
      </c>
      <c r="G33" s="166">
        <f>'GRADED SPEC (ALPHA)'!G33</f>
        <v>-1</v>
      </c>
      <c r="H33" s="111"/>
      <c r="I33" s="209">
        <f t="shared" si="0"/>
        <v>1</v>
      </c>
      <c r="J33" s="167">
        <f>'GRADED SPEC (ALPHA)'!H33</f>
        <v>-0.5</v>
      </c>
      <c r="K33" s="98"/>
      <c r="L33" s="209">
        <f t="shared" si="1"/>
        <v>0.5</v>
      </c>
      <c r="M33" s="230">
        <f>'GRADED SPEC (ALPHA)'!I33</f>
        <v>0</v>
      </c>
      <c r="N33" s="89"/>
      <c r="O33" s="209">
        <f t="shared" si="2"/>
        <v>0</v>
      </c>
      <c r="P33" s="167">
        <f>'GRADED SPEC (ALPHA)'!J33</f>
        <v>0.5</v>
      </c>
      <c r="Q33" s="96"/>
      <c r="R33" s="209">
        <f t="shared" si="3"/>
        <v>-0.5</v>
      </c>
      <c r="S33" s="169">
        <f>'GRADED SPEC (ALPHA)'!K33</f>
        <v>1</v>
      </c>
      <c r="T33" s="96"/>
      <c r="U33" s="209">
        <f t="shared" si="4"/>
        <v>-1</v>
      </c>
      <c r="V33" s="169">
        <f>'GRADED SPEC (ALPHA)'!L33</f>
        <v>1.5</v>
      </c>
      <c r="W33" s="96"/>
      <c r="X33" s="209">
        <f t="shared" si="5"/>
        <v>-1.5</v>
      </c>
      <c r="Y33" s="169">
        <f>'GRADED SPEC (ALPHA)'!M33</f>
        <v>2</v>
      </c>
      <c r="Z33" s="96"/>
      <c r="AA33" s="209">
        <f t="shared" si="6"/>
        <v>-2</v>
      </c>
    </row>
    <row r="34" spans="1:27" ht="15.75" customHeight="1" x14ac:dyDescent="0.35">
      <c r="A34" s="160"/>
      <c r="B34" s="324" t="str">
        <f>'PROTO SPEC'!B34</f>
        <v>27. Pocket position from CF</v>
      </c>
      <c r="C34" s="325"/>
      <c r="D34" s="325"/>
      <c r="E34" s="325"/>
      <c r="F34" s="87">
        <f>'GRADED SPEC (ALPHA)'!F34</f>
        <v>0.3</v>
      </c>
      <c r="G34" s="166">
        <f>'GRADED SPEC (ALPHA)'!G34</f>
        <v>-1</v>
      </c>
      <c r="H34" s="111"/>
      <c r="I34" s="209">
        <f t="shared" si="0"/>
        <v>1</v>
      </c>
      <c r="J34" s="167">
        <f>'GRADED SPEC (ALPHA)'!H34</f>
        <v>-0.5</v>
      </c>
      <c r="K34" s="98"/>
      <c r="L34" s="209">
        <f t="shared" si="1"/>
        <v>0.5</v>
      </c>
      <c r="M34" s="230">
        <f>'GRADED SPEC (ALPHA)'!I34</f>
        <v>0</v>
      </c>
      <c r="N34" s="89"/>
      <c r="O34" s="209">
        <f t="shared" si="2"/>
        <v>0</v>
      </c>
      <c r="P34" s="167">
        <f>'GRADED SPEC (ALPHA)'!J34</f>
        <v>0.5</v>
      </c>
      <c r="Q34" s="96"/>
      <c r="R34" s="209">
        <f t="shared" si="3"/>
        <v>-0.5</v>
      </c>
      <c r="S34" s="169">
        <f>'GRADED SPEC (ALPHA)'!K34</f>
        <v>1</v>
      </c>
      <c r="T34" s="96"/>
      <c r="U34" s="209">
        <f t="shared" si="4"/>
        <v>-1</v>
      </c>
      <c r="V34" s="169">
        <f>'GRADED SPEC (ALPHA)'!L34</f>
        <v>1.5</v>
      </c>
      <c r="W34" s="96"/>
      <c r="X34" s="209">
        <f t="shared" si="5"/>
        <v>-1.5</v>
      </c>
      <c r="Y34" s="169">
        <f>'GRADED SPEC (ALPHA)'!M34</f>
        <v>2</v>
      </c>
      <c r="Z34" s="96"/>
      <c r="AA34" s="209">
        <f t="shared" si="6"/>
        <v>-2</v>
      </c>
    </row>
    <row r="35" spans="1:27" ht="15.75" customHeight="1" x14ac:dyDescent="0.35">
      <c r="A35" s="160"/>
      <c r="B35" s="324" t="str">
        <f>'PROTO SPEC'!B35</f>
        <v>28. Pocket Length</v>
      </c>
      <c r="C35" s="325"/>
      <c r="D35" s="325"/>
      <c r="E35" s="325"/>
      <c r="F35" s="87">
        <f>'GRADED SPEC (ALPHA)'!F35</f>
        <v>0.3</v>
      </c>
      <c r="G35" s="166">
        <f>'GRADED SPEC (ALPHA)'!G35</f>
        <v>-0.5</v>
      </c>
      <c r="H35" s="111"/>
      <c r="I35" s="209">
        <f t="shared" si="0"/>
        <v>0.5</v>
      </c>
      <c r="J35" s="167">
        <f>'GRADED SPEC (ALPHA)'!H35</f>
        <v>-0.5</v>
      </c>
      <c r="K35" s="98"/>
      <c r="L35" s="209">
        <f t="shared" si="1"/>
        <v>0.5</v>
      </c>
      <c r="M35" s="230">
        <f>'GRADED SPEC (ALPHA)'!I35</f>
        <v>0</v>
      </c>
      <c r="N35" s="89"/>
      <c r="O35" s="209">
        <f t="shared" si="2"/>
        <v>0</v>
      </c>
      <c r="P35" s="167">
        <f>'GRADED SPEC (ALPHA)'!J35</f>
        <v>0</v>
      </c>
      <c r="Q35" s="96"/>
      <c r="R35" s="209">
        <f t="shared" si="3"/>
        <v>0</v>
      </c>
      <c r="S35" s="169">
        <f>'GRADED SPEC (ALPHA)'!K35</f>
        <v>0.5</v>
      </c>
      <c r="T35" s="96"/>
      <c r="U35" s="209">
        <f t="shared" si="4"/>
        <v>-0.5</v>
      </c>
      <c r="V35" s="169">
        <f>'GRADED SPEC (ALPHA)'!L35</f>
        <v>0.5</v>
      </c>
      <c r="W35" s="96"/>
      <c r="X35" s="209">
        <f t="shared" si="5"/>
        <v>-0.5</v>
      </c>
      <c r="Y35" s="169">
        <f>'GRADED SPEC (ALPHA)'!M35</f>
        <v>1</v>
      </c>
      <c r="Z35" s="96"/>
      <c r="AA35" s="209">
        <f t="shared" si="6"/>
        <v>-1</v>
      </c>
    </row>
    <row r="36" spans="1:27" ht="15.75" customHeight="1" x14ac:dyDescent="0.35">
      <c r="A36" s="160">
        <f>'PROTO SPEC'!A36</f>
        <v>0</v>
      </c>
      <c r="B36" s="324" t="str">
        <f>'PROTO SPEC'!B36</f>
        <v>29. Pocket width</v>
      </c>
      <c r="C36" s="325"/>
      <c r="D36" s="325"/>
      <c r="E36" s="325"/>
      <c r="F36" s="87">
        <f>'GRADED SPEC (ALPHA)'!F36</f>
        <v>0.3</v>
      </c>
      <c r="G36" s="166">
        <f>'GRADED SPEC (ALPHA)'!G36</f>
        <v>-0.5</v>
      </c>
      <c r="H36" s="111"/>
      <c r="I36" s="209">
        <f t="shared" si="0"/>
        <v>0.5</v>
      </c>
      <c r="J36" s="167">
        <f>'GRADED SPEC (ALPHA)'!H36</f>
        <v>-0.5</v>
      </c>
      <c r="K36" s="98"/>
      <c r="L36" s="209">
        <f t="shared" si="1"/>
        <v>0.5</v>
      </c>
      <c r="M36" s="230">
        <f>'GRADED SPEC (ALPHA)'!I36</f>
        <v>0</v>
      </c>
      <c r="N36" s="89"/>
      <c r="O36" s="209">
        <f t="shared" si="2"/>
        <v>0</v>
      </c>
      <c r="P36" s="167">
        <f>'GRADED SPEC (ALPHA)'!J36</f>
        <v>0</v>
      </c>
      <c r="Q36" s="96"/>
      <c r="R36" s="209">
        <f t="shared" si="3"/>
        <v>0</v>
      </c>
      <c r="S36" s="169">
        <f>'GRADED SPEC (ALPHA)'!K36</f>
        <v>0.5</v>
      </c>
      <c r="T36" s="96"/>
      <c r="U36" s="209">
        <f t="shared" si="4"/>
        <v>-0.5</v>
      </c>
      <c r="V36" s="169">
        <f>'GRADED SPEC (ALPHA)'!L36</f>
        <v>0.5</v>
      </c>
      <c r="W36" s="96"/>
      <c r="X36" s="209">
        <f t="shared" si="5"/>
        <v>-0.5</v>
      </c>
      <c r="Y36" s="169">
        <f>'GRADED SPEC (ALPHA)'!M36</f>
        <v>1</v>
      </c>
      <c r="Z36" s="96"/>
      <c r="AA36" s="209">
        <f t="shared" si="6"/>
        <v>-1</v>
      </c>
    </row>
    <row r="37" spans="1:27" ht="15.75" customHeight="1" x14ac:dyDescent="0.35">
      <c r="A37" s="269"/>
      <c r="B37" s="324" t="str">
        <f>'PROTO SPEC'!B37</f>
        <v>30. Minimum neck stretch</v>
      </c>
      <c r="C37" s="325"/>
      <c r="D37" s="325"/>
      <c r="E37" s="325"/>
      <c r="F37" s="87" t="str">
        <f>'GRADED SPEC (ALPHA)'!F37</f>
        <v>MINIMUM</v>
      </c>
      <c r="G37" s="166">
        <f>'GRADED SPEC (ALPHA)'!G37</f>
        <v>-2</v>
      </c>
      <c r="H37" s="96"/>
      <c r="I37" s="231">
        <f t="shared" si="0"/>
        <v>2</v>
      </c>
      <c r="J37" s="167">
        <f>'GRADED SPEC (ALPHA)'!H37</f>
        <v>-1</v>
      </c>
      <c r="K37" s="96"/>
      <c r="L37" s="231">
        <f t="shared" si="1"/>
        <v>1</v>
      </c>
      <c r="M37" s="167">
        <f>'GRADED SPEC (ALPHA)'!I37</f>
        <v>0</v>
      </c>
      <c r="N37" s="91"/>
      <c r="O37" s="231">
        <f t="shared" si="2"/>
        <v>0</v>
      </c>
      <c r="P37" s="167">
        <f>'GRADED SPEC (ALPHA)'!J37</f>
        <v>1</v>
      </c>
      <c r="Q37" s="96"/>
      <c r="R37" s="231">
        <f t="shared" si="3"/>
        <v>-1</v>
      </c>
      <c r="S37" s="167">
        <f>'GRADED SPEC (ALPHA)'!K37</f>
        <v>2</v>
      </c>
      <c r="T37" s="96"/>
      <c r="U37" s="231">
        <f t="shared" si="4"/>
        <v>-2</v>
      </c>
      <c r="V37" s="167">
        <f>'GRADED SPEC (ALPHA)'!L37</f>
        <v>3</v>
      </c>
      <c r="W37" s="96"/>
      <c r="X37" s="231">
        <f t="shared" si="5"/>
        <v>-3</v>
      </c>
      <c r="Y37" s="167">
        <f>'GRADED SPEC (ALPHA)'!M37</f>
        <v>4</v>
      </c>
      <c r="Z37" s="96"/>
      <c r="AA37" s="231">
        <f t="shared" si="6"/>
        <v>-4</v>
      </c>
    </row>
    <row r="38" spans="1:27" s="217" customFormat="1" ht="15.75" customHeight="1" x14ac:dyDescent="0.35">
      <c r="A38" s="228">
        <f>'PROTO SPEC'!A38</f>
        <v>0</v>
      </c>
      <c r="B38" s="228" t="s">
        <v>219</v>
      </c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40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</row>
    <row r="39" spans="1:27" ht="15.75" customHeight="1" x14ac:dyDescent="0.35">
      <c r="A39" s="210" t="e">
        <f>'PROTO SPEC'!#REF!</f>
        <v>#REF!</v>
      </c>
      <c r="B39" s="443" t="str">
        <f>'PROTO SPEC'!B39</f>
        <v>31. MCLAREN &amp; REISS chest print position from HSP</v>
      </c>
      <c r="C39" s="443"/>
      <c r="D39" s="443"/>
      <c r="E39" s="443"/>
      <c r="F39" s="87">
        <f>'GRADED SPEC (ALPHA)'!F39</f>
        <v>0</v>
      </c>
      <c r="G39" s="167">
        <f>'GRADED SPEC (ALPHA)'!G39</f>
        <v>0</v>
      </c>
      <c r="H39" s="102"/>
      <c r="I39" s="231">
        <f t="shared" ref="I39" si="7">H39+(-G39)</f>
        <v>0</v>
      </c>
      <c r="J39" s="167">
        <f>'GRADED SPEC (ALPHA)'!H39</f>
        <v>0</v>
      </c>
      <c r="K39" s="102"/>
      <c r="L39" s="231">
        <f t="shared" ref="L39" si="8">K39+(-J39)</f>
        <v>0</v>
      </c>
      <c r="M39" s="167">
        <f>'GRADED SPEC (ALPHA)'!I39</f>
        <v>0</v>
      </c>
      <c r="N39" s="91"/>
      <c r="O39" s="231">
        <f t="shared" ref="O39" si="9">N39+(-M39)</f>
        <v>0</v>
      </c>
      <c r="P39" s="167">
        <f>'GRADED SPEC (ALPHA)'!J39</f>
        <v>0</v>
      </c>
      <c r="Q39" s="102"/>
      <c r="R39" s="231">
        <f t="shared" ref="R39" si="10">Q39+(-P39)</f>
        <v>0</v>
      </c>
      <c r="S39" s="167">
        <f>'GRADED SPEC (ALPHA)'!K39</f>
        <v>0</v>
      </c>
      <c r="T39" s="102"/>
      <c r="U39" s="231">
        <f t="shared" ref="U39" si="11">T39+(-S39)</f>
        <v>0</v>
      </c>
      <c r="V39" s="167">
        <f>'GRADED SPEC (ALPHA)'!L39</f>
        <v>0</v>
      </c>
      <c r="W39" s="102"/>
      <c r="X39" s="231">
        <f t="shared" ref="X39" si="12">W39+(-V39)</f>
        <v>0</v>
      </c>
      <c r="Y39" s="167">
        <f>'GRADED SPEC (ALPHA)'!M39</f>
        <v>0</v>
      </c>
      <c r="Z39" s="102"/>
      <c r="AA39" s="231">
        <f t="shared" ref="AA39" si="13">Z39+(-Y39)</f>
        <v>0</v>
      </c>
    </row>
    <row r="40" spans="1:27" ht="15.75" customHeight="1" x14ac:dyDescent="0.35">
      <c r="A40" s="160">
        <f>'PROTO SPEC'!A39</f>
        <v>0</v>
      </c>
      <c r="B40" s="443" t="str">
        <f>'PROTO SPEC'!B40</f>
        <v>32. MCLAREN &amp; REISS chest print position from CF</v>
      </c>
      <c r="C40" s="443"/>
      <c r="D40" s="443"/>
      <c r="E40" s="443"/>
      <c r="F40" s="87">
        <f>'GRADED SPEC (ALPHA)'!F40</f>
        <v>0</v>
      </c>
      <c r="G40" s="167">
        <f>'GRADED SPEC (ALPHA)'!G40</f>
        <v>0</v>
      </c>
      <c r="H40" s="113"/>
      <c r="I40" s="209">
        <f t="shared" ref="I40:I55" si="14">H40+(-G40)</f>
        <v>0</v>
      </c>
      <c r="J40" s="167">
        <f>'GRADED SPEC (ALPHA)'!H40</f>
        <v>0</v>
      </c>
      <c r="K40" s="100"/>
      <c r="L40" s="209">
        <f t="shared" ref="L40:L55" si="15">K40+(-J40)</f>
        <v>0</v>
      </c>
      <c r="M40" s="167">
        <f>'GRADED SPEC (ALPHA)'!I40</f>
        <v>0</v>
      </c>
      <c r="N40" s="89"/>
      <c r="O40" s="209">
        <f t="shared" ref="O40:O55" si="16">N40+(-M40)</f>
        <v>0</v>
      </c>
      <c r="P40" s="167">
        <f>'GRADED SPEC (ALPHA)'!J40</f>
        <v>0</v>
      </c>
      <c r="Q40" s="101"/>
      <c r="R40" s="231">
        <f t="shared" ref="R40:R55" si="17">Q40+(-P40)</f>
        <v>0</v>
      </c>
      <c r="S40" s="167">
        <f>'GRADED SPEC (ALPHA)'!K40</f>
        <v>0</v>
      </c>
      <c r="T40" s="100"/>
      <c r="U40" s="209">
        <f t="shared" ref="U40:U55" si="18">T40+(-S40)</f>
        <v>0</v>
      </c>
      <c r="V40" s="167">
        <f>'GRADED SPEC (ALPHA)'!L40</f>
        <v>0</v>
      </c>
      <c r="W40" s="100"/>
      <c r="X40" s="209">
        <f t="shared" ref="X40:X55" si="19">W40+(-V40)</f>
        <v>0</v>
      </c>
      <c r="Y40" s="167">
        <f>'GRADED SPEC (ALPHA)'!M40</f>
        <v>0</v>
      </c>
      <c r="Z40" s="100"/>
      <c r="AA40" s="209">
        <f t="shared" ref="AA40:AA55" si="20">Z40+(-Y40)</f>
        <v>0</v>
      </c>
    </row>
    <row r="41" spans="1:27" ht="15.75" customHeight="1" x14ac:dyDescent="0.35">
      <c r="A41" s="160">
        <f>'PROTO SPEC'!A40</f>
        <v>0</v>
      </c>
      <c r="B41" s="443" t="str">
        <f>'PROTO SPEC'!B41</f>
        <v>33. MOTORSPORT position from CF neck seam (to star)</v>
      </c>
      <c r="C41" s="443"/>
      <c r="D41" s="443"/>
      <c r="E41" s="443"/>
      <c r="F41" s="87">
        <f>'GRADED SPEC (ALPHA)'!F41</f>
        <v>0</v>
      </c>
      <c r="G41" s="167">
        <f>'GRADED SPEC (ALPHA)'!G41</f>
        <v>0</v>
      </c>
      <c r="H41" s="114"/>
      <c r="I41" s="209">
        <f t="shared" si="14"/>
        <v>0</v>
      </c>
      <c r="J41" s="167">
        <f>'GRADED SPEC (ALPHA)'!H41</f>
        <v>0</v>
      </c>
      <c r="K41" s="100"/>
      <c r="L41" s="209">
        <f t="shared" si="15"/>
        <v>0</v>
      </c>
      <c r="M41" s="167">
        <f>'GRADED SPEC (ALPHA)'!I41</f>
        <v>0</v>
      </c>
      <c r="N41" s="89"/>
      <c r="O41" s="209">
        <f t="shared" si="16"/>
        <v>0</v>
      </c>
      <c r="P41" s="167">
        <f>'GRADED SPEC (ALPHA)'!J41</f>
        <v>0</v>
      </c>
      <c r="Q41" s="103"/>
      <c r="R41" s="231">
        <f t="shared" si="17"/>
        <v>0</v>
      </c>
      <c r="S41" s="167">
        <f>'GRADED SPEC (ALPHA)'!K41</f>
        <v>0</v>
      </c>
      <c r="T41" s="102"/>
      <c r="U41" s="209">
        <f t="shared" si="18"/>
        <v>0</v>
      </c>
      <c r="V41" s="167">
        <f>'GRADED SPEC (ALPHA)'!L41</f>
        <v>0</v>
      </c>
      <c r="W41" s="102"/>
      <c r="X41" s="209">
        <f t="shared" si="19"/>
        <v>0</v>
      </c>
      <c r="Y41" s="167">
        <f>'GRADED SPEC (ALPHA)'!M41</f>
        <v>0</v>
      </c>
      <c r="Z41" s="102"/>
      <c r="AA41" s="209">
        <f t="shared" si="20"/>
        <v>0</v>
      </c>
    </row>
    <row r="42" spans="1:27" ht="15.75" customHeight="1" x14ac:dyDescent="0.35">
      <c r="A42" s="160">
        <f>'PROTO SPEC'!A41</f>
        <v>0</v>
      </c>
      <c r="B42" s="443" t="str">
        <f>'PROTO SPEC'!B42</f>
        <v>34. Sleeve VELOCITY position from cuff edge (to 1971)</v>
      </c>
      <c r="C42" s="443"/>
      <c r="D42" s="443"/>
      <c r="E42" s="443"/>
      <c r="F42" s="87">
        <f>'GRADED SPEC (ALPHA)'!F42</f>
        <v>0</v>
      </c>
      <c r="G42" s="167">
        <f>'GRADED SPEC (ALPHA)'!G42</f>
        <v>0</v>
      </c>
      <c r="H42" s="114"/>
      <c r="I42" s="209">
        <f t="shared" si="14"/>
        <v>0</v>
      </c>
      <c r="J42" s="167">
        <f>'GRADED SPEC (ALPHA)'!H42</f>
        <v>0</v>
      </c>
      <c r="K42" s="100"/>
      <c r="L42" s="209">
        <f t="shared" si="15"/>
        <v>0</v>
      </c>
      <c r="M42" s="167">
        <f>'GRADED SPEC (ALPHA)'!I42</f>
        <v>0</v>
      </c>
      <c r="N42" s="89"/>
      <c r="O42" s="209">
        <f t="shared" si="16"/>
        <v>0</v>
      </c>
      <c r="P42" s="167">
        <f>'GRADED SPEC (ALPHA)'!J42</f>
        <v>0</v>
      </c>
      <c r="Q42" s="103"/>
      <c r="R42" s="231">
        <f t="shared" si="17"/>
        <v>0</v>
      </c>
      <c r="S42" s="167">
        <f>'GRADED SPEC (ALPHA)'!K42</f>
        <v>0</v>
      </c>
      <c r="T42" s="102"/>
      <c r="U42" s="209">
        <f t="shared" si="18"/>
        <v>0</v>
      </c>
      <c r="V42" s="167">
        <f>'GRADED SPEC (ALPHA)'!L42</f>
        <v>0</v>
      </c>
      <c r="W42" s="102"/>
      <c r="X42" s="209">
        <f t="shared" si="19"/>
        <v>0</v>
      </c>
      <c r="Y42" s="167">
        <f>'GRADED SPEC (ALPHA)'!M42</f>
        <v>0</v>
      </c>
      <c r="Z42" s="102"/>
      <c r="AA42" s="209">
        <f t="shared" si="20"/>
        <v>0</v>
      </c>
    </row>
    <row r="43" spans="1:27" ht="15.75" customHeight="1" x14ac:dyDescent="0.35">
      <c r="A43" s="160" t="e">
        <f>'PROTO SPEC'!#REF!</f>
        <v>#REF!</v>
      </c>
      <c r="B43" s="443" t="str">
        <f>'PROTO SPEC'!B43</f>
        <v>35. Sleeve BORN RACERS position from cuff edge</v>
      </c>
      <c r="C43" s="443"/>
      <c r="D43" s="443"/>
      <c r="E43" s="443"/>
      <c r="F43" s="87">
        <f>'GRADED SPEC (ALPHA)'!F43</f>
        <v>0</v>
      </c>
      <c r="G43" s="167">
        <f>'GRADED SPEC (ALPHA)'!G43</f>
        <v>0</v>
      </c>
      <c r="H43" s="114"/>
      <c r="I43" s="209">
        <f t="shared" si="14"/>
        <v>0</v>
      </c>
      <c r="J43" s="167">
        <f>'GRADED SPEC (ALPHA)'!H43</f>
        <v>0</v>
      </c>
      <c r="K43" s="100"/>
      <c r="L43" s="209">
        <f t="shared" si="15"/>
        <v>0</v>
      </c>
      <c r="M43" s="167">
        <f>'GRADED SPEC (ALPHA)'!I43</f>
        <v>0</v>
      </c>
      <c r="N43" s="89"/>
      <c r="O43" s="209">
        <f t="shared" si="16"/>
        <v>0</v>
      </c>
      <c r="P43" s="167">
        <f>'GRADED SPEC (ALPHA)'!J43</f>
        <v>0</v>
      </c>
      <c r="Q43" s="103"/>
      <c r="R43" s="231">
        <f t="shared" si="17"/>
        <v>0</v>
      </c>
      <c r="S43" s="167">
        <f>'GRADED SPEC (ALPHA)'!K43</f>
        <v>0</v>
      </c>
      <c r="T43" s="102"/>
      <c r="U43" s="209">
        <f t="shared" si="18"/>
        <v>0</v>
      </c>
      <c r="V43" s="167">
        <f>'GRADED SPEC (ALPHA)'!L43</f>
        <v>0</v>
      </c>
      <c r="W43" s="102"/>
      <c r="X43" s="209">
        <f t="shared" si="19"/>
        <v>0</v>
      </c>
      <c r="Y43" s="167">
        <f>'GRADED SPEC (ALPHA)'!M43</f>
        <v>0</v>
      </c>
      <c r="Z43" s="102"/>
      <c r="AA43" s="209">
        <f t="shared" si="20"/>
        <v>0</v>
      </c>
    </row>
    <row r="44" spans="1:27" ht="15.75" customHeight="1" x14ac:dyDescent="0.35">
      <c r="A44" s="160">
        <f>'PROTO SPEC'!A43</f>
        <v>0</v>
      </c>
      <c r="B44" s="443" t="str">
        <f>'PROTO SPEC'!B44</f>
        <v>36. Back print position from hem edge to FORMULA 1 TEAM</v>
      </c>
      <c r="C44" s="443"/>
      <c r="D44" s="443"/>
      <c r="E44" s="443"/>
      <c r="F44" s="87">
        <f>'GRADED SPEC (ALPHA)'!F44</f>
        <v>0</v>
      </c>
      <c r="G44" s="167">
        <f>'GRADED SPEC (ALPHA)'!G44</f>
        <v>0</v>
      </c>
      <c r="H44" s="114"/>
      <c r="I44" s="209">
        <f t="shared" si="14"/>
        <v>0</v>
      </c>
      <c r="J44" s="167">
        <f>'GRADED SPEC (ALPHA)'!H44</f>
        <v>0</v>
      </c>
      <c r="K44" s="100"/>
      <c r="L44" s="209">
        <f t="shared" si="15"/>
        <v>0</v>
      </c>
      <c r="M44" s="167">
        <f>'GRADED SPEC (ALPHA)'!I44</f>
        <v>0</v>
      </c>
      <c r="N44" s="89"/>
      <c r="O44" s="209">
        <f t="shared" si="16"/>
        <v>0</v>
      </c>
      <c r="P44" s="167">
        <f>'GRADED SPEC (ALPHA)'!J44</f>
        <v>0</v>
      </c>
      <c r="Q44" s="103"/>
      <c r="R44" s="231">
        <f t="shared" si="17"/>
        <v>0</v>
      </c>
      <c r="S44" s="167">
        <f>'GRADED SPEC (ALPHA)'!K44</f>
        <v>0</v>
      </c>
      <c r="T44" s="102"/>
      <c r="U44" s="209">
        <f t="shared" si="18"/>
        <v>0</v>
      </c>
      <c r="V44" s="167">
        <f>'GRADED SPEC (ALPHA)'!L44</f>
        <v>0</v>
      </c>
      <c r="W44" s="102"/>
      <c r="X44" s="209">
        <f t="shared" si="19"/>
        <v>0</v>
      </c>
      <c r="Y44" s="167">
        <f>'GRADED SPEC (ALPHA)'!M44</f>
        <v>0</v>
      </c>
      <c r="Z44" s="102"/>
      <c r="AA44" s="209">
        <f t="shared" si="20"/>
        <v>0</v>
      </c>
    </row>
    <row r="45" spans="1:27" ht="15.75" customHeight="1" x14ac:dyDescent="0.35">
      <c r="A45" s="160">
        <f>'PROTO SPEC'!A44</f>
        <v>0</v>
      </c>
      <c r="B45" s="443" t="str">
        <f>'PROTO SPEC'!B45</f>
        <v>37. Back print position from hem edge to FORMULA 1 TEAM</v>
      </c>
      <c r="C45" s="443"/>
      <c r="D45" s="443"/>
      <c r="E45" s="443"/>
      <c r="F45" s="87">
        <f>'GRADED SPEC (ALPHA)'!F45</f>
        <v>0</v>
      </c>
      <c r="G45" s="167">
        <f>'GRADED SPEC (ALPHA)'!G45</f>
        <v>0</v>
      </c>
      <c r="H45" s="114"/>
      <c r="I45" s="209">
        <f t="shared" si="14"/>
        <v>0</v>
      </c>
      <c r="J45" s="167">
        <f>'GRADED SPEC (ALPHA)'!H45</f>
        <v>0</v>
      </c>
      <c r="K45" s="100"/>
      <c r="L45" s="209">
        <f t="shared" si="15"/>
        <v>0</v>
      </c>
      <c r="M45" s="167">
        <f>'GRADED SPEC (ALPHA)'!I45</f>
        <v>0</v>
      </c>
      <c r="N45" s="89"/>
      <c r="O45" s="209">
        <f t="shared" si="16"/>
        <v>0</v>
      </c>
      <c r="P45" s="167">
        <f>'GRADED SPEC (ALPHA)'!J45</f>
        <v>0</v>
      </c>
      <c r="Q45" s="103"/>
      <c r="R45" s="231">
        <f t="shared" si="17"/>
        <v>0</v>
      </c>
      <c r="S45" s="167">
        <f>'GRADED SPEC (ALPHA)'!K45</f>
        <v>0</v>
      </c>
      <c r="T45" s="102"/>
      <c r="U45" s="209">
        <f t="shared" si="18"/>
        <v>0</v>
      </c>
      <c r="V45" s="167">
        <f>'GRADED SPEC (ALPHA)'!L45</f>
        <v>0</v>
      </c>
      <c r="W45" s="102"/>
      <c r="X45" s="209">
        <f t="shared" si="19"/>
        <v>0</v>
      </c>
      <c r="Y45" s="167">
        <f>'GRADED SPEC (ALPHA)'!M45</f>
        <v>0</v>
      </c>
      <c r="Z45" s="102"/>
      <c r="AA45" s="209">
        <f t="shared" si="20"/>
        <v>0</v>
      </c>
    </row>
    <row r="46" spans="1:27" ht="15.75" customHeight="1" x14ac:dyDescent="0.35">
      <c r="A46" s="160">
        <f>'PROTO SPEC'!A45</f>
        <v>0</v>
      </c>
      <c r="B46" s="443">
        <f>'PROTO SPEC'!B46</f>
        <v>0</v>
      </c>
      <c r="C46" s="443"/>
      <c r="D46" s="443"/>
      <c r="E46" s="443"/>
      <c r="F46" s="87">
        <f>'GRADED SPEC (ALPHA)'!F46</f>
        <v>0</v>
      </c>
      <c r="G46" s="167">
        <f>'GRADED SPEC (ALPHA)'!G46</f>
        <v>0</v>
      </c>
      <c r="H46" s="114"/>
      <c r="I46" s="209">
        <f t="shared" si="14"/>
        <v>0</v>
      </c>
      <c r="J46" s="167">
        <f>'GRADED SPEC (ALPHA)'!H46</f>
        <v>0</v>
      </c>
      <c r="K46" s="100"/>
      <c r="L46" s="209">
        <f t="shared" si="15"/>
        <v>0</v>
      </c>
      <c r="M46" s="167">
        <f>'GRADED SPEC (ALPHA)'!I46</f>
        <v>0</v>
      </c>
      <c r="N46" s="89"/>
      <c r="O46" s="209">
        <f t="shared" si="16"/>
        <v>0</v>
      </c>
      <c r="P46" s="167">
        <f>'GRADED SPEC (ALPHA)'!J46</f>
        <v>0</v>
      </c>
      <c r="Q46" s="103"/>
      <c r="R46" s="231">
        <f t="shared" si="17"/>
        <v>0</v>
      </c>
      <c r="S46" s="167">
        <f>'GRADED SPEC (ALPHA)'!K46</f>
        <v>0</v>
      </c>
      <c r="T46" s="102"/>
      <c r="U46" s="209">
        <f t="shared" si="18"/>
        <v>0</v>
      </c>
      <c r="V46" s="167">
        <f>'GRADED SPEC (ALPHA)'!L46</f>
        <v>0</v>
      </c>
      <c r="W46" s="102"/>
      <c r="X46" s="209">
        <f t="shared" si="19"/>
        <v>0</v>
      </c>
      <c r="Y46" s="167">
        <f>'GRADED SPEC (ALPHA)'!M46</f>
        <v>0</v>
      </c>
      <c r="Z46" s="102"/>
      <c r="AA46" s="209">
        <f t="shared" si="20"/>
        <v>0</v>
      </c>
    </row>
    <row r="47" spans="1:27" ht="15.75" customHeight="1" x14ac:dyDescent="0.35">
      <c r="A47" s="160">
        <f>'PROTO SPEC'!A46</f>
        <v>0</v>
      </c>
      <c r="B47" s="443">
        <f>'PROTO SPEC'!B47</f>
        <v>0</v>
      </c>
      <c r="C47" s="443"/>
      <c r="D47" s="443"/>
      <c r="E47" s="443"/>
      <c r="F47" s="87">
        <f>'GRADED SPEC (ALPHA)'!F47</f>
        <v>0</v>
      </c>
      <c r="G47" s="167">
        <f>'GRADED SPEC (ALPHA)'!G47</f>
        <v>0</v>
      </c>
      <c r="H47" s="114"/>
      <c r="I47" s="209">
        <f t="shared" si="14"/>
        <v>0</v>
      </c>
      <c r="J47" s="167">
        <f>'GRADED SPEC (ALPHA)'!H47</f>
        <v>0</v>
      </c>
      <c r="K47" s="100"/>
      <c r="L47" s="209">
        <f t="shared" si="15"/>
        <v>0</v>
      </c>
      <c r="M47" s="167">
        <f>'GRADED SPEC (ALPHA)'!I47</f>
        <v>0</v>
      </c>
      <c r="N47" s="89"/>
      <c r="O47" s="209">
        <f t="shared" si="16"/>
        <v>0</v>
      </c>
      <c r="P47" s="167">
        <f>'GRADED SPEC (ALPHA)'!J47</f>
        <v>0</v>
      </c>
      <c r="Q47" s="103"/>
      <c r="R47" s="231">
        <f t="shared" si="17"/>
        <v>0</v>
      </c>
      <c r="S47" s="167">
        <f>'GRADED SPEC (ALPHA)'!K47</f>
        <v>0</v>
      </c>
      <c r="T47" s="102"/>
      <c r="U47" s="209">
        <f t="shared" si="18"/>
        <v>0</v>
      </c>
      <c r="V47" s="167">
        <f>'GRADED SPEC (ALPHA)'!L47</f>
        <v>0</v>
      </c>
      <c r="W47" s="102"/>
      <c r="X47" s="209">
        <f t="shared" si="19"/>
        <v>0</v>
      </c>
      <c r="Y47" s="167">
        <f>'GRADED SPEC (ALPHA)'!M47</f>
        <v>0</v>
      </c>
      <c r="Z47" s="102"/>
      <c r="AA47" s="209">
        <f t="shared" si="20"/>
        <v>0</v>
      </c>
    </row>
    <row r="48" spans="1:27" ht="15.75" customHeight="1" x14ac:dyDescent="0.35">
      <c r="A48" s="160">
        <f>'PROTO SPEC'!A47</f>
        <v>0</v>
      </c>
      <c r="B48" s="443">
        <f>'PROTO SPEC'!B48</f>
        <v>0</v>
      </c>
      <c r="C48" s="443"/>
      <c r="D48" s="443"/>
      <c r="E48" s="443"/>
      <c r="F48" s="87">
        <f>'GRADED SPEC (ALPHA)'!F48</f>
        <v>0</v>
      </c>
      <c r="G48" s="167">
        <f>'GRADED SPEC (ALPHA)'!G48</f>
        <v>0</v>
      </c>
      <c r="H48" s="114"/>
      <c r="I48" s="209">
        <f t="shared" si="14"/>
        <v>0</v>
      </c>
      <c r="J48" s="167">
        <f>'GRADED SPEC (ALPHA)'!H48</f>
        <v>0</v>
      </c>
      <c r="K48" s="100"/>
      <c r="L48" s="209">
        <f t="shared" si="15"/>
        <v>0</v>
      </c>
      <c r="M48" s="167">
        <f>'GRADED SPEC (ALPHA)'!I48</f>
        <v>0</v>
      </c>
      <c r="N48" s="89"/>
      <c r="O48" s="209">
        <f t="shared" si="16"/>
        <v>0</v>
      </c>
      <c r="P48" s="167">
        <f>'GRADED SPEC (ALPHA)'!J48</f>
        <v>0</v>
      </c>
      <c r="Q48" s="103"/>
      <c r="R48" s="231">
        <f t="shared" si="17"/>
        <v>0</v>
      </c>
      <c r="S48" s="167">
        <f>'GRADED SPEC (ALPHA)'!K48</f>
        <v>0</v>
      </c>
      <c r="T48" s="102"/>
      <c r="U48" s="209">
        <f t="shared" si="18"/>
        <v>0</v>
      </c>
      <c r="V48" s="167">
        <f>'GRADED SPEC (ALPHA)'!L48</f>
        <v>0</v>
      </c>
      <c r="W48" s="102"/>
      <c r="X48" s="209">
        <f t="shared" si="19"/>
        <v>0</v>
      </c>
      <c r="Y48" s="167">
        <f>'GRADED SPEC (ALPHA)'!M48</f>
        <v>0</v>
      </c>
      <c r="Z48" s="102"/>
      <c r="AA48" s="209">
        <f t="shared" si="20"/>
        <v>0</v>
      </c>
    </row>
    <row r="49" spans="1:27" ht="15.75" customHeight="1" x14ac:dyDescent="0.35">
      <c r="A49" s="160">
        <f>'PROTO SPEC'!A48</f>
        <v>0</v>
      </c>
      <c r="B49" s="443">
        <f>'PROTO SPEC'!B49</f>
        <v>0</v>
      </c>
      <c r="C49" s="443"/>
      <c r="D49" s="443"/>
      <c r="E49" s="443"/>
      <c r="F49" s="87">
        <f>'GRADED SPEC (ALPHA)'!F49</f>
        <v>0</v>
      </c>
      <c r="G49" s="167">
        <f>'GRADED SPEC (ALPHA)'!G49</f>
        <v>0</v>
      </c>
      <c r="H49" s="114"/>
      <c r="I49" s="209">
        <f t="shared" si="14"/>
        <v>0</v>
      </c>
      <c r="J49" s="167">
        <f>'GRADED SPEC (ALPHA)'!H49</f>
        <v>0</v>
      </c>
      <c r="K49" s="100"/>
      <c r="L49" s="209">
        <f t="shared" si="15"/>
        <v>0</v>
      </c>
      <c r="M49" s="167">
        <f>'GRADED SPEC (ALPHA)'!I49</f>
        <v>0</v>
      </c>
      <c r="N49" s="89"/>
      <c r="O49" s="209">
        <f t="shared" si="16"/>
        <v>0</v>
      </c>
      <c r="P49" s="167">
        <f>'GRADED SPEC (ALPHA)'!J49</f>
        <v>0</v>
      </c>
      <c r="Q49" s="103"/>
      <c r="R49" s="231">
        <f t="shared" si="17"/>
        <v>0</v>
      </c>
      <c r="S49" s="167">
        <f>'GRADED SPEC (ALPHA)'!K49</f>
        <v>0</v>
      </c>
      <c r="T49" s="102"/>
      <c r="U49" s="209">
        <f t="shared" si="18"/>
        <v>0</v>
      </c>
      <c r="V49" s="167">
        <f>'GRADED SPEC (ALPHA)'!L49</f>
        <v>0</v>
      </c>
      <c r="W49" s="102"/>
      <c r="X49" s="209">
        <f t="shared" si="19"/>
        <v>0</v>
      </c>
      <c r="Y49" s="167">
        <f>'GRADED SPEC (ALPHA)'!M49</f>
        <v>0</v>
      </c>
      <c r="Z49" s="102"/>
      <c r="AA49" s="209">
        <f t="shared" si="20"/>
        <v>0</v>
      </c>
    </row>
    <row r="50" spans="1:27" ht="15.75" customHeight="1" x14ac:dyDescent="0.35">
      <c r="A50" s="160">
        <f>'PROTO SPEC'!A49</f>
        <v>0</v>
      </c>
      <c r="B50" s="443">
        <f>'PROTO SPEC'!B50</f>
        <v>0</v>
      </c>
      <c r="C50" s="443"/>
      <c r="D50" s="443"/>
      <c r="E50" s="443"/>
      <c r="F50" s="87">
        <f>'GRADED SPEC (ALPHA)'!F50</f>
        <v>0</v>
      </c>
      <c r="G50" s="167">
        <f>'GRADED SPEC (ALPHA)'!G50</f>
        <v>0</v>
      </c>
      <c r="H50" s="114"/>
      <c r="I50" s="209">
        <f t="shared" si="14"/>
        <v>0</v>
      </c>
      <c r="J50" s="167">
        <f>'GRADED SPEC (ALPHA)'!H50</f>
        <v>0</v>
      </c>
      <c r="K50" s="100"/>
      <c r="L50" s="209">
        <f t="shared" si="15"/>
        <v>0</v>
      </c>
      <c r="M50" s="167">
        <f>'GRADED SPEC (ALPHA)'!I50</f>
        <v>0</v>
      </c>
      <c r="N50" s="89"/>
      <c r="O50" s="209">
        <f t="shared" si="16"/>
        <v>0</v>
      </c>
      <c r="P50" s="167">
        <f>'GRADED SPEC (ALPHA)'!J50</f>
        <v>0</v>
      </c>
      <c r="Q50" s="103"/>
      <c r="R50" s="231">
        <f t="shared" si="17"/>
        <v>0</v>
      </c>
      <c r="S50" s="167">
        <f>'GRADED SPEC (ALPHA)'!K50</f>
        <v>0</v>
      </c>
      <c r="T50" s="102"/>
      <c r="U50" s="209">
        <f t="shared" si="18"/>
        <v>0</v>
      </c>
      <c r="V50" s="167">
        <f>'GRADED SPEC (ALPHA)'!L50</f>
        <v>0</v>
      </c>
      <c r="W50" s="102"/>
      <c r="X50" s="209">
        <f t="shared" si="19"/>
        <v>0</v>
      </c>
      <c r="Y50" s="167">
        <f>'GRADED SPEC (ALPHA)'!M50</f>
        <v>0</v>
      </c>
      <c r="Z50" s="102"/>
      <c r="AA50" s="209">
        <f t="shared" si="20"/>
        <v>0</v>
      </c>
    </row>
    <row r="51" spans="1:27" ht="15.75" customHeight="1" x14ac:dyDescent="0.35">
      <c r="A51" s="160">
        <f>'PROTO SPEC'!A50</f>
        <v>0</v>
      </c>
      <c r="B51" s="443">
        <f>'PROTO SPEC'!B51</f>
        <v>0</v>
      </c>
      <c r="C51" s="443"/>
      <c r="D51" s="443"/>
      <c r="E51" s="443"/>
      <c r="F51" s="87">
        <f>'GRADED SPEC (ALPHA)'!F51</f>
        <v>0</v>
      </c>
      <c r="G51" s="167">
        <f>'GRADED SPEC (ALPHA)'!G51</f>
        <v>0</v>
      </c>
      <c r="H51" s="114"/>
      <c r="I51" s="209">
        <f t="shared" si="14"/>
        <v>0</v>
      </c>
      <c r="J51" s="167">
        <f>'GRADED SPEC (ALPHA)'!H51</f>
        <v>0</v>
      </c>
      <c r="K51" s="100"/>
      <c r="L51" s="209">
        <f t="shared" si="15"/>
        <v>0</v>
      </c>
      <c r="M51" s="167">
        <f>'GRADED SPEC (ALPHA)'!I51</f>
        <v>0</v>
      </c>
      <c r="N51" s="89"/>
      <c r="O51" s="209">
        <f t="shared" si="16"/>
        <v>0</v>
      </c>
      <c r="P51" s="167">
        <f>'GRADED SPEC (ALPHA)'!J51</f>
        <v>0</v>
      </c>
      <c r="Q51" s="103"/>
      <c r="R51" s="231">
        <f t="shared" si="17"/>
        <v>0</v>
      </c>
      <c r="S51" s="167">
        <f>'GRADED SPEC (ALPHA)'!K51</f>
        <v>0</v>
      </c>
      <c r="T51" s="102"/>
      <c r="U51" s="209">
        <f t="shared" si="18"/>
        <v>0</v>
      </c>
      <c r="V51" s="167">
        <f>'GRADED SPEC (ALPHA)'!L51</f>
        <v>0</v>
      </c>
      <c r="W51" s="102"/>
      <c r="X51" s="209">
        <f t="shared" si="19"/>
        <v>0</v>
      </c>
      <c r="Y51" s="167">
        <f>'GRADED SPEC (ALPHA)'!M51</f>
        <v>0</v>
      </c>
      <c r="Z51" s="102"/>
      <c r="AA51" s="209">
        <f t="shared" si="20"/>
        <v>0</v>
      </c>
    </row>
    <row r="52" spans="1:27" ht="15.75" customHeight="1" x14ac:dyDescent="0.35">
      <c r="A52" s="160">
        <f>'PROTO SPEC'!A51</f>
        <v>0</v>
      </c>
      <c r="B52" s="443">
        <f>'PROTO SPEC'!B52</f>
        <v>0</v>
      </c>
      <c r="C52" s="443"/>
      <c r="D52" s="443"/>
      <c r="E52" s="443"/>
      <c r="F52" s="87">
        <f>'GRADED SPEC (ALPHA)'!F52</f>
        <v>0</v>
      </c>
      <c r="G52" s="167">
        <f>'GRADED SPEC (ALPHA)'!G52</f>
        <v>0</v>
      </c>
      <c r="H52" s="114"/>
      <c r="I52" s="209">
        <f t="shared" si="14"/>
        <v>0</v>
      </c>
      <c r="J52" s="167">
        <f>'GRADED SPEC (ALPHA)'!H52</f>
        <v>0</v>
      </c>
      <c r="K52" s="100"/>
      <c r="L52" s="209">
        <f t="shared" si="15"/>
        <v>0</v>
      </c>
      <c r="M52" s="167">
        <f>'GRADED SPEC (ALPHA)'!I52</f>
        <v>0</v>
      </c>
      <c r="N52" s="89"/>
      <c r="O52" s="209">
        <f t="shared" si="16"/>
        <v>0</v>
      </c>
      <c r="P52" s="167">
        <f>'GRADED SPEC (ALPHA)'!J52</f>
        <v>0</v>
      </c>
      <c r="Q52" s="103"/>
      <c r="R52" s="231">
        <f t="shared" si="17"/>
        <v>0</v>
      </c>
      <c r="S52" s="167">
        <f>'GRADED SPEC (ALPHA)'!K52</f>
        <v>0</v>
      </c>
      <c r="T52" s="102"/>
      <c r="U52" s="209">
        <f t="shared" si="18"/>
        <v>0</v>
      </c>
      <c r="V52" s="167">
        <f>'GRADED SPEC (ALPHA)'!L52</f>
        <v>0</v>
      </c>
      <c r="W52" s="102"/>
      <c r="X52" s="209">
        <f t="shared" si="19"/>
        <v>0</v>
      </c>
      <c r="Y52" s="167">
        <f>'GRADED SPEC (ALPHA)'!M52</f>
        <v>0</v>
      </c>
      <c r="Z52" s="102"/>
      <c r="AA52" s="209">
        <f t="shared" si="20"/>
        <v>0</v>
      </c>
    </row>
    <row r="53" spans="1:27" ht="15.75" customHeight="1" x14ac:dyDescent="0.35">
      <c r="A53" s="160">
        <f>'PROTO SPEC'!A52</f>
        <v>0</v>
      </c>
      <c r="B53" s="443">
        <f>'PROTO SPEC'!B53</f>
        <v>0</v>
      </c>
      <c r="C53" s="443"/>
      <c r="D53" s="443"/>
      <c r="E53" s="443"/>
      <c r="F53" s="87">
        <f>'GRADED SPEC (ALPHA)'!F53</f>
        <v>0</v>
      </c>
      <c r="G53" s="167">
        <f>'GRADED SPEC (ALPHA)'!G53</f>
        <v>0</v>
      </c>
      <c r="H53" s="114"/>
      <c r="I53" s="209">
        <f t="shared" si="14"/>
        <v>0</v>
      </c>
      <c r="J53" s="167">
        <f>'GRADED SPEC (ALPHA)'!H53</f>
        <v>0</v>
      </c>
      <c r="K53" s="100"/>
      <c r="L53" s="209">
        <f t="shared" si="15"/>
        <v>0</v>
      </c>
      <c r="M53" s="167">
        <f>'GRADED SPEC (ALPHA)'!I53</f>
        <v>0</v>
      </c>
      <c r="N53" s="89"/>
      <c r="O53" s="209">
        <f t="shared" si="16"/>
        <v>0</v>
      </c>
      <c r="P53" s="167">
        <f>'GRADED SPEC (ALPHA)'!J53</f>
        <v>0</v>
      </c>
      <c r="Q53" s="103"/>
      <c r="R53" s="231">
        <f t="shared" si="17"/>
        <v>0</v>
      </c>
      <c r="S53" s="167">
        <f>'GRADED SPEC (ALPHA)'!K53</f>
        <v>0</v>
      </c>
      <c r="T53" s="102"/>
      <c r="U53" s="209">
        <f t="shared" si="18"/>
        <v>0</v>
      </c>
      <c r="V53" s="167">
        <f>'GRADED SPEC (ALPHA)'!L53</f>
        <v>0</v>
      </c>
      <c r="W53" s="102"/>
      <c r="X53" s="209">
        <f t="shared" si="19"/>
        <v>0</v>
      </c>
      <c r="Y53" s="167">
        <f>'GRADED SPEC (ALPHA)'!M53</f>
        <v>0</v>
      </c>
      <c r="Z53" s="102"/>
      <c r="AA53" s="209">
        <f t="shared" si="20"/>
        <v>0</v>
      </c>
    </row>
    <row r="54" spans="1:27" ht="15.75" customHeight="1" x14ac:dyDescent="0.35">
      <c r="A54" s="160">
        <f>'PROTO SPEC'!A53</f>
        <v>0</v>
      </c>
      <c r="B54" s="443">
        <f>'PROTO SPEC'!B54</f>
        <v>0</v>
      </c>
      <c r="C54" s="443"/>
      <c r="D54" s="443"/>
      <c r="E54" s="443"/>
      <c r="F54" s="87">
        <f>'GRADED SPEC (ALPHA)'!F54</f>
        <v>0</v>
      </c>
      <c r="G54" s="167">
        <f>'GRADED SPEC (ALPHA)'!G54</f>
        <v>0</v>
      </c>
      <c r="H54" s="114"/>
      <c r="I54" s="209">
        <f t="shared" si="14"/>
        <v>0</v>
      </c>
      <c r="J54" s="167">
        <f>'GRADED SPEC (ALPHA)'!H54</f>
        <v>0</v>
      </c>
      <c r="K54" s="100"/>
      <c r="L54" s="209">
        <f t="shared" si="15"/>
        <v>0</v>
      </c>
      <c r="M54" s="167">
        <f>'GRADED SPEC (ALPHA)'!I54</f>
        <v>0</v>
      </c>
      <c r="N54" s="89"/>
      <c r="O54" s="209">
        <f t="shared" si="16"/>
        <v>0</v>
      </c>
      <c r="P54" s="167">
        <f>'GRADED SPEC (ALPHA)'!J54</f>
        <v>0</v>
      </c>
      <c r="Q54" s="103"/>
      <c r="R54" s="231">
        <f t="shared" si="17"/>
        <v>0</v>
      </c>
      <c r="S54" s="167">
        <f>'GRADED SPEC (ALPHA)'!K54</f>
        <v>0</v>
      </c>
      <c r="T54" s="102"/>
      <c r="U54" s="209">
        <f t="shared" si="18"/>
        <v>0</v>
      </c>
      <c r="V54" s="167">
        <f>'GRADED SPEC (ALPHA)'!L54</f>
        <v>0</v>
      </c>
      <c r="W54" s="102"/>
      <c r="X54" s="209">
        <f t="shared" si="19"/>
        <v>0</v>
      </c>
      <c r="Y54" s="167">
        <f>'GRADED SPEC (ALPHA)'!M54</f>
        <v>0</v>
      </c>
      <c r="Z54" s="102"/>
      <c r="AA54" s="209">
        <f t="shared" si="20"/>
        <v>0</v>
      </c>
    </row>
    <row r="55" spans="1:27" ht="15.75" customHeight="1" x14ac:dyDescent="0.35">
      <c r="A55" s="160">
        <f>'PROTO SPEC'!A54</f>
        <v>0</v>
      </c>
      <c r="B55" s="443">
        <f>'PROTO SPEC'!B55</f>
        <v>0</v>
      </c>
      <c r="C55" s="443"/>
      <c r="D55" s="443"/>
      <c r="E55" s="443"/>
      <c r="F55" s="87">
        <f>'GRADED SPEC (ALPHA)'!F55</f>
        <v>0</v>
      </c>
      <c r="G55" s="167">
        <f>'GRADED SPEC (ALPHA)'!G55</f>
        <v>0</v>
      </c>
      <c r="H55" s="114"/>
      <c r="I55" s="209">
        <f t="shared" si="14"/>
        <v>0</v>
      </c>
      <c r="J55" s="167">
        <f>'GRADED SPEC (ALPHA)'!H55</f>
        <v>0</v>
      </c>
      <c r="K55" s="100"/>
      <c r="L55" s="209">
        <f t="shared" si="15"/>
        <v>0</v>
      </c>
      <c r="M55" s="167">
        <f>'GRADED SPEC (ALPHA)'!I55</f>
        <v>0</v>
      </c>
      <c r="N55" s="89"/>
      <c r="O55" s="209">
        <f t="shared" si="16"/>
        <v>0</v>
      </c>
      <c r="P55" s="167">
        <f>'GRADED SPEC (ALPHA)'!J55</f>
        <v>0</v>
      </c>
      <c r="Q55" s="103"/>
      <c r="R55" s="231">
        <f t="shared" si="17"/>
        <v>0</v>
      </c>
      <c r="S55" s="167">
        <f>'GRADED SPEC (ALPHA)'!K55</f>
        <v>0</v>
      </c>
      <c r="T55" s="102"/>
      <c r="U55" s="209">
        <f t="shared" si="18"/>
        <v>0</v>
      </c>
      <c r="V55" s="167">
        <f>'GRADED SPEC (ALPHA)'!L55</f>
        <v>0</v>
      </c>
      <c r="W55" s="102"/>
      <c r="X55" s="209">
        <f t="shared" si="19"/>
        <v>0</v>
      </c>
      <c r="Y55" s="167">
        <f>'GRADED SPEC (ALPHA)'!M55</f>
        <v>0</v>
      </c>
      <c r="Z55" s="102"/>
      <c r="AA55" s="209">
        <f t="shared" si="20"/>
        <v>0</v>
      </c>
    </row>
    <row r="56" spans="1:27" ht="12.75" customHeight="1" x14ac:dyDescent="0.35">
      <c r="I56" s="45"/>
      <c r="L56" s="45"/>
      <c r="O56" s="45"/>
      <c r="R56" s="45"/>
      <c r="U56" s="45"/>
    </row>
  </sheetData>
  <mergeCells count="62">
    <mergeCell ref="B34:E34"/>
    <mergeCell ref="B35:E35"/>
    <mergeCell ref="B50:E50"/>
    <mergeCell ref="B51:E51"/>
    <mergeCell ref="B52:E52"/>
    <mergeCell ref="B37:E37"/>
    <mergeCell ref="B53:E53"/>
    <mergeCell ref="N5:AA5"/>
    <mergeCell ref="A6:AA6"/>
    <mergeCell ref="B45:E45"/>
    <mergeCell ref="B46:E46"/>
    <mergeCell ref="B40:E40"/>
    <mergeCell ref="B39:E39"/>
    <mergeCell ref="B22:E22"/>
    <mergeCell ref="B24:E24"/>
    <mergeCell ref="B25:E25"/>
    <mergeCell ref="B27:E27"/>
    <mergeCell ref="B28:E28"/>
    <mergeCell ref="B29:E29"/>
    <mergeCell ref="B36:E36"/>
    <mergeCell ref="A5:B5"/>
    <mergeCell ref="C5:E5"/>
    <mergeCell ref="B54:E54"/>
    <mergeCell ref="B55:E55"/>
    <mergeCell ref="G3:K3"/>
    <mergeCell ref="G4:K4"/>
    <mergeCell ref="G5:K5"/>
    <mergeCell ref="B47:E47"/>
    <mergeCell ref="B48:E48"/>
    <mergeCell ref="B49:E49"/>
    <mergeCell ref="B41:E41"/>
    <mergeCell ref="B42:E42"/>
    <mergeCell ref="B43:E43"/>
    <mergeCell ref="B44:E44"/>
    <mergeCell ref="B18:E18"/>
    <mergeCell ref="B19:E19"/>
    <mergeCell ref="B20:E20"/>
    <mergeCell ref="B21:E21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30:E30"/>
    <mergeCell ref="B31:E31"/>
    <mergeCell ref="B32:E32"/>
    <mergeCell ref="B33:E33"/>
    <mergeCell ref="B17:E17"/>
    <mergeCell ref="B23:E23"/>
    <mergeCell ref="B26:E26"/>
    <mergeCell ref="A1:B2"/>
    <mergeCell ref="A3:B3"/>
    <mergeCell ref="C3:E3"/>
    <mergeCell ref="A4:B4"/>
    <mergeCell ref="C4:E4"/>
    <mergeCell ref="C1:AA2"/>
    <mergeCell ref="N3:AA3"/>
    <mergeCell ref="N4:AA4"/>
  </mergeCells>
  <printOptions horizontalCentered="1" gridLines="1"/>
  <pageMargins left="0.23622047244094491" right="0.23622047244094491" top="0.74803149606299213" bottom="0" header="0.31496062992125984" footer="0"/>
  <pageSetup paperSize="9" scale="38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4"/>
  <sheetViews>
    <sheetView showZeros="0" view="pageBreakPreview" topLeftCell="B20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61"/>
      <c r="B1" s="500"/>
      <c r="C1" s="302" t="s">
        <v>360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</row>
    <row r="2" spans="1:36" ht="20.5" customHeight="1" x14ac:dyDescent="0.25">
      <c r="A2" s="461"/>
      <c r="B2" s="500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</row>
    <row r="3" spans="1:36" ht="13.75" customHeight="1" x14ac:dyDescent="0.25">
      <c r="A3" s="394" t="s">
        <v>148</v>
      </c>
      <c r="B3" s="394"/>
      <c r="C3" s="393" t="str">
        <f>'DESIGN FRONT SHEET'!B3</f>
        <v>MCLAREN SEASON 3</v>
      </c>
      <c r="D3" s="300"/>
      <c r="E3" s="301"/>
      <c r="F3" s="52" t="s">
        <v>150</v>
      </c>
      <c r="G3" s="234" t="str">
        <f>'DESIGN FRONT SHEET'!E3</f>
        <v>UNAVAILABLE</v>
      </c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35"/>
      <c r="AE3" s="235"/>
      <c r="AF3" s="236"/>
      <c r="AG3" s="52" t="s">
        <v>152</v>
      </c>
      <c r="AH3" s="312" t="str">
        <f>'DESIGN FRONT SHEET'!G3</f>
        <v>FRAN</v>
      </c>
      <c r="AI3" s="312"/>
      <c r="AJ3" s="313"/>
    </row>
    <row r="4" spans="1:36" ht="13.75" customHeight="1" x14ac:dyDescent="0.25">
      <c r="A4" s="394" t="s">
        <v>154</v>
      </c>
      <c r="B4" s="394"/>
      <c r="C4" s="393" t="str">
        <f>'DESIGN FRONT SHEET'!B4</f>
        <v>ROVIK</v>
      </c>
      <c r="D4" s="300"/>
      <c r="E4" s="301"/>
      <c r="F4" s="37" t="s">
        <v>156</v>
      </c>
      <c r="G4" s="234" t="str">
        <f>'DESIGN FRONT SHEET'!E4</f>
        <v>VIETNAM</v>
      </c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6"/>
      <c r="AG4" s="37" t="s">
        <v>158</v>
      </c>
      <c r="AH4" s="312" t="str">
        <f>'DESIGN FRONT SHEET'!G4</f>
        <v>CHARLOTTE</v>
      </c>
      <c r="AI4" s="312"/>
      <c r="AJ4" s="313"/>
    </row>
    <row r="5" spans="1:36" ht="13.75" customHeight="1" x14ac:dyDescent="0.25">
      <c r="A5" s="394" t="s">
        <v>160</v>
      </c>
      <c r="B5" s="394"/>
      <c r="C5" s="393" t="str">
        <f>'DESIGN FRONT SHEET'!B5</f>
        <v>DOUBLE SLEEVE T-SHIRT</v>
      </c>
      <c r="D5" s="300"/>
      <c r="E5" s="301"/>
      <c r="F5" s="37" t="s">
        <v>162</v>
      </c>
      <c r="G5" s="234" t="str">
        <f>'DESIGN FRONT SHEET'!E5</f>
        <v>AIME LEON DORE - FACTORY REF</v>
      </c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6"/>
      <c r="AG5" s="53" t="s">
        <v>164</v>
      </c>
      <c r="AH5" s="400"/>
      <c r="AI5" s="400"/>
      <c r="AJ5" s="401"/>
    </row>
    <row r="6" spans="1:36" ht="13.75" customHeight="1" x14ac:dyDescent="0.25">
      <c r="A6" s="498" t="s">
        <v>361</v>
      </c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  <c r="U6" s="498"/>
      <c r="V6" s="498"/>
      <c r="W6" s="498"/>
      <c r="X6" s="498"/>
      <c r="Y6" s="498"/>
      <c r="Z6" s="498"/>
      <c r="AA6" s="498"/>
      <c r="AB6" s="498"/>
      <c r="AC6" s="498"/>
      <c r="AD6" s="498"/>
      <c r="AE6" s="498"/>
      <c r="AF6" s="498"/>
      <c r="AG6" s="498"/>
      <c r="AH6" s="498"/>
      <c r="AI6" s="498"/>
      <c r="AJ6" s="499"/>
    </row>
    <row r="7" spans="1:36" ht="12.75" customHeight="1" x14ac:dyDescent="0.35">
      <c r="A7" s="78" t="s">
        <v>270</v>
      </c>
      <c r="B7" s="496" t="s">
        <v>175</v>
      </c>
      <c r="C7" s="496"/>
      <c r="D7" s="496"/>
      <c r="E7" s="496"/>
      <c r="F7" s="80" t="s">
        <v>176</v>
      </c>
      <c r="G7" s="78" t="s">
        <v>362</v>
      </c>
      <c r="H7" s="78" t="s">
        <v>178</v>
      </c>
      <c r="I7" s="192" t="s">
        <v>176</v>
      </c>
      <c r="J7" s="78" t="s">
        <v>362</v>
      </c>
      <c r="K7" s="78" t="s">
        <v>178</v>
      </c>
      <c r="L7" s="192" t="s">
        <v>176</v>
      </c>
      <c r="M7" s="78" t="s">
        <v>362</v>
      </c>
      <c r="N7" s="78" t="s">
        <v>178</v>
      </c>
      <c r="O7" s="192" t="s">
        <v>176</v>
      </c>
      <c r="P7" s="78" t="s">
        <v>362</v>
      </c>
      <c r="Q7" s="78" t="s">
        <v>178</v>
      </c>
      <c r="R7" s="192" t="s">
        <v>176</v>
      </c>
      <c r="S7" s="78" t="s">
        <v>362</v>
      </c>
      <c r="T7" s="78" t="s">
        <v>178</v>
      </c>
      <c r="U7" s="192" t="s">
        <v>176</v>
      </c>
      <c r="V7" s="78" t="s">
        <v>362</v>
      </c>
      <c r="W7" s="78" t="s">
        <v>178</v>
      </c>
      <c r="X7" s="192" t="s">
        <v>176</v>
      </c>
      <c r="Y7" s="78" t="s">
        <v>362</v>
      </c>
      <c r="Z7" s="78" t="s">
        <v>178</v>
      </c>
      <c r="AA7" s="192" t="s">
        <v>176</v>
      </c>
      <c r="AB7" s="78" t="s">
        <v>362</v>
      </c>
      <c r="AC7" s="78" t="s">
        <v>178</v>
      </c>
      <c r="AD7" s="192" t="s">
        <v>176</v>
      </c>
      <c r="AE7" s="78" t="s">
        <v>362</v>
      </c>
      <c r="AF7" s="78" t="s">
        <v>178</v>
      </c>
      <c r="AG7" s="497" t="s">
        <v>180</v>
      </c>
      <c r="AH7" s="328"/>
      <c r="AI7" s="328"/>
      <c r="AJ7" s="329"/>
    </row>
    <row r="8" spans="1:36" ht="13.5" customHeight="1" x14ac:dyDescent="0.25">
      <c r="A8" s="156" t="str">
        <f>'PROTO SPEC'!A8</f>
        <v>H2</v>
      </c>
      <c r="B8" s="324" t="str">
        <f>'PROTO SPEC'!B8</f>
        <v>1. Front length - SNP to bottom hem edge</v>
      </c>
      <c r="C8" s="325"/>
      <c r="D8" s="325"/>
      <c r="E8" s="325"/>
      <c r="F8" s="33">
        <f>'GRADED SPEC (ALPHA)'!I8</f>
        <v>0</v>
      </c>
      <c r="G8" s="3"/>
      <c r="H8" s="34">
        <f>G8+(-F8)</f>
        <v>0</v>
      </c>
      <c r="I8" s="211">
        <f>F8</f>
        <v>0</v>
      </c>
      <c r="J8" s="3"/>
      <c r="K8" s="191">
        <f>J8+(-I8)</f>
        <v>0</v>
      </c>
      <c r="L8" s="211">
        <f>F8</f>
        <v>0</v>
      </c>
      <c r="M8" s="3"/>
      <c r="N8" s="191">
        <f>M8+(-L8)</f>
        <v>0</v>
      </c>
      <c r="O8" s="211">
        <f>F8</f>
        <v>0</v>
      </c>
      <c r="P8" s="3"/>
      <c r="Q8" s="191">
        <f>P8+(-O8)</f>
        <v>0</v>
      </c>
      <c r="R8" s="211">
        <f>F8</f>
        <v>0</v>
      </c>
      <c r="S8" s="3"/>
      <c r="T8" s="191">
        <f>S8+(-R8)</f>
        <v>0</v>
      </c>
      <c r="U8" s="211">
        <f>F8</f>
        <v>0</v>
      </c>
      <c r="V8" s="3"/>
      <c r="W8" s="191">
        <f>V8+(-U8)</f>
        <v>0</v>
      </c>
      <c r="X8" s="211">
        <f>F8</f>
        <v>0</v>
      </c>
      <c r="Y8" s="3"/>
      <c r="Z8" s="191">
        <f>Y8+(-X8)</f>
        <v>0</v>
      </c>
      <c r="AA8" s="211">
        <f>F8</f>
        <v>0</v>
      </c>
      <c r="AB8" s="3"/>
      <c r="AC8" s="191">
        <f>AB8+(-AA8)</f>
        <v>0</v>
      </c>
      <c r="AD8" s="211">
        <f>F8</f>
        <v>0</v>
      </c>
      <c r="AE8" s="3"/>
      <c r="AF8" s="191">
        <f>AE8+(-AD8)</f>
        <v>0</v>
      </c>
      <c r="AG8" s="470"/>
      <c r="AH8" s="470"/>
      <c r="AI8" s="470"/>
      <c r="AJ8" s="470"/>
    </row>
    <row r="9" spans="1:36" ht="12.75" customHeight="1" x14ac:dyDescent="0.35">
      <c r="A9" s="156" t="str">
        <f>'PROTO SPEC'!A9</f>
        <v>H3</v>
      </c>
      <c r="B9" s="324" t="str">
        <f>'PROTO SPEC'!B9</f>
        <v>2. Front length - HSP to bottom hem edge</v>
      </c>
      <c r="C9" s="325"/>
      <c r="D9" s="325"/>
      <c r="E9" s="325"/>
      <c r="F9" s="33">
        <f>'GRADED SPEC (ALPHA)'!I9</f>
        <v>0</v>
      </c>
      <c r="G9" s="2"/>
      <c r="H9" s="34">
        <f t="shared" ref="H9:H37" si="0">G9+(-F9)</f>
        <v>0</v>
      </c>
      <c r="I9" s="211">
        <f t="shared" ref="I9:I37" si="1">F9</f>
        <v>0</v>
      </c>
      <c r="J9" s="2"/>
      <c r="K9" s="191">
        <f t="shared" ref="K9:K37" si="2">J9+(-I9)</f>
        <v>0</v>
      </c>
      <c r="L9" s="211">
        <f t="shared" ref="L9:L37" si="3">F9</f>
        <v>0</v>
      </c>
      <c r="M9" s="2"/>
      <c r="N9" s="191">
        <f t="shared" ref="N9:N37" si="4">M9+(-L9)</f>
        <v>0</v>
      </c>
      <c r="O9" s="211">
        <f t="shared" ref="O9:O37" si="5">F9</f>
        <v>0</v>
      </c>
      <c r="P9" s="2"/>
      <c r="Q9" s="191">
        <f t="shared" ref="Q9:Q37" si="6">P9+(-O9)</f>
        <v>0</v>
      </c>
      <c r="R9" s="211">
        <f t="shared" ref="R9:R37" si="7">F9</f>
        <v>0</v>
      </c>
      <c r="S9" s="2"/>
      <c r="T9" s="191">
        <f t="shared" ref="T9:T37" si="8">S9+(-R9)</f>
        <v>0</v>
      </c>
      <c r="U9" s="211">
        <f t="shared" ref="U9:U37" si="9">F9</f>
        <v>0</v>
      </c>
      <c r="V9" s="2"/>
      <c r="W9" s="191">
        <f t="shared" ref="W9:W37" si="10">V9+(-U9)</f>
        <v>0</v>
      </c>
      <c r="X9" s="211">
        <f t="shared" ref="X9:X37" si="11">F9</f>
        <v>0</v>
      </c>
      <c r="Y9" s="2"/>
      <c r="Z9" s="191">
        <f t="shared" ref="Z9:Z36" si="12">Y9+(-X9)</f>
        <v>0</v>
      </c>
      <c r="AA9" s="211">
        <f t="shared" ref="AA9:AA37" si="13">F9</f>
        <v>0</v>
      </c>
      <c r="AB9" s="2"/>
      <c r="AC9" s="191">
        <f t="shared" ref="AC9:AC37" si="14">AB9+(-AA9)</f>
        <v>0</v>
      </c>
      <c r="AD9" s="211">
        <f t="shared" ref="AD9:AD37" si="15">F9</f>
        <v>0</v>
      </c>
      <c r="AE9" s="2"/>
      <c r="AF9" s="191">
        <f t="shared" ref="AF9:AF37" si="16">AE9+(-AD9)</f>
        <v>0</v>
      </c>
      <c r="AG9" s="327"/>
      <c r="AH9" s="328"/>
      <c r="AI9" s="328"/>
      <c r="AJ9" s="329"/>
    </row>
    <row r="10" spans="1:36" ht="12.75" customHeight="1" x14ac:dyDescent="0.35">
      <c r="A10" s="156">
        <f>'PROTO SPEC'!A10</f>
        <v>0</v>
      </c>
      <c r="B10" s="324" t="str">
        <f>'PROTO SPEC'!B10</f>
        <v>3. Back length - HSP to bottom hem edge</v>
      </c>
      <c r="C10" s="325"/>
      <c r="D10" s="325"/>
      <c r="E10" s="325"/>
      <c r="F10" s="33">
        <f>'GRADED SPEC (ALPHA)'!I10</f>
        <v>0</v>
      </c>
      <c r="G10" s="3"/>
      <c r="H10" s="34">
        <f t="shared" si="0"/>
        <v>0</v>
      </c>
      <c r="I10" s="211">
        <f t="shared" si="1"/>
        <v>0</v>
      </c>
      <c r="J10" s="3"/>
      <c r="K10" s="191">
        <f t="shared" si="2"/>
        <v>0</v>
      </c>
      <c r="L10" s="211">
        <f t="shared" si="3"/>
        <v>0</v>
      </c>
      <c r="M10" s="3"/>
      <c r="N10" s="191">
        <f t="shared" si="4"/>
        <v>0</v>
      </c>
      <c r="O10" s="211">
        <f t="shared" si="5"/>
        <v>0</v>
      </c>
      <c r="P10" s="3"/>
      <c r="Q10" s="191">
        <f t="shared" si="6"/>
        <v>0</v>
      </c>
      <c r="R10" s="211">
        <f t="shared" si="7"/>
        <v>0</v>
      </c>
      <c r="S10" s="3"/>
      <c r="T10" s="191">
        <f t="shared" si="8"/>
        <v>0</v>
      </c>
      <c r="U10" s="211">
        <f t="shared" si="9"/>
        <v>0</v>
      </c>
      <c r="V10" s="3"/>
      <c r="W10" s="191">
        <f t="shared" si="10"/>
        <v>0</v>
      </c>
      <c r="X10" s="211">
        <f t="shared" si="11"/>
        <v>0</v>
      </c>
      <c r="Y10" s="3"/>
      <c r="Z10" s="191">
        <f t="shared" si="12"/>
        <v>0</v>
      </c>
      <c r="AA10" s="211">
        <f t="shared" si="13"/>
        <v>0</v>
      </c>
      <c r="AB10" s="3"/>
      <c r="AC10" s="191">
        <f t="shared" si="14"/>
        <v>0</v>
      </c>
      <c r="AD10" s="211">
        <f t="shared" si="15"/>
        <v>0</v>
      </c>
      <c r="AE10" s="3"/>
      <c r="AF10" s="191">
        <f t="shared" si="16"/>
        <v>0</v>
      </c>
      <c r="AG10" s="339"/>
      <c r="AH10" s="340"/>
      <c r="AI10" s="340"/>
      <c r="AJ10" s="341"/>
    </row>
    <row r="11" spans="1:36" ht="12.75" customHeight="1" x14ac:dyDescent="0.35">
      <c r="A11" s="156">
        <f>'PROTO SPEC'!A11</f>
        <v>0</v>
      </c>
      <c r="B11" s="324" t="str">
        <f>'PROTO SPEC'!B11</f>
        <v>4. Chest - measured 2.5cm down from underarm</v>
      </c>
      <c r="C11" s="325"/>
      <c r="D11" s="325"/>
      <c r="E11" s="325"/>
      <c r="F11" s="33">
        <f>'GRADED SPEC (ALPHA)'!I11</f>
        <v>0</v>
      </c>
      <c r="G11" s="2"/>
      <c r="H11" s="34">
        <f t="shared" si="0"/>
        <v>0</v>
      </c>
      <c r="I11" s="211">
        <f t="shared" si="1"/>
        <v>0</v>
      </c>
      <c r="J11" s="2"/>
      <c r="K11" s="191">
        <f t="shared" si="2"/>
        <v>0</v>
      </c>
      <c r="L11" s="211">
        <f t="shared" si="3"/>
        <v>0</v>
      </c>
      <c r="M11" s="2"/>
      <c r="N11" s="191">
        <f t="shared" si="4"/>
        <v>0</v>
      </c>
      <c r="O11" s="211">
        <f t="shared" si="5"/>
        <v>0</v>
      </c>
      <c r="P11" s="2"/>
      <c r="Q11" s="191">
        <f t="shared" si="6"/>
        <v>0</v>
      </c>
      <c r="R11" s="211">
        <f t="shared" si="7"/>
        <v>0</v>
      </c>
      <c r="S11" s="2"/>
      <c r="T11" s="191">
        <f t="shared" si="8"/>
        <v>0</v>
      </c>
      <c r="U11" s="211">
        <f t="shared" si="9"/>
        <v>0</v>
      </c>
      <c r="V11" s="2"/>
      <c r="W11" s="191">
        <f t="shared" si="10"/>
        <v>0</v>
      </c>
      <c r="X11" s="211">
        <f t="shared" si="11"/>
        <v>0</v>
      </c>
      <c r="Y11" s="2"/>
      <c r="Z11" s="191">
        <f t="shared" si="12"/>
        <v>0</v>
      </c>
      <c r="AA11" s="211">
        <f t="shared" si="13"/>
        <v>0</v>
      </c>
      <c r="AB11" s="2"/>
      <c r="AC11" s="191">
        <f t="shared" si="14"/>
        <v>0</v>
      </c>
      <c r="AD11" s="211">
        <f t="shared" si="15"/>
        <v>0</v>
      </c>
      <c r="AE11" s="2"/>
      <c r="AF11" s="191">
        <f t="shared" si="16"/>
        <v>0</v>
      </c>
      <c r="AG11" s="327"/>
      <c r="AH11" s="328"/>
      <c r="AI11" s="328"/>
      <c r="AJ11" s="329"/>
    </row>
    <row r="12" spans="1:36" ht="12.75" customHeight="1" x14ac:dyDescent="0.35">
      <c r="A12" s="156">
        <f>'PROTO SPEC'!A12</f>
        <v>0</v>
      </c>
      <c r="B12" s="324" t="str">
        <f>'PROTO SPEC'!B12</f>
        <v>5. Waist position - below HSP</v>
      </c>
      <c r="C12" s="325"/>
      <c r="D12" s="325"/>
      <c r="E12" s="325"/>
      <c r="F12" s="33">
        <f>'GRADED SPEC (ALPHA)'!I12</f>
        <v>0</v>
      </c>
      <c r="G12" s="3"/>
      <c r="H12" s="34">
        <f t="shared" si="0"/>
        <v>0</v>
      </c>
      <c r="I12" s="211">
        <f t="shared" si="1"/>
        <v>0</v>
      </c>
      <c r="J12" s="3"/>
      <c r="K12" s="191">
        <f t="shared" si="2"/>
        <v>0</v>
      </c>
      <c r="L12" s="211">
        <f t="shared" si="3"/>
        <v>0</v>
      </c>
      <c r="M12" s="3"/>
      <c r="N12" s="191">
        <f t="shared" si="4"/>
        <v>0</v>
      </c>
      <c r="O12" s="211">
        <f t="shared" si="5"/>
        <v>0</v>
      </c>
      <c r="P12" s="3"/>
      <c r="Q12" s="191">
        <f t="shared" si="6"/>
        <v>0</v>
      </c>
      <c r="R12" s="211">
        <f t="shared" si="7"/>
        <v>0</v>
      </c>
      <c r="S12" s="3"/>
      <c r="T12" s="191">
        <f t="shared" si="8"/>
        <v>0</v>
      </c>
      <c r="U12" s="211">
        <f t="shared" si="9"/>
        <v>0</v>
      </c>
      <c r="V12" s="3"/>
      <c r="W12" s="191">
        <f t="shared" si="10"/>
        <v>0</v>
      </c>
      <c r="X12" s="211">
        <f t="shared" si="11"/>
        <v>0</v>
      </c>
      <c r="Y12" s="3"/>
      <c r="Z12" s="191">
        <f t="shared" si="12"/>
        <v>0</v>
      </c>
      <c r="AA12" s="211">
        <f t="shared" si="13"/>
        <v>0</v>
      </c>
      <c r="AB12" s="3"/>
      <c r="AC12" s="191">
        <f t="shared" si="14"/>
        <v>0</v>
      </c>
      <c r="AD12" s="211">
        <f t="shared" si="15"/>
        <v>0</v>
      </c>
      <c r="AE12" s="3"/>
      <c r="AF12" s="191">
        <f t="shared" si="16"/>
        <v>0</v>
      </c>
      <c r="AG12" s="327"/>
      <c r="AH12" s="328"/>
      <c r="AI12" s="328"/>
      <c r="AJ12" s="329"/>
    </row>
    <row r="13" spans="1:36" ht="12.75" customHeight="1" x14ac:dyDescent="0.35">
      <c r="A13" s="156">
        <f>'PROTO SPEC'!A13</f>
        <v>0</v>
      </c>
      <c r="B13" s="324" t="str">
        <f>'PROTO SPEC'!B13</f>
        <v>6. Waist width</v>
      </c>
      <c r="C13" s="325"/>
      <c r="D13" s="325"/>
      <c r="E13" s="325"/>
      <c r="F13" s="33">
        <f>'GRADED SPEC (ALPHA)'!I13</f>
        <v>0</v>
      </c>
      <c r="G13" s="2"/>
      <c r="H13" s="34">
        <f t="shared" si="0"/>
        <v>0</v>
      </c>
      <c r="I13" s="211">
        <f t="shared" si="1"/>
        <v>0</v>
      </c>
      <c r="J13" s="2"/>
      <c r="K13" s="191">
        <f t="shared" si="2"/>
        <v>0</v>
      </c>
      <c r="L13" s="211">
        <f t="shared" si="3"/>
        <v>0</v>
      </c>
      <c r="M13" s="2"/>
      <c r="N13" s="191">
        <f t="shared" si="4"/>
        <v>0</v>
      </c>
      <c r="O13" s="211">
        <f t="shared" si="5"/>
        <v>0</v>
      </c>
      <c r="P13" s="2"/>
      <c r="Q13" s="191">
        <f t="shared" si="6"/>
        <v>0</v>
      </c>
      <c r="R13" s="211">
        <f t="shared" si="7"/>
        <v>0</v>
      </c>
      <c r="S13" s="2"/>
      <c r="T13" s="191">
        <f t="shared" si="8"/>
        <v>0</v>
      </c>
      <c r="U13" s="211">
        <f t="shared" si="9"/>
        <v>0</v>
      </c>
      <c r="V13" s="2"/>
      <c r="W13" s="191">
        <f t="shared" si="10"/>
        <v>0</v>
      </c>
      <c r="X13" s="211">
        <f t="shared" si="11"/>
        <v>0</v>
      </c>
      <c r="Y13" s="2"/>
      <c r="Z13" s="191">
        <f t="shared" si="12"/>
        <v>0</v>
      </c>
      <c r="AA13" s="211">
        <f t="shared" si="13"/>
        <v>0</v>
      </c>
      <c r="AB13" s="2"/>
      <c r="AC13" s="191">
        <f t="shared" si="14"/>
        <v>0</v>
      </c>
      <c r="AD13" s="211">
        <f t="shared" si="15"/>
        <v>0</v>
      </c>
      <c r="AE13" s="2"/>
      <c r="AF13" s="191">
        <f t="shared" si="16"/>
        <v>0</v>
      </c>
      <c r="AG13" s="327"/>
      <c r="AH13" s="328"/>
      <c r="AI13" s="328"/>
      <c r="AJ13" s="329"/>
    </row>
    <row r="14" spans="1:36" ht="12.75" customHeight="1" x14ac:dyDescent="0.35">
      <c r="A14" s="156">
        <f>'PROTO SPEC'!A14</f>
        <v>0</v>
      </c>
      <c r="B14" s="324" t="str">
        <f>'PROTO SPEC'!B14</f>
        <v>7. Hem width</v>
      </c>
      <c r="C14" s="325"/>
      <c r="D14" s="325"/>
      <c r="E14" s="325"/>
      <c r="F14" s="33">
        <f>'GRADED SPEC (ALPHA)'!I14</f>
        <v>0</v>
      </c>
      <c r="G14" s="3"/>
      <c r="H14" s="34">
        <f t="shared" si="0"/>
        <v>0</v>
      </c>
      <c r="I14" s="211">
        <f t="shared" si="1"/>
        <v>0</v>
      </c>
      <c r="J14" s="3"/>
      <c r="K14" s="191">
        <f t="shared" si="2"/>
        <v>0</v>
      </c>
      <c r="L14" s="211">
        <f t="shared" si="3"/>
        <v>0</v>
      </c>
      <c r="M14" s="3"/>
      <c r="N14" s="191">
        <f t="shared" si="4"/>
        <v>0</v>
      </c>
      <c r="O14" s="211">
        <f t="shared" si="5"/>
        <v>0</v>
      </c>
      <c r="P14" s="3"/>
      <c r="Q14" s="191">
        <f t="shared" si="6"/>
        <v>0</v>
      </c>
      <c r="R14" s="211">
        <f t="shared" si="7"/>
        <v>0</v>
      </c>
      <c r="S14" s="3"/>
      <c r="T14" s="191">
        <f t="shared" si="8"/>
        <v>0</v>
      </c>
      <c r="U14" s="211">
        <f t="shared" si="9"/>
        <v>0</v>
      </c>
      <c r="V14" s="3"/>
      <c r="W14" s="191">
        <f t="shared" si="10"/>
        <v>0</v>
      </c>
      <c r="X14" s="211">
        <f t="shared" si="11"/>
        <v>0</v>
      </c>
      <c r="Y14" s="3"/>
      <c r="Z14" s="191">
        <f t="shared" si="12"/>
        <v>0</v>
      </c>
      <c r="AA14" s="211">
        <f t="shared" si="13"/>
        <v>0</v>
      </c>
      <c r="AB14" s="3"/>
      <c r="AC14" s="191">
        <f t="shared" si="14"/>
        <v>0</v>
      </c>
      <c r="AD14" s="211">
        <f t="shared" si="15"/>
        <v>0</v>
      </c>
      <c r="AE14" s="3"/>
      <c r="AF14" s="191">
        <f t="shared" si="16"/>
        <v>0</v>
      </c>
      <c r="AG14" s="327"/>
      <c r="AH14" s="328"/>
      <c r="AI14" s="328"/>
      <c r="AJ14" s="329"/>
    </row>
    <row r="15" spans="1:36" ht="12.75" customHeight="1" x14ac:dyDescent="0.35">
      <c r="A15" s="156">
        <f>'PROTO SPEC'!A15</f>
        <v>0</v>
      </c>
      <c r="B15" s="324" t="str">
        <f>'PROTO SPEC'!B15</f>
        <v>8. Hem depth</v>
      </c>
      <c r="C15" s="325"/>
      <c r="D15" s="325"/>
      <c r="E15" s="325"/>
      <c r="F15" s="33">
        <f>'GRADED SPEC (ALPHA)'!I15</f>
        <v>0</v>
      </c>
      <c r="G15" s="2"/>
      <c r="H15" s="34">
        <f t="shared" si="0"/>
        <v>0</v>
      </c>
      <c r="I15" s="211">
        <f t="shared" si="1"/>
        <v>0</v>
      </c>
      <c r="J15" s="2"/>
      <c r="K15" s="191">
        <f t="shared" si="2"/>
        <v>0</v>
      </c>
      <c r="L15" s="211">
        <f t="shared" si="3"/>
        <v>0</v>
      </c>
      <c r="M15" s="2"/>
      <c r="N15" s="191">
        <f t="shared" si="4"/>
        <v>0</v>
      </c>
      <c r="O15" s="211">
        <f t="shared" si="5"/>
        <v>0</v>
      </c>
      <c r="P15" s="2"/>
      <c r="Q15" s="191">
        <f t="shared" si="6"/>
        <v>0</v>
      </c>
      <c r="R15" s="211">
        <f t="shared" si="7"/>
        <v>0</v>
      </c>
      <c r="S15" s="2"/>
      <c r="T15" s="191">
        <f t="shared" si="8"/>
        <v>0</v>
      </c>
      <c r="U15" s="211">
        <f t="shared" si="9"/>
        <v>0</v>
      </c>
      <c r="V15" s="2"/>
      <c r="W15" s="191">
        <f t="shared" si="10"/>
        <v>0</v>
      </c>
      <c r="X15" s="211">
        <f t="shared" si="11"/>
        <v>0</v>
      </c>
      <c r="Y15" s="2"/>
      <c r="Z15" s="191">
        <f t="shared" si="12"/>
        <v>0</v>
      </c>
      <c r="AA15" s="211">
        <f t="shared" si="13"/>
        <v>0</v>
      </c>
      <c r="AB15" s="2"/>
      <c r="AC15" s="191">
        <f t="shared" si="14"/>
        <v>0</v>
      </c>
      <c r="AD15" s="211">
        <f t="shared" si="15"/>
        <v>0</v>
      </c>
      <c r="AE15" s="2"/>
      <c r="AF15" s="191">
        <f t="shared" si="16"/>
        <v>0</v>
      </c>
      <c r="AG15" s="493" t="s">
        <v>363</v>
      </c>
      <c r="AH15" s="494"/>
      <c r="AI15" s="494"/>
      <c r="AJ15" s="495"/>
    </row>
    <row r="16" spans="1:36" ht="12.75" customHeight="1" x14ac:dyDescent="0.35">
      <c r="A16" s="156">
        <f>'PROTO SPEC'!A16</f>
        <v>0</v>
      </c>
      <c r="B16" s="324" t="str">
        <f>'PROTO SPEC'!B16</f>
        <v>9. X-Shoulder (seam to seam)</v>
      </c>
      <c r="C16" s="325"/>
      <c r="D16" s="325"/>
      <c r="E16" s="325"/>
      <c r="F16" s="33">
        <f>'GRADED SPEC (ALPHA)'!I16</f>
        <v>0</v>
      </c>
      <c r="G16" s="3"/>
      <c r="H16" s="34">
        <f t="shared" si="0"/>
        <v>0</v>
      </c>
      <c r="I16" s="211">
        <f t="shared" si="1"/>
        <v>0</v>
      </c>
      <c r="J16" s="3"/>
      <c r="K16" s="191">
        <f t="shared" si="2"/>
        <v>0</v>
      </c>
      <c r="L16" s="211">
        <f t="shared" si="3"/>
        <v>0</v>
      </c>
      <c r="M16" s="3"/>
      <c r="N16" s="191">
        <f t="shared" si="4"/>
        <v>0</v>
      </c>
      <c r="O16" s="211">
        <f t="shared" si="5"/>
        <v>0</v>
      </c>
      <c r="P16" s="3"/>
      <c r="Q16" s="191">
        <f t="shared" si="6"/>
        <v>0</v>
      </c>
      <c r="R16" s="211">
        <f t="shared" si="7"/>
        <v>0</v>
      </c>
      <c r="S16" s="3"/>
      <c r="T16" s="191">
        <f t="shared" si="8"/>
        <v>0</v>
      </c>
      <c r="U16" s="211">
        <f t="shared" si="9"/>
        <v>0</v>
      </c>
      <c r="V16" s="3"/>
      <c r="W16" s="191">
        <f t="shared" si="10"/>
        <v>0</v>
      </c>
      <c r="X16" s="211">
        <f t="shared" si="11"/>
        <v>0</v>
      </c>
      <c r="Y16" s="3"/>
      <c r="Z16" s="191">
        <f t="shared" si="12"/>
        <v>0</v>
      </c>
      <c r="AA16" s="211">
        <f t="shared" si="13"/>
        <v>0</v>
      </c>
      <c r="AB16" s="3"/>
      <c r="AC16" s="191">
        <f t="shared" si="14"/>
        <v>0</v>
      </c>
      <c r="AD16" s="211">
        <f t="shared" si="15"/>
        <v>0</v>
      </c>
      <c r="AE16" s="3"/>
      <c r="AF16" s="191">
        <f t="shared" si="16"/>
        <v>0</v>
      </c>
      <c r="AG16" s="327"/>
      <c r="AH16" s="328"/>
      <c r="AI16" s="328"/>
      <c r="AJ16" s="329"/>
    </row>
    <row r="17" spans="1:36" ht="12.75" customHeight="1" x14ac:dyDescent="0.35">
      <c r="A17" s="156"/>
      <c r="B17" s="324" t="str">
        <f>'PROTO SPEC'!B17</f>
        <v>10. Shoulder slope</v>
      </c>
      <c r="C17" s="325"/>
      <c r="D17" s="325"/>
      <c r="E17" s="325"/>
      <c r="F17" s="33">
        <f>'GRADED SPEC (ALPHA)'!I17</f>
        <v>0</v>
      </c>
      <c r="G17" s="3"/>
      <c r="H17" s="34">
        <f t="shared" si="0"/>
        <v>0</v>
      </c>
      <c r="I17" s="211">
        <f t="shared" si="1"/>
        <v>0</v>
      </c>
      <c r="J17" s="3"/>
      <c r="K17" s="191">
        <f t="shared" si="2"/>
        <v>0</v>
      </c>
      <c r="L17" s="211">
        <f t="shared" si="3"/>
        <v>0</v>
      </c>
      <c r="M17" s="3"/>
      <c r="N17" s="191">
        <f t="shared" si="4"/>
        <v>0</v>
      </c>
      <c r="O17" s="211">
        <f t="shared" si="5"/>
        <v>0</v>
      </c>
      <c r="P17" s="3"/>
      <c r="Q17" s="191">
        <f t="shared" si="6"/>
        <v>0</v>
      </c>
      <c r="R17" s="211">
        <f t="shared" si="7"/>
        <v>0</v>
      </c>
      <c r="S17" s="3"/>
      <c r="T17" s="191">
        <f t="shared" si="8"/>
        <v>0</v>
      </c>
      <c r="U17" s="211">
        <f t="shared" si="9"/>
        <v>0</v>
      </c>
      <c r="V17" s="3"/>
      <c r="W17" s="191">
        <f t="shared" si="10"/>
        <v>0</v>
      </c>
      <c r="X17" s="211">
        <f t="shared" si="11"/>
        <v>0</v>
      </c>
      <c r="Y17" s="3"/>
      <c r="Z17" s="191">
        <f t="shared" si="12"/>
        <v>0</v>
      </c>
      <c r="AA17" s="211">
        <f t="shared" si="13"/>
        <v>0</v>
      </c>
      <c r="AB17" s="3"/>
      <c r="AC17" s="191">
        <f t="shared" si="14"/>
        <v>0</v>
      </c>
      <c r="AD17" s="211">
        <f t="shared" si="15"/>
        <v>0</v>
      </c>
      <c r="AE17" s="3"/>
      <c r="AF17" s="191">
        <f t="shared" si="16"/>
        <v>0</v>
      </c>
      <c r="AG17" s="27"/>
      <c r="AH17" s="328"/>
      <c r="AI17" s="328"/>
      <c r="AJ17" s="329"/>
    </row>
    <row r="18" spans="1:36" ht="12.75" customHeight="1" x14ac:dyDescent="0.35">
      <c r="A18" s="156">
        <f>'PROTO SPEC'!A18</f>
        <v>0</v>
      </c>
      <c r="B18" s="324" t="str">
        <f>'PROTO SPEC'!B18</f>
        <v>11. X-Front - 15cm below HSP</v>
      </c>
      <c r="C18" s="325"/>
      <c r="D18" s="325"/>
      <c r="E18" s="325"/>
      <c r="F18" s="33">
        <f>'GRADED SPEC (ALPHA)'!I18</f>
        <v>0</v>
      </c>
      <c r="G18" s="2"/>
      <c r="H18" s="34">
        <f t="shared" si="0"/>
        <v>0</v>
      </c>
      <c r="I18" s="211">
        <f t="shared" si="1"/>
        <v>0</v>
      </c>
      <c r="J18" s="2"/>
      <c r="K18" s="191">
        <f t="shared" si="2"/>
        <v>0</v>
      </c>
      <c r="L18" s="211">
        <f t="shared" si="3"/>
        <v>0</v>
      </c>
      <c r="M18" s="2"/>
      <c r="N18" s="191">
        <f t="shared" si="4"/>
        <v>0</v>
      </c>
      <c r="O18" s="211">
        <f t="shared" si="5"/>
        <v>0</v>
      </c>
      <c r="P18" s="2"/>
      <c r="Q18" s="191">
        <f t="shared" si="6"/>
        <v>0</v>
      </c>
      <c r="R18" s="211">
        <f t="shared" si="7"/>
        <v>0</v>
      </c>
      <c r="S18" s="2"/>
      <c r="T18" s="191">
        <f t="shared" si="8"/>
        <v>0</v>
      </c>
      <c r="U18" s="211">
        <f t="shared" si="9"/>
        <v>0</v>
      </c>
      <c r="V18" s="2"/>
      <c r="W18" s="191">
        <f t="shared" si="10"/>
        <v>0</v>
      </c>
      <c r="X18" s="211">
        <f t="shared" si="11"/>
        <v>0</v>
      </c>
      <c r="Y18" s="2"/>
      <c r="Z18" s="191">
        <f t="shared" si="12"/>
        <v>0</v>
      </c>
      <c r="AA18" s="211">
        <f t="shared" si="13"/>
        <v>0</v>
      </c>
      <c r="AB18" s="2"/>
      <c r="AC18" s="191">
        <f t="shared" si="14"/>
        <v>0</v>
      </c>
      <c r="AD18" s="211">
        <f t="shared" si="15"/>
        <v>0</v>
      </c>
      <c r="AE18" s="2"/>
      <c r="AF18" s="191">
        <f t="shared" si="16"/>
        <v>0</v>
      </c>
      <c r="AG18" s="327"/>
      <c r="AH18" s="328"/>
      <c r="AI18" s="328"/>
      <c r="AJ18" s="329"/>
    </row>
    <row r="19" spans="1:36" ht="12.75" customHeight="1" x14ac:dyDescent="0.35">
      <c r="A19" s="156">
        <f>'PROTO SPEC'!A19</f>
        <v>0</v>
      </c>
      <c r="B19" s="324" t="str">
        <f>'PROTO SPEC'!B19</f>
        <v>12. X-Back - 15cm below HSP</v>
      </c>
      <c r="C19" s="325"/>
      <c r="D19" s="325"/>
      <c r="E19" s="325"/>
      <c r="F19" s="33">
        <f>'GRADED SPEC (ALPHA)'!I19</f>
        <v>0</v>
      </c>
      <c r="G19" s="3"/>
      <c r="H19" s="34">
        <f t="shared" si="0"/>
        <v>0</v>
      </c>
      <c r="I19" s="211">
        <f t="shared" si="1"/>
        <v>0</v>
      </c>
      <c r="J19" s="3"/>
      <c r="K19" s="191">
        <f t="shared" si="2"/>
        <v>0</v>
      </c>
      <c r="L19" s="211">
        <f t="shared" si="3"/>
        <v>0</v>
      </c>
      <c r="M19" s="3"/>
      <c r="N19" s="191">
        <f t="shared" si="4"/>
        <v>0</v>
      </c>
      <c r="O19" s="211">
        <f t="shared" si="5"/>
        <v>0</v>
      </c>
      <c r="P19" s="3"/>
      <c r="Q19" s="191">
        <f t="shared" si="6"/>
        <v>0</v>
      </c>
      <c r="R19" s="211">
        <f t="shared" si="7"/>
        <v>0</v>
      </c>
      <c r="S19" s="3"/>
      <c r="T19" s="191">
        <f t="shared" si="8"/>
        <v>0</v>
      </c>
      <c r="U19" s="211">
        <f t="shared" si="9"/>
        <v>0</v>
      </c>
      <c r="V19" s="3"/>
      <c r="W19" s="191">
        <f t="shared" si="10"/>
        <v>0</v>
      </c>
      <c r="X19" s="211">
        <f t="shared" si="11"/>
        <v>0</v>
      </c>
      <c r="Y19" s="3"/>
      <c r="Z19" s="191">
        <f t="shared" si="12"/>
        <v>0</v>
      </c>
      <c r="AA19" s="211">
        <f t="shared" si="13"/>
        <v>0</v>
      </c>
      <c r="AB19" s="3"/>
      <c r="AC19" s="191">
        <f t="shared" si="14"/>
        <v>0</v>
      </c>
      <c r="AD19" s="211">
        <f t="shared" si="15"/>
        <v>0</v>
      </c>
      <c r="AE19" s="3"/>
      <c r="AF19" s="191">
        <f t="shared" si="16"/>
        <v>0</v>
      </c>
      <c r="AG19" s="332"/>
      <c r="AH19" s="333"/>
      <c r="AI19" s="333"/>
      <c r="AJ19" s="333"/>
    </row>
    <row r="20" spans="1:36" ht="12.75" customHeight="1" x14ac:dyDescent="0.35">
      <c r="A20" s="156">
        <f>'PROTO SPEC'!A20</f>
        <v>0</v>
      </c>
      <c r="B20" s="324" t="str">
        <f>'PROTO SPEC'!B20</f>
        <v>13. Back neck width - HSP to HSP straight</v>
      </c>
      <c r="C20" s="325"/>
      <c r="D20" s="325"/>
      <c r="E20" s="325"/>
      <c r="F20" s="33">
        <f>'GRADED SPEC (ALPHA)'!I20</f>
        <v>0</v>
      </c>
      <c r="G20" s="2"/>
      <c r="H20" s="34">
        <f t="shared" si="0"/>
        <v>0</v>
      </c>
      <c r="I20" s="211">
        <f t="shared" si="1"/>
        <v>0</v>
      </c>
      <c r="J20" s="2"/>
      <c r="K20" s="191">
        <f t="shared" si="2"/>
        <v>0</v>
      </c>
      <c r="L20" s="211">
        <f t="shared" si="3"/>
        <v>0</v>
      </c>
      <c r="M20" s="2"/>
      <c r="N20" s="191">
        <f t="shared" si="4"/>
        <v>0</v>
      </c>
      <c r="O20" s="211">
        <f t="shared" si="5"/>
        <v>0</v>
      </c>
      <c r="P20" s="2"/>
      <c r="Q20" s="191">
        <f t="shared" si="6"/>
        <v>0</v>
      </c>
      <c r="R20" s="211">
        <f t="shared" si="7"/>
        <v>0</v>
      </c>
      <c r="S20" s="2"/>
      <c r="T20" s="191">
        <f t="shared" si="8"/>
        <v>0</v>
      </c>
      <c r="U20" s="211">
        <f t="shared" si="9"/>
        <v>0</v>
      </c>
      <c r="V20" s="2"/>
      <c r="W20" s="191">
        <f t="shared" si="10"/>
        <v>0</v>
      </c>
      <c r="X20" s="211">
        <f t="shared" si="11"/>
        <v>0</v>
      </c>
      <c r="Y20" s="2"/>
      <c r="Z20" s="191">
        <f t="shared" si="12"/>
        <v>0</v>
      </c>
      <c r="AA20" s="211">
        <f t="shared" si="13"/>
        <v>0</v>
      </c>
      <c r="AB20" s="2"/>
      <c r="AC20" s="191">
        <f t="shared" si="14"/>
        <v>0</v>
      </c>
      <c r="AD20" s="211">
        <f t="shared" si="15"/>
        <v>0</v>
      </c>
      <c r="AE20" s="2"/>
      <c r="AF20" s="191">
        <f t="shared" si="16"/>
        <v>0</v>
      </c>
      <c r="AG20" s="332"/>
      <c r="AH20" s="333"/>
      <c r="AI20" s="333"/>
      <c r="AJ20" s="333"/>
    </row>
    <row r="21" spans="1:36" ht="12.75" customHeight="1" x14ac:dyDescent="0.35">
      <c r="A21" s="156">
        <f>'PROTO SPEC'!A21</f>
        <v>0</v>
      </c>
      <c r="B21" s="324" t="str">
        <f>'PROTO SPEC'!B21</f>
        <v>14. Front neck drop - From HSP</v>
      </c>
      <c r="C21" s="325"/>
      <c r="D21" s="325"/>
      <c r="E21" s="325"/>
      <c r="F21" s="33">
        <f>'GRADED SPEC (ALPHA)'!I21</f>
        <v>0</v>
      </c>
      <c r="G21" s="3"/>
      <c r="H21" s="34">
        <f t="shared" si="0"/>
        <v>0</v>
      </c>
      <c r="I21" s="211">
        <f t="shared" si="1"/>
        <v>0</v>
      </c>
      <c r="J21" s="3"/>
      <c r="K21" s="191">
        <f t="shared" si="2"/>
        <v>0</v>
      </c>
      <c r="L21" s="211">
        <f t="shared" si="3"/>
        <v>0</v>
      </c>
      <c r="M21" s="3"/>
      <c r="N21" s="191">
        <f t="shared" si="4"/>
        <v>0</v>
      </c>
      <c r="O21" s="211">
        <f t="shared" si="5"/>
        <v>0</v>
      </c>
      <c r="P21" s="3"/>
      <c r="Q21" s="191">
        <f t="shared" si="6"/>
        <v>0</v>
      </c>
      <c r="R21" s="211">
        <f t="shared" si="7"/>
        <v>0</v>
      </c>
      <c r="S21" s="3"/>
      <c r="T21" s="191">
        <f t="shared" si="8"/>
        <v>0</v>
      </c>
      <c r="U21" s="211">
        <f t="shared" si="9"/>
        <v>0</v>
      </c>
      <c r="V21" s="3"/>
      <c r="W21" s="191">
        <f t="shared" si="10"/>
        <v>0</v>
      </c>
      <c r="X21" s="211">
        <f t="shared" si="11"/>
        <v>0</v>
      </c>
      <c r="Y21" s="3"/>
      <c r="Z21" s="191">
        <f t="shared" si="12"/>
        <v>0</v>
      </c>
      <c r="AA21" s="211">
        <f t="shared" si="13"/>
        <v>0</v>
      </c>
      <c r="AB21" s="3"/>
      <c r="AC21" s="191">
        <f t="shared" si="14"/>
        <v>0</v>
      </c>
      <c r="AD21" s="211">
        <f t="shared" si="15"/>
        <v>0</v>
      </c>
      <c r="AE21" s="3"/>
      <c r="AF21" s="191">
        <f t="shared" si="16"/>
        <v>0</v>
      </c>
      <c r="AG21" s="327"/>
      <c r="AH21" s="328"/>
      <c r="AI21" s="328"/>
      <c r="AJ21" s="329"/>
    </row>
    <row r="22" spans="1:36" ht="12.75" customHeight="1" x14ac:dyDescent="0.35">
      <c r="A22" s="156">
        <f>'PROTO SPEC'!A22</f>
        <v>0</v>
      </c>
      <c r="B22" s="324" t="str">
        <f>'PROTO SPEC'!B22</f>
        <v>15. Back neck drop</v>
      </c>
      <c r="C22" s="325"/>
      <c r="D22" s="325"/>
      <c r="E22" s="325"/>
      <c r="F22" s="33">
        <f>'GRADED SPEC (ALPHA)'!I22</f>
        <v>0</v>
      </c>
      <c r="G22" s="2"/>
      <c r="H22" s="34">
        <f t="shared" si="0"/>
        <v>0</v>
      </c>
      <c r="I22" s="211">
        <f t="shared" si="1"/>
        <v>0</v>
      </c>
      <c r="J22" s="2"/>
      <c r="K22" s="191">
        <f t="shared" si="2"/>
        <v>0</v>
      </c>
      <c r="L22" s="211">
        <f t="shared" si="3"/>
        <v>0</v>
      </c>
      <c r="M22" s="2"/>
      <c r="N22" s="191">
        <f t="shared" si="4"/>
        <v>0</v>
      </c>
      <c r="O22" s="211">
        <f t="shared" si="5"/>
        <v>0</v>
      </c>
      <c r="P22" s="2"/>
      <c r="Q22" s="191">
        <f t="shared" si="6"/>
        <v>0</v>
      </c>
      <c r="R22" s="211">
        <f t="shared" si="7"/>
        <v>0</v>
      </c>
      <c r="S22" s="2"/>
      <c r="T22" s="191">
        <f t="shared" si="8"/>
        <v>0</v>
      </c>
      <c r="U22" s="211">
        <f t="shared" si="9"/>
        <v>0</v>
      </c>
      <c r="V22" s="2"/>
      <c r="W22" s="191">
        <f t="shared" si="10"/>
        <v>0</v>
      </c>
      <c r="X22" s="211">
        <f t="shared" si="11"/>
        <v>0</v>
      </c>
      <c r="Y22" s="2"/>
      <c r="Z22" s="191">
        <f t="shared" si="12"/>
        <v>0</v>
      </c>
      <c r="AA22" s="211">
        <f t="shared" si="13"/>
        <v>0</v>
      </c>
      <c r="AB22" s="2"/>
      <c r="AC22" s="191">
        <f t="shared" si="14"/>
        <v>0</v>
      </c>
      <c r="AD22" s="211">
        <f t="shared" si="15"/>
        <v>0</v>
      </c>
      <c r="AE22" s="2"/>
      <c r="AF22" s="191">
        <f t="shared" si="16"/>
        <v>0</v>
      </c>
      <c r="AG22" s="327"/>
      <c r="AH22" s="328"/>
      <c r="AI22" s="328"/>
      <c r="AJ22" s="329"/>
    </row>
    <row r="23" spans="1:36" ht="12.75" customHeight="1" x14ac:dyDescent="0.25">
      <c r="A23" s="156"/>
      <c r="B23" s="324" t="str">
        <f>'PROTO SPEC'!B23</f>
        <v>16. Neck trim depth</v>
      </c>
      <c r="C23" s="325"/>
      <c r="D23" s="325"/>
      <c r="E23" s="325"/>
      <c r="F23" s="33">
        <f>'GRADED SPEC (ALPHA)'!I23</f>
        <v>0</v>
      </c>
      <c r="G23" s="3"/>
      <c r="H23" s="34">
        <f t="shared" si="0"/>
        <v>0</v>
      </c>
      <c r="I23" s="211">
        <f t="shared" si="1"/>
        <v>0</v>
      </c>
      <c r="J23" s="3"/>
      <c r="K23" s="191">
        <f t="shared" si="2"/>
        <v>0</v>
      </c>
      <c r="L23" s="211">
        <f t="shared" si="3"/>
        <v>0</v>
      </c>
      <c r="M23" s="3"/>
      <c r="N23" s="191">
        <f t="shared" si="4"/>
        <v>0</v>
      </c>
      <c r="O23" s="211">
        <f t="shared" si="5"/>
        <v>0</v>
      </c>
      <c r="P23" s="3"/>
      <c r="Q23" s="191">
        <f t="shared" si="6"/>
        <v>0</v>
      </c>
      <c r="R23" s="211">
        <f t="shared" si="7"/>
        <v>0</v>
      </c>
      <c r="S23" s="3"/>
      <c r="T23" s="191">
        <f t="shared" si="8"/>
        <v>0</v>
      </c>
      <c r="U23" s="211">
        <f t="shared" si="9"/>
        <v>0</v>
      </c>
      <c r="V23" s="3"/>
      <c r="W23" s="191">
        <f t="shared" si="10"/>
        <v>0</v>
      </c>
      <c r="X23" s="211">
        <f t="shared" si="11"/>
        <v>0</v>
      </c>
      <c r="Y23" s="3"/>
      <c r="Z23" s="191">
        <f t="shared" si="12"/>
        <v>0</v>
      </c>
      <c r="AA23" s="211">
        <f t="shared" si="13"/>
        <v>0</v>
      </c>
      <c r="AB23" s="3"/>
      <c r="AC23" s="191">
        <f t="shared" si="14"/>
        <v>0</v>
      </c>
      <c r="AD23" s="211">
        <f t="shared" si="15"/>
        <v>0</v>
      </c>
      <c r="AE23" s="3"/>
      <c r="AF23" s="191">
        <f t="shared" si="16"/>
        <v>0</v>
      </c>
      <c r="AG23" s="327"/>
      <c r="AH23" s="337"/>
      <c r="AI23" s="337"/>
      <c r="AJ23" s="338"/>
    </row>
    <row r="24" spans="1:36" ht="12.75" customHeight="1" x14ac:dyDescent="0.35">
      <c r="A24" s="156">
        <f>'PROTO SPEC'!A24</f>
        <v>0</v>
      </c>
      <c r="B24" s="324" t="str">
        <f>'PROTO SPEC'!B24</f>
        <v>17. Armhole Straight</v>
      </c>
      <c r="C24" s="325"/>
      <c r="D24" s="325"/>
      <c r="E24" s="325"/>
      <c r="F24" s="33">
        <f>'GRADED SPEC (ALPHA)'!I24</f>
        <v>0</v>
      </c>
      <c r="G24" s="3"/>
      <c r="H24" s="34">
        <f t="shared" si="0"/>
        <v>0</v>
      </c>
      <c r="I24" s="211">
        <f t="shared" si="1"/>
        <v>0</v>
      </c>
      <c r="J24" s="3"/>
      <c r="K24" s="191">
        <f t="shared" si="2"/>
        <v>0</v>
      </c>
      <c r="L24" s="211">
        <f t="shared" si="3"/>
        <v>0</v>
      </c>
      <c r="M24" s="3"/>
      <c r="N24" s="191">
        <f t="shared" si="4"/>
        <v>0</v>
      </c>
      <c r="O24" s="211">
        <f t="shared" si="5"/>
        <v>0</v>
      </c>
      <c r="P24" s="3"/>
      <c r="Q24" s="191">
        <f t="shared" si="6"/>
        <v>0</v>
      </c>
      <c r="R24" s="211">
        <f t="shared" si="7"/>
        <v>0</v>
      </c>
      <c r="S24" s="3"/>
      <c r="T24" s="191">
        <f t="shared" si="8"/>
        <v>0</v>
      </c>
      <c r="U24" s="211">
        <f t="shared" si="9"/>
        <v>0</v>
      </c>
      <c r="V24" s="3"/>
      <c r="W24" s="191">
        <f t="shared" si="10"/>
        <v>0</v>
      </c>
      <c r="X24" s="211">
        <f t="shared" si="11"/>
        <v>0</v>
      </c>
      <c r="Y24" s="3"/>
      <c r="Z24" s="191">
        <f t="shared" si="12"/>
        <v>0</v>
      </c>
      <c r="AA24" s="211">
        <f t="shared" si="13"/>
        <v>0</v>
      </c>
      <c r="AB24" s="3"/>
      <c r="AC24" s="191">
        <f t="shared" si="14"/>
        <v>0</v>
      </c>
      <c r="AD24" s="211">
        <f t="shared" si="15"/>
        <v>0</v>
      </c>
      <c r="AE24" s="3"/>
      <c r="AF24" s="191">
        <f t="shared" si="16"/>
        <v>0</v>
      </c>
      <c r="AG24" s="327"/>
      <c r="AH24" s="328"/>
      <c r="AI24" s="328"/>
      <c r="AJ24" s="329"/>
    </row>
    <row r="25" spans="1:36" ht="12.75" customHeight="1" x14ac:dyDescent="0.35">
      <c r="A25" s="156">
        <f>'PROTO SPEC'!A25</f>
        <v>0</v>
      </c>
      <c r="B25" s="324" t="str">
        <f>'PROTO SPEC'!B25</f>
        <v>18. Sleeve length - Shoulder seam to cuff (Short Sleeve)</v>
      </c>
      <c r="C25" s="325"/>
      <c r="D25" s="325"/>
      <c r="E25" s="325"/>
      <c r="F25" s="33">
        <f>'GRADED SPEC (ALPHA)'!I25</f>
        <v>0</v>
      </c>
      <c r="G25" s="2"/>
      <c r="H25" s="34">
        <f t="shared" si="0"/>
        <v>0</v>
      </c>
      <c r="I25" s="211">
        <f t="shared" si="1"/>
        <v>0</v>
      </c>
      <c r="J25" s="2"/>
      <c r="K25" s="191">
        <f t="shared" si="2"/>
        <v>0</v>
      </c>
      <c r="L25" s="211">
        <f t="shared" si="3"/>
        <v>0</v>
      </c>
      <c r="M25" s="2"/>
      <c r="N25" s="191">
        <f t="shared" si="4"/>
        <v>0</v>
      </c>
      <c r="O25" s="211">
        <f t="shared" si="5"/>
        <v>0</v>
      </c>
      <c r="P25" s="2"/>
      <c r="Q25" s="191">
        <f t="shared" si="6"/>
        <v>0</v>
      </c>
      <c r="R25" s="211">
        <f t="shared" si="7"/>
        <v>0</v>
      </c>
      <c r="S25" s="2"/>
      <c r="T25" s="191">
        <f t="shared" si="8"/>
        <v>0</v>
      </c>
      <c r="U25" s="211">
        <f t="shared" si="9"/>
        <v>0</v>
      </c>
      <c r="V25" s="2"/>
      <c r="W25" s="191">
        <f t="shared" si="10"/>
        <v>0</v>
      </c>
      <c r="X25" s="211">
        <f t="shared" si="11"/>
        <v>0</v>
      </c>
      <c r="Y25" s="2"/>
      <c r="Z25" s="191">
        <f t="shared" si="12"/>
        <v>0</v>
      </c>
      <c r="AA25" s="211">
        <f t="shared" si="13"/>
        <v>0</v>
      </c>
      <c r="AB25" s="2"/>
      <c r="AC25" s="191">
        <f t="shared" si="14"/>
        <v>0</v>
      </c>
      <c r="AD25" s="211">
        <f t="shared" si="15"/>
        <v>0</v>
      </c>
      <c r="AE25" s="2"/>
      <c r="AF25" s="191">
        <f t="shared" si="16"/>
        <v>0</v>
      </c>
      <c r="AG25" s="327"/>
      <c r="AH25" s="328"/>
      <c r="AI25" s="328"/>
      <c r="AJ25" s="329"/>
    </row>
    <row r="26" spans="1:36" ht="12.75" customHeight="1" x14ac:dyDescent="0.25">
      <c r="A26" s="156"/>
      <c r="B26" s="324" t="str">
        <f>'PROTO SPEC'!B26</f>
        <v>19. Sleeve length - Shoulder seam to cuff (Long Sleeve)</v>
      </c>
      <c r="C26" s="325"/>
      <c r="D26" s="325"/>
      <c r="E26" s="325"/>
      <c r="F26" s="33">
        <f>'GRADED SPEC (ALPHA)'!I26</f>
        <v>0</v>
      </c>
      <c r="G26" s="3"/>
      <c r="H26" s="34">
        <f t="shared" si="0"/>
        <v>0</v>
      </c>
      <c r="I26" s="211">
        <f t="shared" si="1"/>
        <v>0</v>
      </c>
      <c r="J26" s="3"/>
      <c r="K26" s="191">
        <f t="shared" si="2"/>
        <v>0</v>
      </c>
      <c r="L26" s="211">
        <f t="shared" si="3"/>
        <v>0</v>
      </c>
      <c r="M26" s="3"/>
      <c r="N26" s="191">
        <f t="shared" si="4"/>
        <v>0</v>
      </c>
      <c r="O26" s="211">
        <f t="shared" si="5"/>
        <v>0</v>
      </c>
      <c r="P26" s="3"/>
      <c r="Q26" s="191">
        <f t="shared" si="6"/>
        <v>0</v>
      </c>
      <c r="R26" s="211">
        <f t="shared" si="7"/>
        <v>0</v>
      </c>
      <c r="S26" s="3"/>
      <c r="T26" s="191">
        <f t="shared" si="8"/>
        <v>0</v>
      </c>
      <c r="U26" s="211">
        <f t="shared" si="9"/>
        <v>0</v>
      </c>
      <c r="V26" s="3"/>
      <c r="W26" s="191">
        <f t="shared" si="10"/>
        <v>0</v>
      </c>
      <c r="X26" s="211">
        <f t="shared" si="11"/>
        <v>0</v>
      </c>
      <c r="Y26" s="3"/>
      <c r="Z26" s="191">
        <f t="shared" si="12"/>
        <v>0</v>
      </c>
      <c r="AA26" s="211">
        <f t="shared" si="13"/>
        <v>0</v>
      </c>
      <c r="AB26" s="3"/>
      <c r="AC26" s="191">
        <f t="shared" si="14"/>
        <v>0</v>
      </c>
      <c r="AD26" s="211">
        <f t="shared" si="15"/>
        <v>0</v>
      </c>
      <c r="AE26" s="3"/>
      <c r="AF26" s="191">
        <f t="shared" si="16"/>
        <v>0</v>
      </c>
      <c r="AG26" s="327"/>
      <c r="AH26" s="337"/>
      <c r="AI26" s="337"/>
      <c r="AJ26" s="338"/>
    </row>
    <row r="27" spans="1:36" ht="12.75" customHeight="1" x14ac:dyDescent="0.35">
      <c r="A27" s="156">
        <f>'PROTO SPEC'!A27</f>
        <v>0</v>
      </c>
      <c r="B27" s="324" t="str">
        <f>'PROTO SPEC'!B27</f>
        <v>20. Underarm length</v>
      </c>
      <c r="C27" s="325"/>
      <c r="D27" s="325"/>
      <c r="E27" s="325"/>
      <c r="F27" s="33">
        <f>'GRADED SPEC (ALPHA)'!I27</f>
        <v>0</v>
      </c>
      <c r="G27" s="3"/>
      <c r="H27" s="34">
        <f t="shared" si="0"/>
        <v>0</v>
      </c>
      <c r="I27" s="211">
        <f t="shared" si="1"/>
        <v>0</v>
      </c>
      <c r="J27" s="3"/>
      <c r="K27" s="191">
        <f t="shared" si="2"/>
        <v>0</v>
      </c>
      <c r="L27" s="211">
        <f t="shared" si="3"/>
        <v>0</v>
      </c>
      <c r="M27" s="3"/>
      <c r="N27" s="191">
        <f t="shared" si="4"/>
        <v>0</v>
      </c>
      <c r="O27" s="211">
        <f t="shared" si="5"/>
        <v>0</v>
      </c>
      <c r="P27" s="3"/>
      <c r="Q27" s="191">
        <f t="shared" si="6"/>
        <v>0</v>
      </c>
      <c r="R27" s="211">
        <f t="shared" si="7"/>
        <v>0</v>
      </c>
      <c r="S27" s="3"/>
      <c r="T27" s="191">
        <f t="shared" si="8"/>
        <v>0</v>
      </c>
      <c r="U27" s="211">
        <f t="shared" si="9"/>
        <v>0</v>
      </c>
      <c r="V27" s="3"/>
      <c r="W27" s="191">
        <f t="shared" si="10"/>
        <v>0</v>
      </c>
      <c r="X27" s="211">
        <f t="shared" si="11"/>
        <v>0</v>
      </c>
      <c r="Y27" s="3"/>
      <c r="Z27" s="191">
        <f t="shared" si="12"/>
        <v>0</v>
      </c>
      <c r="AA27" s="211">
        <f t="shared" si="13"/>
        <v>0</v>
      </c>
      <c r="AB27" s="3"/>
      <c r="AC27" s="191">
        <f t="shared" si="14"/>
        <v>0</v>
      </c>
      <c r="AD27" s="211">
        <f t="shared" si="15"/>
        <v>0</v>
      </c>
      <c r="AE27" s="3"/>
      <c r="AF27" s="191">
        <f t="shared" si="16"/>
        <v>0</v>
      </c>
      <c r="AG27" s="327"/>
      <c r="AH27" s="328"/>
      <c r="AI27" s="328"/>
      <c r="AJ27" s="329"/>
    </row>
    <row r="28" spans="1:36" ht="12.75" customHeight="1" x14ac:dyDescent="0.35">
      <c r="A28" s="156">
        <f>'PROTO SPEC'!A28</f>
        <v>0</v>
      </c>
      <c r="B28" s="324" t="str">
        <f>'PROTO SPEC'!B28</f>
        <v>21. 1/2 Bicep width - 2.5cm down from underarm</v>
      </c>
      <c r="C28" s="325"/>
      <c r="D28" s="325"/>
      <c r="E28" s="325"/>
      <c r="F28" s="33">
        <f>'GRADED SPEC (ALPHA)'!I28</f>
        <v>0</v>
      </c>
      <c r="G28" s="2"/>
      <c r="H28" s="34">
        <f t="shared" si="0"/>
        <v>0</v>
      </c>
      <c r="I28" s="211">
        <f t="shared" si="1"/>
        <v>0</v>
      </c>
      <c r="J28" s="2"/>
      <c r="K28" s="191">
        <f t="shared" si="2"/>
        <v>0</v>
      </c>
      <c r="L28" s="211">
        <f t="shared" si="3"/>
        <v>0</v>
      </c>
      <c r="M28" s="2"/>
      <c r="N28" s="191">
        <f t="shared" si="4"/>
        <v>0</v>
      </c>
      <c r="O28" s="211">
        <f t="shared" si="5"/>
        <v>0</v>
      </c>
      <c r="P28" s="2"/>
      <c r="Q28" s="191">
        <f t="shared" si="6"/>
        <v>0</v>
      </c>
      <c r="R28" s="211">
        <f t="shared" si="7"/>
        <v>0</v>
      </c>
      <c r="S28" s="2"/>
      <c r="T28" s="191">
        <f t="shared" si="8"/>
        <v>0</v>
      </c>
      <c r="U28" s="211">
        <f t="shared" si="9"/>
        <v>0</v>
      </c>
      <c r="V28" s="2"/>
      <c r="W28" s="191">
        <f t="shared" si="10"/>
        <v>0</v>
      </c>
      <c r="X28" s="211">
        <f t="shared" si="11"/>
        <v>0</v>
      </c>
      <c r="Y28" s="2"/>
      <c r="Z28" s="191">
        <f t="shared" si="12"/>
        <v>0</v>
      </c>
      <c r="AA28" s="211">
        <f t="shared" si="13"/>
        <v>0</v>
      </c>
      <c r="AB28" s="2"/>
      <c r="AC28" s="191">
        <f t="shared" si="14"/>
        <v>0</v>
      </c>
      <c r="AD28" s="211">
        <f t="shared" si="15"/>
        <v>0</v>
      </c>
      <c r="AE28" s="2"/>
      <c r="AF28" s="191">
        <f t="shared" si="16"/>
        <v>0</v>
      </c>
      <c r="AG28" s="327"/>
      <c r="AH28" s="328"/>
      <c r="AI28" s="328"/>
      <c r="AJ28" s="329"/>
    </row>
    <row r="29" spans="1:36" ht="12.75" customHeight="1" x14ac:dyDescent="0.35">
      <c r="A29" s="156">
        <f>'PROTO SPEC'!A29</f>
        <v>0</v>
      </c>
      <c r="B29" s="324" t="str">
        <f>'PROTO SPEC'!B29</f>
        <v>22. 1/2 Elbow width - 21cm down from underarm</v>
      </c>
      <c r="C29" s="325"/>
      <c r="D29" s="325"/>
      <c r="E29" s="325"/>
      <c r="F29" s="33">
        <f>'GRADED SPEC (ALPHA)'!I29</f>
        <v>0</v>
      </c>
      <c r="G29" s="3"/>
      <c r="H29" s="34">
        <f t="shared" si="0"/>
        <v>0</v>
      </c>
      <c r="I29" s="211">
        <f t="shared" si="1"/>
        <v>0</v>
      </c>
      <c r="J29" s="3"/>
      <c r="K29" s="191">
        <f t="shared" si="2"/>
        <v>0</v>
      </c>
      <c r="L29" s="211">
        <f t="shared" si="3"/>
        <v>0</v>
      </c>
      <c r="M29" s="3"/>
      <c r="N29" s="191">
        <f t="shared" si="4"/>
        <v>0</v>
      </c>
      <c r="O29" s="211">
        <f t="shared" si="5"/>
        <v>0</v>
      </c>
      <c r="P29" s="3"/>
      <c r="Q29" s="191">
        <f t="shared" si="6"/>
        <v>0</v>
      </c>
      <c r="R29" s="211">
        <f t="shared" si="7"/>
        <v>0</v>
      </c>
      <c r="S29" s="3"/>
      <c r="T29" s="191">
        <f t="shared" si="8"/>
        <v>0</v>
      </c>
      <c r="U29" s="211">
        <f t="shared" si="9"/>
        <v>0</v>
      </c>
      <c r="V29" s="3"/>
      <c r="W29" s="191">
        <f t="shared" si="10"/>
        <v>0</v>
      </c>
      <c r="X29" s="211">
        <f t="shared" si="11"/>
        <v>0</v>
      </c>
      <c r="Y29" s="3"/>
      <c r="Z29" s="191">
        <f t="shared" si="12"/>
        <v>0</v>
      </c>
      <c r="AA29" s="211">
        <f t="shared" si="13"/>
        <v>0</v>
      </c>
      <c r="AB29" s="3"/>
      <c r="AC29" s="191">
        <f t="shared" si="14"/>
        <v>0</v>
      </c>
      <c r="AD29" s="211">
        <f t="shared" si="15"/>
        <v>0</v>
      </c>
      <c r="AE29" s="3"/>
      <c r="AF29" s="191">
        <f t="shared" si="16"/>
        <v>0</v>
      </c>
      <c r="AG29" s="327"/>
      <c r="AH29" s="328"/>
      <c r="AI29" s="328"/>
      <c r="AJ29" s="329"/>
    </row>
    <row r="30" spans="1:36" ht="12.75" customHeight="1" x14ac:dyDescent="0.25">
      <c r="A30" s="156"/>
      <c r="B30" s="324" t="str">
        <f>'PROTO SPEC'!B30</f>
        <v>23. 1/2 Cuff width - Short Sleeve</v>
      </c>
      <c r="C30" s="325"/>
      <c r="D30" s="325"/>
      <c r="E30" s="325"/>
      <c r="F30" s="33">
        <f>'GRADED SPEC (ALPHA)'!I30</f>
        <v>0</v>
      </c>
      <c r="G30" s="3"/>
      <c r="H30" s="34">
        <f t="shared" si="0"/>
        <v>0</v>
      </c>
      <c r="I30" s="211">
        <f t="shared" si="1"/>
        <v>0</v>
      </c>
      <c r="J30" s="3"/>
      <c r="K30" s="191">
        <f t="shared" si="2"/>
        <v>0</v>
      </c>
      <c r="L30" s="211">
        <f t="shared" si="3"/>
        <v>0</v>
      </c>
      <c r="M30" s="3"/>
      <c r="N30" s="191">
        <f t="shared" si="4"/>
        <v>0</v>
      </c>
      <c r="O30" s="211">
        <f t="shared" si="5"/>
        <v>0</v>
      </c>
      <c r="P30" s="3"/>
      <c r="Q30" s="191">
        <f t="shared" si="6"/>
        <v>0</v>
      </c>
      <c r="R30" s="211">
        <f t="shared" si="7"/>
        <v>0</v>
      </c>
      <c r="S30" s="3"/>
      <c r="T30" s="191">
        <f t="shared" si="8"/>
        <v>0</v>
      </c>
      <c r="U30" s="211">
        <f t="shared" si="9"/>
        <v>0</v>
      </c>
      <c r="V30" s="3"/>
      <c r="W30" s="191">
        <f t="shared" si="10"/>
        <v>0</v>
      </c>
      <c r="X30" s="211">
        <f t="shared" si="11"/>
        <v>0</v>
      </c>
      <c r="Y30" s="3"/>
      <c r="Z30" s="191">
        <f t="shared" si="12"/>
        <v>0</v>
      </c>
      <c r="AA30" s="211">
        <f t="shared" si="13"/>
        <v>0</v>
      </c>
      <c r="AB30" s="3"/>
      <c r="AC30" s="191">
        <f t="shared" si="14"/>
        <v>0</v>
      </c>
      <c r="AD30" s="211">
        <f t="shared" si="15"/>
        <v>0</v>
      </c>
      <c r="AE30" s="3"/>
      <c r="AF30" s="191">
        <f t="shared" si="16"/>
        <v>0</v>
      </c>
      <c r="AG30" s="327"/>
      <c r="AH30" s="337"/>
      <c r="AI30" s="337"/>
      <c r="AJ30" s="338"/>
    </row>
    <row r="31" spans="1:36" ht="12.75" customHeight="1" x14ac:dyDescent="0.25">
      <c r="A31" s="156"/>
      <c r="B31" s="324" t="str">
        <f>'PROTO SPEC'!B31</f>
        <v>24. 1/2 Cuff width - Long Sleeve</v>
      </c>
      <c r="C31" s="325"/>
      <c r="D31" s="325"/>
      <c r="E31" s="325"/>
      <c r="F31" s="33">
        <f>'GRADED SPEC (ALPHA)'!I31</f>
        <v>0</v>
      </c>
      <c r="G31" s="3"/>
      <c r="H31" s="34">
        <f t="shared" si="0"/>
        <v>0</v>
      </c>
      <c r="I31" s="211">
        <f t="shared" si="1"/>
        <v>0</v>
      </c>
      <c r="J31" s="3"/>
      <c r="K31" s="191">
        <f t="shared" si="2"/>
        <v>0</v>
      </c>
      <c r="L31" s="211">
        <f t="shared" si="3"/>
        <v>0</v>
      </c>
      <c r="M31" s="3"/>
      <c r="N31" s="191">
        <f t="shared" si="4"/>
        <v>0</v>
      </c>
      <c r="O31" s="211">
        <f t="shared" si="5"/>
        <v>0</v>
      </c>
      <c r="P31" s="3"/>
      <c r="Q31" s="191">
        <f t="shared" si="6"/>
        <v>0</v>
      </c>
      <c r="R31" s="211">
        <f t="shared" si="7"/>
        <v>0</v>
      </c>
      <c r="S31" s="3"/>
      <c r="T31" s="191">
        <f t="shared" si="8"/>
        <v>0</v>
      </c>
      <c r="U31" s="211">
        <f t="shared" si="9"/>
        <v>0</v>
      </c>
      <c r="V31" s="3"/>
      <c r="W31" s="191">
        <f t="shared" si="10"/>
        <v>0</v>
      </c>
      <c r="X31" s="211">
        <f t="shared" si="11"/>
        <v>0</v>
      </c>
      <c r="Y31" s="3"/>
      <c r="Z31" s="191">
        <f t="shared" si="12"/>
        <v>0</v>
      </c>
      <c r="AA31" s="211">
        <f t="shared" si="13"/>
        <v>0</v>
      </c>
      <c r="AB31" s="3"/>
      <c r="AC31" s="191">
        <f t="shared" si="14"/>
        <v>0</v>
      </c>
      <c r="AD31" s="211">
        <f t="shared" si="15"/>
        <v>0</v>
      </c>
      <c r="AE31" s="3"/>
      <c r="AF31" s="191">
        <f t="shared" si="16"/>
        <v>0</v>
      </c>
      <c r="AG31" s="327"/>
      <c r="AH31" s="337"/>
      <c r="AI31" s="337"/>
      <c r="AJ31" s="338"/>
    </row>
    <row r="32" spans="1:36" ht="12.75" customHeight="1" x14ac:dyDescent="0.25">
      <c r="A32" s="156"/>
      <c r="B32" s="324" t="str">
        <f>'PROTO SPEC'!B32</f>
        <v>25. Cuff depth</v>
      </c>
      <c r="C32" s="325"/>
      <c r="D32" s="325"/>
      <c r="E32" s="325"/>
      <c r="F32" s="33">
        <f>'GRADED SPEC (ALPHA)'!I32</f>
        <v>0</v>
      </c>
      <c r="G32" s="3"/>
      <c r="H32" s="34">
        <f t="shared" si="0"/>
        <v>0</v>
      </c>
      <c r="I32" s="211">
        <f t="shared" si="1"/>
        <v>0</v>
      </c>
      <c r="J32" s="3"/>
      <c r="K32" s="191">
        <f t="shared" si="2"/>
        <v>0</v>
      </c>
      <c r="L32" s="211">
        <f t="shared" si="3"/>
        <v>0</v>
      </c>
      <c r="M32" s="3"/>
      <c r="N32" s="191">
        <f t="shared" si="4"/>
        <v>0</v>
      </c>
      <c r="O32" s="211">
        <f t="shared" si="5"/>
        <v>0</v>
      </c>
      <c r="P32" s="3"/>
      <c r="Q32" s="191">
        <f t="shared" si="6"/>
        <v>0</v>
      </c>
      <c r="R32" s="211">
        <f t="shared" si="7"/>
        <v>0</v>
      </c>
      <c r="S32" s="3"/>
      <c r="T32" s="191">
        <f t="shared" si="8"/>
        <v>0</v>
      </c>
      <c r="U32" s="211">
        <f t="shared" si="9"/>
        <v>0</v>
      </c>
      <c r="V32" s="3"/>
      <c r="W32" s="191">
        <f t="shared" si="10"/>
        <v>0</v>
      </c>
      <c r="X32" s="211">
        <f t="shared" si="11"/>
        <v>0</v>
      </c>
      <c r="Y32" s="3"/>
      <c r="Z32" s="191">
        <f t="shared" si="12"/>
        <v>0</v>
      </c>
      <c r="AA32" s="211">
        <f t="shared" si="13"/>
        <v>0</v>
      </c>
      <c r="AB32" s="3"/>
      <c r="AC32" s="191">
        <f t="shared" si="14"/>
        <v>0</v>
      </c>
      <c r="AD32" s="211">
        <f t="shared" si="15"/>
        <v>0</v>
      </c>
      <c r="AE32" s="3"/>
      <c r="AF32" s="191">
        <f t="shared" si="16"/>
        <v>0</v>
      </c>
      <c r="AG32" s="327"/>
      <c r="AH32" s="337"/>
      <c r="AI32" s="337"/>
      <c r="AJ32" s="338"/>
    </row>
    <row r="33" spans="1:36" ht="12.75" customHeight="1" x14ac:dyDescent="0.25">
      <c r="A33" s="156"/>
      <c r="B33" s="324" t="str">
        <f>'PROTO SPEC'!B33</f>
        <v>26. Pocket position from HSP</v>
      </c>
      <c r="C33" s="325"/>
      <c r="D33" s="325"/>
      <c r="E33" s="325"/>
      <c r="F33" s="33">
        <f>'GRADED SPEC (ALPHA)'!I33</f>
        <v>0</v>
      </c>
      <c r="G33" s="3"/>
      <c r="H33" s="34">
        <f t="shared" si="0"/>
        <v>0</v>
      </c>
      <c r="I33" s="211">
        <f t="shared" si="1"/>
        <v>0</v>
      </c>
      <c r="J33" s="3"/>
      <c r="K33" s="191">
        <f t="shared" si="2"/>
        <v>0</v>
      </c>
      <c r="L33" s="211">
        <f t="shared" si="3"/>
        <v>0</v>
      </c>
      <c r="M33" s="3"/>
      <c r="N33" s="191">
        <f t="shared" si="4"/>
        <v>0</v>
      </c>
      <c r="O33" s="211">
        <f t="shared" si="5"/>
        <v>0</v>
      </c>
      <c r="P33" s="3"/>
      <c r="Q33" s="191">
        <f t="shared" si="6"/>
        <v>0</v>
      </c>
      <c r="R33" s="211">
        <f t="shared" si="7"/>
        <v>0</v>
      </c>
      <c r="S33" s="3"/>
      <c r="T33" s="191">
        <f t="shared" si="8"/>
        <v>0</v>
      </c>
      <c r="U33" s="211">
        <f t="shared" si="9"/>
        <v>0</v>
      </c>
      <c r="V33" s="3"/>
      <c r="W33" s="191">
        <f t="shared" si="10"/>
        <v>0</v>
      </c>
      <c r="X33" s="211">
        <f t="shared" si="11"/>
        <v>0</v>
      </c>
      <c r="Y33" s="3"/>
      <c r="Z33" s="191">
        <f t="shared" si="12"/>
        <v>0</v>
      </c>
      <c r="AA33" s="211">
        <f t="shared" si="13"/>
        <v>0</v>
      </c>
      <c r="AB33" s="3"/>
      <c r="AC33" s="191">
        <f t="shared" si="14"/>
        <v>0</v>
      </c>
      <c r="AD33" s="211">
        <f t="shared" si="15"/>
        <v>0</v>
      </c>
      <c r="AE33" s="3"/>
      <c r="AF33" s="191">
        <f t="shared" si="16"/>
        <v>0</v>
      </c>
      <c r="AG33" s="327"/>
      <c r="AH33" s="337"/>
      <c r="AI33" s="337"/>
      <c r="AJ33" s="338"/>
    </row>
    <row r="34" spans="1:36" ht="12.75" customHeight="1" x14ac:dyDescent="0.25">
      <c r="A34" s="156"/>
      <c r="B34" s="324" t="str">
        <f>'PROTO SPEC'!B34</f>
        <v>27. Pocket position from CF</v>
      </c>
      <c r="C34" s="325"/>
      <c r="D34" s="325"/>
      <c r="E34" s="325"/>
      <c r="F34" s="33">
        <f>'GRADED SPEC (ALPHA)'!I34</f>
        <v>0</v>
      </c>
      <c r="G34" s="3"/>
      <c r="H34" s="34">
        <f t="shared" si="0"/>
        <v>0</v>
      </c>
      <c r="I34" s="211">
        <f t="shared" si="1"/>
        <v>0</v>
      </c>
      <c r="J34" s="3"/>
      <c r="K34" s="191">
        <f t="shared" si="2"/>
        <v>0</v>
      </c>
      <c r="L34" s="211">
        <f t="shared" si="3"/>
        <v>0</v>
      </c>
      <c r="M34" s="3"/>
      <c r="N34" s="191">
        <f t="shared" si="4"/>
        <v>0</v>
      </c>
      <c r="O34" s="211">
        <f t="shared" si="5"/>
        <v>0</v>
      </c>
      <c r="P34" s="3"/>
      <c r="Q34" s="191">
        <f t="shared" si="6"/>
        <v>0</v>
      </c>
      <c r="R34" s="211">
        <f t="shared" si="7"/>
        <v>0</v>
      </c>
      <c r="S34" s="3"/>
      <c r="T34" s="191">
        <f t="shared" si="8"/>
        <v>0</v>
      </c>
      <c r="U34" s="211">
        <f t="shared" si="9"/>
        <v>0</v>
      </c>
      <c r="V34" s="3"/>
      <c r="W34" s="191">
        <f t="shared" si="10"/>
        <v>0</v>
      </c>
      <c r="X34" s="211">
        <f t="shared" si="11"/>
        <v>0</v>
      </c>
      <c r="Y34" s="3"/>
      <c r="Z34" s="191">
        <f t="shared" si="12"/>
        <v>0</v>
      </c>
      <c r="AA34" s="211">
        <f t="shared" si="13"/>
        <v>0</v>
      </c>
      <c r="AB34" s="3"/>
      <c r="AC34" s="191">
        <f t="shared" si="14"/>
        <v>0</v>
      </c>
      <c r="AD34" s="211">
        <f t="shared" si="15"/>
        <v>0</v>
      </c>
      <c r="AE34" s="3"/>
      <c r="AF34" s="191">
        <f t="shared" si="16"/>
        <v>0</v>
      </c>
      <c r="AG34" s="327"/>
      <c r="AH34" s="337"/>
      <c r="AI34" s="337"/>
      <c r="AJ34" s="338"/>
    </row>
    <row r="35" spans="1:36" ht="12.75" customHeight="1" x14ac:dyDescent="0.25">
      <c r="A35" s="156"/>
      <c r="B35" s="324" t="str">
        <f>'PROTO SPEC'!B35</f>
        <v>28. Pocket Length</v>
      </c>
      <c r="C35" s="325"/>
      <c r="D35" s="325"/>
      <c r="E35" s="325"/>
      <c r="F35" s="33">
        <f>'GRADED SPEC (ALPHA)'!I35</f>
        <v>0</v>
      </c>
      <c r="G35" s="3"/>
      <c r="H35" s="34">
        <f t="shared" si="0"/>
        <v>0</v>
      </c>
      <c r="I35" s="211">
        <f t="shared" si="1"/>
        <v>0</v>
      </c>
      <c r="J35" s="3"/>
      <c r="K35" s="191">
        <f t="shared" si="2"/>
        <v>0</v>
      </c>
      <c r="L35" s="211">
        <f t="shared" si="3"/>
        <v>0</v>
      </c>
      <c r="M35" s="3"/>
      <c r="N35" s="191">
        <f t="shared" si="4"/>
        <v>0</v>
      </c>
      <c r="O35" s="211">
        <f t="shared" si="5"/>
        <v>0</v>
      </c>
      <c r="P35" s="3"/>
      <c r="Q35" s="191">
        <f t="shared" si="6"/>
        <v>0</v>
      </c>
      <c r="R35" s="211">
        <f t="shared" si="7"/>
        <v>0</v>
      </c>
      <c r="S35" s="3"/>
      <c r="T35" s="191">
        <f t="shared" si="8"/>
        <v>0</v>
      </c>
      <c r="U35" s="211">
        <f t="shared" si="9"/>
        <v>0</v>
      </c>
      <c r="V35" s="3"/>
      <c r="W35" s="191">
        <f t="shared" si="10"/>
        <v>0</v>
      </c>
      <c r="X35" s="211">
        <f t="shared" si="11"/>
        <v>0</v>
      </c>
      <c r="Y35" s="3"/>
      <c r="Z35" s="191">
        <f t="shared" si="12"/>
        <v>0</v>
      </c>
      <c r="AA35" s="211">
        <f t="shared" si="13"/>
        <v>0</v>
      </c>
      <c r="AB35" s="3"/>
      <c r="AC35" s="191">
        <f t="shared" si="14"/>
        <v>0</v>
      </c>
      <c r="AD35" s="211">
        <f t="shared" si="15"/>
        <v>0</v>
      </c>
      <c r="AE35" s="3"/>
      <c r="AF35" s="191">
        <f t="shared" si="16"/>
        <v>0</v>
      </c>
      <c r="AG35" s="327"/>
      <c r="AH35" s="337"/>
      <c r="AI35" s="337"/>
      <c r="AJ35" s="338"/>
    </row>
    <row r="36" spans="1:36" ht="12.75" customHeight="1" x14ac:dyDescent="0.25">
      <c r="A36" s="156">
        <f>'PROTO SPEC'!A36</f>
        <v>0</v>
      </c>
      <c r="B36" s="324" t="str">
        <f>'PROTO SPEC'!B36</f>
        <v>29. Pocket width</v>
      </c>
      <c r="C36" s="325"/>
      <c r="D36" s="325"/>
      <c r="E36" s="325"/>
      <c r="F36" s="33">
        <f>'GRADED SPEC (ALPHA)'!I36</f>
        <v>0</v>
      </c>
      <c r="G36" s="2"/>
      <c r="H36" s="34">
        <f t="shared" si="0"/>
        <v>0</v>
      </c>
      <c r="I36" s="211">
        <f t="shared" si="1"/>
        <v>0</v>
      </c>
      <c r="J36" s="2"/>
      <c r="K36" s="191">
        <f t="shared" si="2"/>
        <v>0</v>
      </c>
      <c r="L36" s="211">
        <f t="shared" si="3"/>
        <v>0</v>
      </c>
      <c r="M36" s="2"/>
      <c r="N36" s="191">
        <f t="shared" si="4"/>
        <v>0</v>
      </c>
      <c r="O36" s="211">
        <f t="shared" si="5"/>
        <v>0</v>
      </c>
      <c r="P36" s="2"/>
      <c r="Q36" s="191">
        <f t="shared" si="6"/>
        <v>0</v>
      </c>
      <c r="R36" s="211">
        <f t="shared" si="7"/>
        <v>0</v>
      </c>
      <c r="S36" s="2"/>
      <c r="T36" s="191">
        <f t="shared" si="8"/>
        <v>0</v>
      </c>
      <c r="U36" s="211">
        <f t="shared" si="9"/>
        <v>0</v>
      </c>
      <c r="V36" s="2"/>
      <c r="W36" s="191">
        <f t="shared" si="10"/>
        <v>0</v>
      </c>
      <c r="X36" s="211">
        <f t="shared" si="11"/>
        <v>0</v>
      </c>
      <c r="Y36" s="2"/>
      <c r="Z36" s="191">
        <f t="shared" si="12"/>
        <v>0</v>
      </c>
      <c r="AA36" s="211">
        <f t="shared" si="13"/>
        <v>0</v>
      </c>
      <c r="AB36" s="2"/>
      <c r="AC36" s="191">
        <f t="shared" si="14"/>
        <v>0</v>
      </c>
      <c r="AD36" s="211">
        <f t="shared" si="15"/>
        <v>0</v>
      </c>
      <c r="AE36" s="2"/>
      <c r="AF36" s="191">
        <f t="shared" si="16"/>
        <v>0</v>
      </c>
      <c r="AG36" s="327"/>
      <c r="AH36" s="337"/>
      <c r="AI36" s="337"/>
      <c r="AJ36" s="338"/>
    </row>
    <row r="37" spans="1:36" ht="12.75" customHeight="1" x14ac:dyDescent="0.25">
      <c r="A37" s="270"/>
      <c r="B37" s="324" t="str">
        <f>'PROTO SPEC'!B37</f>
        <v>30. Minimum neck stretch</v>
      </c>
      <c r="C37" s="325"/>
      <c r="D37" s="325"/>
      <c r="E37" s="325"/>
      <c r="F37" s="32">
        <f>'GRADED SPEC (ALPHA)'!I37</f>
        <v>0</v>
      </c>
      <c r="G37" s="2"/>
      <c r="H37" s="271">
        <f t="shared" si="0"/>
        <v>0</v>
      </c>
      <c r="I37" s="272">
        <f t="shared" si="1"/>
        <v>0</v>
      </c>
      <c r="J37" s="2"/>
      <c r="K37" s="271">
        <f t="shared" si="2"/>
        <v>0</v>
      </c>
      <c r="L37" s="272">
        <f t="shared" si="3"/>
        <v>0</v>
      </c>
      <c r="M37" s="2"/>
      <c r="N37" s="271">
        <f t="shared" si="4"/>
        <v>0</v>
      </c>
      <c r="O37" s="272">
        <f t="shared" si="5"/>
        <v>0</v>
      </c>
      <c r="P37" s="2"/>
      <c r="Q37" s="271">
        <f t="shared" si="6"/>
        <v>0</v>
      </c>
      <c r="R37" s="272">
        <f t="shared" si="7"/>
        <v>0</v>
      </c>
      <c r="S37" s="2"/>
      <c r="T37" s="271">
        <f t="shared" si="8"/>
        <v>0</v>
      </c>
      <c r="U37" s="272">
        <f t="shared" si="9"/>
        <v>0</v>
      </c>
      <c r="V37" s="2"/>
      <c r="W37" s="271">
        <f t="shared" si="10"/>
        <v>0</v>
      </c>
      <c r="X37" s="272">
        <f t="shared" si="11"/>
        <v>0</v>
      </c>
      <c r="Y37" s="2"/>
      <c r="Z37" s="271"/>
      <c r="AA37" s="272">
        <f t="shared" si="13"/>
        <v>0</v>
      </c>
      <c r="AB37" s="2"/>
      <c r="AC37" s="271">
        <f t="shared" si="14"/>
        <v>0</v>
      </c>
      <c r="AD37" s="272">
        <f t="shared" si="15"/>
        <v>0</v>
      </c>
      <c r="AE37" s="2"/>
      <c r="AF37" s="271">
        <f t="shared" si="16"/>
        <v>0</v>
      </c>
      <c r="AG37" s="28"/>
      <c r="AH37" s="28"/>
      <c r="AI37" s="28"/>
      <c r="AJ37" s="29"/>
    </row>
    <row r="38" spans="1:36" ht="12.75" customHeight="1" x14ac:dyDescent="0.25">
      <c r="A38" s="83"/>
      <c r="B38" s="83" t="s">
        <v>219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237"/>
      <c r="P38" s="81"/>
      <c r="Q38" s="81"/>
      <c r="R38" s="237">
        <f>F38</f>
        <v>0</v>
      </c>
      <c r="S38" s="81"/>
      <c r="T38" s="81"/>
      <c r="U38" s="237">
        <f t="shared" ref="U38:U50" si="17">F38</f>
        <v>0</v>
      </c>
      <c r="V38" s="81"/>
      <c r="W38" s="81"/>
      <c r="X38" s="237">
        <f t="shared" ref="X38:X50" si="18">F38</f>
        <v>0</v>
      </c>
      <c r="Y38" s="81"/>
      <c r="Z38" s="81"/>
      <c r="AA38" s="237">
        <f t="shared" ref="AA38:AA50" si="19">F38</f>
        <v>0</v>
      </c>
      <c r="AB38" s="81"/>
      <c r="AC38" s="81"/>
      <c r="AD38" s="237">
        <f t="shared" ref="AD38:AD50" si="20">F38</f>
        <v>0</v>
      </c>
      <c r="AE38" s="81"/>
      <c r="AF38" s="81"/>
      <c r="AG38" s="81"/>
      <c r="AH38" s="81"/>
      <c r="AI38" s="81"/>
      <c r="AJ38" s="82"/>
    </row>
    <row r="39" spans="1:36" ht="12.75" customHeight="1" x14ac:dyDescent="0.35">
      <c r="A39" s="156" t="e">
        <f>'PROTO SPEC'!#REF!</f>
        <v>#REF!</v>
      </c>
      <c r="B39" s="491" t="str">
        <f>'PROTO SPEC'!B39</f>
        <v>31. MCLAREN &amp; REISS chest print position from HSP</v>
      </c>
      <c r="C39" s="492"/>
      <c r="D39" s="492"/>
      <c r="E39" s="492"/>
      <c r="F39" s="33">
        <f>'GRADED SPEC (ALPHA)'!I39</f>
        <v>0</v>
      </c>
      <c r="G39" s="3"/>
      <c r="H39" s="34">
        <f t="shared" ref="H39:H54" si="21">G39+(-F39)</f>
        <v>0</v>
      </c>
      <c r="I39" s="211">
        <f t="shared" ref="I39:I48" si="22">F39</f>
        <v>0</v>
      </c>
      <c r="J39" s="3"/>
      <c r="K39" s="191">
        <f t="shared" ref="K39:K48" si="23">J39+(-I39)</f>
        <v>0</v>
      </c>
      <c r="L39" s="211">
        <f t="shared" ref="L39:L48" si="24">I39</f>
        <v>0</v>
      </c>
      <c r="M39" s="3"/>
      <c r="N39" s="191">
        <f t="shared" ref="N39:N48" si="25">M39+(-L39)</f>
        <v>0</v>
      </c>
      <c r="O39" s="211">
        <f t="shared" ref="O39:O50" si="26">F39</f>
        <v>0</v>
      </c>
      <c r="P39" s="3"/>
      <c r="Q39" s="191">
        <f t="shared" ref="Q39:Q54" si="27">P39+(-O39)</f>
        <v>0</v>
      </c>
      <c r="R39" s="211">
        <f t="shared" ref="R39:R50" si="28">F39</f>
        <v>0</v>
      </c>
      <c r="S39" s="3"/>
      <c r="T39" s="191">
        <f t="shared" ref="T39:T54" si="29">S39+(-R39)</f>
        <v>0</v>
      </c>
      <c r="U39" s="211">
        <f t="shared" si="17"/>
        <v>0</v>
      </c>
      <c r="V39" s="3"/>
      <c r="W39" s="191">
        <f t="shared" ref="W39:W54" si="30">V39+(-U39)</f>
        <v>0</v>
      </c>
      <c r="X39" s="211">
        <f t="shared" si="18"/>
        <v>0</v>
      </c>
      <c r="Y39" s="3"/>
      <c r="Z39" s="191">
        <f t="shared" ref="Z39:Z54" si="31">Y39+(-X39)</f>
        <v>0</v>
      </c>
      <c r="AA39" s="211">
        <f t="shared" si="19"/>
        <v>0</v>
      </c>
      <c r="AB39" s="3"/>
      <c r="AC39" s="191">
        <f t="shared" ref="AC39:AC54" si="32">AB39+(-AA39)</f>
        <v>0</v>
      </c>
      <c r="AD39" s="211">
        <f t="shared" si="20"/>
        <v>0</v>
      </c>
      <c r="AE39" s="3"/>
      <c r="AF39" s="191">
        <f t="shared" ref="AF39:AF54" si="33">AE39+(-AD39)</f>
        <v>0</v>
      </c>
      <c r="AG39" s="339"/>
      <c r="AH39" s="340"/>
      <c r="AI39" s="340"/>
      <c r="AJ39" s="341"/>
    </row>
    <row r="40" spans="1:36" ht="12.75" customHeight="1" x14ac:dyDescent="0.35">
      <c r="A40" s="156">
        <f>'PROTO SPEC'!A39</f>
        <v>0</v>
      </c>
      <c r="B40" s="491" t="str">
        <f>'PROTO SPEC'!B40</f>
        <v>32. MCLAREN &amp; REISS chest print position from CF</v>
      </c>
      <c r="C40" s="492"/>
      <c r="D40" s="492"/>
      <c r="E40" s="492"/>
      <c r="F40" s="33">
        <f>'GRADED SPEC (ALPHA)'!I40</f>
        <v>0</v>
      </c>
      <c r="G40" s="2"/>
      <c r="H40" s="34">
        <f t="shared" si="21"/>
        <v>0</v>
      </c>
      <c r="I40" s="211">
        <f t="shared" si="22"/>
        <v>0</v>
      </c>
      <c r="J40" s="2"/>
      <c r="K40" s="191">
        <f t="shared" si="23"/>
        <v>0</v>
      </c>
      <c r="L40" s="211">
        <f t="shared" si="24"/>
        <v>0</v>
      </c>
      <c r="M40" s="2"/>
      <c r="N40" s="191">
        <f t="shared" si="25"/>
        <v>0</v>
      </c>
      <c r="O40" s="211">
        <f t="shared" si="26"/>
        <v>0</v>
      </c>
      <c r="P40" s="2"/>
      <c r="Q40" s="191">
        <f t="shared" si="27"/>
        <v>0</v>
      </c>
      <c r="R40" s="211">
        <f t="shared" si="28"/>
        <v>0</v>
      </c>
      <c r="S40" s="2"/>
      <c r="T40" s="191">
        <f t="shared" si="29"/>
        <v>0</v>
      </c>
      <c r="U40" s="211">
        <f t="shared" si="17"/>
        <v>0</v>
      </c>
      <c r="V40" s="2"/>
      <c r="W40" s="191">
        <f t="shared" si="30"/>
        <v>0</v>
      </c>
      <c r="X40" s="211">
        <f t="shared" si="18"/>
        <v>0</v>
      </c>
      <c r="Y40" s="2"/>
      <c r="Z40" s="191">
        <f t="shared" si="31"/>
        <v>0</v>
      </c>
      <c r="AA40" s="211">
        <f t="shared" si="19"/>
        <v>0</v>
      </c>
      <c r="AB40" s="2"/>
      <c r="AC40" s="191">
        <f t="shared" si="32"/>
        <v>0</v>
      </c>
      <c r="AD40" s="211">
        <f t="shared" si="20"/>
        <v>0</v>
      </c>
      <c r="AE40" s="2"/>
      <c r="AF40" s="191">
        <f t="shared" si="33"/>
        <v>0</v>
      </c>
      <c r="AG40" s="327"/>
      <c r="AH40" s="328"/>
      <c r="AI40" s="328"/>
      <c r="AJ40" s="329"/>
    </row>
    <row r="41" spans="1:36" ht="12.75" customHeight="1" x14ac:dyDescent="0.35">
      <c r="A41" s="156">
        <f>'PROTO SPEC'!A40</f>
        <v>0</v>
      </c>
      <c r="B41" s="491" t="str">
        <f>'PROTO SPEC'!B41</f>
        <v>33. MOTORSPORT position from CF neck seam (to star)</v>
      </c>
      <c r="C41" s="492"/>
      <c r="D41" s="492"/>
      <c r="E41" s="492"/>
      <c r="F41" s="33">
        <f>'GRADED SPEC (ALPHA)'!I41</f>
        <v>0</v>
      </c>
      <c r="G41" s="2"/>
      <c r="H41" s="34">
        <f>G41+(-F41)</f>
        <v>0</v>
      </c>
      <c r="I41" s="211">
        <f t="shared" si="22"/>
        <v>0</v>
      </c>
      <c r="J41" s="2"/>
      <c r="K41" s="191">
        <f t="shared" si="23"/>
        <v>0</v>
      </c>
      <c r="L41" s="211">
        <f t="shared" si="24"/>
        <v>0</v>
      </c>
      <c r="M41" s="2"/>
      <c r="N41" s="191">
        <f t="shared" si="25"/>
        <v>0</v>
      </c>
      <c r="O41" s="211">
        <f t="shared" si="26"/>
        <v>0</v>
      </c>
      <c r="P41" s="2"/>
      <c r="Q41" s="191">
        <f t="shared" si="27"/>
        <v>0</v>
      </c>
      <c r="R41" s="211">
        <f t="shared" si="28"/>
        <v>0</v>
      </c>
      <c r="S41" s="2"/>
      <c r="T41" s="191">
        <f t="shared" si="29"/>
        <v>0</v>
      </c>
      <c r="U41" s="211">
        <f t="shared" si="17"/>
        <v>0</v>
      </c>
      <c r="V41" s="2"/>
      <c r="W41" s="191">
        <f t="shared" si="30"/>
        <v>0</v>
      </c>
      <c r="X41" s="211">
        <f t="shared" si="18"/>
        <v>0</v>
      </c>
      <c r="Y41" s="2"/>
      <c r="Z41" s="191">
        <f t="shared" si="31"/>
        <v>0</v>
      </c>
      <c r="AA41" s="211">
        <f t="shared" si="19"/>
        <v>0</v>
      </c>
      <c r="AB41" s="2"/>
      <c r="AC41" s="191">
        <f t="shared" si="32"/>
        <v>0</v>
      </c>
      <c r="AD41" s="211">
        <f t="shared" si="20"/>
        <v>0</v>
      </c>
      <c r="AE41" s="2"/>
      <c r="AF41" s="191">
        <f t="shared" si="33"/>
        <v>0</v>
      </c>
      <c r="AG41" s="327"/>
      <c r="AH41" s="328"/>
      <c r="AI41" s="328"/>
      <c r="AJ41" s="329"/>
    </row>
    <row r="42" spans="1:36" ht="12.75" customHeight="1" x14ac:dyDescent="0.35">
      <c r="A42" s="156">
        <f>'PROTO SPEC'!A41</f>
        <v>0</v>
      </c>
      <c r="B42" s="491" t="str">
        <f>'PROTO SPEC'!B42</f>
        <v>34. Sleeve VELOCITY position from cuff edge (to 1971)</v>
      </c>
      <c r="C42" s="492"/>
      <c r="D42" s="492"/>
      <c r="E42" s="492"/>
      <c r="F42" s="33">
        <f>'GRADED SPEC (ALPHA)'!I42</f>
        <v>0</v>
      </c>
      <c r="G42" s="2"/>
      <c r="H42" s="34">
        <f t="shared" si="21"/>
        <v>0</v>
      </c>
      <c r="I42" s="211">
        <f t="shared" si="22"/>
        <v>0</v>
      </c>
      <c r="J42" s="2"/>
      <c r="K42" s="191">
        <f t="shared" si="23"/>
        <v>0</v>
      </c>
      <c r="L42" s="211">
        <f t="shared" si="24"/>
        <v>0</v>
      </c>
      <c r="M42" s="2"/>
      <c r="N42" s="191">
        <f t="shared" si="25"/>
        <v>0</v>
      </c>
      <c r="O42" s="211">
        <f t="shared" si="26"/>
        <v>0</v>
      </c>
      <c r="P42" s="2"/>
      <c r="Q42" s="191">
        <f t="shared" si="27"/>
        <v>0</v>
      </c>
      <c r="R42" s="211">
        <f t="shared" si="28"/>
        <v>0</v>
      </c>
      <c r="S42" s="2"/>
      <c r="T42" s="191">
        <f t="shared" si="29"/>
        <v>0</v>
      </c>
      <c r="U42" s="211">
        <f t="shared" si="17"/>
        <v>0</v>
      </c>
      <c r="V42" s="2"/>
      <c r="W42" s="191">
        <f t="shared" si="30"/>
        <v>0</v>
      </c>
      <c r="X42" s="211">
        <f t="shared" si="18"/>
        <v>0</v>
      </c>
      <c r="Y42" s="2"/>
      <c r="Z42" s="191">
        <f t="shared" si="31"/>
        <v>0</v>
      </c>
      <c r="AA42" s="211">
        <f t="shared" si="19"/>
        <v>0</v>
      </c>
      <c r="AB42" s="2"/>
      <c r="AC42" s="191">
        <f t="shared" si="32"/>
        <v>0</v>
      </c>
      <c r="AD42" s="211">
        <f t="shared" si="20"/>
        <v>0</v>
      </c>
      <c r="AE42" s="2"/>
      <c r="AF42" s="191">
        <f t="shared" si="33"/>
        <v>0</v>
      </c>
      <c r="AG42" s="327"/>
      <c r="AH42" s="328"/>
      <c r="AI42" s="328"/>
      <c r="AJ42" s="329"/>
    </row>
    <row r="43" spans="1:36" ht="12.75" customHeight="1" x14ac:dyDescent="0.35">
      <c r="A43" s="156" t="e">
        <f>'PROTO SPEC'!#REF!</f>
        <v>#REF!</v>
      </c>
      <c r="B43" s="491" t="str">
        <f>'PROTO SPEC'!B43</f>
        <v>35. Sleeve BORN RACERS position from cuff edge</v>
      </c>
      <c r="C43" s="492"/>
      <c r="D43" s="492"/>
      <c r="E43" s="492"/>
      <c r="F43" s="33">
        <f>'GRADED SPEC (ALPHA)'!I43</f>
        <v>0</v>
      </c>
      <c r="G43" s="2"/>
      <c r="H43" s="34">
        <f t="shared" si="21"/>
        <v>0</v>
      </c>
      <c r="I43" s="211">
        <f t="shared" si="22"/>
        <v>0</v>
      </c>
      <c r="J43" s="2"/>
      <c r="K43" s="191">
        <f t="shared" si="23"/>
        <v>0</v>
      </c>
      <c r="L43" s="211">
        <f t="shared" si="24"/>
        <v>0</v>
      </c>
      <c r="M43" s="2"/>
      <c r="N43" s="191">
        <f t="shared" si="25"/>
        <v>0</v>
      </c>
      <c r="O43" s="211">
        <f t="shared" si="26"/>
        <v>0</v>
      </c>
      <c r="P43" s="2"/>
      <c r="Q43" s="191">
        <f t="shared" si="27"/>
        <v>0</v>
      </c>
      <c r="R43" s="211">
        <f t="shared" si="28"/>
        <v>0</v>
      </c>
      <c r="S43" s="2"/>
      <c r="T43" s="191">
        <f t="shared" si="29"/>
        <v>0</v>
      </c>
      <c r="U43" s="211">
        <f t="shared" si="17"/>
        <v>0</v>
      </c>
      <c r="V43" s="2"/>
      <c r="W43" s="191">
        <f t="shared" si="30"/>
        <v>0</v>
      </c>
      <c r="X43" s="211">
        <f t="shared" si="18"/>
        <v>0</v>
      </c>
      <c r="Y43" s="2"/>
      <c r="Z43" s="191">
        <f t="shared" si="31"/>
        <v>0</v>
      </c>
      <c r="AA43" s="211">
        <f t="shared" si="19"/>
        <v>0</v>
      </c>
      <c r="AB43" s="2"/>
      <c r="AC43" s="191">
        <f t="shared" si="32"/>
        <v>0</v>
      </c>
      <c r="AD43" s="211">
        <f t="shared" si="20"/>
        <v>0</v>
      </c>
      <c r="AE43" s="2"/>
      <c r="AF43" s="191">
        <f t="shared" si="33"/>
        <v>0</v>
      </c>
      <c r="AG43" s="327"/>
      <c r="AH43" s="328"/>
      <c r="AI43" s="328"/>
      <c r="AJ43" s="329"/>
    </row>
    <row r="44" spans="1:36" ht="12.75" customHeight="1" x14ac:dyDescent="0.35">
      <c r="A44" s="156">
        <f>'PROTO SPEC'!A43</f>
        <v>0</v>
      </c>
      <c r="B44" s="491" t="str">
        <f>'PROTO SPEC'!B44</f>
        <v>36. Back print position from hem edge to FORMULA 1 TEAM</v>
      </c>
      <c r="C44" s="492"/>
      <c r="D44" s="492"/>
      <c r="E44" s="492"/>
      <c r="F44" s="33">
        <f>'GRADED SPEC (ALPHA)'!I44</f>
        <v>0</v>
      </c>
      <c r="G44" s="2"/>
      <c r="H44" s="34">
        <f t="shared" si="21"/>
        <v>0</v>
      </c>
      <c r="I44" s="211">
        <f t="shared" si="22"/>
        <v>0</v>
      </c>
      <c r="J44" s="2"/>
      <c r="K44" s="191">
        <f t="shared" si="23"/>
        <v>0</v>
      </c>
      <c r="L44" s="211">
        <f t="shared" si="24"/>
        <v>0</v>
      </c>
      <c r="M44" s="2"/>
      <c r="N44" s="191">
        <f t="shared" si="25"/>
        <v>0</v>
      </c>
      <c r="O44" s="211">
        <f t="shared" si="26"/>
        <v>0</v>
      </c>
      <c r="P44" s="2"/>
      <c r="Q44" s="191">
        <f t="shared" si="27"/>
        <v>0</v>
      </c>
      <c r="R44" s="211">
        <f t="shared" si="28"/>
        <v>0</v>
      </c>
      <c r="S44" s="2"/>
      <c r="T44" s="191">
        <f t="shared" si="29"/>
        <v>0</v>
      </c>
      <c r="U44" s="211">
        <f t="shared" si="17"/>
        <v>0</v>
      </c>
      <c r="V44" s="2"/>
      <c r="W44" s="191">
        <f t="shared" si="30"/>
        <v>0</v>
      </c>
      <c r="X44" s="211">
        <f t="shared" si="18"/>
        <v>0</v>
      </c>
      <c r="Y44" s="2"/>
      <c r="Z44" s="191">
        <f t="shared" si="31"/>
        <v>0</v>
      </c>
      <c r="AA44" s="211">
        <f t="shared" si="19"/>
        <v>0</v>
      </c>
      <c r="AB44" s="2"/>
      <c r="AC44" s="191">
        <f t="shared" si="32"/>
        <v>0</v>
      </c>
      <c r="AD44" s="211">
        <f t="shared" si="20"/>
        <v>0</v>
      </c>
      <c r="AE44" s="2"/>
      <c r="AF44" s="191">
        <f t="shared" si="33"/>
        <v>0</v>
      </c>
      <c r="AG44" s="327"/>
      <c r="AH44" s="328"/>
      <c r="AI44" s="328"/>
      <c r="AJ44" s="329"/>
    </row>
    <row r="45" spans="1:36" ht="12.75" customHeight="1" x14ac:dyDescent="0.35">
      <c r="A45" s="156">
        <f>'PROTO SPEC'!A44</f>
        <v>0</v>
      </c>
      <c r="B45" s="491" t="str">
        <f>'PROTO SPEC'!B45</f>
        <v>37. Back print position from hem edge to FORMULA 1 TEAM</v>
      </c>
      <c r="C45" s="492"/>
      <c r="D45" s="492"/>
      <c r="E45" s="492"/>
      <c r="F45" s="33">
        <f>'GRADED SPEC (ALPHA)'!I45</f>
        <v>0</v>
      </c>
      <c r="G45" s="2"/>
      <c r="H45" s="34">
        <f t="shared" si="21"/>
        <v>0</v>
      </c>
      <c r="I45" s="211">
        <f t="shared" si="22"/>
        <v>0</v>
      </c>
      <c r="J45" s="2"/>
      <c r="K45" s="191">
        <f t="shared" si="23"/>
        <v>0</v>
      </c>
      <c r="L45" s="211">
        <f t="shared" si="24"/>
        <v>0</v>
      </c>
      <c r="M45" s="2"/>
      <c r="N45" s="191">
        <f t="shared" si="25"/>
        <v>0</v>
      </c>
      <c r="O45" s="211">
        <f t="shared" si="26"/>
        <v>0</v>
      </c>
      <c r="P45" s="2"/>
      <c r="Q45" s="191">
        <f t="shared" si="27"/>
        <v>0</v>
      </c>
      <c r="R45" s="211">
        <f t="shared" si="28"/>
        <v>0</v>
      </c>
      <c r="S45" s="2"/>
      <c r="T45" s="191">
        <f t="shared" si="29"/>
        <v>0</v>
      </c>
      <c r="U45" s="211">
        <f t="shared" si="17"/>
        <v>0</v>
      </c>
      <c r="V45" s="2"/>
      <c r="W45" s="191">
        <f t="shared" si="30"/>
        <v>0</v>
      </c>
      <c r="X45" s="211">
        <f t="shared" si="18"/>
        <v>0</v>
      </c>
      <c r="Y45" s="2"/>
      <c r="Z45" s="191">
        <f t="shared" si="31"/>
        <v>0</v>
      </c>
      <c r="AA45" s="211">
        <f t="shared" si="19"/>
        <v>0</v>
      </c>
      <c r="AB45" s="2"/>
      <c r="AC45" s="191">
        <f t="shared" si="32"/>
        <v>0</v>
      </c>
      <c r="AD45" s="211">
        <f t="shared" si="20"/>
        <v>0</v>
      </c>
      <c r="AE45" s="2"/>
      <c r="AF45" s="191">
        <f t="shared" si="33"/>
        <v>0</v>
      </c>
      <c r="AG45" s="327"/>
      <c r="AH45" s="328"/>
      <c r="AI45" s="328"/>
      <c r="AJ45" s="329"/>
    </row>
    <row r="46" spans="1:36" ht="12.75" customHeight="1" x14ac:dyDescent="0.35">
      <c r="A46" s="156">
        <f>'PROTO SPEC'!A45</f>
        <v>0</v>
      </c>
      <c r="B46" s="491">
        <f>'PROTO SPEC'!B46</f>
        <v>0</v>
      </c>
      <c r="C46" s="492"/>
      <c r="D46" s="492"/>
      <c r="E46" s="492"/>
      <c r="F46" s="33">
        <f>'GRADED SPEC (ALPHA)'!I46</f>
        <v>0</v>
      </c>
      <c r="G46" s="2"/>
      <c r="H46" s="34">
        <f t="shared" si="21"/>
        <v>0</v>
      </c>
      <c r="I46" s="211">
        <f t="shared" si="22"/>
        <v>0</v>
      </c>
      <c r="J46" s="2"/>
      <c r="K46" s="191">
        <f t="shared" si="23"/>
        <v>0</v>
      </c>
      <c r="L46" s="211">
        <f t="shared" si="24"/>
        <v>0</v>
      </c>
      <c r="M46" s="2"/>
      <c r="N46" s="191">
        <f t="shared" si="25"/>
        <v>0</v>
      </c>
      <c r="O46" s="211">
        <f t="shared" si="26"/>
        <v>0</v>
      </c>
      <c r="P46" s="2"/>
      <c r="Q46" s="191">
        <f t="shared" si="27"/>
        <v>0</v>
      </c>
      <c r="R46" s="211">
        <f t="shared" si="28"/>
        <v>0</v>
      </c>
      <c r="S46" s="2"/>
      <c r="T46" s="191">
        <f t="shared" si="29"/>
        <v>0</v>
      </c>
      <c r="U46" s="211">
        <f t="shared" si="17"/>
        <v>0</v>
      </c>
      <c r="V46" s="2"/>
      <c r="W46" s="191">
        <f t="shared" si="30"/>
        <v>0</v>
      </c>
      <c r="X46" s="211">
        <f t="shared" si="18"/>
        <v>0</v>
      </c>
      <c r="Y46" s="2"/>
      <c r="Z46" s="191">
        <f t="shared" si="31"/>
        <v>0</v>
      </c>
      <c r="AA46" s="211">
        <f t="shared" si="19"/>
        <v>0</v>
      </c>
      <c r="AB46" s="2"/>
      <c r="AC46" s="191">
        <f t="shared" si="32"/>
        <v>0</v>
      </c>
      <c r="AD46" s="211">
        <f t="shared" si="20"/>
        <v>0</v>
      </c>
      <c r="AE46" s="2"/>
      <c r="AF46" s="191">
        <f t="shared" si="33"/>
        <v>0</v>
      </c>
      <c r="AG46" s="327"/>
      <c r="AH46" s="328"/>
      <c r="AI46" s="328"/>
      <c r="AJ46" s="329"/>
    </row>
    <row r="47" spans="1:36" ht="12.75" customHeight="1" x14ac:dyDescent="0.35">
      <c r="A47" s="156">
        <f>'PROTO SPEC'!A46</f>
        <v>0</v>
      </c>
      <c r="B47" s="491">
        <f>'PROTO SPEC'!B47</f>
        <v>0</v>
      </c>
      <c r="C47" s="492"/>
      <c r="D47" s="492"/>
      <c r="E47" s="492"/>
      <c r="F47" s="33">
        <f>'GRADED SPEC (ALPHA)'!I47</f>
        <v>0</v>
      </c>
      <c r="G47" s="2"/>
      <c r="H47" s="34">
        <f t="shared" si="21"/>
        <v>0</v>
      </c>
      <c r="I47" s="211">
        <f t="shared" si="22"/>
        <v>0</v>
      </c>
      <c r="J47" s="2"/>
      <c r="K47" s="191">
        <f t="shared" si="23"/>
        <v>0</v>
      </c>
      <c r="L47" s="211">
        <f t="shared" si="24"/>
        <v>0</v>
      </c>
      <c r="M47" s="2"/>
      <c r="N47" s="191">
        <f t="shared" si="25"/>
        <v>0</v>
      </c>
      <c r="O47" s="211">
        <f t="shared" si="26"/>
        <v>0</v>
      </c>
      <c r="P47" s="2"/>
      <c r="Q47" s="191">
        <f t="shared" si="27"/>
        <v>0</v>
      </c>
      <c r="R47" s="211">
        <f t="shared" si="28"/>
        <v>0</v>
      </c>
      <c r="S47" s="2"/>
      <c r="T47" s="191">
        <f t="shared" si="29"/>
        <v>0</v>
      </c>
      <c r="U47" s="211">
        <f t="shared" si="17"/>
        <v>0</v>
      </c>
      <c r="V47" s="2"/>
      <c r="W47" s="191">
        <f t="shared" si="30"/>
        <v>0</v>
      </c>
      <c r="X47" s="211">
        <f t="shared" si="18"/>
        <v>0</v>
      </c>
      <c r="Y47" s="2"/>
      <c r="Z47" s="191">
        <f t="shared" si="31"/>
        <v>0</v>
      </c>
      <c r="AA47" s="211">
        <f t="shared" si="19"/>
        <v>0</v>
      </c>
      <c r="AB47" s="2"/>
      <c r="AC47" s="191">
        <f t="shared" si="32"/>
        <v>0</v>
      </c>
      <c r="AD47" s="211">
        <f t="shared" si="20"/>
        <v>0</v>
      </c>
      <c r="AE47" s="2"/>
      <c r="AF47" s="191">
        <f t="shared" si="33"/>
        <v>0</v>
      </c>
      <c r="AG47" s="327"/>
      <c r="AH47" s="328"/>
      <c r="AI47" s="328"/>
      <c r="AJ47" s="329"/>
    </row>
    <row r="48" spans="1:36" ht="12.75" customHeight="1" x14ac:dyDescent="0.35">
      <c r="A48" s="156">
        <f>'PROTO SPEC'!A47</f>
        <v>0</v>
      </c>
      <c r="B48" s="491">
        <f>'PROTO SPEC'!B48</f>
        <v>0</v>
      </c>
      <c r="C48" s="492"/>
      <c r="D48" s="492"/>
      <c r="E48" s="492"/>
      <c r="F48" s="33">
        <f>'GRADED SPEC (ALPHA)'!I48</f>
        <v>0</v>
      </c>
      <c r="G48" s="2"/>
      <c r="H48" s="34">
        <f t="shared" si="21"/>
        <v>0</v>
      </c>
      <c r="I48" s="211">
        <f t="shared" si="22"/>
        <v>0</v>
      </c>
      <c r="J48" s="2"/>
      <c r="K48" s="191">
        <f t="shared" si="23"/>
        <v>0</v>
      </c>
      <c r="L48" s="211">
        <f t="shared" si="24"/>
        <v>0</v>
      </c>
      <c r="M48" s="2"/>
      <c r="N48" s="191">
        <f t="shared" si="25"/>
        <v>0</v>
      </c>
      <c r="O48" s="211">
        <f t="shared" si="26"/>
        <v>0</v>
      </c>
      <c r="P48" s="2"/>
      <c r="Q48" s="191">
        <f t="shared" si="27"/>
        <v>0</v>
      </c>
      <c r="R48" s="211">
        <f t="shared" si="28"/>
        <v>0</v>
      </c>
      <c r="S48" s="2"/>
      <c r="T48" s="191">
        <f t="shared" si="29"/>
        <v>0</v>
      </c>
      <c r="U48" s="211">
        <f t="shared" si="17"/>
        <v>0</v>
      </c>
      <c r="V48" s="2"/>
      <c r="W48" s="191">
        <f t="shared" si="30"/>
        <v>0</v>
      </c>
      <c r="X48" s="211">
        <f t="shared" si="18"/>
        <v>0</v>
      </c>
      <c r="Y48" s="2"/>
      <c r="Z48" s="191">
        <f t="shared" si="31"/>
        <v>0</v>
      </c>
      <c r="AA48" s="211">
        <f t="shared" si="19"/>
        <v>0</v>
      </c>
      <c r="AB48" s="2"/>
      <c r="AC48" s="191">
        <f t="shared" si="32"/>
        <v>0</v>
      </c>
      <c r="AD48" s="211">
        <f t="shared" si="20"/>
        <v>0</v>
      </c>
      <c r="AE48" s="2"/>
      <c r="AF48" s="191">
        <f t="shared" si="33"/>
        <v>0</v>
      </c>
      <c r="AG48" s="327"/>
      <c r="AH48" s="328"/>
      <c r="AI48" s="328"/>
      <c r="AJ48" s="329"/>
    </row>
    <row r="49" spans="1:36" ht="12.75" customHeight="1" x14ac:dyDescent="0.35">
      <c r="A49" s="156">
        <f>'PROTO SPEC'!A48</f>
        <v>0</v>
      </c>
      <c r="B49" s="491">
        <f>'PROTO SPEC'!B49</f>
        <v>0</v>
      </c>
      <c r="C49" s="492"/>
      <c r="D49" s="492"/>
      <c r="E49" s="492"/>
      <c r="F49" s="33">
        <f>'GRADED SPEC (ALPHA)'!I49</f>
        <v>0</v>
      </c>
      <c r="G49" s="2"/>
      <c r="H49" s="34">
        <f t="shared" si="21"/>
        <v>0</v>
      </c>
      <c r="I49" s="211">
        <f t="shared" ref="I49:I54" si="34">F49</f>
        <v>0</v>
      </c>
      <c r="J49" s="2"/>
      <c r="K49" s="191">
        <f t="shared" ref="K49:K54" si="35">J49+(-I49)</f>
        <v>0</v>
      </c>
      <c r="L49" s="211">
        <f t="shared" ref="L49:L54" si="36">I49</f>
        <v>0</v>
      </c>
      <c r="M49" s="2"/>
      <c r="N49" s="191">
        <f t="shared" ref="N49:N54" si="37">M49+(-L49)</f>
        <v>0</v>
      </c>
      <c r="O49" s="211">
        <f t="shared" si="26"/>
        <v>0</v>
      </c>
      <c r="P49" s="2"/>
      <c r="Q49" s="191">
        <f t="shared" si="27"/>
        <v>0</v>
      </c>
      <c r="R49" s="211">
        <f t="shared" si="28"/>
        <v>0</v>
      </c>
      <c r="S49" s="2"/>
      <c r="T49" s="191">
        <f t="shared" si="29"/>
        <v>0</v>
      </c>
      <c r="U49" s="211">
        <f t="shared" si="17"/>
        <v>0</v>
      </c>
      <c r="V49" s="2"/>
      <c r="W49" s="191">
        <f t="shared" si="30"/>
        <v>0</v>
      </c>
      <c r="X49" s="211">
        <f t="shared" si="18"/>
        <v>0</v>
      </c>
      <c r="Y49" s="2"/>
      <c r="Z49" s="191">
        <f t="shared" si="31"/>
        <v>0</v>
      </c>
      <c r="AA49" s="211">
        <f t="shared" si="19"/>
        <v>0</v>
      </c>
      <c r="AB49" s="2"/>
      <c r="AC49" s="191">
        <f t="shared" si="32"/>
        <v>0</v>
      </c>
      <c r="AD49" s="211">
        <f t="shared" si="20"/>
        <v>0</v>
      </c>
      <c r="AE49" s="2"/>
      <c r="AF49" s="191">
        <f t="shared" si="33"/>
        <v>0</v>
      </c>
      <c r="AG49" s="327"/>
      <c r="AH49" s="328"/>
      <c r="AI49" s="328"/>
      <c r="AJ49" s="329"/>
    </row>
    <row r="50" spans="1:36" ht="12.75" customHeight="1" x14ac:dyDescent="0.35">
      <c r="A50" s="156">
        <f>'PROTO SPEC'!A49</f>
        <v>0</v>
      </c>
      <c r="B50" s="491">
        <f>'PROTO SPEC'!B50</f>
        <v>0</v>
      </c>
      <c r="C50" s="492"/>
      <c r="D50" s="492"/>
      <c r="E50" s="492"/>
      <c r="F50" s="33">
        <f>'GRADED SPEC (ALPHA)'!I50</f>
        <v>0</v>
      </c>
      <c r="G50" s="2"/>
      <c r="H50" s="34">
        <f t="shared" si="21"/>
        <v>0</v>
      </c>
      <c r="I50" s="211">
        <f t="shared" si="34"/>
        <v>0</v>
      </c>
      <c r="J50" s="2"/>
      <c r="K50" s="191">
        <f t="shared" si="35"/>
        <v>0</v>
      </c>
      <c r="L50" s="211">
        <f t="shared" si="36"/>
        <v>0</v>
      </c>
      <c r="M50" s="2"/>
      <c r="N50" s="191">
        <f t="shared" si="37"/>
        <v>0</v>
      </c>
      <c r="O50" s="211">
        <f t="shared" si="26"/>
        <v>0</v>
      </c>
      <c r="P50" s="2"/>
      <c r="Q50" s="191">
        <f t="shared" si="27"/>
        <v>0</v>
      </c>
      <c r="R50" s="211">
        <f t="shared" si="28"/>
        <v>0</v>
      </c>
      <c r="S50" s="2"/>
      <c r="T50" s="191">
        <f t="shared" si="29"/>
        <v>0</v>
      </c>
      <c r="U50" s="211">
        <f t="shared" si="17"/>
        <v>0</v>
      </c>
      <c r="V50" s="2"/>
      <c r="W50" s="191">
        <f t="shared" si="30"/>
        <v>0</v>
      </c>
      <c r="X50" s="211">
        <f t="shared" si="18"/>
        <v>0</v>
      </c>
      <c r="Y50" s="2"/>
      <c r="Z50" s="191">
        <f t="shared" si="31"/>
        <v>0</v>
      </c>
      <c r="AA50" s="211">
        <f t="shared" si="19"/>
        <v>0</v>
      </c>
      <c r="AB50" s="2"/>
      <c r="AC50" s="191">
        <f t="shared" si="32"/>
        <v>0</v>
      </c>
      <c r="AD50" s="211">
        <f t="shared" si="20"/>
        <v>0</v>
      </c>
      <c r="AE50" s="2"/>
      <c r="AF50" s="191">
        <f t="shared" si="33"/>
        <v>0</v>
      </c>
      <c r="AG50" s="327"/>
      <c r="AH50" s="328"/>
      <c r="AI50" s="328"/>
      <c r="AJ50" s="329"/>
    </row>
    <row r="51" spans="1:36" ht="12.75" customHeight="1" x14ac:dyDescent="0.35">
      <c r="A51" s="156">
        <f>'PROTO SPEC'!A50</f>
        <v>0</v>
      </c>
      <c r="B51" s="491">
        <f>'PROTO SPEC'!B51</f>
        <v>0</v>
      </c>
      <c r="C51" s="492"/>
      <c r="D51" s="492"/>
      <c r="E51" s="492"/>
      <c r="F51" s="33">
        <f>'GRADED SPEC (ALPHA)'!I51</f>
        <v>0</v>
      </c>
      <c r="G51" s="2"/>
      <c r="H51" s="34">
        <f t="shared" si="21"/>
        <v>0</v>
      </c>
      <c r="I51" s="211">
        <f t="shared" si="34"/>
        <v>0</v>
      </c>
      <c r="J51" s="2"/>
      <c r="K51" s="191">
        <f t="shared" si="35"/>
        <v>0</v>
      </c>
      <c r="L51" s="211">
        <f t="shared" si="36"/>
        <v>0</v>
      </c>
      <c r="M51" s="2"/>
      <c r="N51" s="191">
        <f t="shared" si="37"/>
        <v>0</v>
      </c>
      <c r="O51" s="211">
        <f t="shared" ref="O51:O54" si="38">F51</f>
        <v>0</v>
      </c>
      <c r="P51" s="2"/>
      <c r="Q51" s="191">
        <f t="shared" si="27"/>
        <v>0</v>
      </c>
      <c r="R51" s="211">
        <f t="shared" ref="R51:R54" si="39">F51</f>
        <v>0</v>
      </c>
      <c r="S51" s="2"/>
      <c r="T51" s="191">
        <f t="shared" si="29"/>
        <v>0</v>
      </c>
      <c r="U51" s="211">
        <f t="shared" ref="U51:U54" si="40">F51</f>
        <v>0</v>
      </c>
      <c r="V51" s="2"/>
      <c r="W51" s="191">
        <f t="shared" si="30"/>
        <v>0</v>
      </c>
      <c r="X51" s="211">
        <f t="shared" ref="X51:X54" si="41">F51</f>
        <v>0</v>
      </c>
      <c r="Y51" s="2"/>
      <c r="Z51" s="191">
        <f t="shared" si="31"/>
        <v>0</v>
      </c>
      <c r="AA51" s="211">
        <f t="shared" ref="AA51:AA54" si="42">F51</f>
        <v>0</v>
      </c>
      <c r="AB51" s="2"/>
      <c r="AC51" s="191">
        <f t="shared" si="32"/>
        <v>0</v>
      </c>
      <c r="AD51" s="211">
        <f t="shared" ref="AD51:AD54" si="43">F51</f>
        <v>0</v>
      </c>
      <c r="AE51" s="2"/>
      <c r="AF51" s="191">
        <f t="shared" si="33"/>
        <v>0</v>
      </c>
      <c r="AG51" s="327"/>
      <c r="AH51" s="328"/>
      <c r="AI51" s="328"/>
      <c r="AJ51" s="329"/>
    </row>
    <row r="52" spans="1:36" ht="12.75" customHeight="1" x14ac:dyDescent="0.35">
      <c r="A52" s="156">
        <f>'PROTO SPEC'!A51</f>
        <v>0</v>
      </c>
      <c r="B52" s="491">
        <f>'PROTO SPEC'!B52</f>
        <v>0</v>
      </c>
      <c r="C52" s="492"/>
      <c r="D52" s="492"/>
      <c r="E52" s="492"/>
      <c r="F52" s="33">
        <f>'GRADED SPEC (ALPHA)'!I52</f>
        <v>0</v>
      </c>
      <c r="G52" s="2"/>
      <c r="H52" s="34">
        <f t="shared" si="21"/>
        <v>0</v>
      </c>
      <c r="I52" s="211">
        <f t="shared" si="34"/>
        <v>0</v>
      </c>
      <c r="J52" s="2"/>
      <c r="K52" s="191">
        <f t="shared" si="35"/>
        <v>0</v>
      </c>
      <c r="L52" s="211">
        <f t="shared" si="36"/>
        <v>0</v>
      </c>
      <c r="M52" s="2"/>
      <c r="N52" s="191">
        <f t="shared" si="37"/>
        <v>0</v>
      </c>
      <c r="O52" s="211">
        <f t="shared" si="38"/>
        <v>0</v>
      </c>
      <c r="P52" s="2"/>
      <c r="Q52" s="191">
        <f t="shared" si="27"/>
        <v>0</v>
      </c>
      <c r="R52" s="211">
        <f t="shared" si="39"/>
        <v>0</v>
      </c>
      <c r="S52" s="2"/>
      <c r="T52" s="191">
        <f t="shared" si="29"/>
        <v>0</v>
      </c>
      <c r="U52" s="211">
        <f t="shared" si="40"/>
        <v>0</v>
      </c>
      <c r="V52" s="2"/>
      <c r="W52" s="191">
        <f t="shared" si="30"/>
        <v>0</v>
      </c>
      <c r="X52" s="211">
        <f t="shared" si="41"/>
        <v>0</v>
      </c>
      <c r="Y52" s="2"/>
      <c r="Z52" s="191">
        <f t="shared" si="31"/>
        <v>0</v>
      </c>
      <c r="AA52" s="211">
        <f t="shared" si="42"/>
        <v>0</v>
      </c>
      <c r="AB52" s="2"/>
      <c r="AC52" s="191">
        <f t="shared" si="32"/>
        <v>0</v>
      </c>
      <c r="AD52" s="211">
        <f t="shared" si="43"/>
        <v>0</v>
      </c>
      <c r="AE52" s="2"/>
      <c r="AF52" s="191">
        <f t="shared" si="33"/>
        <v>0</v>
      </c>
      <c r="AG52" s="327"/>
      <c r="AH52" s="328"/>
      <c r="AI52" s="328"/>
      <c r="AJ52" s="329"/>
    </row>
    <row r="53" spans="1:36" ht="12.75" customHeight="1" x14ac:dyDescent="0.35">
      <c r="A53" s="156">
        <f>'PROTO SPEC'!A52</f>
        <v>0</v>
      </c>
      <c r="B53" s="491">
        <f>'PROTO SPEC'!B53</f>
        <v>0</v>
      </c>
      <c r="C53" s="492"/>
      <c r="D53" s="492"/>
      <c r="E53" s="492"/>
      <c r="F53" s="33">
        <f>'GRADED SPEC (ALPHA)'!I53</f>
        <v>0</v>
      </c>
      <c r="G53" s="2"/>
      <c r="H53" s="34">
        <f t="shared" si="21"/>
        <v>0</v>
      </c>
      <c r="I53" s="211">
        <f t="shared" si="34"/>
        <v>0</v>
      </c>
      <c r="J53" s="2"/>
      <c r="K53" s="191">
        <f t="shared" si="35"/>
        <v>0</v>
      </c>
      <c r="L53" s="211">
        <f t="shared" si="36"/>
        <v>0</v>
      </c>
      <c r="M53" s="2"/>
      <c r="N53" s="191">
        <f t="shared" si="37"/>
        <v>0</v>
      </c>
      <c r="O53" s="211">
        <f t="shared" si="38"/>
        <v>0</v>
      </c>
      <c r="P53" s="2"/>
      <c r="Q53" s="191">
        <f t="shared" si="27"/>
        <v>0</v>
      </c>
      <c r="R53" s="211">
        <f t="shared" si="39"/>
        <v>0</v>
      </c>
      <c r="S53" s="2"/>
      <c r="T53" s="191">
        <f t="shared" si="29"/>
        <v>0</v>
      </c>
      <c r="U53" s="211">
        <f t="shared" si="40"/>
        <v>0</v>
      </c>
      <c r="V53" s="2"/>
      <c r="W53" s="191">
        <f t="shared" si="30"/>
        <v>0</v>
      </c>
      <c r="X53" s="211">
        <f t="shared" si="41"/>
        <v>0</v>
      </c>
      <c r="Y53" s="2"/>
      <c r="Z53" s="191">
        <f t="shared" si="31"/>
        <v>0</v>
      </c>
      <c r="AA53" s="211">
        <f t="shared" si="42"/>
        <v>0</v>
      </c>
      <c r="AB53" s="2"/>
      <c r="AC53" s="191">
        <f t="shared" si="32"/>
        <v>0</v>
      </c>
      <c r="AD53" s="211">
        <f t="shared" si="43"/>
        <v>0</v>
      </c>
      <c r="AE53" s="2"/>
      <c r="AF53" s="191">
        <f t="shared" si="33"/>
        <v>0</v>
      </c>
      <c r="AG53" s="327"/>
      <c r="AH53" s="328"/>
      <c r="AI53" s="328"/>
      <c r="AJ53" s="329"/>
    </row>
    <row r="54" spans="1:36" ht="12.75" customHeight="1" x14ac:dyDescent="0.35">
      <c r="A54" s="156">
        <f>'PROTO SPEC'!A53</f>
        <v>0</v>
      </c>
      <c r="B54" s="491">
        <f>'PROTO SPEC'!B54</f>
        <v>0</v>
      </c>
      <c r="C54" s="492"/>
      <c r="D54" s="492"/>
      <c r="E54" s="492"/>
      <c r="F54" s="33">
        <f>'GRADED SPEC (ALPHA)'!I54</f>
        <v>0</v>
      </c>
      <c r="G54" s="2"/>
      <c r="H54" s="34">
        <f t="shared" si="21"/>
        <v>0</v>
      </c>
      <c r="I54" s="211">
        <f t="shared" si="34"/>
        <v>0</v>
      </c>
      <c r="J54" s="2"/>
      <c r="K54" s="191">
        <f t="shared" si="35"/>
        <v>0</v>
      </c>
      <c r="L54" s="211">
        <f t="shared" si="36"/>
        <v>0</v>
      </c>
      <c r="M54" s="2"/>
      <c r="N54" s="191">
        <f t="shared" si="37"/>
        <v>0</v>
      </c>
      <c r="O54" s="211">
        <f t="shared" si="38"/>
        <v>0</v>
      </c>
      <c r="P54" s="2"/>
      <c r="Q54" s="191">
        <f t="shared" si="27"/>
        <v>0</v>
      </c>
      <c r="R54" s="211">
        <f t="shared" si="39"/>
        <v>0</v>
      </c>
      <c r="S54" s="2"/>
      <c r="T54" s="191">
        <f t="shared" si="29"/>
        <v>0</v>
      </c>
      <c r="U54" s="211">
        <f t="shared" si="40"/>
        <v>0</v>
      </c>
      <c r="V54" s="2"/>
      <c r="W54" s="191">
        <f t="shared" si="30"/>
        <v>0</v>
      </c>
      <c r="X54" s="211">
        <f t="shared" si="41"/>
        <v>0</v>
      </c>
      <c r="Y54" s="2"/>
      <c r="Z54" s="191">
        <f t="shared" si="31"/>
        <v>0</v>
      </c>
      <c r="AA54" s="211">
        <f t="shared" si="42"/>
        <v>0</v>
      </c>
      <c r="AB54" s="2"/>
      <c r="AC54" s="191">
        <f t="shared" si="32"/>
        <v>0</v>
      </c>
      <c r="AD54" s="211">
        <f t="shared" si="43"/>
        <v>0</v>
      </c>
      <c r="AE54" s="2"/>
      <c r="AF54" s="191">
        <f t="shared" si="33"/>
        <v>0</v>
      </c>
      <c r="AG54" s="327"/>
      <c r="AH54" s="328"/>
      <c r="AI54" s="328"/>
      <c r="AJ54" s="329"/>
    </row>
  </sheetData>
  <mergeCells count="105">
    <mergeCell ref="AG42:AJ42"/>
    <mergeCell ref="AG44:AJ44"/>
    <mergeCell ref="B39:E39"/>
    <mergeCell ref="AG43:AJ43"/>
    <mergeCell ref="AG39:AJ39"/>
    <mergeCell ref="B40:E40"/>
    <mergeCell ref="B24:E24"/>
    <mergeCell ref="AG24:AJ24"/>
    <mergeCell ref="AG25:AJ25"/>
    <mergeCell ref="B27:E27"/>
    <mergeCell ref="AG27:AJ27"/>
    <mergeCell ref="B28:E28"/>
    <mergeCell ref="AG28:AJ28"/>
    <mergeCell ref="AG35:AJ35"/>
    <mergeCell ref="AG34:AJ34"/>
    <mergeCell ref="AG33:AJ33"/>
    <mergeCell ref="B26:E26"/>
    <mergeCell ref="B29:E29"/>
    <mergeCell ref="B30:E30"/>
    <mergeCell ref="B31:E31"/>
    <mergeCell ref="B32:E32"/>
    <mergeCell ref="B33:E33"/>
    <mergeCell ref="B37:E37"/>
    <mergeCell ref="B44:E44"/>
    <mergeCell ref="A1:B2"/>
    <mergeCell ref="C1:AJ2"/>
    <mergeCell ref="A3:B3"/>
    <mergeCell ref="A4:B4"/>
    <mergeCell ref="A5:B5"/>
    <mergeCell ref="B53:E53"/>
    <mergeCell ref="B50:E50"/>
    <mergeCell ref="B51:E51"/>
    <mergeCell ref="B52:E52"/>
    <mergeCell ref="B48:E48"/>
    <mergeCell ref="B49:E49"/>
    <mergeCell ref="B45:E45"/>
    <mergeCell ref="B46:E46"/>
    <mergeCell ref="B41:E41"/>
    <mergeCell ref="B42:E42"/>
    <mergeCell ref="B43:E43"/>
    <mergeCell ref="AG30:AJ30"/>
    <mergeCell ref="AG31:AJ31"/>
    <mergeCell ref="B36:E36"/>
    <mergeCell ref="AG36:AJ36"/>
    <mergeCell ref="B21:E21"/>
    <mergeCell ref="AG21:AJ21"/>
    <mergeCell ref="B22:E22"/>
    <mergeCell ref="AG22:AJ22"/>
    <mergeCell ref="B25:E25"/>
    <mergeCell ref="B20:E20"/>
    <mergeCell ref="AG20:AJ20"/>
    <mergeCell ref="AG29:AJ29"/>
    <mergeCell ref="B54:E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6:AJ6"/>
    <mergeCell ref="AG8:AJ8"/>
    <mergeCell ref="B47:E47"/>
    <mergeCell ref="AG49:AJ49"/>
    <mergeCell ref="AG50:AJ50"/>
    <mergeCell ref="AG45:AJ45"/>
    <mergeCell ref="AG46:AJ46"/>
    <mergeCell ref="AG47:AJ47"/>
    <mergeCell ref="AG48:AJ48"/>
    <mergeCell ref="AG54:AJ54"/>
    <mergeCell ref="AG51:AJ51"/>
    <mergeCell ref="AG52:AJ52"/>
    <mergeCell ref="AG53:AJ53"/>
    <mergeCell ref="AG40:AJ40"/>
    <mergeCell ref="AG41:AJ41"/>
    <mergeCell ref="B15:E15"/>
    <mergeCell ref="B16:E16"/>
    <mergeCell ref="AG16:AJ16"/>
    <mergeCell ref="B11:E11"/>
    <mergeCell ref="AG11:AJ11"/>
    <mergeCell ref="B12:E12"/>
    <mergeCell ref="AG12:AJ12"/>
    <mergeCell ref="B13:E13"/>
    <mergeCell ref="B17:E17"/>
    <mergeCell ref="B23:E23"/>
    <mergeCell ref="AH17:AJ17"/>
    <mergeCell ref="AG23:AJ23"/>
    <mergeCell ref="AG13:AJ13"/>
    <mergeCell ref="AG14:AJ14"/>
    <mergeCell ref="B18:E18"/>
    <mergeCell ref="B34:E34"/>
    <mergeCell ref="B35:E35"/>
    <mergeCell ref="AG18:AJ18"/>
    <mergeCell ref="B19:E19"/>
    <mergeCell ref="AG19:AJ19"/>
    <mergeCell ref="AG32:AJ32"/>
    <mergeCell ref="AG26:AJ26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A14" zoomScale="55" zoomScaleNormal="100" zoomScaleSheetLayoutView="55" workbookViewId="0">
      <selection activeCell="A13" sqref="A13:K1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453125" style="1" customWidth="1"/>
    <col min="5" max="5" width="11.5429687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453125" style="1" customWidth="1"/>
    <col min="16" max="16" width="11.54296875" style="1" customWidth="1"/>
    <col min="17" max="17" width="6.453125" style="1" customWidth="1"/>
    <col min="18" max="18" width="5.1796875" style="1" customWidth="1"/>
    <col min="19" max="19" width="12.5429687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98"/>
      <c r="B1" s="298"/>
      <c r="C1" s="302" t="s">
        <v>364</v>
      </c>
      <c r="D1" s="303"/>
      <c r="E1" s="303"/>
      <c r="F1" s="303"/>
      <c r="G1" s="303"/>
      <c r="H1" s="303"/>
      <c r="I1" s="303"/>
      <c r="J1" s="303"/>
      <c r="K1" s="303"/>
      <c r="L1" s="298"/>
      <c r="M1" s="298"/>
      <c r="N1" s="302" t="s">
        <v>364</v>
      </c>
      <c r="O1" s="303"/>
      <c r="P1" s="303"/>
      <c r="Q1" s="303"/>
      <c r="R1" s="303"/>
      <c r="S1" s="303"/>
      <c r="T1" s="303"/>
      <c r="U1" s="303"/>
      <c r="V1" s="303"/>
    </row>
    <row r="2" spans="1:22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  <c r="L2" s="298"/>
      <c r="M2" s="298"/>
      <c r="N2" s="304"/>
      <c r="O2" s="305"/>
      <c r="P2" s="305"/>
      <c r="Q2" s="305"/>
      <c r="R2" s="305"/>
      <c r="S2" s="305"/>
      <c r="T2" s="305"/>
      <c r="U2" s="305"/>
      <c r="V2" s="305"/>
    </row>
    <row r="3" spans="1:22" s="1" customFormat="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393" t="str">
        <f>'DESIGN FRONT SHEET'!E3</f>
        <v>UNAVAILABLE</v>
      </c>
      <c r="G3" s="300"/>
      <c r="H3" s="300"/>
      <c r="I3" s="37" t="s">
        <v>152</v>
      </c>
      <c r="J3" s="312" t="str">
        <f>'DESIGN FRONT SHEET'!G3</f>
        <v>FRAN</v>
      </c>
      <c r="K3" s="312"/>
      <c r="L3" s="394" t="s">
        <v>148</v>
      </c>
      <c r="M3" s="394"/>
      <c r="N3" s="300" t="str">
        <f>'DESIGN FRONT SHEET'!B3</f>
        <v>MCLAREN SEASON 3</v>
      </c>
      <c r="O3" s="301"/>
      <c r="P3" s="37" t="s">
        <v>150</v>
      </c>
      <c r="Q3" s="393" t="str">
        <f>'DESIGN FRONT SHEET'!E3</f>
        <v>UNAVAILABLE</v>
      </c>
      <c r="R3" s="300"/>
      <c r="S3" s="300"/>
      <c r="T3" s="37" t="s">
        <v>152</v>
      </c>
      <c r="U3" s="312" t="str">
        <f>'DESIGN FRONT SHEET'!G3</f>
        <v>FRAN</v>
      </c>
      <c r="V3" s="312"/>
    </row>
    <row r="4" spans="1:22" s="1" customFormat="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7" t="s">
        <v>158</v>
      </c>
      <c r="J4" s="312"/>
      <c r="K4" s="312"/>
      <c r="L4" s="394" t="s">
        <v>154</v>
      </c>
      <c r="M4" s="394"/>
      <c r="N4" s="300" t="str">
        <f>'DESIGN FRONT SHEET'!B4</f>
        <v>ROVIK</v>
      </c>
      <c r="O4" s="301"/>
      <c r="P4" s="37" t="s">
        <v>156</v>
      </c>
      <c r="Q4" s="393" t="str">
        <f>'DESIGN FRONT SHEET'!E4</f>
        <v>VIETNAM</v>
      </c>
      <c r="R4" s="300"/>
      <c r="S4" s="300"/>
      <c r="T4" s="37" t="s">
        <v>158</v>
      </c>
      <c r="U4" s="312"/>
      <c r="V4" s="312"/>
    </row>
    <row r="5" spans="1:22" s="1" customFormat="1" ht="13.75" customHeight="1" x14ac:dyDescent="0.2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7" t="s">
        <v>311</v>
      </c>
      <c r="J5" s="400"/>
      <c r="K5" s="400"/>
      <c r="L5" s="394" t="s">
        <v>160</v>
      </c>
      <c r="M5" s="394" t="s">
        <v>160</v>
      </c>
      <c r="N5" s="300" t="str">
        <f>'DESIGN FRONT SHEET'!B5</f>
        <v>DOUBLE SLEEVE T-SHIRT</v>
      </c>
      <c r="O5" s="301"/>
      <c r="P5" s="37" t="s">
        <v>162</v>
      </c>
      <c r="Q5" s="393" t="str">
        <f>'DESIGN FRONT SHEET'!E5</f>
        <v>AIME LEON DORE - FACTORY REF</v>
      </c>
      <c r="R5" s="300"/>
      <c r="S5" s="300"/>
      <c r="T5" s="37" t="s">
        <v>311</v>
      </c>
      <c r="U5" s="400"/>
      <c r="V5" s="400"/>
    </row>
    <row r="6" spans="1:22" ht="13.75" customHeight="1" x14ac:dyDescent="0.35">
      <c r="A6" s="435" t="s">
        <v>365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  <c r="L6" s="435" t="s">
        <v>365</v>
      </c>
      <c r="M6" s="395"/>
      <c r="N6" s="395"/>
      <c r="O6" s="395"/>
      <c r="P6" s="395"/>
      <c r="Q6" s="395"/>
      <c r="R6" s="395"/>
      <c r="S6" s="395"/>
      <c r="T6" s="395"/>
      <c r="U6" s="395"/>
      <c r="V6" s="396"/>
    </row>
    <row r="7" spans="1:22" ht="13.75" customHeight="1" x14ac:dyDescent="0.35">
      <c r="A7" s="427" t="s">
        <v>366</v>
      </c>
      <c r="B7" s="427"/>
      <c r="C7" s="436"/>
      <c r="D7" s="436"/>
      <c r="E7" s="436"/>
      <c r="F7" s="436"/>
      <c r="G7" s="436"/>
      <c r="H7" s="436"/>
      <c r="I7" s="436"/>
      <c r="J7" s="436"/>
      <c r="K7" s="436"/>
      <c r="L7" s="427" t="s">
        <v>366</v>
      </c>
      <c r="M7" s="427"/>
      <c r="N7" s="436"/>
      <c r="O7" s="436"/>
      <c r="P7" s="436"/>
      <c r="Q7" s="436"/>
      <c r="R7" s="436"/>
      <c r="S7" s="436"/>
      <c r="T7" s="436"/>
      <c r="U7" s="436"/>
      <c r="V7" s="436"/>
    </row>
    <row r="8" spans="1:22" ht="13.75" customHeight="1" x14ac:dyDescent="0.35">
      <c r="A8" s="427" t="s">
        <v>367</v>
      </c>
      <c r="B8" s="427"/>
      <c r="C8" s="428"/>
      <c r="D8" s="428"/>
      <c r="E8" s="428"/>
      <c r="F8" s="428"/>
      <c r="G8" s="428"/>
      <c r="H8" s="428"/>
      <c r="I8" s="428"/>
      <c r="J8" s="428"/>
      <c r="K8" s="428"/>
      <c r="L8" s="427" t="s">
        <v>367</v>
      </c>
      <c r="M8" s="427"/>
      <c r="N8" s="428"/>
      <c r="O8" s="428"/>
      <c r="P8" s="428"/>
      <c r="Q8" s="428"/>
      <c r="R8" s="428"/>
      <c r="S8" s="428"/>
      <c r="T8" s="428"/>
      <c r="U8" s="428"/>
      <c r="V8" s="428"/>
    </row>
    <row r="9" spans="1:22" ht="13.75" customHeight="1" x14ac:dyDescent="0.35">
      <c r="A9" s="427" t="s">
        <v>368</v>
      </c>
      <c r="B9" s="427"/>
      <c r="C9" s="428"/>
      <c r="D9" s="428"/>
      <c r="E9" s="428"/>
      <c r="F9" s="428"/>
      <c r="G9" s="428"/>
      <c r="H9" s="428"/>
      <c r="I9" s="428"/>
      <c r="J9" s="428"/>
      <c r="K9" s="428"/>
      <c r="L9" s="427" t="s">
        <v>368</v>
      </c>
      <c r="M9" s="427"/>
      <c r="N9" s="428"/>
      <c r="O9" s="428"/>
      <c r="P9" s="428"/>
      <c r="Q9" s="428"/>
      <c r="R9" s="428"/>
      <c r="S9" s="428"/>
      <c r="T9" s="428"/>
      <c r="U9" s="428"/>
      <c r="V9" s="428"/>
    </row>
    <row r="10" spans="1:22" ht="13.75" customHeight="1" x14ac:dyDescent="0.35">
      <c r="A10" s="427" t="s">
        <v>369</v>
      </c>
      <c r="B10" s="427"/>
      <c r="C10" s="428"/>
      <c r="D10" s="428"/>
      <c r="E10" s="428"/>
      <c r="F10" s="428"/>
      <c r="G10" s="428"/>
      <c r="H10" s="428"/>
      <c r="I10" s="428"/>
      <c r="J10" s="428"/>
      <c r="K10" s="428"/>
      <c r="L10" s="427" t="s">
        <v>369</v>
      </c>
      <c r="M10" s="427"/>
      <c r="N10" s="428"/>
      <c r="O10" s="428"/>
      <c r="P10" s="428"/>
      <c r="Q10" s="428"/>
      <c r="R10" s="428"/>
      <c r="S10" s="428"/>
      <c r="T10" s="428"/>
      <c r="U10" s="428"/>
      <c r="V10" s="428"/>
    </row>
    <row r="11" spans="1:22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  <c r="L11" s="437"/>
      <c r="M11" s="438"/>
      <c r="N11" s="438"/>
      <c r="O11" s="438"/>
      <c r="P11" s="438"/>
      <c r="Q11" s="438"/>
      <c r="R11" s="438"/>
      <c r="S11" s="438"/>
      <c r="T11" s="438"/>
      <c r="U11" s="438"/>
      <c r="V11" s="439"/>
    </row>
    <row r="12" spans="1:22" x14ac:dyDescent="0.35">
      <c r="A12" s="429"/>
      <c r="B12" s="430"/>
      <c r="C12" s="430"/>
      <c r="D12" s="430"/>
      <c r="E12" s="430"/>
      <c r="F12" s="430"/>
      <c r="G12" s="430"/>
      <c r="H12" s="430"/>
      <c r="I12" s="430"/>
      <c r="J12" s="430"/>
      <c r="K12" s="431"/>
      <c r="L12" s="429"/>
      <c r="M12" s="430"/>
      <c r="N12" s="430"/>
      <c r="O12" s="430"/>
      <c r="P12" s="430"/>
      <c r="Q12" s="430"/>
      <c r="R12" s="430"/>
      <c r="S12" s="430"/>
      <c r="T12" s="430"/>
      <c r="U12" s="430"/>
      <c r="V12" s="431"/>
    </row>
    <row r="13" spans="1:22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  <c r="L13" s="420"/>
      <c r="M13" s="425"/>
      <c r="N13" s="425"/>
      <c r="O13" s="425"/>
      <c r="P13" s="425"/>
      <c r="Q13" s="425"/>
      <c r="R13" s="425"/>
      <c r="S13" s="425"/>
      <c r="T13" s="425"/>
      <c r="U13" s="425"/>
      <c r="V13" s="426"/>
    </row>
    <row r="14" spans="1:22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  <c r="L14" s="420"/>
      <c r="M14" s="425"/>
      <c r="N14" s="425"/>
      <c r="O14" s="425"/>
      <c r="P14" s="425"/>
      <c r="Q14" s="425"/>
      <c r="R14" s="425"/>
      <c r="S14" s="425"/>
      <c r="T14" s="425"/>
      <c r="U14" s="425"/>
      <c r="V14" s="426"/>
    </row>
    <row r="15" spans="1:22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  <c r="L15" s="420"/>
      <c r="M15" s="425"/>
      <c r="N15" s="425"/>
      <c r="O15" s="425"/>
      <c r="P15" s="425"/>
      <c r="Q15" s="425"/>
      <c r="R15" s="425"/>
      <c r="S15" s="425"/>
      <c r="T15" s="425"/>
      <c r="U15" s="425"/>
      <c r="V15" s="426"/>
    </row>
    <row r="16" spans="1:22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  <c r="L16" s="420"/>
      <c r="M16" s="425"/>
      <c r="N16" s="425"/>
      <c r="O16" s="425"/>
      <c r="P16" s="425"/>
      <c r="Q16" s="425"/>
      <c r="R16" s="425"/>
      <c r="S16" s="425"/>
      <c r="T16" s="425"/>
      <c r="U16" s="425"/>
      <c r="V16" s="426"/>
    </row>
    <row r="17" spans="1:22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  <c r="L17" s="420"/>
      <c r="M17" s="425"/>
      <c r="N17" s="425"/>
      <c r="O17" s="425"/>
      <c r="P17" s="425"/>
      <c r="Q17" s="425"/>
      <c r="R17" s="425"/>
      <c r="S17" s="425"/>
      <c r="T17" s="425"/>
      <c r="U17" s="425"/>
      <c r="V17" s="426"/>
    </row>
    <row r="18" spans="1:22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  <c r="L18" s="420"/>
      <c r="M18" s="425"/>
      <c r="N18" s="425"/>
      <c r="O18" s="425"/>
      <c r="P18" s="425"/>
      <c r="Q18" s="425"/>
      <c r="R18" s="425"/>
      <c r="S18" s="425"/>
      <c r="T18" s="425"/>
      <c r="U18" s="425"/>
      <c r="V18" s="426"/>
    </row>
    <row r="19" spans="1:22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  <c r="L19" s="420"/>
      <c r="M19" s="425"/>
      <c r="N19" s="425"/>
      <c r="O19" s="425"/>
      <c r="P19" s="425"/>
      <c r="Q19" s="425"/>
      <c r="R19" s="425"/>
      <c r="S19" s="425"/>
      <c r="T19" s="425"/>
      <c r="U19" s="425"/>
      <c r="V19" s="426"/>
    </row>
    <row r="20" spans="1:22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  <c r="L20" s="420"/>
      <c r="M20" s="425"/>
      <c r="N20" s="425"/>
      <c r="O20" s="425"/>
      <c r="P20" s="425"/>
      <c r="Q20" s="425"/>
      <c r="R20" s="425"/>
      <c r="S20" s="425"/>
      <c r="T20" s="425"/>
      <c r="U20" s="425"/>
      <c r="V20" s="426"/>
    </row>
    <row r="21" spans="1:22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  <c r="L21" s="420"/>
      <c r="M21" s="425"/>
      <c r="N21" s="425"/>
      <c r="O21" s="425"/>
      <c r="P21" s="425"/>
      <c r="Q21" s="425"/>
      <c r="R21" s="425"/>
      <c r="S21" s="425"/>
      <c r="T21" s="425"/>
      <c r="U21" s="425"/>
      <c r="V21" s="426"/>
    </row>
    <row r="22" spans="1:22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  <c r="L22" s="420"/>
      <c r="M22" s="425"/>
      <c r="N22" s="425"/>
      <c r="O22" s="425"/>
      <c r="P22" s="425"/>
      <c r="Q22" s="425"/>
      <c r="R22" s="425"/>
      <c r="S22" s="425"/>
      <c r="T22" s="425"/>
      <c r="U22" s="425"/>
      <c r="V22" s="426"/>
    </row>
    <row r="23" spans="1:22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  <c r="L23" s="420"/>
      <c r="M23" s="425"/>
      <c r="N23" s="425"/>
      <c r="O23" s="425"/>
      <c r="P23" s="425"/>
      <c r="Q23" s="425"/>
      <c r="R23" s="425"/>
      <c r="S23" s="425"/>
      <c r="T23" s="425"/>
      <c r="U23" s="425"/>
      <c r="V23" s="426"/>
    </row>
    <row r="24" spans="1:22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  <c r="L24" s="420"/>
      <c r="M24" s="425"/>
      <c r="N24" s="425"/>
      <c r="O24" s="425"/>
      <c r="P24" s="425"/>
      <c r="Q24" s="425"/>
      <c r="R24" s="425"/>
      <c r="S24" s="425"/>
      <c r="T24" s="425"/>
      <c r="U24" s="425"/>
      <c r="V24" s="426"/>
    </row>
    <row r="25" spans="1:22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  <c r="L25" s="420"/>
      <c r="M25" s="425"/>
      <c r="N25" s="425"/>
      <c r="O25" s="425"/>
      <c r="P25" s="425"/>
      <c r="Q25" s="425"/>
      <c r="R25" s="425"/>
      <c r="S25" s="425"/>
      <c r="T25" s="425"/>
      <c r="U25" s="425"/>
      <c r="V25" s="426"/>
    </row>
    <row r="26" spans="1:22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  <c r="L26" s="420"/>
      <c r="M26" s="425"/>
      <c r="N26" s="425"/>
      <c r="O26" s="425"/>
      <c r="P26" s="425"/>
      <c r="Q26" s="425"/>
      <c r="R26" s="425"/>
      <c r="S26" s="425"/>
      <c r="T26" s="425"/>
      <c r="U26" s="425"/>
      <c r="V26" s="426"/>
    </row>
    <row r="27" spans="1:22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  <c r="L27" s="420"/>
      <c r="M27" s="425"/>
      <c r="N27" s="425"/>
      <c r="O27" s="425"/>
      <c r="P27" s="425"/>
      <c r="Q27" s="425"/>
      <c r="R27" s="425"/>
      <c r="S27" s="425"/>
      <c r="T27" s="425"/>
      <c r="U27" s="425"/>
      <c r="V27" s="426"/>
    </row>
    <row r="28" spans="1:22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  <c r="L28" s="420"/>
      <c r="M28" s="425"/>
      <c r="N28" s="425"/>
      <c r="O28" s="425"/>
      <c r="P28" s="425"/>
      <c r="Q28" s="425"/>
      <c r="R28" s="425"/>
      <c r="S28" s="425"/>
      <c r="T28" s="425"/>
      <c r="U28" s="425"/>
      <c r="V28" s="426"/>
    </row>
    <row r="29" spans="1:22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  <c r="L29" s="420"/>
      <c r="M29" s="425"/>
      <c r="N29" s="425"/>
      <c r="O29" s="425"/>
      <c r="P29" s="425"/>
      <c r="Q29" s="425"/>
      <c r="R29" s="425"/>
      <c r="S29" s="425"/>
      <c r="T29" s="425"/>
      <c r="U29" s="425"/>
      <c r="V29" s="426"/>
    </row>
    <row r="30" spans="1:22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  <c r="L30" s="420"/>
      <c r="M30" s="425"/>
      <c r="N30" s="425"/>
      <c r="O30" s="425"/>
      <c r="P30" s="425"/>
      <c r="Q30" s="425"/>
      <c r="R30" s="425"/>
      <c r="S30" s="425"/>
      <c r="T30" s="425"/>
      <c r="U30" s="425"/>
      <c r="V30" s="426"/>
    </row>
    <row r="31" spans="1:22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  <c r="L31" s="420"/>
      <c r="M31" s="425"/>
      <c r="N31" s="425"/>
      <c r="O31" s="425"/>
      <c r="P31" s="425"/>
      <c r="Q31" s="425"/>
      <c r="R31" s="425"/>
      <c r="S31" s="425"/>
      <c r="T31" s="425"/>
      <c r="U31" s="425"/>
      <c r="V31" s="426"/>
    </row>
    <row r="32" spans="1:22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  <c r="L32" s="420"/>
      <c r="M32" s="425"/>
      <c r="N32" s="425"/>
      <c r="O32" s="425"/>
      <c r="P32" s="425"/>
      <c r="Q32" s="425"/>
      <c r="R32" s="425"/>
      <c r="S32" s="425"/>
      <c r="T32" s="425"/>
      <c r="U32" s="425"/>
      <c r="V32" s="426"/>
    </row>
    <row r="33" spans="1:22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  <c r="L33" s="420"/>
      <c r="M33" s="423"/>
      <c r="N33" s="423"/>
      <c r="O33" s="423"/>
      <c r="P33" s="423"/>
      <c r="Q33" s="423"/>
      <c r="R33" s="423"/>
      <c r="S33" s="423"/>
      <c r="T33" s="423"/>
      <c r="U33" s="423"/>
      <c r="V33" s="424"/>
    </row>
    <row r="34" spans="1:22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  <c r="L34" s="420"/>
      <c r="M34" s="423"/>
      <c r="N34" s="423"/>
      <c r="O34" s="423"/>
      <c r="P34" s="423"/>
      <c r="Q34" s="423"/>
      <c r="R34" s="423"/>
      <c r="S34" s="423"/>
      <c r="T34" s="423"/>
      <c r="U34" s="423"/>
      <c r="V34" s="424"/>
    </row>
    <row r="35" spans="1:22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  <c r="L35" s="420"/>
      <c r="M35" s="423"/>
      <c r="N35" s="423"/>
      <c r="O35" s="423"/>
      <c r="P35" s="423"/>
      <c r="Q35" s="423"/>
      <c r="R35" s="423"/>
      <c r="S35" s="423"/>
      <c r="T35" s="423"/>
      <c r="U35" s="423"/>
      <c r="V35" s="424"/>
    </row>
    <row r="36" spans="1:22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  <c r="L36" s="420"/>
      <c r="M36" s="423"/>
      <c r="N36" s="423"/>
      <c r="O36" s="423"/>
      <c r="P36" s="423"/>
      <c r="Q36" s="423"/>
      <c r="R36" s="423"/>
      <c r="S36" s="423"/>
      <c r="T36" s="423"/>
      <c r="U36" s="423"/>
      <c r="V36" s="424"/>
    </row>
    <row r="37" spans="1:22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  <c r="L37" s="420"/>
      <c r="M37" s="423"/>
      <c r="N37" s="423"/>
      <c r="O37" s="423"/>
      <c r="P37" s="423"/>
      <c r="Q37" s="423"/>
      <c r="R37" s="423"/>
      <c r="S37" s="423"/>
      <c r="T37" s="423"/>
      <c r="U37" s="423"/>
      <c r="V37" s="424"/>
    </row>
    <row r="38" spans="1:22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  <c r="L38" s="420"/>
      <c r="M38" s="423"/>
      <c r="N38" s="423"/>
      <c r="O38" s="423"/>
      <c r="P38" s="423"/>
      <c r="Q38" s="423"/>
      <c r="R38" s="423"/>
      <c r="S38" s="423"/>
      <c r="T38" s="423"/>
      <c r="U38" s="423"/>
      <c r="V38" s="424"/>
    </row>
    <row r="39" spans="1:22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  <c r="L39" s="420"/>
      <c r="M39" s="423"/>
      <c r="N39" s="423"/>
      <c r="O39" s="423"/>
      <c r="P39" s="423"/>
      <c r="Q39" s="423"/>
      <c r="R39" s="423"/>
      <c r="S39" s="423"/>
      <c r="T39" s="423"/>
      <c r="U39" s="423"/>
      <c r="V39" s="424"/>
    </row>
    <row r="40" spans="1:22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  <c r="L40" s="420"/>
      <c r="M40" s="423"/>
      <c r="N40" s="423"/>
      <c r="O40" s="423"/>
      <c r="P40" s="423"/>
      <c r="Q40" s="423"/>
      <c r="R40" s="423"/>
      <c r="S40" s="423"/>
      <c r="T40" s="423"/>
      <c r="U40" s="423"/>
      <c r="V40" s="424"/>
    </row>
    <row r="41" spans="1:22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  <c r="L41" s="420"/>
      <c r="M41" s="423"/>
      <c r="N41" s="423"/>
      <c r="O41" s="423"/>
      <c r="P41" s="423"/>
      <c r="Q41" s="423"/>
      <c r="R41" s="423"/>
      <c r="S41" s="423"/>
      <c r="T41" s="423"/>
      <c r="U41" s="423"/>
      <c r="V41" s="424"/>
    </row>
    <row r="42" spans="1:22" s="1" customFormat="1" ht="13.75" customHeight="1" x14ac:dyDescent="0.25">
      <c r="A42" s="298"/>
      <c r="B42" s="298"/>
      <c r="C42" s="302" t="s">
        <v>364</v>
      </c>
      <c r="D42" s="303"/>
      <c r="E42" s="303"/>
      <c r="F42" s="303"/>
      <c r="G42" s="303"/>
      <c r="H42" s="303"/>
      <c r="I42" s="303"/>
      <c r="J42" s="303"/>
      <c r="K42" s="303"/>
      <c r="L42" s="298"/>
      <c r="M42" s="298"/>
      <c r="N42" s="302" t="s">
        <v>364</v>
      </c>
      <c r="O42" s="303"/>
      <c r="P42" s="303"/>
      <c r="Q42" s="303"/>
      <c r="R42" s="303"/>
      <c r="S42" s="303"/>
      <c r="T42" s="303"/>
      <c r="U42" s="303"/>
      <c r="V42" s="303"/>
    </row>
    <row r="43" spans="1:22" s="1" customFormat="1" ht="13.75" customHeight="1" x14ac:dyDescent="0.25">
      <c r="A43" s="298"/>
      <c r="B43" s="298"/>
      <c r="C43" s="304"/>
      <c r="D43" s="305"/>
      <c r="E43" s="305"/>
      <c r="F43" s="305"/>
      <c r="G43" s="305"/>
      <c r="H43" s="305"/>
      <c r="I43" s="305"/>
      <c r="J43" s="305"/>
      <c r="K43" s="305"/>
      <c r="L43" s="298"/>
      <c r="M43" s="298"/>
      <c r="N43" s="304"/>
      <c r="O43" s="305"/>
      <c r="P43" s="305"/>
      <c r="Q43" s="305"/>
      <c r="R43" s="305"/>
      <c r="S43" s="305"/>
      <c r="T43" s="305"/>
      <c r="U43" s="305"/>
      <c r="V43" s="305"/>
    </row>
    <row r="44" spans="1:22" s="1" customFormat="1" ht="13.75" customHeight="1" x14ac:dyDescent="0.25">
      <c r="A44" s="394" t="s">
        <v>148</v>
      </c>
      <c r="B44" s="394"/>
      <c r="C44" s="300" t="str">
        <f>'DESIGN FRONT SHEET'!B3</f>
        <v>MCLAREN SEASON 3</v>
      </c>
      <c r="D44" s="301"/>
      <c r="E44" s="37" t="s">
        <v>150</v>
      </c>
      <c r="F44" s="393" t="str">
        <f>'DESIGN FRONT SHEET'!E3</f>
        <v>UNAVAILABLE</v>
      </c>
      <c r="G44" s="300"/>
      <c r="H44" s="300"/>
      <c r="I44" s="37" t="s">
        <v>152</v>
      </c>
      <c r="J44" s="312" t="str">
        <f>'DESIGN FRONT SHEET'!G3</f>
        <v>FRAN</v>
      </c>
      <c r="K44" s="312"/>
      <c r="L44" s="394" t="s">
        <v>148</v>
      </c>
      <c r="M44" s="394"/>
      <c r="N44" s="300" t="str">
        <f>'DESIGN FRONT SHEET'!B3</f>
        <v>MCLAREN SEASON 3</v>
      </c>
      <c r="O44" s="301"/>
      <c r="P44" s="37" t="s">
        <v>150</v>
      </c>
      <c r="Q44" s="393" t="str">
        <f>'DESIGN FRONT SHEET'!E3</f>
        <v>UNAVAILABLE</v>
      </c>
      <c r="R44" s="300"/>
      <c r="S44" s="300"/>
      <c r="T44" s="37" t="s">
        <v>152</v>
      </c>
      <c r="U44" s="312" t="str">
        <f>'DESIGN FRONT SHEET'!G3</f>
        <v>FRAN</v>
      </c>
      <c r="V44" s="312"/>
    </row>
    <row r="45" spans="1:22" s="1" customFormat="1" ht="13.75" customHeight="1" x14ac:dyDescent="0.25">
      <c r="A45" s="394" t="s">
        <v>154</v>
      </c>
      <c r="B45" s="394"/>
      <c r="C45" s="300" t="str">
        <f>'DESIGN FRONT SHEET'!B4</f>
        <v>ROVIK</v>
      </c>
      <c r="D45" s="301"/>
      <c r="E45" s="37" t="s">
        <v>156</v>
      </c>
      <c r="F45" s="393" t="str">
        <f>'DESIGN FRONT SHEET'!E4</f>
        <v>VIETNAM</v>
      </c>
      <c r="G45" s="300"/>
      <c r="H45" s="300"/>
      <c r="I45" s="37" t="s">
        <v>158</v>
      </c>
      <c r="J45" s="312" t="str">
        <f>'DESIGN FRONT SHEET'!G4</f>
        <v>CHARLOTTE</v>
      </c>
      <c r="K45" s="312"/>
      <c r="L45" s="394" t="s">
        <v>154</v>
      </c>
      <c r="M45" s="394"/>
      <c r="N45" s="300" t="str">
        <f>'DESIGN FRONT SHEET'!B4</f>
        <v>ROVIK</v>
      </c>
      <c r="O45" s="301"/>
      <c r="P45" s="37" t="s">
        <v>156</v>
      </c>
      <c r="Q45" s="393" t="str">
        <f>'DESIGN FRONT SHEET'!E4</f>
        <v>VIETNAM</v>
      </c>
      <c r="R45" s="300"/>
      <c r="S45" s="300"/>
      <c r="T45" s="37" t="s">
        <v>158</v>
      </c>
      <c r="U45" s="312" t="str">
        <f>'DESIGN FRONT SHEET'!G4</f>
        <v>CHARLOTTE</v>
      </c>
      <c r="V45" s="312"/>
    </row>
    <row r="46" spans="1:22" s="1" customFormat="1" ht="13.75" customHeight="1" x14ac:dyDescent="0.25">
      <c r="A46" s="394" t="s">
        <v>160</v>
      </c>
      <c r="B46" s="394" t="s">
        <v>160</v>
      </c>
      <c r="C46" s="300" t="str">
        <f>'DESIGN FRONT SHEET'!B5</f>
        <v>DOUBLE SLEEVE T-SHIRT</v>
      </c>
      <c r="D46" s="301"/>
      <c r="E46" s="37" t="s">
        <v>162</v>
      </c>
      <c r="F46" s="393" t="str">
        <f>'DESIGN FRONT SHEET'!E5</f>
        <v>AIME LEON DORE - FACTORY REF</v>
      </c>
      <c r="G46" s="300"/>
      <c r="H46" s="300"/>
      <c r="I46" s="37" t="s">
        <v>311</v>
      </c>
      <c r="J46" s="441"/>
      <c r="K46" s="441"/>
      <c r="L46" s="394" t="s">
        <v>160</v>
      </c>
      <c r="M46" s="394" t="s">
        <v>160</v>
      </c>
      <c r="N46" s="300" t="str">
        <f>'DESIGN FRONT SHEET'!B5</f>
        <v>DOUBLE SLEEVE T-SHIRT</v>
      </c>
      <c r="O46" s="301"/>
      <c r="P46" s="37" t="s">
        <v>162</v>
      </c>
      <c r="Q46" s="393" t="str">
        <f>'DESIGN FRONT SHEET'!E5</f>
        <v>AIME LEON DORE - FACTORY REF</v>
      </c>
      <c r="R46" s="300"/>
      <c r="S46" s="300"/>
      <c r="T46" s="37" t="s">
        <v>311</v>
      </c>
      <c r="U46" s="441"/>
      <c r="V46" s="441"/>
    </row>
    <row r="47" spans="1:22" ht="13.75" customHeight="1" x14ac:dyDescent="0.35">
      <c r="A47" s="435" t="s">
        <v>365</v>
      </c>
      <c r="B47" s="395"/>
      <c r="C47" s="395"/>
      <c r="D47" s="395"/>
      <c r="E47" s="395"/>
      <c r="F47" s="395"/>
      <c r="G47" s="395"/>
      <c r="H47" s="395"/>
      <c r="I47" s="395"/>
      <c r="J47" s="395"/>
      <c r="K47" s="396"/>
      <c r="L47" s="435" t="s">
        <v>365</v>
      </c>
      <c r="M47" s="395"/>
      <c r="N47" s="395"/>
      <c r="O47" s="395"/>
      <c r="P47" s="395"/>
      <c r="Q47" s="395"/>
      <c r="R47" s="395"/>
      <c r="S47" s="395"/>
      <c r="T47" s="395"/>
      <c r="U47" s="395"/>
      <c r="V47" s="396"/>
    </row>
    <row r="48" spans="1:22" ht="13.75" customHeight="1" x14ac:dyDescent="0.35">
      <c r="A48" s="427" t="s">
        <v>366</v>
      </c>
      <c r="B48" s="427"/>
      <c r="C48" s="436"/>
      <c r="D48" s="436"/>
      <c r="E48" s="436"/>
      <c r="F48" s="436"/>
      <c r="G48" s="436"/>
      <c r="H48" s="436"/>
      <c r="I48" s="436"/>
      <c r="J48" s="436"/>
      <c r="K48" s="436"/>
      <c r="L48" s="427" t="s">
        <v>366</v>
      </c>
      <c r="M48" s="427"/>
      <c r="N48" s="436"/>
      <c r="O48" s="436"/>
      <c r="P48" s="436"/>
      <c r="Q48" s="436"/>
      <c r="R48" s="436"/>
      <c r="S48" s="436"/>
      <c r="T48" s="436"/>
      <c r="U48" s="436"/>
      <c r="V48" s="436"/>
    </row>
    <row r="49" spans="1:22" ht="13.75" customHeight="1" x14ac:dyDescent="0.35">
      <c r="A49" s="427" t="s">
        <v>367</v>
      </c>
      <c r="B49" s="427"/>
      <c r="C49" s="428"/>
      <c r="D49" s="428"/>
      <c r="E49" s="428"/>
      <c r="F49" s="428"/>
      <c r="G49" s="428"/>
      <c r="H49" s="428"/>
      <c r="I49" s="428"/>
      <c r="J49" s="428"/>
      <c r="K49" s="428"/>
      <c r="L49" s="427" t="s">
        <v>367</v>
      </c>
      <c r="M49" s="427"/>
      <c r="N49" s="428"/>
      <c r="O49" s="428"/>
      <c r="P49" s="428"/>
      <c r="Q49" s="428"/>
      <c r="R49" s="428"/>
      <c r="S49" s="428"/>
      <c r="T49" s="428"/>
      <c r="U49" s="428"/>
      <c r="V49" s="428"/>
    </row>
    <row r="50" spans="1:22" ht="13.75" customHeight="1" x14ac:dyDescent="0.35">
      <c r="A50" s="427" t="s">
        <v>368</v>
      </c>
      <c r="B50" s="427"/>
      <c r="C50" s="428"/>
      <c r="D50" s="428"/>
      <c r="E50" s="428"/>
      <c r="F50" s="428"/>
      <c r="G50" s="428"/>
      <c r="H50" s="428"/>
      <c r="I50" s="428"/>
      <c r="J50" s="428"/>
      <c r="K50" s="428"/>
      <c r="L50" s="427" t="s">
        <v>368</v>
      </c>
      <c r="M50" s="427"/>
      <c r="N50" s="428"/>
      <c r="O50" s="428"/>
      <c r="P50" s="428"/>
      <c r="Q50" s="428"/>
      <c r="R50" s="428"/>
      <c r="S50" s="428"/>
      <c r="T50" s="428"/>
      <c r="U50" s="428"/>
      <c r="V50" s="428"/>
    </row>
    <row r="51" spans="1:22" ht="13.75" customHeight="1" x14ac:dyDescent="0.35">
      <c r="A51" s="427" t="s">
        <v>369</v>
      </c>
      <c r="B51" s="427"/>
      <c r="C51" s="428"/>
      <c r="D51" s="428"/>
      <c r="E51" s="428"/>
      <c r="F51" s="428"/>
      <c r="G51" s="428"/>
      <c r="H51" s="428"/>
      <c r="I51" s="428"/>
      <c r="J51" s="428"/>
      <c r="K51" s="428"/>
      <c r="L51" s="427" t="s">
        <v>369</v>
      </c>
      <c r="M51" s="427"/>
      <c r="N51" s="428"/>
      <c r="O51" s="428"/>
      <c r="P51" s="428"/>
      <c r="Q51" s="428"/>
      <c r="R51" s="428"/>
      <c r="S51" s="428"/>
      <c r="T51" s="428"/>
      <c r="U51" s="428"/>
      <c r="V51" s="428"/>
    </row>
    <row r="52" spans="1:22" ht="269.5" customHeight="1" x14ac:dyDescent="0.35">
      <c r="A52" s="437"/>
      <c r="B52" s="438"/>
      <c r="C52" s="438"/>
      <c r="D52" s="438"/>
      <c r="E52" s="438"/>
      <c r="F52" s="438"/>
      <c r="G52" s="438"/>
      <c r="H52" s="438"/>
      <c r="I52" s="438"/>
      <c r="J52" s="438"/>
      <c r="K52" s="439"/>
      <c r="L52" s="437"/>
      <c r="M52" s="438"/>
      <c r="N52" s="438"/>
      <c r="O52" s="438"/>
      <c r="P52" s="438"/>
      <c r="Q52" s="438"/>
      <c r="R52" s="438"/>
      <c r="S52" s="438"/>
      <c r="T52" s="438"/>
      <c r="U52" s="438"/>
      <c r="V52" s="439"/>
    </row>
    <row r="53" spans="1:22" x14ac:dyDescent="0.35">
      <c r="A53" s="429"/>
      <c r="B53" s="430"/>
      <c r="C53" s="430"/>
      <c r="D53" s="430"/>
      <c r="E53" s="430"/>
      <c r="F53" s="430"/>
      <c r="G53" s="430"/>
      <c r="H53" s="430"/>
      <c r="I53" s="430"/>
      <c r="J53" s="430"/>
      <c r="K53" s="431"/>
      <c r="L53" s="429"/>
      <c r="M53" s="430"/>
      <c r="N53" s="430"/>
      <c r="O53" s="430"/>
      <c r="P53" s="430"/>
      <c r="Q53" s="430"/>
      <c r="R53" s="430"/>
      <c r="S53" s="430"/>
      <c r="T53" s="430"/>
      <c r="U53" s="430"/>
      <c r="V53" s="431"/>
    </row>
    <row r="54" spans="1:22" x14ac:dyDescent="0.35">
      <c r="A54" s="420"/>
      <c r="B54" s="425"/>
      <c r="C54" s="425"/>
      <c r="D54" s="425"/>
      <c r="E54" s="425"/>
      <c r="F54" s="425"/>
      <c r="G54" s="425"/>
      <c r="H54" s="425"/>
      <c r="I54" s="425"/>
      <c r="J54" s="425"/>
      <c r="K54" s="426"/>
      <c r="L54" s="420"/>
      <c r="M54" s="425"/>
      <c r="N54" s="425"/>
      <c r="O54" s="425"/>
      <c r="P54" s="425"/>
      <c r="Q54" s="425"/>
      <c r="R54" s="425"/>
      <c r="S54" s="425"/>
      <c r="T54" s="425"/>
      <c r="U54" s="425"/>
      <c r="V54" s="426"/>
    </row>
    <row r="55" spans="1:22" x14ac:dyDescent="0.35">
      <c r="A55" s="420"/>
      <c r="B55" s="425"/>
      <c r="C55" s="425"/>
      <c r="D55" s="425"/>
      <c r="E55" s="425"/>
      <c r="F55" s="425"/>
      <c r="G55" s="425"/>
      <c r="H55" s="425"/>
      <c r="I55" s="425"/>
      <c r="J55" s="425"/>
      <c r="K55" s="426"/>
      <c r="L55" s="420"/>
      <c r="M55" s="425"/>
      <c r="N55" s="425"/>
      <c r="O55" s="425"/>
      <c r="P55" s="425"/>
      <c r="Q55" s="425"/>
      <c r="R55" s="425"/>
      <c r="S55" s="425"/>
      <c r="T55" s="425"/>
      <c r="U55" s="425"/>
      <c r="V55" s="426"/>
    </row>
    <row r="56" spans="1:22" x14ac:dyDescent="0.35">
      <c r="A56" s="420"/>
      <c r="B56" s="425"/>
      <c r="C56" s="425"/>
      <c r="D56" s="425"/>
      <c r="E56" s="425"/>
      <c r="F56" s="425"/>
      <c r="G56" s="425"/>
      <c r="H56" s="425"/>
      <c r="I56" s="425"/>
      <c r="J56" s="425"/>
      <c r="K56" s="426"/>
      <c r="L56" s="420"/>
      <c r="M56" s="425"/>
      <c r="N56" s="425"/>
      <c r="O56" s="425"/>
      <c r="P56" s="425"/>
      <c r="Q56" s="425"/>
      <c r="R56" s="425"/>
      <c r="S56" s="425"/>
      <c r="T56" s="425"/>
      <c r="U56" s="425"/>
      <c r="V56" s="426"/>
    </row>
    <row r="57" spans="1:22" x14ac:dyDescent="0.35">
      <c r="A57" s="420"/>
      <c r="B57" s="425"/>
      <c r="C57" s="425"/>
      <c r="D57" s="425"/>
      <c r="E57" s="425"/>
      <c r="F57" s="425"/>
      <c r="G57" s="425"/>
      <c r="H57" s="425"/>
      <c r="I57" s="425"/>
      <c r="J57" s="425"/>
      <c r="K57" s="426"/>
      <c r="L57" s="420"/>
      <c r="M57" s="425"/>
      <c r="N57" s="425"/>
      <c r="O57" s="425"/>
      <c r="P57" s="425"/>
      <c r="Q57" s="425"/>
      <c r="R57" s="425"/>
      <c r="S57" s="425"/>
      <c r="T57" s="425"/>
      <c r="U57" s="425"/>
      <c r="V57" s="426"/>
    </row>
    <row r="58" spans="1:22" x14ac:dyDescent="0.35">
      <c r="A58" s="420"/>
      <c r="B58" s="425"/>
      <c r="C58" s="425"/>
      <c r="D58" s="425"/>
      <c r="E58" s="425"/>
      <c r="F58" s="425"/>
      <c r="G58" s="425"/>
      <c r="H58" s="425"/>
      <c r="I58" s="425"/>
      <c r="J58" s="425"/>
      <c r="K58" s="426"/>
      <c r="L58" s="420"/>
      <c r="M58" s="425"/>
      <c r="N58" s="425"/>
      <c r="O58" s="425"/>
      <c r="P58" s="425"/>
      <c r="Q58" s="425"/>
      <c r="R58" s="425"/>
      <c r="S58" s="425"/>
      <c r="T58" s="425"/>
      <c r="U58" s="425"/>
      <c r="V58" s="426"/>
    </row>
    <row r="59" spans="1:22" x14ac:dyDescent="0.35">
      <c r="A59" s="420"/>
      <c r="B59" s="425"/>
      <c r="C59" s="425"/>
      <c r="D59" s="425"/>
      <c r="E59" s="425"/>
      <c r="F59" s="425"/>
      <c r="G59" s="425"/>
      <c r="H59" s="425"/>
      <c r="I59" s="425"/>
      <c r="J59" s="425"/>
      <c r="K59" s="426"/>
      <c r="L59" s="420"/>
      <c r="M59" s="425"/>
      <c r="N59" s="425"/>
      <c r="O59" s="425"/>
      <c r="P59" s="425"/>
      <c r="Q59" s="425"/>
      <c r="R59" s="425"/>
      <c r="S59" s="425"/>
      <c r="T59" s="425"/>
      <c r="U59" s="425"/>
      <c r="V59" s="426"/>
    </row>
    <row r="60" spans="1:22" x14ac:dyDescent="0.35">
      <c r="A60" s="420"/>
      <c r="B60" s="425"/>
      <c r="C60" s="425"/>
      <c r="D60" s="425"/>
      <c r="E60" s="425"/>
      <c r="F60" s="425"/>
      <c r="G60" s="425"/>
      <c r="H60" s="425"/>
      <c r="I60" s="425"/>
      <c r="J60" s="425"/>
      <c r="K60" s="426"/>
      <c r="L60" s="420"/>
      <c r="M60" s="425"/>
      <c r="N60" s="425"/>
      <c r="O60" s="425"/>
      <c r="P60" s="425"/>
      <c r="Q60" s="425"/>
      <c r="R60" s="425"/>
      <c r="S60" s="425"/>
      <c r="T60" s="425"/>
      <c r="U60" s="425"/>
      <c r="V60" s="426"/>
    </row>
    <row r="61" spans="1:22" x14ac:dyDescent="0.35">
      <c r="A61" s="420"/>
      <c r="B61" s="425"/>
      <c r="C61" s="425"/>
      <c r="D61" s="425"/>
      <c r="E61" s="425"/>
      <c r="F61" s="425"/>
      <c r="G61" s="425"/>
      <c r="H61" s="425"/>
      <c r="I61" s="425"/>
      <c r="J61" s="425"/>
      <c r="K61" s="426"/>
      <c r="L61" s="420"/>
      <c r="M61" s="425"/>
      <c r="N61" s="425"/>
      <c r="O61" s="425"/>
      <c r="P61" s="425"/>
      <c r="Q61" s="425"/>
      <c r="R61" s="425"/>
      <c r="S61" s="425"/>
      <c r="T61" s="425"/>
      <c r="U61" s="425"/>
      <c r="V61" s="426"/>
    </row>
    <row r="62" spans="1:22" x14ac:dyDescent="0.35">
      <c r="A62" s="420"/>
      <c r="B62" s="425"/>
      <c r="C62" s="425"/>
      <c r="D62" s="425"/>
      <c r="E62" s="425"/>
      <c r="F62" s="425"/>
      <c r="G62" s="425"/>
      <c r="H62" s="425"/>
      <c r="I62" s="425"/>
      <c r="J62" s="425"/>
      <c r="K62" s="426"/>
      <c r="L62" s="420"/>
      <c r="M62" s="425"/>
      <c r="N62" s="425"/>
      <c r="O62" s="425"/>
      <c r="P62" s="425"/>
      <c r="Q62" s="425"/>
      <c r="R62" s="425"/>
      <c r="S62" s="425"/>
      <c r="T62" s="425"/>
      <c r="U62" s="425"/>
      <c r="V62" s="426"/>
    </row>
    <row r="63" spans="1:22" x14ac:dyDescent="0.35">
      <c r="A63" s="420"/>
      <c r="B63" s="425"/>
      <c r="C63" s="425"/>
      <c r="D63" s="425"/>
      <c r="E63" s="425"/>
      <c r="F63" s="425"/>
      <c r="G63" s="425"/>
      <c r="H63" s="425"/>
      <c r="I63" s="425"/>
      <c r="J63" s="425"/>
      <c r="K63" s="426"/>
      <c r="L63" s="420"/>
      <c r="M63" s="425"/>
      <c r="N63" s="425"/>
      <c r="O63" s="425"/>
      <c r="P63" s="425"/>
      <c r="Q63" s="425"/>
      <c r="R63" s="425"/>
      <c r="S63" s="425"/>
      <c r="T63" s="425"/>
      <c r="U63" s="425"/>
      <c r="V63" s="426"/>
    </row>
    <row r="64" spans="1:22" x14ac:dyDescent="0.35">
      <c r="A64" s="420"/>
      <c r="B64" s="425"/>
      <c r="C64" s="425"/>
      <c r="D64" s="425"/>
      <c r="E64" s="425"/>
      <c r="F64" s="425"/>
      <c r="G64" s="425"/>
      <c r="H64" s="425"/>
      <c r="I64" s="425"/>
      <c r="J64" s="425"/>
      <c r="K64" s="426"/>
      <c r="L64" s="420"/>
      <c r="M64" s="425"/>
      <c r="N64" s="425"/>
      <c r="O64" s="425"/>
      <c r="P64" s="425"/>
      <c r="Q64" s="425"/>
      <c r="R64" s="425"/>
      <c r="S64" s="425"/>
      <c r="T64" s="425"/>
      <c r="U64" s="425"/>
      <c r="V64" s="426"/>
    </row>
    <row r="65" spans="1:22" x14ac:dyDescent="0.35">
      <c r="A65" s="420"/>
      <c r="B65" s="425"/>
      <c r="C65" s="425"/>
      <c r="D65" s="425"/>
      <c r="E65" s="425"/>
      <c r="F65" s="425"/>
      <c r="G65" s="425"/>
      <c r="H65" s="425"/>
      <c r="I65" s="425"/>
      <c r="J65" s="425"/>
      <c r="K65" s="426"/>
      <c r="L65" s="420"/>
      <c r="M65" s="425"/>
      <c r="N65" s="425"/>
      <c r="O65" s="425"/>
      <c r="P65" s="425"/>
      <c r="Q65" s="425"/>
      <c r="R65" s="425"/>
      <c r="S65" s="425"/>
      <c r="T65" s="425"/>
      <c r="U65" s="425"/>
      <c r="V65" s="426"/>
    </row>
    <row r="66" spans="1:22" x14ac:dyDescent="0.35">
      <c r="A66" s="420"/>
      <c r="B66" s="425"/>
      <c r="C66" s="425"/>
      <c r="D66" s="425"/>
      <c r="E66" s="425"/>
      <c r="F66" s="425"/>
      <c r="G66" s="425"/>
      <c r="H66" s="425"/>
      <c r="I66" s="425"/>
      <c r="J66" s="425"/>
      <c r="K66" s="426"/>
      <c r="L66" s="420"/>
      <c r="M66" s="425"/>
      <c r="N66" s="425"/>
      <c r="O66" s="425"/>
      <c r="P66" s="425"/>
      <c r="Q66" s="425"/>
      <c r="R66" s="425"/>
      <c r="S66" s="425"/>
      <c r="T66" s="425"/>
      <c r="U66" s="425"/>
      <c r="V66" s="426"/>
    </row>
    <row r="67" spans="1:22" x14ac:dyDescent="0.35">
      <c r="A67" s="420"/>
      <c r="B67" s="425"/>
      <c r="C67" s="425"/>
      <c r="D67" s="425"/>
      <c r="E67" s="425"/>
      <c r="F67" s="425"/>
      <c r="G67" s="425"/>
      <c r="H67" s="425"/>
      <c r="I67" s="425"/>
      <c r="J67" s="425"/>
      <c r="K67" s="426"/>
      <c r="L67" s="420"/>
      <c r="M67" s="425"/>
      <c r="N67" s="425"/>
      <c r="O67" s="425"/>
      <c r="P67" s="425"/>
      <c r="Q67" s="425"/>
      <c r="R67" s="425"/>
      <c r="S67" s="425"/>
      <c r="T67" s="425"/>
      <c r="U67" s="425"/>
      <c r="V67" s="426"/>
    </row>
    <row r="68" spans="1:22" x14ac:dyDescent="0.35">
      <c r="A68" s="420"/>
      <c r="B68" s="425"/>
      <c r="C68" s="425"/>
      <c r="D68" s="425"/>
      <c r="E68" s="425"/>
      <c r="F68" s="425"/>
      <c r="G68" s="425"/>
      <c r="H68" s="425"/>
      <c r="I68" s="425"/>
      <c r="J68" s="425"/>
      <c r="K68" s="426"/>
      <c r="L68" s="420"/>
      <c r="M68" s="425"/>
      <c r="N68" s="425"/>
      <c r="O68" s="425"/>
      <c r="P68" s="425"/>
      <c r="Q68" s="425"/>
      <c r="R68" s="425"/>
      <c r="S68" s="425"/>
      <c r="T68" s="425"/>
      <c r="U68" s="425"/>
      <c r="V68" s="426"/>
    </row>
    <row r="69" spans="1:22" x14ac:dyDescent="0.35">
      <c r="A69" s="420"/>
      <c r="B69" s="425"/>
      <c r="C69" s="425"/>
      <c r="D69" s="425"/>
      <c r="E69" s="425"/>
      <c r="F69" s="425"/>
      <c r="G69" s="425"/>
      <c r="H69" s="425"/>
      <c r="I69" s="425"/>
      <c r="J69" s="425"/>
      <c r="K69" s="426"/>
      <c r="L69" s="420"/>
      <c r="M69" s="425"/>
      <c r="N69" s="425"/>
      <c r="O69" s="425"/>
      <c r="P69" s="425"/>
      <c r="Q69" s="425"/>
      <c r="R69" s="425"/>
      <c r="S69" s="425"/>
      <c r="T69" s="425"/>
      <c r="U69" s="425"/>
      <c r="V69" s="426"/>
    </row>
    <row r="70" spans="1:22" x14ac:dyDescent="0.35">
      <c r="A70" s="420"/>
      <c r="B70" s="425"/>
      <c r="C70" s="425"/>
      <c r="D70" s="425"/>
      <c r="E70" s="425"/>
      <c r="F70" s="425"/>
      <c r="G70" s="425"/>
      <c r="H70" s="425"/>
      <c r="I70" s="425"/>
      <c r="J70" s="425"/>
      <c r="K70" s="426"/>
      <c r="L70" s="420"/>
      <c r="M70" s="425"/>
      <c r="N70" s="425"/>
      <c r="O70" s="425"/>
      <c r="P70" s="425"/>
      <c r="Q70" s="425"/>
      <c r="R70" s="425"/>
      <c r="S70" s="425"/>
      <c r="T70" s="425"/>
      <c r="U70" s="425"/>
      <c r="V70" s="426"/>
    </row>
    <row r="71" spans="1:22" x14ac:dyDescent="0.35">
      <c r="A71" s="420"/>
      <c r="B71" s="425"/>
      <c r="C71" s="425"/>
      <c r="D71" s="425"/>
      <c r="E71" s="425"/>
      <c r="F71" s="425"/>
      <c r="G71" s="425"/>
      <c r="H71" s="425"/>
      <c r="I71" s="425"/>
      <c r="J71" s="425"/>
      <c r="K71" s="426"/>
      <c r="L71" s="420"/>
      <c r="M71" s="425"/>
      <c r="N71" s="425"/>
      <c r="O71" s="425"/>
      <c r="P71" s="425"/>
      <c r="Q71" s="425"/>
      <c r="R71" s="425"/>
      <c r="S71" s="425"/>
      <c r="T71" s="425"/>
      <c r="U71" s="425"/>
      <c r="V71" s="426"/>
    </row>
    <row r="72" spans="1:22" x14ac:dyDescent="0.35">
      <c r="A72" s="420"/>
      <c r="B72" s="425"/>
      <c r="C72" s="425"/>
      <c r="D72" s="425"/>
      <c r="E72" s="425"/>
      <c r="F72" s="425"/>
      <c r="G72" s="425"/>
      <c r="H72" s="425"/>
      <c r="I72" s="425"/>
      <c r="J72" s="425"/>
      <c r="K72" s="426"/>
      <c r="L72" s="420"/>
      <c r="M72" s="425"/>
      <c r="N72" s="425"/>
      <c r="O72" s="425"/>
      <c r="P72" s="425"/>
      <c r="Q72" s="425"/>
      <c r="R72" s="425"/>
      <c r="S72" s="425"/>
      <c r="T72" s="425"/>
      <c r="U72" s="425"/>
      <c r="V72" s="426"/>
    </row>
    <row r="73" spans="1:22" x14ac:dyDescent="0.35">
      <c r="A73" s="420"/>
      <c r="B73" s="425"/>
      <c r="C73" s="425"/>
      <c r="D73" s="425"/>
      <c r="E73" s="425"/>
      <c r="F73" s="425"/>
      <c r="G73" s="425"/>
      <c r="H73" s="425"/>
      <c r="I73" s="425"/>
      <c r="J73" s="425"/>
      <c r="K73" s="426"/>
      <c r="L73" s="420"/>
      <c r="M73" s="425"/>
      <c r="N73" s="425"/>
      <c r="O73" s="425"/>
      <c r="P73" s="425"/>
      <c r="Q73" s="425"/>
      <c r="R73" s="425"/>
      <c r="S73" s="425"/>
      <c r="T73" s="425"/>
      <c r="U73" s="425"/>
      <c r="V73" s="426"/>
    </row>
    <row r="74" spans="1:22" x14ac:dyDescent="0.35">
      <c r="A74" s="420"/>
      <c r="B74" s="423"/>
      <c r="C74" s="423"/>
      <c r="D74" s="423"/>
      <c r="E74" s="423"/>
      <c r="F74" s="423"/>
      <c r="G74" s="423"/>
      <c r="H74" s="423"/>
      <c r="I74" s="423"/>
      <c r="J74" s="423"/>
      <c r="K74" s="424"/>
      <c r="L74" s="420"/>
      <c r="M74" s="423"/>
      <c r="N74" s="423"/>
      <c r="O74" s="423"/>
      <c r="P74" s="423"/>
      <c r="Q74" s="423"/>
      <c r="R74" s="423"/>
      <c r="S74" s="423"/>
      <c r="T74" s="423"/>
      <c r="U74" s="423"/>
      <c r="V74" s="424"/>
    </row>
    <row r="75" spans="1:22" x14ac:dyDescent="0.35">
      <c r="A75" s="420"/>
      <c r="B75" s="423"/>
      <c r="C75" s="423"/>
      <c r="D75" s="423"/>
      <c r="E75" s="423"/>
      <c r="F75" s="423"/>
      <c r="G75" s="423"/>
      <c r="H75" s="423"/>
      <c r="I75" s="423"/>
      <c r="J75" s="423"/>
      <c r="K75" s="424"/>
      <c r="L75" s="420"/>
      <c r="M75" s="423"/>
      <c r="N75" s="423"/>
      <c r="O75" s="423"/>
      <c r="P75" s="423"/>
      <c r="Q75" s="423"/>
      <c r="R75" s="423"/>
      <c r="S75" s="423"/>
      <c r="T75" s="423"/>
      <c r="U75" s="423"/>
      <c r="V75" s="424"/>
    </row>
    <row r="76" spans="1:22" x14ac:dyDescent="0.35">
      <c r="A76" s="420"/>
      <c r="B76" s="423"/>
      <c r="C76" s="423"/>
      <c r="D76" s="423"/>
      <c r="E76" s="423"/>
      <c r="F76" s="423"/>
      <c r="G76" s="423"/>
      <c r="H76" s="423"/>
      <c r="I76" s="423"/>
      <c r="J76" s="423"/>
      <c r="K76" s="424"/>
      <c r="L76" s="420"/>
      <c r="M76" s="423"/>
      <c r="N76" s="423"/>
      <c r="O76" s="423"/>
      <c r="P76" s="423"/>
      <c r="Q76" s="423"/>
      <c r="R76" s="423"/>
      <c r="S76" s="423"/>
      <c r="T76" s="423"/>
      <c r="U76" s="423"/>
      <c r="V76" s="424"/>
    </row>
    <row r="77" spans="1:22" x14ac:dyDescent="0.35">
      <c r="A77" s="420"/>
      <c r="B77" s="423"/>
      <c r="C77" s="423"/>
      <c r="D77" s="423"/>
      <c r="E77" s="423"/>
      <c r="F77" s="423"/>
      <c r="G77" s="423"/>
      <c r="H77" s="423"/>
      <c r="I77" s="423"/>
      <c r="J77" s="423"/>
      <c r="K77" s="424"/>
      <c r="L77" s="420"/>
      <c r="M77" s="423"/>
      <c r="N77" s="423"/>
      <c r="O77" s="423"/>
      <c r="P77" s="423"/>
      <c r="Q77" s="423"/>
      <c r="R77" s="423"/>
      <c r="S77" s="423"/>
      <c r="T77" s="423"/>
      <c r="U77" s="423"/>
      <c r="V77" s="424"/>
    </row>
    <row r="78" spans="1:22" x14ac:dyDescent="0.35">
      <c r="A78" s="420"/>
      <c r="B78" s="423"/>
      <c r="C78" s="423"/>
      <c r="D78" s="423"/>
      <c r="E78" s="423"/>
      <c r="F78" s="423"/>
      <c r="G78" s="423"/>
      <c r="H78" s="423"/>
      <c r="I78" s="423"/>
      <c r="J78" s="423"/>
      <c r="K78" s="424"/>
      <c r="L78" s="420"/>
      <c r="M78" s="423"/>
      <c r="N78" s="423"/>
      <c r="O78" s="423"/>
      <c r="P78" s="423"/>
      <c r="Q78" s="423"/>
      <c r="R78" s="423"/>
      <c r="S78" s="423"/>
      <c r="T78" s="423"/>
      <c r="U78" s="423"/>
      <c r="V78" s="424"/>
    </row>
    <row r="79" spans="1:22" x14ac:dyDescent="0.35">
      <c r="A79" s="420"/>
      <c r="B79" s="423"/>
      <c r="C79" s="423"/>
      <c r="D79" s="423"/>
      <c r="E79" s="423"/>
      <c r="F79" s="423"/>
      <c r="G79" s="423"/>
      <c r="H79" s="423"/>
      <c r="I79" s="423"/>
      <c r="J79" s="423"/>
      <c r="K79" s="424"/>
      <c r="L79" s="420"/>
      <c r="M79" s="423"/>
      <c r="N79" s="423"/>
      <c r="O79" s="423"/>
      <c r="P79" s="423"/>
      <c r="Q79" s="423"/>
      <c r="R79" s="423"/>
      <c r="S79" s="423"/>
      <c r="T79" s="423"/>
      <c r="U79" s="423"/>
      <c r="V79" s="424"/>
    </row>
    <row r="80" spans="1:22" x14ac:dyDescent="0.35">
      <c r="A80" s="420"/>
      <c r="B80" s="423"/>
      <c r="C80" s="423"/>
      <c r="D80" s="423"/>
      <c r="E80" s="423"/>
      <c r="F80" s="423"/>
      <c r="G80" s="423"/>
      <c r="H80" s="423"/>
      <c r="I80" s="423"/>
      <c r="J80" s="423"/>
      <c r="K80" s="424"/>
      <c r="L80" s="420"/>
      <c r="M80" s="423"/>
      <c r="N80" s="423"/>
      <c r="O80" s="423"/>
      <c r="P80" s="423"/>
      <c r="Q80" s="423"/>
      <c r="R80" s="423"/>
      <c r="S80" s="423"/>
      <c r="T80" s="423"/>
      <c r="U80" s="423"/>
      <c r="V80" s="424"/>
    </row>
    <row r="81" spans="1:22" x14ac:dyDescent="0.35">
      <c r="A81" s="420"/>
      <c r="B81" s="423"/>
      <c r="C81" s="423"/>
      <c r="D81" s="423"/>
      <c r="E81" s="423"/>
      <c r="F81" s="423"/>
      <c r="G81" s="423"/>
      <c r="H81" s="423"/>
      <c r="I81" s="423"/>
      <c r="J81" s="423"/>
      <c r="K81" s="424"/>
      <c r="L81" s="420"/>
      <c r="M81" s="423"/>
      <c r="N81" s="423"/>
      <c r="O81" s="423"/>
      <c r="P81" s="423"/>
      <c r="Q81" s="423"/>
      <c r="R81" s="423"/>
      <c r="S81" s="423"/>
      <c r="T81" s="423"/>
      <c r="U81" s="423"/>
      <c r="V81" s="424"/>
    </row>
    <row r="82" spans="1:22" x14ac:dyDescent="0.35">
      <c r="A82" s="420"/>
      <c r="B82" s="423"/>
      <c r="C82" s="423"/>
      <c r="D82" s="423"/>
      <c r="E82" s="423"/>
      <c r="F82" s="423"/>
      <c r="G82" s="423"/>
      <c r="H82" s="423"/>
      <c r="I82" s="423"/>
      <c r="J82" s="423"/>
      <c r="K82" s="424"/>
      <c r="L82" s="420"/>
      <c r="M82" s="423"/>
      <c r="N82" s="423"/>
      <c r="O82" s="423"/>
      <c r="P82" s="423"/>
      <c r="Q82" s="423"/>
      <c r="R82" s="423"/>
      <c r="S82" s="423"/>
      <c r="T82" s="423"/>
      <c r="U82" s="423"/>
      <c r="V82" s="424"/>
    </row>
    <row r="83" spans="1:22" x14ac:dyDescent="0.35">
      <c r="A83" s="425"/>
      <c r="B83" s="423"/>
      <c r="C83" s="423"/>
      <c r="D83" s="423"/>
      <c r="E83" s="423"/>
      <c r="F83" s="423"/>
      <c r="G83" s="423"/>
      <c r="H83" s="423"/>
      <c r="I83" s="423"/>
      <c r="J83" s="423"/>
      <c r="K83" s="423"/>
      <c r="L83" s="425"/>
      <c r="M83" s="423"/>
      <c r="N83" s="423"/>
      <c r="O83" s="423"/>
      <c r="P83" s="423"/>
      <c r="Q83" s="423"/>
      <c r="R83" s="423"/>
      <c r="S83" s="423"/>
      <c r="T83" s="423"/>
      <c r="U83" s="423"/>
      <c r="V83" s="423"/>
    </row>
    <row r="84" spans="1:22" x14ac:dyDescent="0.35">
      <c r="A84" s="425"/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5"/>
      <c r="M84" s="423"/>
      <c r="N84" s="423"/>
      <c r="O84" s="423"/>
      <c r="P84" s="423"/>
      <c r="Q84" s="423"/>
      <c r="R84" s="423"/>
      <c r="S84" s="423"/>
      <c r="T84" s="423"/>
      <c r="U84" s="423"/>
      <c r="V84" s="423"/>
    </row>
    <row r="85" spans="1:22" x14ac:dyDescent="0.35">
      <c r="A85" s="425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5"/>
      <c r="M85" s="423"/>
      <c r="N85" s="423"/>
      <c r="O85" s="423"/>
      <c r="P85" s="423"/>
      <c r="Q85" s="423"/>
      <c r="R85" s="423"/>
      <c r="S85" s="423"/>
      <c r="T85" s="423"/>
      <c r="U85" s="423"/>
      <c r="V85" s="423"/>
    </row>
    <row r="86" spans="1:22" x14ac:dyDescent="0.35">
      <c r="A86" s="425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5"/>
      <c r="M86" s="423"/>
      <c r="N86" s="423"/>
      <c r="O86" s="423"/>
      <c r="P86" s="423"/>
      <c r="Q86" s="423"/>
      <c r="R86" s="423"/>
      <c r="S86" s="423"/>
      <c r="T86" s="423"/>
      <c r="U86" s="423"/>
      <c r="V86" s="423"/>
    </row>
    <row r="87" spans="1:22" x14ac:dyDescent="0.35">
      <c r="A87" s="425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5"/>
      <c r="M87" s="423"/>
      <c r="N87" s="423"/>
      <c r="O87" s="423"/>
      <c r="P87" s="423"/>
      <c r="Q87" s="423"/>
      <c r="R87" s="423"/>
      <c r="S87" s="423"/>
      <c r="T87" s="423"/>
      <c r="U87" s="423"/>
      <c r="V87" s="423"/>
    </row>
    <row r="88" spans="1:22" x14ac:dyDescent="0.35">
      <c r="A88" s="425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5"/>
      <c r="M88" s="423"/>
      <c r="N88" s="423"/>
      <c r="O88" s="423"/>
      <c r="P88" s="423"/>
      <c r="Q88" s="423"/>
      <c r="R88" s="423"/>
      <c r="S88" s="423"/>
      <c r="T88" s="423"/>
      <c r="U88" s="423"/>
      <c r="V88" s="423"/>
    </row>
    <row r="89" spans="1:22" x14ac:dyDescent="0.35">
      <c r="A89" s="425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5"/>
      <c r="M89" s="423"/>
      <c r="N89" s="423"/>
      <c r="O89" s="423"/>
      <c r="P89" s="423"/>
      <c r="Q89" s="423"/>
      <c r="R89" s="423"/>
      <c r="S89" s="423"/>
      <c r="T89" s="423"/>
      <c r="U89" s="423"/>
      <c r="V89" s="423"/>
    </row>
    <row r="90" spans="1:22" x14ac:dyDescent="0.35">
      <c r="A90" s="425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5"/>
      <c r="M90" s="423"/>
      <c r="N90" s="423"/>
      <c r="O90" s="423"/>
      <c r="P90" s="423"/>
      <c r="Q90" s="423"/>
      <c r="R90" s="423"/>
      <c r="S90" s="423"/>
      <c r="T90" s="423"/>
      <c r="U90" s="423"/>
      <c r="V90" s="423"/>
    </row>
    <row r="91" spans="1:22" x14ac:dyDescent="0.35">
      <c r="A91" s="425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5"/>
      <c r="M91" s="423"/>
      <c r="N91" s="423"/>
      <c r="O91" s="423"/>
      <c r="P91" s="423"/>
      <c r="Q91" s="423"/>
      <c r="R91" s="423"/>
      <c r="S91" s="423"/>
      <c r="T91" s="423"/>
      <c r="U91" s="423"/>
      <c r="V91" s="423"/>
    </row>
    <row r="92" spans="1:22" x14ac:dyDescent="0.35">
      <c r="A92" s="425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5"/>
      <c r="M92" s="423"/>
      <c r="N92" s="423"/>
      <c r="O92" s="423"/>
      <c r="P92" s="423"/>
      <c r="Q92" s="423"/>
      <c r="R92" s="423"/>
      <c r="S92" s="423"/>
      <c r="T92" s="423"/>
      <c r="U92" s="423"/>
      <c r="V92" s="423"/>
    </row>
    <row r="93" spans="1:22" x14ac:dyDescent="0.35">
      <c r="A93" s="425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5"/>
      <c r="M93" s="423"/>
      <c r="N93" s="423"/>
      <c r="O93" s="423"/>
      <c r="P93" s="423"/>
      <c r="Q93" s="423"/>
      <c r="R93" s="423"/>
      <c r="S93" s="423"/>
      <c r="T93" s="423"/>
      <c r="U93" s="423"/>
      <c r="V93" s="423"/>
    </row>
    <row r="94" spans="1:22" x14ac:dyDescent="0.35">
      <c r="A94" s="425"/>
      <c r="B94" s="421"/>
      <c r="C94" s="421"/>
      <c r="D94" s="421"/>
      <c r="E94" s="421"/>
      <c r="F94" s="421"/>
      <c r="G94" s="421"/>
      <c r="H94" s="421"/>
      <c r="I94" s="421"/>
      <c r="J94" s="421"/>
      <c r="K94" s="421"/>
      <c r="L94" s="425"/>
      <c r="M94" s="421"/>
      <c r="N94" s="421"/>
      <c r="O94" s="421"/>
      <c r="P94" s="421"/>
      <c r="Q94" s="421"/>
      <c r="R94" s="421"/>
      <c r="S94" s="421"/>
      <c r="T94" s="421"/>
      <c r="U94" s="421"/>
      <c r="V94" s="421"/>
    </row>
    <row r="95" spans="1:22" x14ac:dyDescent="0.35">
      <c r="A95" s="425"/>
      <c r="B95" s="421"/>
      <c r="C95" s="421"/>
      <c r="D95" s="421"/>
      <c r="E95" s="421"/>
      <c r="F95" s="421"/>
      <c r="G95" s="421"/>
      <c r="H95" s="421"/>
      <c r="I95" s="421"/>
      <c r="J95" s="421"/>
      <c r="K95" s="421"/>
      <c r="L95" s="425"/>
      <c r="M95" s="421"/>
      <c r="N95" s="421"/>
      <c r="O95" s="421"/>
      <c r="P95" s="421"/>
      <c r="Q95" s="421"/>
      <c r="R95" s="421"/>
      <c r="S95" s="421"/>
      <c r="T95" s="421"/>
      <c r="U95" s="421"/>
      <c r="V95" s="421"/>
    </row>
    <row r="96" spans="1:22" x14ac:dyDescent="0.35">
      <c r="A96" s="425"/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5"/>
      <c r="M96" s="421"/>
      <c r="N96" s="421"/>
      <c r="O96" s="421"/>
      <c r="P96" s="421"/>
      <c r="Q96" s="421"/>
      <c r="R96" s="421"/>
      <c r="S96" s="421"/>
      <c r="T96" s="421"/>
      <c r="U96" s="421"/>
      <c r="V96" s="421"/>
    </row>
    <row r="97" spans="1:22" x14ac:dyDescent="0.35">
      <c r="A97" s="425"/>
      <c r="B97" s="421"/>
      <c r="C97" s="421"/>
      <c r="D97" s="421"/>
      <c r="E97" s="421"/>
      <c r="F97" s="421"/>
      <c r="G97" s="421"/>
      <c r="H97" s="421"/>
      <c r="I97" s="421"/>
      <c r="J97" s="421"/>
      <c r="K97" s="421"/>
      <c r="L97" s="425"/>
      <c r="M97" s="421"/>
      <c r="N97" s="421"/>
      <c r="O97" s="421"/>
      <c r="P97" s="421"/>
      <c r="Q97" s="421"/>
      <c r="R97" s="421"/>
      <c r="S97" s="421"/>
      <c r="T97" s="421"/>
      <c r="U97" s="421"/>
      <c r="V97" s="421"/>
    </row>
    <row r="98" spans="1:22" ht="18.5" x14ac:dyDescent="0.35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</row>
    <row r="99" spans="1:22" ht="18.5" x14ac:dyDescent="0.35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</row>
    <row r="100" spans="1:22" ht="18.5" x14ac:dyDescent="0.35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</row>
    <row r="101" spans="1:22" ht="18.5" x14ac:dyDescent="0.35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</row>
    <row r="102" spans="1:22" ht="18.5" x14ac:dyDescent="0.35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</row>
    <row r="103" spans="1:22" ht="18.5" x14ac:dyDescent="0.35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</row>
    <row r="104" spans="1:22" ht="18.5" x14ac:dyDescent="0.35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</row>
    <row r="105" spans="1:22" ht="18.5" x14ac:dyDescent="0.35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</row>
    <row r="106" spans="1:22" ht="18.5" x14ac:dyDescent="0.35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</row>
    <row r="107" spans="1:22" ht="18.5" x14ac:dyDescent="0.35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</row>
    <row r="108" spans="1:22" ht="18.5" x14ac:dyDescent="0.35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</row>
    <row r="109" spans="1:22" ht="18.5" x14ac:dyDescent="0.35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</row>
    <row r="110" spans="1:22" x14ac:dyDescent="0.35">
      <c r="A110" s="425"/>
      <c r="B110" s="421"/>
      <c r="C110" s="421"/>
      <c r="D110" s="421"/>
      <c r="E110" s="421"/>
      <c r="F110" s="421"/>
      <c r="G110" s="421"/>
      <c r="H110" s="421"/>
      <c r="I110" s="421"/>
      <c r="J110" s="421"/>
      <c r="K110" s="421"/>
      <c r="L110" s="425"/>
      <c r="M110" s="421"/>
      <c r="N110" s="421"/>
      <c r="O110" s="421"/>
      <c r="P110" s="421"/>
      <c r="Q110" s="421"/>
      <c r="R110" s="421"/>
      <c r="S110" s="421"/>
      <c r="T110" s="421"/>
      <c r="U110" s="421"/>
      <c r="V110" s="421"/>
    </row>
    <row r="111" spans="1:22" x14ac:dyDescent="0.35">
      <c r="A111" s="425"/>
      <c r="B111" s="421"/>
      <c r="C111" s="421"/>
      <c r="D111" s="421"/>
      <c r="E111" s="421"/>
      <c r="F111" s="421"/>
      <c r="G111" s="421"/>
      <c r="H111" s="421"/>
      <c r="I111" s="421"/>
      <c r="J111" s="421"/>
      <c r="K111" s="421"/>
      <c r="L111" s="425"/>
      <c r="M111" s="421"/>
      <c r="N111" s="421"/>
      <c r="O111" s="421"/>
      <c r="P111" s="421"/>
      <c r="Q111" s="421"/>
      <c r="R111" s="421"/>
      <c r="S111" s="421"/>
      <c r="T111" s="421"/>
      <c r="U111" s="421"/>
      <c r="V111" s="421"/>
    </row>
    <row r="112" spans="1:22" ht="18.5" x14ac:dyDescent="0.35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</row>
    <row r="113" spans="1:22" ht="18.5" x14ac:dyDescent="0.35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</row>
    <row r="114" spans="1:22" ht="18.5" x14ac:dyDescent="0.35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</row>
    <row r="115" spans="1:22" ht="18.5" x14ac:dyDescent="0.35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</row>
    <row r="116" spans="1:22" ht="18.5" x14ac:dyDescent="0.35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</row>
    <row r="117" spans="1:22" ht="18.5" x14ac:dyDescent="0.35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</row>
    <row r="118" spans="1:22" ht="18.5" x14ac:dyDescent="0.35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</row>
    <row r="119" spans="1:22" ht="18.5" x14ac:dyDescent="0.35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</row>
    <row r="120" spans="1:22" ht="18.5" x14ac:dyDescent="0.35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</row>
    <row r="121" spans="1:22" ht="18.5" x14ac:dyDescent="0.35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</row>
    <row r="122" spans="1:22" ht="18.5" x14ac:dyDescent="0.35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</row>
    <row r="123" spans="1:22" ht="18.5" x14ac:dyDescent="0.35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</row>
    <row r="124" spans="1:22" ht="18.5" x14ac:dyDescent="0.35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</row>
    <row r="125" spans="1:22" ht="18.5" x14ac:dyDescent="0.35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</row>
    <row r="126" spans="1:22" ht="18.5" x14ac:dyDescent="0.35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</row>
    <row r="127" spans="1:22" ht="18.5" x14ac:dyDescent="0.35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</row>
    <row r="128" spans="1:22" ht="18.5" x14ac:dyDescent="0.35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</row>
    <row r="129" spans="1:22" ht="18.5" x14ac:dyDescent="0.35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</row>
    <row r="130" spans="1:22" ht="18.5" x14ac:dyDescent="0.35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</row>
    <row r="131" spans="1:22" ht="18.5" x14ac:dyDescent="0.35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</row>
    <row r="132" spans="1:22" ht="18.5" x14ac:dyDescent="0.35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</row>
    <row r="133" spans="1:22" ht="18.5" x14ac:dyDescent="0.35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</row>
    <row r="134" spans="1:22" ht="18.5" x14ac:dyDescent="0.35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</row>
    <row r="135" spans="1:22" ht="18.5" x14ac:dyDescent="0.35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</row>
    <row r="136" spans="1:22" ht="18.5" x14ac:dyDescent="0.35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</row>
    <row r="137" spans="1:22" ht="18.5" x14ac:dyDescent="0.35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</row>
    <row r="138" spans="1:22" ht="18.5" x14ac:dyDescent="0.35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</row>
    <row r="139" spans="1:22" ht="18.5" x14ac:dyDescent="0.35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</row>
    <row r="140" spans="1:22" ht="18.5" x14ac:dyDescent="0.35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</row>
    <row r="141" spans="1:22" ht="18.5" x14ac:dyDescent="0.35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</row>
    <row r="142" spans="1:22" ht="18.5" x14ac:dyDescent="0.35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</row>
    <row r="143" spans="1:22" ht="18.5" x14ac:dyDescent="0.35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</row>
    <row r="144" spans="1:22" ht="18.5" x14ac:dyDescent="0.35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</row>
    <row r="145" spans="1:22" ht="18.5" x14ac:dyDescent="0.35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</row>
    <row r="146" spans="1:22" ht="18.5" x14ac:dyDescent="0.35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</row>
    <row r="147" spans="1:22" ht="18.5" x14ac:dyDescent="0.35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</row>
    <row r="148" spans="1:22" ht="18.5" x14ac:dyDescent="0.35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</row>
    <row r="149" spans="1:22" ht="18.5" x14ac:dyDescent="0.35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</row>
    <row r="150" spans="1:22" ht="18.5" x14ac:dyDescent="0.35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</row>
    <row r="151" spans="1:22" ht="18.5" x14ac:dyDescent="0.35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</row>
    <row r="152" spans="1:22" ht="18.5" x14ac:dyDescent="0.35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</row>
    <row r="153" spans="1:22" ht="18.5" x14ac:dyDescent="0.35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</row>
    <row r="154" spans="1:22" ht="18.5" x14ac:dyDescent="0.35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</row>
    <row r="155" spans="1:22" ht="18.5" x14ac:dyDescent="0.35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</row>
    <row r="156" spans="1:22" ht="18.5" x14ac:dyDescent="0.35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</row>
    <row r="157" spans="1:22" ht="18.5" x14ac:dyDescent="0.35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</row>
    <row r="158" spans="1:22" ht="18.5" x14ac:dyDescent="0.35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</row>
    <row r="159" spans="1:22" ht="18.5" x14ac:dyDescent="0.35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</row>
    <row r="160" spans="1:22" ht="18.5" x14ac:dyDescent="0.35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</row>
    <row r="161" spans="1:22" ht="18.5" x14ac:dyDescent="0.35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</row>
    <row r="162" spans="1:22" ht="18.5" x14ac:dyDescent="0.35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</row>
    <row r="163" spans="1:22" ht="18.5" x14ac:dyDescent="0.35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</row>
    <row r="164" spans="1:22" ht="18.5" x14ac:dyDescent="0.35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</row>
    <row r="165" spans="1:22" ht="18.5" x14ac:dyDescent="0.35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</row>
    <row r="166" spans="1:22" ht="18.5" x14ac:dyDescent="0.35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</row>
    <row r="167" spans="1:22" ht="18.5" x14ac:dyDescent="0.35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</row>
    <row r="168" spans="1:22" ht="18.5" x14ac:dyDescent="0.35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</row>
    <row r="169" spans="1:22" ht="18.5" x14ac:dyDescent="0.35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</row>
    <row r="170" spans="1:22" ht="18.5" x14ac:dyDescent="0.35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E57A58-7FAD-4C59-A77A-2116570B6C3B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topLeftCell="A21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06"/>
      <c r="B1" s="307"/>
      <c r="C1" s="302" t="s">
        <v>370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</row>
    <row r="2" spans="1:24" ht="14.5" customHeight="1" x14ac:dyDescent="0.25">
      <c r="A2" s="308"/>
      <c r="B2" s="309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</row>
    <row r="3" spans="1:24" ht="13.75" hidden="1" customHeight="1" x14ac:dyDescent="0.35">
      <c r="A3" s="37" t="s">
        <v>148</v>
      </c>
      <c r="B3" s="300" t="str">
        <f>'DESIGN FRONT SHEET'!B3:C3</f>
        <v>MCLAREN SEASON 3</v>
      </c>
      <c r="C3" s="300"/>
      <c r="D3" s="301"/>
      <c r="E3" s="37" t="s">
        <v>150</v>
      </c>
      <c r="F3" s="300" t="str">
        <f>'DESIGN FRONT SHEET'!E3:E3</f>
        <v>UNAVAILABLE</v>
      </c>
      <c r="G3" s="310"/>
      <c r="H3" s="311"/>
      <c r="I3" s="37" t="s">
        <v>152</v>
      </c>
      <c r="J3" s="501" t="str">
        <f>'DESIGN FRONT SHEET'!G3</f>
        <v>FRAN</v>
      </c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3"/>
    </row>
    <row r="4" spans="1:24" ht="13.75" hidden="1" customHeight="1" x14ac:dyDescent="0.35">
      <c r="A4" s="37" t="s">
        <v>154</v>
      </c>
      <c r="B4" s="300" t="str">
        <f>'DESIGN FRONT SHEET'!B4:C4</f>
        <v>ROVIK</v>
      </c>
      <c r="C4" s="300"/>
      <c r="D4" s="301"/>
      <c r="E4" s="37" t="s">
        <v>156</v>
      </c>
      <c r="F4" s="300" t="str">
        <f>'DESIGN FRONT SHEET'!E4:E4</f>
        <v>VIETNAM</v>
      </c>
      <c r="G4" s="310"/>
      <c r="H4" s="311"/>
      <c r="I4" s="37" t="s">
        <v>158</v>
      </c>
      <c r="J4" s="501" t="str">
        <f>'DESIGN FRONT SHEET'!G4</f>
        <v>CHARLOTTE</v>
      </c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3"/>
    </row>
    <row r="5" spans="1:24" ht="13.75" hidden="1" customHeight="1" x14ac:dyDescent="0.35">
      <c r="A5" s="37" t="s">
        <v>160</v>
      </c>
      <c r="B5" s="300" t="str">
        <f>'DESIGN FRONT SHEET'!B5:C5</f>
        <v>DOUBLE SLEEVE T-SHIRT</v>
      </c>
      <c r="C5" s="300"/>
      <c r="D5" s="301"/>
      <c r="E5" s="37" t="s">
        <v>173</v>
      </c>
      <c r="F5" s="300" t="str">
        <f>'DESIGN FRONT SHEET'!E5:E5</f>
        <v>AIME LEON DORE - FACTORY REF</v>
      </c>
      <c r="G5" s="310"/>
      <c r="H5" s="311"/>
      <c r="I5" s="37" t="s">
        <v>164</v>
      </c>
      <c r="J5" s="504">
        <v>0</v>
      </c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6"/>
    </row>
    <row r="6" spans="1:24" ht="13.75" customHeight="1" x14ac:dyDescent="0.25">
      <c r="A6" s="444" t="s">
        <v>371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</row>
    <row r="7" spans="1:24" ht="12.75" customHeight="1" x14ac:dyDescent="0.35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</row>
    <row r="8" spans="1:24" ht="12.75" customHeight="1" x14ac:dyDescent="0.35">
      <c r="A8" s="241"/>
      <c r="B8" s="241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</row>
    <row r="9" spans="1:24" ht="12.75" customHeight="1" x14ac:dyDescent="0.35">
      <c r="A9" s="241"/>
      <c r="B9" s="24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0" spans="1:24" ht="12.75" customHeight="1" x14ac:dyDescent="0.35">
      <c r="A10" s="241"/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</row>
    <row r="11" spans="1:24" ht="12.75" customHeight="1" x14ac:dyDescent="0.35">
      <c r="A11" s="241"/>
      <c r="B11" s="241"/>
      <c r="C11" s="241"/>
      <c r="D11" s="241"/>
      <c r="E11" s="241"/>
      <c r="F11" s="241"/>
      <c r="G11" s="241"/>
      <c r="H11" s="241"/>
      <c r="I11" s="241"/>
      <c r="J11" s="241"/>
      <c r="K11" s="241"/>
      <c r="L11" s="241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</row>
    <row r="12" spans="1:24" ht="12.75" customHeight="1" x14ac:dyDescent="0.35">
      <c r="A12" s="241"/>
      <c r="B12" s="241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</row>
    <row r="13" spans="1:24" ht="12.75" customHeight="1" x14ac:dyDescent="0.35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</row>
    <row r="14" spans="1:24" ht="12.75" customHeight="1" x14ac:dyDescent="0.35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1:24" ht="12.75" customHeight="1" x14ac:dyDescent="0.35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241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</row>
    <row r="16" spans="1:24" ht="12.75" customHeight="1" x14ac:dyDescent="0.35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</row>
    <row r="17" spans="1:24" ht="12.75" customHeight="1" x14ac:dyDescent="0.35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</row>
    <row r="18" spans="1:24" ht="12.75" customHeight="1" x14ac:dyDescent="0.35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</row>
    <row r="19" spans="1:24" ht="12.75" customHeight="1" x14ac:dyDescent="0.35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</row>
    <row r="20" spans="1:24" ht="12.75" customHeight="1" x14ac:dyDescent="0.35">
      <c r="A20" s="241"/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</row>
    <row r="21" spans="1:24" ht="12.75" customHeight="1" x14ac:dyDescent="0.35">
      <c r="A21" s="241"/>
      <c r="B21" s="241"/>
      <c r="C21" s="241"/>
      <c r="D21" s="241"/>
      <c r="E21" s="241"/>
      <c r="F21" s="241"/>
      <c r="G21" s="241"/>
      <c r="H21" s="241"/>
      <c r="I21" s="241"/>
      <c r="J21" s="241"/>
      <c r="K21" s="241"/>
      <c r="L21" s="241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</row>
    <row r="22" spans="1:24" ht="12.75" customHeight="1" x14ac:dyDescent="0.35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</row>
    <row r="23" spans="1:24" ht="12.75" customHeight="1" x14ac:dyDescent="0.35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</row>
    <row r="24" spans="1:24" ht="12.75" customHeight="1" x14ac:dyDescent="0.35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</row>
    <row r="25" spans="1:24" ht="12.75" customHeight="1" x14ac:dyDescent="0.35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</row>
    <row r="26" spans="1:24" ht="12.75" customHeight="1" x14ac:dyDescent="0.35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</row>
    <row r="27" spans="1:24" ht="12.75" customHeight="1" x14ac:dyDescent="0.35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</row>
    <row r="28" spans="1:24" ht="12.75" customHeight="1" x14ac:dyDescent="0.35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</row>
    <row r="29" spans="1:24" ht="12.75" customHeight="1" x14ac:dyDescent="0.35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241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</row>
    <row r="30" spans="1:24" ht="12.75" customHeight="1" x14ac:dyDescent="0.35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</row>
    <row r="31" spans="1:24" ht="12.75" customHeight="1" x14ac:dyDescent="0.35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</row>
    <row r="32" spans="1:24" ht="12.75" customHeight="1" x14ac:dyDescent="0.35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</row>
    <row r="33" spans="1:24" ht="12.75" customHeight="1" x14ac:dyDescent="0.35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</row>
    <row r="34" spans="1:24" ht="12.75" customHeight="1" x14ac:dyDescent="0.35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</row>
    <row r="35" spans="1:24" ht="12.75" customHeight="1" x14ac:dyDescent="0.35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</row>
    <row r="36" spans="1:24" ht="12.75" customHeight="1" x14ac:dyDescent="0.35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</row>
    <row r="37" spans="1:24" ht="12.75" customHeight="1" x14ac:dyDescent="0.35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</row>
    <row r="38" spans="1:24" ht="12.75" customHeight="1" x14ac:dyDescent="0.35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</row>
    <row r="39" spans="1:24" ht="12.75" customHeight="1" x14ac:dyDescent="0.35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</row>
    <row r="40" spans="1:24" ht="12.75" customHeight="1" x14ac:dyDescent="0.35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</row>
    <row r="41" spans="1:24" ht="12.75" customHeight="1" x14ac:dyDescent="0.35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</row>
    <row r="42" spans="1:24" ht="12.75" customHeight="1" x14ac:dyDescent="0.35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</row>
    <row r="43" spans="1:24" ht="12.75" customHeight="1" x14ac:dyDescent="0.35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</row>
    <row r="44" spans="1:24" ht="12.75" customHeight="1" x14ac:dyDescent="0.35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</row>
    <row r="45" spans="1:24" ht="12.75" customHeight="1" x14ac:dyDescent="0.35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</row>
    <row r="46" spans="1:24" ht="12.75" customHeight="1" x14ac:dyDescent="0.35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</row>
    <row r="47" spans="1:24" ht="12.75" customHeight="1" x14ac:dyDescent="0.35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</row>
    <row r="48" spans="1:24" ht="12.75" customHeight="1" x14ac:dyDescent="0.35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</row>
    <row r="49" spans="1:24" ht="12.75" customHeight="1" x14ac:dyDescent="0.35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</row>
    <row r="50" spans="1:24" ht="12.75" customHeight="1" x14ac:dyDescent="0.35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</row>
    <row r="51" spans="1:24" ht="12.75" customHeight="1" x14ac:dyDescent="0.35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</row>
    <row r="52" spans="1:24" ht="12.75" customHeight="1" x14ac:dyDescent="0.35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</row>
    <row r="53" spans="1:24" ht="12.75" customHeight="1" x14ac:dyDescent="0.2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</row>
    <row r="54" spans="1:24" ht="12.75" customHeight="1" x14ac:dyDescent="0.2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</row>
    <row r="55" spans="1:24" ht="12.75" customHeight="1" x14ac:dyDescent="0.2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</row>
    <row r="56" spans="1:24" ht="12.75" customHeight="1" x14ac:dyDescent="0.35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9" zoomScale="145" zoomScaleNormal="100" zoomScaleSheetLayoutView="145" workbookViewId="0">
      <selection activeCell="A9" sqref="A9"/>
    </sheetView>
  </sheetViews>
  <sheetFormatPr defaultColWidth="6" defaultRowHeight="12.75" customHeight="1" x14ac:dyDescent="0.25"/>
  <cols>
    <col min="1" max="1" width="13.1796875" style="1" customWidth="1"/>
    <col min="2" max="2" width="10.54296875" style="1" customWidth="1"/>
    <col min="3" max="3" width="11.1796875" style="1" customWidth="1"/>
    <col min="4" max="4" width="10.453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98"/>
      <c r="B1" s="298"/>
      <c r="C1" s="299" t="s">
        <v>147</v>
      </c>
      <c r="D1" s="299"/>
      <c r="E1" s="299"/>
      <c r="F1" s="299"/>
      <c r="G1" s="299"/>
    </row>
    <row r="2" spans="1:12" ht="13.75" customHeight="1" x14ac:dyDescent="0.25">
      <c r="A2" s="298"/>
      <c r="B2" s="298"/>
      <c r="C2" s="299"/>
      <c r="D2" s="299"/>
      <c r="E2" s="299"/>
      <c r="F2" s="299"/>
      <c r="G2" s="299"/>
    </row>
    <row r="3" spans="1:12" ht="13.75" customHeight="1" x14ac:dyDescent="0.25">
      <c r="A3" s="37" t="s">
        <v>148</v>
      </c>
      <c r="B3" s="300" t="s">
        <v>149</v>
      </c>
      <c r="C3" s="301"/>
      <c r="D3" s="37" t="s">
        <v>150</v>
      </c>
      <c r="E3" s="85" t="s">
        <v>151</v>
      </c>
      <c r="F3" s="37" t="s">
        <v>152</v>
      </c>
      <c r="G3" s="86" t="s">
        <v>153</v>
      </c>
    </row>
    <row r="4" spans="1:12" ht="13.75" customHeight="1" x14ac:dyDescent="0.25">
      <c r="A4" s="37" t="s">
        <v>154</v>
      </c>
      <c r="B4" s="300" t="s">
        <v>155</v>
      </c>
      <c r="C4" s="301"/>
      <c r="D4" s="37" t="s">
        <v>156</v>
      </c>
      <c r="E4" s="85" t="s">
        <v>157</v>
      </c>
      <c r="F4" s="37" t="s">
        <v>158</v>
      </c>
      <c r="G4" s="86" t="s">
        <v>159</v>
      </c>
    </row>
    <row r="5" spans="1:12" ht="13.75" customHeight="1" x14ac:dyDescent="0.25">
      <c r="A5" s="37" t="s">
        <v>160</v>
      </c>
      <c r="B5" s="300" t="s">
        <v>161</v>
      </c>
      <c r="C5" s="301"/>
      <c r="D5" s="37" t="s">
        <v>162</v>
      </c>
      <c r="E5" s="85" t="s">
        <v>163</v>
      </c>
      <c r="F5" s="37" t="s">
        <v>164</v>
      </c>
      <c r="G5" s="273">
        <v>45902</v>
      </c>
    </row>
    <row r="6" spans="1:12" ht="13.75" customHeight="1" x14ac:dyDescent="0.25">
      <c r="A6" s="291" t="s">
        <v>165</v>
      </c>
      <c r="B6" s="292"/>
      <c r="C6" s="292"/>
      <c r="D6" s="292"/>
      <c r="E6" s="292"/>
      <c r="F6" s="292"/>
      <c r="G6" s="292"/>
    </row>
    <row r="7" spans="1:12" ht="34" customHeight="1" x14ac:dyDescent="0.25">
      <c r="A7" s="293" t="s">
        <v>166</v>
      </c>
      <c r="B7" s="294"/>
      <c r="C7" s="295" t="s">
        <v>167</v>
      </c>
      <c r="D7" s="295"/>
      <c r="E7" s="295"/>
      <c r="F7" s="295"/>
      <c r="G7" s="296"/>
    </row>
    <row r="8" spans="1:12" ht="13.75" customHeight="1" x14ac:dyDescent="0.25">
      <c r="A8" s="293" t="s">
        <v>168</v>
      </c>
      <c r="B8" s="294"/>
      <c r="C8" s="297" t="s">
        <v>169</v>
      </c>
      <c r="D8" s="297"/>
      <c r="E8" s="297"/>
      <c r="F8" s="297"/>
      <c r="G8" s="297"/>
    </row>
    <row r="9" spans="1:12" ht="12.75" customHeight="1" x14ac:dyDescent="0.25">
      <c r="A9" s="289" t="s">
        <v>170</v>
      </c>
      <c r="B9" s="289"/>
      <c r="C9" s="289"/>
      <c r="D9" s="289"/>
      <c r="E9" s="289"/>
      <c r="F9" s="289"/>
      <c r="G9" s="289"/>
    </row>
    <row r="10" spans="1:12" ht="12.75" customHeight="1" x14ac:dyDescent="0.25">
      <c r="A10" s="290"/>
      <c r="B10" s="290"/>
      <c r="C10" s="290"/>
      <c r="D10" s="290"/>
      <c r="E10" s="290"/>
      <c r="F10" s="290"/>
      <c r="G10" s="290"/>
    </row>
    <row r="11" spans="1:12" ht="12.75" customHeight="1" x14ac:dyDescent="0.25">
      <c r="A11" s="290"/>
      <c r="B11" s="290"/>
      <c r="C11" s="290"/>
      <c r="D11" s="290"/>
      <c r="E11" s="290"/>
      <c r="F11" s="290"/>
      <c r="G11" s="290"/>
    </row>
    <row r="12" spans="1:12" ht="12.75" customHeight="1" x14ac:dyDescent="0.25">
      <c r="A12" s="290"/>
      <c r="B12" s="290"/>
      <c r="C12" s="290"/>
      <c r="D12" s="290"/>
      <c r="E12" s="290"/>
      <c r="F12" s="290"/>
      <c r="G12" s="290"/>
    </row>
    <row r="13" spans="1:12" ht="12.75" customHeight="1" x14ac:dyDescent="0.25">
      <c r="A13" s="290"/>
      <c r="B13" s="290"/>
      <c r="C13" s="290"/>
      <c r="D13" s="290"/>
      <c r="E13" s="290"/>
      <c r="F13" s="290"/>
      <c r="G13" s="290"/>
    </row>
    <row r="14" spans="1:12" ht="12.75" customHeight="1" x14ac:dyDescent="0.25">
      <c r="A14" s="290"/>
      <c r="B14" s="290"/>
      <c r="C14" s="290"/>
      <c r="D14" s="290"/>
      <c r="E14" s="290"/>
      <c r="F14" s="290"/>
      <c r="G14" s="290"/>
    </row>
    <row r="15" spans="1:12" ht="12.75" customHeight="1" x14ac:dyDescent="0.25">
      <c r="A15" s="290"/>
      <c r="B15" s="290"/>
      <c r="C15" s="290"/>
      <c r="D15" s="290"/>
      <c r="E15" s="290"/>
      <c r="F15" s="290"/>
      <c r="G15" s="290"/>
      <c r="L15" s="10"/>
    </row>
    <row r="16" spans="1:12" ht="12.75" customHeight="1" x14ac:dyDescent="0.25">
      <c r="A16" s="290"/>
      <c r="B16" s="290"/>
      <c r="C16" s="290"/>
      <c r="D16" s="290"/>
      <c r="E16" s="290"/>
      <c r="F16" s="290"/>
      <c r="G16" s="290"/>
    </row>
    <row r="17" spans="1:10" ht="12.75" customHeight="1" x14ac:dyDescent="0.25">
      <c r="A17" s="290"/>
      <c r="B17" s="290"/>
      <c r="C17" s="290"/>
      <c r="D17" s="290"/>
      <c r="E17" s="290"/>
      <c r="F17" s="290"/>
      <c r="G17" s="290"/>
    </row>
    <row r="18" spans="1:10" ht="12.75" customHeight="1" x14ac:dyDescent="0.25">
      <c r="A18" s="290"/>
      <c r="B18" s="290"/>
      <c r="C18" s="290"/>
      <c r="D18" s="290"/>
      <c r="E18" s="290"/>
      <c r="F18" s="290"/>
      <c r="G18" s="290"/>
    </row>
    <row r="19" spans="1:10" ht="12.75" customHeight="1" x14ac:dyDescent="0.25">
      <c r="A19" s="290"/>
      <c r="B19" s="290"/>
      <c r="C19" s="290"/>
      <c r="D19" s="290"/>
      <c r="E19" s="290"/>
      <c r="F19" s="290"/>
      <c r="G19" s="290"/>
    </row>
    <row r="20" spans="1:10" ht="12.75" customHeight="1" x14ac:dyDescent="0.25">
      <c r="A20" s="290"/>
      <c r="B20" s="290"/>
      <c r="C20" s="290"/>
      <c r="D20" s="290"/>
      <c r="E20" s="290"/>
      <c r="F20" s="290"/>
      <c r="G20" s="290"/>
    </row>
    <row r="21" spans="1:10" ht="12.75" customHeight="1" x14ac:dyDescent="0.25">
      <c r="A21" s="290"/>
      <c r="B21" s="290"/>
      <c r="C21" s="290"/>
      <c r="D21" s="290"/>
      <c r="E21" s="290"/>
      <c r="F21" s="290"/>
      <c r="G21" s="290"/>
    </row>
    <row r="22" spans="1:10" ht="12.75" customHeight="1" x14ac:dyDescent="0.35">
      <c r="A22" s="290"/>
      <c r="B22" s="290"/>
      <c r="C22" s="290"/>
      <c r="D22" s="290"/>
      <c r="E22" s="290"/>
      <c r="F22" s="290"/>
      <c r="G22" s="290"/>
      <c r="J22"/>
    </row>
    <row r="23" spans="1:10" ht="12.75" customHeight="1" x14ac:dyDescent="0.25">
      <c r="A23" s="290"/>
      <c r="B23" s="290"/>
      <c r="C23" s="290"/>
      <c r="D23" s="290"/>
      <c r="E23" s="290"/>
      <c r="F23" s="290"/>
      <c r="G23" s="290"/>
    </row>
    <row r="24" spans="1:10" ht="12.75" customHeight="1" x14ac:dyDescent="0.25">
      <c r="A24" s="290"/>
      <c r="B24" s="290"/>
      <c r="C24" s="290"/>
      <c r="D24" s="290"/>
      <c r="E24" s="290"/>
      <c r="F24" s="290"/>
      <c r="G24" s="290"/>
    </row>
    <row r="25" spans="1:10" ht="12.75" customHeight="1" x14ac:dyDescent="0.25">
      <c r="A25" s="290"/>
      <c r="B25" s="290"/>
      <c r="C25" s="290"/>
      <c r="D25" s="290"/>
      <c r="E25" s="290"/>
      <c r="F25" s="290"/>
      <c r="G25" s="290"/>
    </row>
    <row r="26" spans="1:10" ht="12.75" customHeight="1" x14ac:dyDescent="0.25">
      <c r="A26" s="290"/>
      <c r="B26" s="290"/>
      <c r="C26" s="290"/>
      <c r="D26" s="290"/>
      <c r="E26" s="290"/>
      <c r="F26" s="290"/>
      <c r="G26" s="290"/>
    </row>
    <row r="27" spans="1:10" ht="12.75" customHeight="1" x14ac:dyDescent="0.25">
      <c r="A27" s="290"/>
      <c r="B27" s="290"/>
      <c r="C27" s="290"/>
      <c r="D27" s="290"/>
      <c r="E27" s="290"/>
      <c r="F27" s="290"/>
      <c r="G27" s="290"/>
    </row>
    <row r="28" spans="1:10" ht="12.75" customHeight="1" x14ac:dyDescent="0.25">
      <c r="A28" s="290"/>
      <c r="B28" s="290"/>
      <c r="C28" s="290"/>
      <c r="D28" s="290"/>
      <c r="E28" s="290"/>
      <c r="F28" s="290"/>
      <c r="G28" s="290"/>
    </row>
    <row r="29" spans="1:10" ht="12.75" customHeight="1" x14ac:dyDescent="0.25">
      <c r="A29" s="290"/>
      <c r="B29" s="290"/>
      <c r="C29" s="290"/>
      <c r="D29" s="290"/>
      <c r="E29" s="290"/>
      <c r="F29" s="290"/>
      <c r="G29" s="290"/>
    </row>
    <row r="30" spans="1:10" ht="12.75" customHeight="1" x14ac:dyDescent="0.25">
      <c r="A30" s="290"/>
      <c r="B30" s="290"/>
      <c r="C30" s="290"/>
      <c r="D30" s="290"/>
      <c r="E30" s="290"/>
      <c r="F30" s="290"/>
      <c r="G30" s="290"/>
    </row>
    <row r="31" spans="1:10" ht="12.75" customHeight="1" x14ac:dyDescent="0.25">
      <c r="A31" s="290"/>
      <c r="B31" s="290"/>
      <c r="C31" s="290"/>
      <c r="D31" s="290"/>
      <c r="E31" s="290"/>
      <c r="F31" s="290"/>
      <c r="G31" s="290"/>
    </row>
    <row r="32" spans="1:10" ht="12.75" customHeight="1" x14ac:dyDescent="0.25">
      <c r="A32" s="290"/>
      <c r="B32" s="290"/>
      <c r="C32" s="290"/>
      <c r="D32" s="290"/>
      <c r="E32" s="290"/>
      <c r="F32" s="290"/>
      <c r="G32" s="290"/>
    </row>
    <row r="33" spans="1:7" ht="12.75" customHeight="1" x14ac:dyDescent="0.25">
      <c r="A33" s="290"/>
      <c r="B33" s="290"/>
      <c r="C33" s="290"/>
      <c r="D33" s="290"/>
      <c r="E33" s="290"/>
      <c r="F33" s="290"/>
      <c r="G33" s="290"/>
    </row>
    <row r="34" spans="1:7" ht="12.75" customHeight="1" x14ac:dyDescent="0.25">
      <c r="A34" s="290"/>
      <c r="B34" s="290"/>
      <c r="C34" s="290"/>
      <c r="D34" s="290"/>
      <c r="E34" s="290"/>
      <c r="F34" s="290"/>
      <c r="G34" s="290"/>
    </row>
    <row r="35" spans="1:7" ht="12.75" customHeight="1" x14ac:dyDescent="0.25">
      <c r="A35" s="290"/>
      <c r="B35" s="290"/>
      <c r="C35" s="290"/>
      <c r="D35" s="290"/>
      <c r="E35" s="290"/>
      <c r="F35" s="290"/>
      <c r="G35" s="290"/>
    </row>
    <row r="36" spans="1:7" ht="12.75" customHeight="1" x14ac:dyDescent="0.25">
      <c r="A36" s="290"/>
      <c r="B36" s="290"/>
      <c r="C36" s="290"/>
      <c r="D36" s="290"/>
      <c r="E36" s="290"/>
      <c r="F36" s="290"/>
      <c r="G36" s="290"/>
    </row>
    <row r="37" spans="1:7" ht="12.75" customHeight="1" x14ac:dyDescent="0.25">
      <c r="A37" s="290"/>
      <c r="B37" s="290"/>
      <c r="C37" s="290"/>
      <c r="D37" s="290"/>
      <c r="E37" s="290"/>
      <c r="F37" s="290"/>
      <c r="G37" s="290"/>
    </row>
    <row r="38" spans="1:7" ht="12.75" customHeight="1" x14ac:dyDescent="0.25">
      <c r="A38" s="290"/>
      <c r="B38" s="290"/>
      <c r="C38" s="290"/>
      <c r="D38" s="290"/>
      <c r="E38" s="290"/>
      <c r="F38" s="290"/>
      <c r="G38" s="290"/>
    </row>
    <row r="39" spans="1:7" ht="12.75" customHeight="1" x14ac:dyDescent="0.25">
      <c r="A39" s="290"/>
      <c r="B39" s="290"/>
      <c r="C39" s="290"/>
      <c r="D39" s="290"/>
      <c r="E39" s="290"/>
      <c r="F39" s="290"/>
      <c r="G39" s="290"/>
    </row>
    <row r="40" spans="1:7" ht="12.75" customHeight="1" x14ac:dyDescent="0.25">
      <c r="A40" s="290"/>
      <c r="B40" s="290"/>
      <c r="C40" s="290"/>
      <c r="D40" s="290"/>
      <c r="E40" s="290"/>
      <c r="F40" s="290"/>
      <c r="G40" s="290"/>
    </row>
    <row r="41" spans="1:7" ht="12.75" customHeight="1" x14ac:dyDescent="0.25">
      <c r="A41" s="290"/>
      <c r="B41" s="290"/>
      <c r="C41" s="290"/>
      <c r="D41" s="290"/>
      <c r="E41" s="290"/>
      <c r="F41" s="290"/>
      <c r="G41" s="290"/>
    </row>
    <row r="42" spans="1:7" ht="12.75" customHeight="1" x14ac:dyDescent="0.25">
      <c r="A42" s="290"/>
      <c r="B42" s="290"/>
      <c r="C42" s="290"/>
      <c r="D42" s="290"/>
      <c r="E42" s="290"/>
      <c r="F42" s="290"/>
      <c r="G42" s="290"/>
    </row>
    <row r="43" spans="1:7" ht="12.75" customHeight="1" x14ac:dyDescent="0.25">
      <c r="A43" s="290"/>
      <c r="B43" s="290"/>
      <c r="C43" s="290"/>
      <c r="D43" s="290"/>
      <c r="E43" s="290"/>
      <c r="F43" s="290"/>
      <c r="G43" s="290"/>
    </row>
    <row r="44" spans="1:7" ht="12.75" customHeight="1" x14ac:dyDescent="0.25">
      <c r="A44" s="290"/>
      <c r="B44" s="290"/>
      <c r="C44" s="290"/>
      <c r="D44" s="290"/>
      <c r="E44" s="290"/>
      <c r="F44" s="290"/>
      <c r="G44" s="290"/>
    </row>
    <row r="45" spans="1:7" ht="12.75" customHeight="1" x14ac:dyDescent="0.25">
      <c r="A45" s="290"/>
      <c r="B45" s="290"/>
      <c r="C45" s="290"/>
      <c r="D45" s="290"/>
      <c r="E45" s="290"/>
      <c r="F45" s="290"/>
      <c r="G45" s="290"/>
    </row>
    <row r="46" spans="1:7" ht="12.75" customHeight="1" x14ac:dyDescent="0.25">
      <c r="A46" s="290"/>
      <c r="B46" s="290"/>
      <c r="C46" s="290"/>
      <c r="D46" s="290"/>
      <c r="E46" s="290"/>
      <c r="F46" s="290"/>
      <c r="G46" s="290"/>
    </row>
    <row r="47" spans="1:7" ht="12.75" customHeight="1" x14ac:dyDescent="0.25">
      <c r="A47" s="290"/>
      <c r="B47" s="290"/>
      <c r="C47" s="290"/>
      <c r="D47" s="290"/>
      <c r="E47" s="290"/>
      <c r="F47" s="290"/>
      <c r="G47" s="290"/>
    </row>
    <row r="48" spans="1:7" ht="12.75" customHeight="1" x14ac:dyDescent="0.25">
      <c r="A48" s="290"/>
      <c r="B48" s="290"/>
      <c r="C48" s="290"/>
      <c r="D48" s="290"/>
      <c r="E48" s="290"/>
      <c r="F48" s="290"/>
      <c r="G48" s="290"/>
    </row>
    <row r="49" spans="1:7" ht="12.75" customHeight="1" x14ac:dyDescent="0.25">
      <c r="A49" s="290"/>
      <c r="B49" s="290"/>
      <c r="C49" s="290"/>
      <c r="D49" s="290"/>
      <c r="E49" s="290"/>
      <c r="F49" s="290"/>
      <c r="G49" s="290"/>
    </row>
    <row r="50" spans="1:7" ht="16.5" customHeight="1" x14ac:dyDescent="0.25">
      <c r="A50" s="290"/>
      <c r="B50" s="290"/>
      <c r="C50" s="290"/>
      <c r="D50" s="290"/>
      <c r="E50" s="290"/>
      <c r="F50" s="290"/>
      <c r="G50" s="290"/>
    </row>
    <row r="51" spans="1:7" ht="12.75" customHeight="1" x14ac:dyDescent="0.25">
      <c r="A51" s="290"/>
      <c r="B51" s="290"/>
      <c r="C51" s="290"/>
      <c r="D51" s="290"/>
      <c r="E51" s="290"/>
      <c r="F51" s="290"/>
      <c r="G51" s="290"/>
    </row>
    <row r="52" spans="1:7" ht="12.75" customHeight="1" x14ac:dyDescent="0.25">
      <c r="A52" s="290"/>
      <c r="B52" s="290"/>
      <c r="C52" s="290"/>
      <c r="D52" s="290"/>
      <c r="E52" s="290"/>
      <c r="F52" s="290"/>
      <c r="G52" s="290"/>
    </row>
    <row r="53" spans="1:7" ht="12.75" customHeight="1" x14ac:dyDescent="0.25">
      <c r="A53" s="290"/>
      <c r="B53" s="290"/>
      <c r="C53" s="290"/>
      <c r="D53" s="290"/>
      <c r="E53" s="290"/>
      <c r="F53" s="290"/>
      <c r="G53" s="290"/>
    </row>
    <row r="54" spans="1:7" ht="12.75" customHeight="1" x14ac:dyDescent="0.25">
      <c r="A54" s="290"/>
      <c r="B54" s="290"/>
      <c r="C54" s="290"/>
      <c r="D54" s="290"/>
      <c r="E54" s="290"/>
      <c r="F54" s="290"/>
      <c r="G54" s="290"/>
    </row>
    <row r="55" spans="1:7" ht="12.75" customHeight="1" x14ac:dyDescent="0.25">
      <c r="A55" s="290"/>
      <c r="B55" s="290"/>
      <c r="C55" s="290"/>
      <c r="D55" s="290"/>
      <c r="E55" s="290"/>
      <c r="F55" s="290"/>
      <c r="G55" s="290"/>
    </row>
    <row r="56" spans="1:7" ht="12.75" customHeight="1" x14ac:dyDescent="0.25">
      <c r="A56" s="290"/>
      <c r="B56" s="290"/>
      <c r="C56" s="290"/>
      <c r="D56" s="290"/>
      <c r="E56" s="290"/>
      <c r="F56" s="290"/>
      <c r="G56" s="290"/>
    </row>
    <row r="57" spans="1:7" ht="12.75" customHeight="1" x14ac:dyDescent="0.25">
      <c r="A57" s="249"/>
      <c r="B57" s="249"/>
      <c r="C57" s="249"/>
      <c r="D57" s="249"/>
      <c r="E57" s="249"/>
      <c r="F57" s="249"/>
      <c r="G57" s="249"/>
    </row>
    <row r="58" spans="1:7" ht="12.75" customHeight="1" x14ac:dyDescent="0.25">
      <c r="A58" s="249"/>
      <c r="B58" s="249"/>
      <c r="C58" s="249"/>
      <c r="D58" s="249"/>
      <c r="E58" s="249"/>
      <c r="F58" s="249"/>
      <c r="G58" s="249"/>
    </row>
    <row r="59" spans="1:7" ht="12.75" customHeight="1" x14ac:dyDescent="0.25">
      <c r="A59" s="249"/>
      <c r="B59" s="249"/>
      <c r="C59" s="249"/>
      <c r="D59" s="249"/>
      <c r="E59" s="249"/>
      <c r="F59" s="249"/>
      <c r="G59" s="249"/>
    </row>
    <row r="60" spans="1:7" ht="12.75" customHeight="1" x14ac:dyDescent="0.25">
      <c r="A60" s="249"/>
      <c r="B60" s="249"/>
      <c r="C60" s="249"/>
      <c r="D60" s="249"/>
      <c r="E60" s="249"/>
      <c r="F60" s="249"/>
      <c r="G60" s="249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8"/>
      <c r="B1" s="298"/>
      <c r="C1" s="302" t="s">
        <v>372</v>
      </c>
      <c r="D1" s="303"/>
      <c r="E1" s="303"/>
      <c r="F1" s="303"/>
      <c r="G1" s="303"/>
      <c r="H1" s="303"/>
      <c r="I1" s="303"/>
      <c r="J1" s="303"/>
      <c r="K1" s="303"/>
    </row>
    <row r="2" spans="1:11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</row>
    <row r="3" spans="1:11" s="1" customFormat="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37" t="s">
        <v>150</v>
      </c>
      <c r="F3" s="432" t="str">
        <f>'DESIGN FRONT SHEET'!E3:E3</f>
        <v>UNAVAILABLE</v>
      </c>
      <c r="G3" s="434"/>
      <c r="H3" s="434"/>
      <c r="I3" s="158" t="s">
        <v>152</v>
      </c>
      <c r="J3" s="434" t="str">
        <f>'DESIGN FRONT SHEET'!G3:G3</f>
        <v>FRAN</v>
      </c>
      <c r="K3" s="434"/>
    </row>
    <row r="4" spans="1:11" s="1" customFormat="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432" t="str">
        <f>'DESIGN FRONT SHEET'!E4:E4</f>
        <v>VIETNAM</v>
      </c>
      <c r="G4" s="434"/>
      <c r="H4" s="434"/>
      <c r="I4" s="158" t="s">
        <v>158</v>
      </c>
      <c r="J4" s="434" t="str">
        <f>'DESIGN FRONT SHEET'!G4</f>
        <v>CHARLOTTE</v>
      </c>
      <c r="K4" s="434"/>
    </row>
    <row r="5" spans="1:11" s="1" customFormat="1" ht="13.75" customHeight="1" x14ac:dyDescent="0.25">
      <c r="A5" s="394" t="s">
        <v>160</v>
      </c>
      <c r="B5" s="394" t="s">
        <v>160</v>
      </c>
      <c r="C5" s="300" t="str">
        <f>'DESIGN FRONT SHEET'!B5</f>
        <v>DOUBLE SLEEVE T-SHIRT</v>
      </c>
      <c r="D5" s="301"/>
      <c r="E5" s="37" t="s">
        <v>173</v>
      </c>
      <c r="F5" s="432" t="str">
        <f>'DESIGN FRONT SHEET'!E5:E5</f>
        <v>AIME LEON DORE - FACTORY REF</v>
      </c>
      <c r="G5" s="434"/>
      <c r="H5" s="434"/>
      <c r="I5" s="158" t="s">
        <v>311</v>
      </c>
      <c r="J5" s="507"/>
      <c r="K5" s="507"/>
    </row>
    <row r="6" spans="1:11" ht="13.75" customHeight="1" x14ac:dyDescent="0.35">
      <c r="A6" s="435" t="s">
        <v>373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</row>
    <row r="7" spans="1:11" ht="13.75" customHeight="1" x14ac:dyDescent="0.35">
      <c r="A7" s="427" t="s">
        <v>313</v>
      </c>
      <c r="B7" s="427"/>
      <c r="C7" s="436"/>
      <c r="D7" s="436"/>
      <c r="E7" s="436"/>
      <c r="F7" s="436"/>
      <c r="G7" s="436"/>
      <c r="H7" s="436"/>
      <c r="I7" s="436"/>
      <c r="J7" s="436"/>
      <c r="K7" s="436"/>
    </row>
    <row r="8" spans="1:11" ht="13.75" customHeight="1" x14ac:dyDescent="0.35">
      <c r="A8" s="427" t="s">
        <v>314</v>
      </c>
      <c r="B8" s="427"/>
      <c r="C8" s="428"/>
      <c r="D8" s="428"/>
      <c r="E8" s="428"/>
      <c r="F8" s="428"/>
      <c r="G8" s="428"/>
      <c r="H8" s="428"/>
      <c r="I8" s="428"/>
      <c r="J8" s="428"/>
      <c r="K8" s="428"/>
    </row>
    <row r="9" spans="1:11" ht="13.75" customHeight="1" x14ac:dyDescent="0.35">
      <c r="A9" s="427" t="s">
        <v>315</v>
      </c>
      <c r="B9" s="427"/>
      <c r="C9" s="428"/>
      <c r="D9" s="428"/>
      <c r="E9" s="428"/>
      <c r="F9" s="428"/>
      <c r="G9" s="428"/>
      <c r="H9" s="428"/>
      <c r="I9" s="428"/>
      <c r="J9" s="428"/>
      <c r="K9" s="428"/>
    </row>
    <row r="10" spans="1:11" ht="13.75" customHeight="1" x14ac:dyDescent="0.35">
      <c r="A10" s="427" t="s">
        <v>317</v>
      </c>
      <c r="B10" s="427"/>
      <c r="C10" s="428"/>
      <c r="D10" s="428"/>
      <c r="E10" s="428"/>
      <c r="F10" s="428"/>
      <c r="G10" s="428"/>
      <c r="H10" s="428"/>
      <c r="I10" s="428"/>
      <c r="J10" s="428"/>
      <c r="K10" s="428"/>
    </row>
    <row r="11" spans="1:11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</row>
    <row r="12" spans="1:11" x14ac:dyDescent="0.35">
      <c r="A12" s="429" t="s">
        <v>374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1"/>
    </row>
    <row r="13" spans="1:11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0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0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0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0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0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0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0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0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0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0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0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0"/>
      <c r="B53" s="421"/>
      <c r="C53" s="421"/>
      <c r="D53" s="421"/>
      <c r="E53" s="421"/>
      <c r="F53" s="421"/>
      <c r="G53" s="421"/>
      <c r="H53" s="421"/>
      <c r="I53" s="421"/>
      <c r="J53" s="421"/>
      <c r="K53" s="422"/>
    </row>
    <row r="54" spans="1:11" x14ac:dyDescent="0.35">
      <c r="A54" s="420"/>
      <c r="B54" s="421"/>
      <c r="C54" s="421"/>
      <c r="D54" s="421"/>
      <c r="E54" s="421"/>
      <c r="F54" s="421"/>
      <c r="G54" s="421"/>
      <c r="H54" s="421"/>
      <c r="I54" s="421"/>
      <c r="J54" s="421"/>
      <c r="K54" s="422"/>
    </row>
    <row r="55" spans="1:11" x14ac:dyDescent="0.35">
      <c r="A55" s="420"/>
      <c r="B55" s="421"/>
      <c r="C55" s="421"/>
      <c r="D55" s="421"/>
      <c r="E55" s="421"/>
      <c r="F55" s="421"/>
      <c r="G55" s="421"/>
      <c r="H55" s="421"/>
      <c r="I55" s="421"/>
      <c r="J55" s="421"/>
      <c r="K55" s="422"/>
    </row>
    <row r="56" spans="1:11" x14ac:dyDescent="0.35">
      <c r="A56" s="420"/>
      <c r="B56" s="421"/>
      <c r="C56" s="421"/>
      <c r="D56" s="421"/>
      <c r="E56" s="421"/>
      <c r="F56" s="421"/>
      <c r="G56" s="421"/>
      <c r="H56" s="421"/>
      <c r="I56" s="421"/>
      <c r="J56" s="421"/>
      <c r="K56" s="422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x14ac:dyDescent="0.35">
      <c r="A69" s="420"/>
      <c r="B69" s="421"/>
      <c r="C69" s="421"/>
      <c r="D69" s="421"/>
      <c r="E69" s="421"/>
      <c r="F69" s="421"/>
      <c r="G69" s="421"/>
      <c r="H69" s="421"/>
      <c r="I69" s="421"/>
      <c r="J69" s="421"/>
      <c r="K69" s="422"/>
    </row>
    <row r="70" spans="1:11" x14ac:dyDescent="0.35">
      <c r="A70" s="420"/>
      <c r="B70" s="421"/>
      <c r="C70" s="421"/>
      <c r="D70" s="421"/>
      <c r="E70" s="421"/>
      <c r="F70" s="421"/>
      <c r="G70" s="421"/>
      <c r="H70" s="421"/>
      <c r="I70" s="421"/>
      <c r="J70" s="421"/>
      <c r="K70" s="422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x14ac:dyDescent="0.35">
      <c r="A138" s="149"/>
      <c r="B138" s="140"/>
      <c r="C138" s="140"/>
      <c r="D138" s="140"/>
      <c r="E138" s="140"/>
      <c r="F138" s="140"/>
      <c r="G138" s="140"/>
      <c r="H138" s="140"/>
      <c r="I138" s="140"/>
      <c r="J138" s="140"/>
      <c r="K138" s="150"/>
    </row>
    <row r="139" spans="1:11" x14ac:dyDescent="0.35">
      <c r="A139" s="149"/>
      <c r="B139" s="140"/>
      <c r="C139" s="140"/>
      <c r="D139" s="140"/>
      <c r="E139" s="140"/>
      <c r="F139" s="140"/>
      <c r="G139" s="140"/>
      <c r="H139" s="140"/>
      <c r="I139" s="140"/>
      <c r="J139" s="140"/>
      <c r="K139" s="150"/>
    </row>
    <row r="140" spans="1:11" x14ac:dyDescent="0.35">
      <c r="A140" s="149"/>
      <c r="B140" s="140"/>
      <c r="C140" s="140"/>
      <c r="D140" s="140"/>
      <c r="E140" s="140"/>
      <c r="F140" s="140"/>
      <c r="G140" s="140"/>
      <c r="H140" s="140"/>
      <c r="I140" s="140"/>
      <c r="J140" s="140"/>
      <c r="K140" s="150"/>
    </row>
    <row r="141" spans="1:11" x14ac:dyDescent="0.35">
      <c r="A141" s="149"/>
      <c r="B141" s="140"/>
      <c r="C141" s="140"/>
      <c r="D141" s="140"/>
      <c r="E141" s="140"/>
      <c r="F141" s="140"/>
      <c r="G141" s="140"/>
      <c r="H141" s="140"/>
      <c r="I141" s="140"/>
      <c r="J141" s="140"/>
      <c r="K141" s="150"/>
    </row>
    <row r="142" spans="1:11" x14ac:dyDescent="0.35">
      <c r="A142" s="149"/>
      <c r="B142" s="140"/>
      <c r="C142" s="140"/>
      <c r="D142" s="140"/>
      <c r="E142" s="140"/>
      <c r="F142" s="140"/>
      <c r="G142" s="140"/>
      <c r="H142" s="140"/>
      <c r="I142" s="140"/>
      <c r="J142" s="140"/>
      <c r="K142" s="150"/>
    </row>
    <row r="143" spans="1:11" x14ac:dyDescent="0.35">
      <c r="A143" s="149"/>
      <c r="B143" s="140"/>
      <c r="C143" s="140"/>
      <c r="D143" s="140"/>
      <c r="E143" s="140"/>
      <c r="F143" s="140"/>
      <c r="G143" s="140"/>
      <c r="H143" s="140"/>
      <c r="I143" s="140"/>
      <c r="J143" s="140"/>
      <c r="K143" s="150"/>
    </row>
    <row r="144" spans="1:11" x14ac:dyDescent="0.35">
      <c r="A144" s="149"/>
      <c r="B144" s="140"/>
      <c r="C144" s="140"/>
      <c r="D144" s="140"/>
      <c r="E144" s="140"/>
      <c r="F144" s="140"/>
      <c r="G144" s="140"/>
      <c r="H144" s="140"/>
      <c r="I144" s="140"/>
      <c r="J144" s="140"/>
      <c r="K144" s="150"/>
    </row>
    <row r="145" spans="1:11" x14ac:dyDescent="0.35">
      <c r="A145" s="149"/>
      <c r="B145" s="140"/>
      <c r="C145" s="140"/>
      <c r="D145" s="140"/>
      <c r="E145" s="140"/>
      <c r="F145" s="140"/>
      <c r="G145" s="140"/>
      <c r="H145" s="140"/>
      <c r="I145" s="140"/>
      <c r="J145" s="140"/>
      <c r="K145" s="150"/>
    </row>
    <row r="146" spans="1:11" x14ac:dyDescent="0.35">
      <c r="A146" s="149"/>
      <c r="B146" s="140"/>
      <c r="C146" s="140"/>
      <c r="D146" s="140"/>
      <c r="E146" s="140"/>
      <c r="F146" s="140"/>
      <c r="G146" s="140"/>
      <c r="H146" s="140"/>
      <c r="I146" s="140"/>
      <c r="J146" s="140"/>
      <c r="K146" s="150"/>
    </row>
    <row r="147" spans="1:11" x14ac:dyDescent="0.35">
      <c r="A147" s="149"/>
      <c r="B147" s="140"/>
      <c r="C147" s="140"/>
      <c r="D147" s="140"/>
      <c r="E147" s="140"/>
      <c r="F147" s="140"/>
      <c r="G147" s="140"/>
      <c r="H147" s="140"/>
      <c r="I147" s="140"/>
      <c r="J147" s="140"/>
      <c r="K147" s="150"/>
    </row>
    <row r="148" spans="1:11" x14ac:dyDescent="0.35">
      <c r="A148" s="149"/>
      <c r="B148" s="140"/>
      <c r="C148" s="140"/>
      <c r="D148" s="140"/>
      <c r="E148" s="140"/>
      <c r="F148" s="140"/>
      <c r="G148" s="140"/>
      <c r="H148" s="140"/>
      <c r="I148" s="140"/>
      <c r="J148" s="140"/>
      <c r="K148" s="150"/>
    </row>
    <row r="149" spans="1:11" x14ac:dyDescent="0.35">
      <c r="A149" s="149"/>
      <c r="B149" s="140"/>
      <c r="C149" s="140"/>
      <c r="D149" s="140"/>
      <c r="E149" s="140"/>
      <c r="F149" s="140"/>
      <c r="G149" s="140"/>
      <c r="H149" s="140"/>
      <c r="I149" s="140"/>
      <c r="J149" s="140"/>
      <c r="K149" s="150"/>
    </row>
    <row r="150" spans="1:11" x14ac:dyDescent="0.35">
      <c r="A150" s="149"/>
      <c r="B150" s="140"/>
      <c r="C150" s="140"/>
      <c r="D150" s="140"/>
      <c r="E150" s="140"/>
      <c r="F150" s="140"/>
      <c r="G150" s="140"/>
      <c r="H150" s="140"/>
      <c r="I150" s="140"/>
      <c r="J150" s="140"/>
      <c r="K150" s="150"/>
    </row>
    <row r="151" spans="1:11" x14ac:dyDescent="0.35">
      <c r="A151" s="149"/>
      <c r="B151" s="140"/>
      <c r="C151" s="140"/>
      <c r="D151" s="140"/>
      <c r="E151" s="140"/>
      <c r="F151" s="140"/>
      <c r="G151" s="140"/>
      <c r="H151" s="140"/>
      <c r="I151" s="140"/>
      <c r="J151" s="140"/>
      <c r="K151" s="150"/>
    </row>
    <row r="152" spans="1:11" x14ac:dyDescent="0.35">
      <c r="A152" s="149"/>
      <c r="B152" s="140"/>
      <c r="C152" s="140"/>
      <c r="D152" s="140"/>
      <c r="E152" s="140"/>
      <c r="F152" s="140"/>
      <c r="G152" s="140"/>
      <c r="H152" s="140"/>
      <c r="I152" s="140"/>
      <c r="J152" s="140"/>
      <c r="K152" s="150"/>
    </row>
    <row r="153" spans="1:11" x14ac:dyDescent="0.35">
      <c r="A153" s="149"/>
      <c r="B153" s="140"/>
      <c r="C153" s="140"/>
      <c r="D153" s="140"/>
      <c r="E153" s="140"/>
      <c r="F153" s="140"/>
      <c r="G153" s="140"/>
      <c r="H153" s="140"/>
      <c r="I153" s="140"/>
      <c r="J153" s="140"/>
      <c r="K153" s="150"/>
    </row>
    <row r="154" spans="1:11" x14ac:dyDescent="0.35">
      <c r="A154" s="149"/>
      <c r="B154" s="140"/>
      <c r="C154" s="140"/>
      <c r="D154" s="140"/>
      <c r="E154" s="140"/>
      <c r="F154" s="140"/>
      <c r="G154" s="140"/>
      <c r="H154" s="140"/>
      <c r="I154" s="140"/>
      <c r="J154" s="140"/>
      <c r="K154" s="150"/>
    </row>
    <row r="155" spans="1:11" x14ac:dyDescent="0.35">
      <c r="A155" s="149"/>
      <c r="B155" s="140"/>
      <c r="C155" s="140"/>
      <c r="D155" s="140"/>
      <c r="E155" s="140"/>
      <c r="F155" s="140"/>
      <c r="G155" s="140"/>
      <c r="H155" s="140"/>
      <c r="I155" s="140"/>
      <c r="J155" s="140"/>
      <c r="K155" s="150"/>
    </row>
    <row r="156" spans="1:11" x14ac:dyDescent="0.35">
      <c r="A156" s="149"/>
      <c r="B156" s="140"/>
      <c r="C156" s="140"/>
      <c r="D156" s="140"/>
      <c r="E156" s="140"/>
      <c r="F156" s="140"/>
      <c r="G156" s="140"/>
      <c r="H156" s="140"/>
      <c r="I156" s="140"/>
      <c r="J156" s="140"/>
      <c r="K156" s="150"/>
    </row>
    <row r="157" spans="1:11" x14ac:dyDescent="0.35">
      <c r="A157" s="149"/>
      <c r="B157" s="140"/>
      <c r="C157" s="140"/>
      <c r="D157" s="140"/>
      <c r="E157" s="140"/>
      <c r="F157" s="140"/>
      <c r="G157" s="140"/>
      <c r="H157" s="140"/>
      <c r="I157" s="140"/>
      <c r="J157" s="140"/>
      <c r="K157" s="150"/>
    </row>
    <row r="158" spans="1:11" x14ac:dyDescent="0.35">
      <c r="A158" s="149"/>
      <c r="B158" s="140"/>
      <c r="C158" s="140"/>
      <c r="D158" s="140"/>
      <c r="E158" s="140"/>
      <c r="F158" s="140"/>
      <c r="G158" s="140"/>
      <c r="H158" s="140"/>
      <c r="I158" s="140"/>
      <c r="J158" s="140"/>
      <c r="K158" s="150"/>
    </row>
    <row r="159" spans="1:11" x14ac:dyDescent="0.35">
      <c r="A159" s="149"/>
      <c r="B159" s="140"/>
      <c r="C159" s="140"/>
      <c r="D159" s="140"/>
      <c r="E159" s="140"/>
      <c r="F159" s="140"/>
      <c r="G159" s="140"/>
      <c r="H159" s="140"/>
      <c r="I159" s="140"/>
      <c r="J159" s="140"/>
      <c r="K159" s="150"/>
    </row>
    <row r="160" spans="1:11" x14ac:dyDescent="0.35">
      <c r="A160" s="149"/>
      <c r="B160" s="140"/>
      <c r="C160" s="140"/>
      <c r="D160" s="140"/>
      <c r="E160" s="140"/>
      <c r="F160" s="140"/>
      <c r="G160" s="140"/>
      <c r="H160" s="140"/>
      <c r="I160" s="140"/>
      <c r="J160" s="140"/>
      <c r="K160" s="150"/>
    </row>
    <row r="161" spans="1:11" x14ac:dyDescent="0.35">
      <c r="A161" s="149"/>
      <c r="B161" s="140"/>
      <c r="C161" s="140"/>
      <c r="D161" s="140"/>
      <c r="E161" s="140"/>
      <c r="F161" s="140"/>
      <c r="G161" s="140"/>
      <c r="H161" s="140"/>
      <c r="I161" s="140"/>
      <c r="J161" s="140"/>
      <c r="K161" s="150"/>
    </row>
    <row r="162" spans="1:11" x14ac:dyDescent="0.35">
      <c r="A162" s="149"/>
      <c r="B162" s="140"/>
      <c r="C162" s="140"/>
      <c r="D162" s="140"/>
      <c r="E162" s="140"/>
      <c r="F162" s="140"/>
      <c r="G162" s="140"/>
      <c r="H162" s="140"/>
      <c r="I162" s="140"/>
      <c r="J162" s="140"/>
      <c r="K162" s="150"/>
    </row>
    <row r="163" spans="1:11" x14ac:dyDescent="0.35">
      <c r="A163" s="149"/>
      <c r="B163" s="140"/>
      <c r="C163" s="140"/>
      <c r="D163" s="140"/>
      <c r="E163" s="140"/>
      <c r="F163" s="140"/>
      <c r="G163" s="140"/>
      <c r="H163" s="140"/>
      <c r="I163" s="140"/>
      <c r="J163" s="140"/>
      <c r="K163" s="150"/>
    </row>
    <row r="164" spans="1:11" x14ac:dyDescent="0.35">
      <c r="A164" s="149"/>
      <c r="B164" s="140"/>
      <c r="C164" s="140"/>
      <c r="D164" s="140"/>
      <c r="E164" s="140"/>
      <c r="F164" s="140"/>
      <c r="G164" s="140"/>
      <c r="H164" s="140"/>
      <c r="I164" s="140"/>
      <c r="J164" s="140"/>
      <c r="K164" s="150"/>
    </row>
    <row r="165" spans="1:11" x14ac:dyDescent="0.35">
      <c r="A165" s="149"/>
      <c r="B165" s="140"/>
      <c r="C165" s="140"/>
      <c r="D165" s="140"/>
      <c r="E165" s="140"/>
      <c r="F165" s="140"/>
      <c r="G165" s="140"/>
      <c r="H165" s="140"/>
      <c r="I165" s="140"/>
      <c r="J165" s="140"/>
      <c r="K165" s="150"/>
    </row>
    <row r="166" spans="1:11" x14ac:dyDescent="0.35">
      <c r="A166" s="149"/>
      <c r="B166" s="140"/>
      <c r="C166" s="140"/>
      <c r="D166" s="140"/>
      <c r="E166" s="140"/>
      <c r="F166" s="140"/>
      <c r="G166" s="140"/>
      <c r="H166" s="140"/>
      <c r="I166" s="140"/>
      <c r="J166" s="140"/>
      <c r="K166" s="150"/>
    </row>
    <row r="167" spans="1:11" x14ac:dyDescent="0.35">
      <c r="A167" s="149"/>
      <c r="B167" s="140"/>
      <c r="C167" s="140"/>
      <c r="D167" s="140"/>
      <c r="E167" s="140"/>
      <c r="F167" s="140"/>
      <c r="G167" s="140"/>
      <c r="H167" s="140"/>
      <c r="I167" s="140"/>
      <c r="J167" s="140"/>
      <c r="K167" s="150"/>
    </row>
    <row r="168" spans="1:11" x14ac:dyDescent="0.35">
      <c r="A168" s="149"/>
      <c r="B168" s="140"/>
      <c r="C168" s="140"/>
      <c r="D168" s="140"/>
      <c r="E168" s="140"/>
      <c r="F168" s="140"/>
      <c r="G168" s="140"/>
      <c r="H168" s="140"/>
      <c r="I168" s="140"/>
      <c r="J168" s="140"/>
      <c r="K168" s="150"/>
    </row>
    <row r="169" spans="1:11" x14ac:dyDescent="0.35">
      <c r="A169" s="149"/>
      <c r="B169" s="140"/>
      <c r="C169" s="140"/>
      <c r="D169" s="140"/>
      <c r="E169" s="140"/>
      <c r="F169" s="140"/>
      <c r="G169" s="140"/>
      <c r="H169" s="140"/>
      <c r="I169" s="140"/>
      <c r="J169" s="140"/>
      <c r="K169" s="150"/>
    </row>
    <row r="170" spans="1:11" x14ac:dyDescent="0.35">
      <c r="A170" s="149"/>
      <c r="B170" s="140"/>
      <c r="C170" s="140"/>
      <c r="D170" s="140"/>
      <c r="E170" s="140"/>
      <c r="F170" s="140"/>
      <c r="G170" s="140"/>
      <c r="H170" s="140"/>
      <c r="I170" s="140"/>
      <c r="J170" s="140"/>
      <c r="K170" s="150"/>
    </row>
    <row r="171" spans="1:11" x14ac:dyDescent="0.35">
      <c r="A171" s="149"/>
      <c r="B171" s="140"/>
      <c r="C171" s="140"/>
      <c r="D171" s="140"/>
      <c r="E171" s="140"/>
      <c r="F171" s="140"/>
      <c r="G171" s="140"/>
      <c r="H171" s="140"/>
      <c r="I171" s="140"/>
      <c r="J171" s="140"/>
      <c r="K171" s="150"/>
    </row>
    <row r="172" spans="1:11" x14ac:dyDescent="0.35">
      <c r="A172" s="149"/>
      <c r="B172" s="140"/>
      <c r="C172" s="140"/>
      <c r="D172" s="140"/>
      <c r="E172" s="140"/>
      <c r="F172" s="140"/>
      <c r="G172" s="140"/>
      <c r="H172" s="140"/>
      <c r="I172" s="140"/>
      <c r="J172" s="140"/>
      <c r="K172" s="150"/>
    </row>
    <row r="173" spans="1:11" x14ac:dyDescent="0.35">
      <c r="A173" s="149"/>
      <c r="B173" s="140"/>
      <c r="C173" s="140"/>
      <c r="D173" s="140"/>
      <c r="E173" s="140"/>
      <c r="F173" s="140"/>
      <c r="G173" s="140"/>
      <c r="H173" s="140"/>
      <c r="I173" s="140"/>
      <c r="J173" s="140"/>
      <c r="K173" s="150"/>
    </row>
    <row r="174" spans="1:11" x14ac:dyDescent="0.35">
      <c r="A174" s="149"/>
      <c r="B174" s="140"/>
      <c r="C174" s="140"/>
      <c r="D174" s="140"/>
      <c r="E174" s="140"/>
      <c r="F174" s="140"/>
      <c r="G174" s="140"/>
      <c r="H174" s="140"/>
      <c r="I174" s="140"/>
      <c r="J174" s="140"/>
      <c r="K174" s="150"/>
    </row>
    <row r="175" spans="1:11" x14ac:dyDescent="0.35">
      <c r="A175" s="149"/>
      <c r="B175" s="140"/>
      <c r="C175" s="140"/>
      <c r="D175" s="140"/>
      <c r="E175" s="140"/>
      <c r="F175" s="140"/>
      <c r="G175" s="140"/>
      <c r="H175" s="140"/>
      <c r="I175" s="140"/>
      <c r="J175" s="140"/>
      <c r="K175" s="150"/>
    </row>
    <row r="176" spans="1:11" x14ac:dyDescent="0.35">
      <c r="A176" s="149"/>
      <c r="B176" s="140"/>
      <c r="C176" s="140"/>
      <c r="D176" s="140"/>
      <c r="E176" s="140"/>
      <c r="F176" s="140"/>
      <c r="G176" s="140"/>
      <c r="H176" s="140"/>
      <c r="I176" s="140"/>
      <c r="J176" s="140"/>
      <c r="K176" s="150"/>
    </row>
    <row r="177" spans="1:11" x14ac:dyDescent="0.35">
      <c r="A177" s="149"/>
      <c r="B177" s="140"/>
      <c r="C177" s="140"/>
      <c r="D177" s="140"/>
      <c r="E177" s="140"/>
      <c r="F177" s="140"/>
      <c r="G177" s="140"/>
      <c r="H177" s="140"/>
      <c r="I177" s="140"/>
      <c r="J177" s="140"/>
      <c r="K177" s="150"/>
    </row>
    <row r="178" spans="1:11" x14ac:dyDescent="0.35">
      <c r="A178" s="149"/>
      <c r="B178" s="140"/>
      <c r="C178" s="140"/>
      <c r="D178" s="140"/>
      <c r="E178" s="140"/>
      <c r="F178" s="140"/>
      <c r="G178" s="140"/>
      <c r="H178" s="140"/>
      <c r="I178" s="140"/>
      <c r="J178" s="140"/>
      <c r="K178" s="150"/>
    </row>
    <row r="179" spans="1:11" x14ac:dyDescent="0.35">
      <c r="A179" s="149"/>
      <c r="B179" s="140"/>
      <c r="C179" s="140"/>
      <c r="D179" s="140"/>
      <c r="E179" s="140"/>
      <c r="F179" s="140"/>
      <c r="G179" s="140"/>
      <c r="H179" s="140"/>
      <c r="I179" s="140"/>
      <c r="J179" s="140"/>
      <c r="K179" s="150"/>
    </row>
    <row r="180" spans="1:11" x14ac:dyDescent="0.35">
      <c r="A180" s="149"/>
      <c r="B180" s="140"/>
      <c r="C180" s="140"/>
      <c r="D180" s="140"/>
      <c r="E180" s="140"/>
      <c r="F180" s="140"/>
      <c r="G180" s="140"/>
      <c r="H180" s="140"/>
      <c r="I180" s="140"/>
      <c r="J180" s="140"/>
      <c r="K180" s="150"/>
    </row>
    <row r="181" spans="1:11" x14ac:dyDescent="0.35">
      <c r="A181" s="149"/>
      <c r="B181" s="140"/>
      <c r="C181" s="140"/>
      <c r="D181" s="140"/>
      <c r="E181" s="140"/>
      <c r="F181" s="140"/>
      <c r="G181" s="140"/>
      <c r="H181" s="140"/>
      <c r="I181" s="140"/>
      <c r="J181" s="140"/>
      <c r="K181" s="150"/>
    </row>
    <row r="182" spans="1:11" x14ac:dyDescent="0.35">
      <c r="A182" s="149"/>
      <c r="B182" s="140"/>
      <c r="C182" s="140"/>
      <c r="D182" s="140"/>
      <c r="E182" s="140"/>
      <c r="F182" s="140"/>
      <c r="G182" s="140"/>
      <c r="H182" s="140"/>
      <c r="I182" s="140"/>
      <c r="J182" s="140"/>
      <c r="K182" s="150"/>
    </row>
    <row r="183" spans="1:11" x14ac:dyDescent="0.35">
      <c r="A183" s="149"/>
      <c r="B183" s="140"/>
      <c r="C183" s="140"/>
      <c r="D183" s="140"/>
      <c r="E183" s="140"/>
      <c r="F183" s="140"/>
      <c r="G183" s="140"/>
      <c r="H183" s="140"/>
      <c r="I183" s="140"/>
      <c r="J183" s="140"/>
      <c r="K183" s="150"/>
    </row>
    <row r="184" spans="1:11" x14ac:dyDescent="0.35">
      <c r="A184" s="149"/>
      <c r="B184" s="140"/>
      <c r="C184" s="140"/>
      <c r="D184" s="140"/>
      <c r="E184" s="140"/>
      <c r="F184" s="140"/>
      <c r="G184" s="140"/>
      <c r="H184" s="140"/>
      <c r="I184" s="140"/>
      <c r="J184" s="140"/>
      <c r="K184" s="150"/>
    </row>
    <row r="185" spans="1:11" x14ac:dyDescent="0.35">
      <c r="A185" s="149"/>
      <c r="B185" s="140"/>
      <c r="C185" s="140"/>
      <c r="D185" s="140"/>
      <c r="E185" s="140"/>
      <c r="F185" s="140"/>
      <c r="G185" s="140"/>
      <c r="H185" s="140"/>
      <c r="I185" s="140"/>
      <c r="J185" s="140"/>
      <c r="K185" s="150"/>
    </row>
    <row r="186" spans="1:11" x14ac:dyDescent="0.35">
      <c r="A186" s="149"/>
      <c r="B186" s="140"/>
      <c r="C186" s="140"/>
      <c r="D186" s="140"/>
      <c r="E186" s="140"/>
      <c r="F186" s="140"/>
      <c r="G186" s="140"/>
      <c r="H186" s="140"/>
      <c r="I186" s="140"/>
      <c r="J186" s="140"/>
      <c r="K186" s="150"/>
    </row>
    <row r="187" spans="1:11" x14ac:dyDescent="0.35">
      <c r="A187" s="149"/>
      <c r="B187" s="140"/>
      <c r="C187" s="140"/>
      <c r="D187" s="140"/>
      <c r="E187" s="140"/>
      <c r="F187" s="140"/>
      <c r="G187" s="140"/>
      <c r="H187" s="140"/>
      <c r="I187" s="140"/>
      <c r="J187" s="140"/>
      <c r="K187" s="150"/>
    </row>
    <row r="188" spans="1:11" x14ac:dyDescent="0.35">
      <c r="A188" s="149"/>
      <c r="B188" s="140"/>
      <c r="C188" s="140"/>
      <c r="D188" s="140"/>
      <c r="E188" s="140"/>
      <c r="F188" s="140"/>
      <c r="G188" s="140"/>
      <c r="H188" s="140"/>
      <c r="I188" s="140"/>
      <c r="J188" s="140"/>
      <c r="K188" s="150"/>
    </row>
    <row r="189" spans="1:11" x14ac:dyDescent="0.35">
      <c r="A189" s="149"/>
      <c r="B189" s="140"/>
      <c r="C189" s="140"/>
      <c r="D189" s="140"/>
      <c r="E189" s="140"/>
      <c r="F189" s="140"/>
      <c r="G189" s="140"/>
      <c r="H189" s="140"/>
      <c r="I189" s="140"/>
      <c r="J189" s="140"/>
      <c r="K189" s="150"/>
    </row>
    <row r="190" spans="1:11" x14ac:dyDescent="0.35">
      <c r="A190" s="149"/>
      <c r="B190" s="140"/>
      <c r="C190" s="140"/>
      <c r="D190" s="140"/>
      <c r="E190" s="140"/>
      <c r="F190" s="140"/>
      <c r="G190" s="140"/>
      <c r="H190" s="140"/>
      <c r="I190" s="140"/>
      <c r="J190" s="140"/>
      <c r="K190" s="150"/>
    </row>
    <row r="191" spans="1:11" x14ac:dyDescent="0.35">
      <c r="A191" s="149"/>
      <c r="B191" s="140"/>
      <c r="C191" s="140"/>
      <c r="D191" s="140"/>
      <c r="E191" s="140"/>
      <c r="F191" s="140"/>
      <c r="G191" s="140"/>
      <c r="H191" s="140"/>
      <c r="I191" s="140"/>
      <c r="J191" s="140"/>
      <c r="K191" s="150"/>
    </row>
    <row r="192" spans="1:11" x14ac:dyDescent="0.35">
      <c r="A192" s="149"/>
      <c r="B192" s="140"/>
      <c r="C192" s="140"/>
      <c r="D192" s="140"/>
      <c r="E192" s="140"/>
      <c r="F192" s="140"/>
      <c r="G192" s="140"/>
      <c r="H192" s="140"/>
      <c r="I192" s="140"/>
      <c r="J192" s="140"/>
      <c r="K192" s="150"/>
    </row>
    <row r="193" spans="1:11" x14ac:dyDescent="0.35">
      <c r="A193" s="149"/>
      <c r="B193" s="140"/>
      <c r="C193" s="140"/>
      <c r="D193" s="140"/>
      <c r="E193" s="140"/>
      <c r="F193" s="140"/>
      <c r="G193" s="140"/>
      <c r="H193" s="140"/>
      <c r="I193" s="140"/>
      <c r="J193" s="140"/>
      <c r="K193" s="150"/>
    </row>
    <row r="194" spans="1:11" x14ac:dyDescent="0.35">
      <c r="A194" s="149"/>
      <c r="B194" s="140"/>
      <c r="C194" s="140"/>
      <c r="D194" s="140"/>
      <c r="E194" s="140"/>
      <c r="F194" s="140"/>
      <c r="G194" s="140"/>
      <c r="H194" s="140"/>
      <c r="I194" s="140"/>
      <c r="J194" s="140"/>
      <c r="K194" s="150"/>
    </row>
    <row r="195" spans="1:11" x14ac:dyDescent="0.35">
      <c r="A195" s="149"/>
      <c r="B195" s="140"/>
      <c r="C195" s="140"/>
      <c r="D195" s="140"/>
      <c r="E195" s="140"/>
      <c r="F195" s="140"/>
      <c r="G195" s="140"/>
      <c r="H195" s="140"/>
      <c r="I195" s="140"/>
      <c r="J195" s="140"/>
      <c r="K195" s="150"/>
    </row>
    <row r="196" spans="1:11" x14ac:dyDescent="0.35">
      <c r="A196" s="149"/>
      <c r="B196" s="140"/>
      <c r="C196" s="140"/>
      <c r="D196" s="140"/>
      <c r="E196" s="140"/>
      <c r="F196" s="140"/>
      <c r="G196" s="140"/>
      <c r="H196" s="140"/>
      <c r="I196" s="140"/>
      <c r="J196" s="140"/>
      <c r="K196" s="150"/>
    </row>
    <row r="197" spans="1:11" x14ac:dyDescent="0.35">
      <c r="A197" s="149"/>
      <c r="B197" s="140"/>
      <c r="C197" s="140"/>
      <c r="D197" s="140"/>
      <c r="E197" s="140"/>
      <c r="F197" s="140"/>
      <c r="G197" s="140"/>
      <c r="H197" s="140"/>
      <c r="I197" s="140"/>
      <c r="J197" s="140"/>
      <c r="K197" s="150"/>
    </row>
    <row r="198" spans="1:11" x14ac:dyDescent="0.35">
      <c r="A198" s="149"/>
      <c r="B198" s="140"/>
      <c r="C198" s="140"/>
      <c r="D198" s="140"/>
      <c r="E198" s="140"/>
      <c r="F198" s="140"/>
      <c r="G198" s="140"/>
      <c r="H198" s="140"/>
      <c r="I198" s="140"/>
      <c r="J198" s="140"/>
      <c r="K198" s="150"/>
    </row>
    <row r="199" spans="1:11" x14ac:dyDescent="0.35">
      <c r="A199" s="149"/>
      <c r="B199" s="140"/>
      <c r="C199" s="140"/>
      <c r="D199" s="140"/>
      <c r="E199" s="140"/>
      <c r="F199" s="140"/>
      <c r="G199" s="140"/>
      <c r="H199" s="140"/>
      <c r="I199" s="140"/>
      <c r="J199" s="140"/>
      <c r="K199" s="150"/>
    </row>
    <row r="200" spans="1:11" x14ac:dyDescent="0.35">
      <c r="A200" s="149"/>
      <c r="B200" s="140"/>
      <c r="C200" s="140"/>
      <c r="D200" s="140"/>
      <c r="E200" s="140"/>
      <c r="F200" s="140"/>
      <c r="G200" s="140"/>
      <c r="H200" s="140"/>
      <c r="I200" s="140"/>
      <c r="J200" s="140"/>
      <c r="K200" s="150"/>
    </row>
    <row r="201" spans="1:11" x14ac:dyDescent="0.35">
      <c r="A201" s="149"/>
      <c r="B201" s="140"/>
      <c r="C201" s="140"/>
      <c r="D201" s="140"/>
      <c r="E201" s="140"/>
      <c r="F201" s="140"/>
      <c r="G201" s="140"/>
      <c r="H201" s="140"/>
      <c r="I201" s="140"/>
      <c r="J201" s="140"/>
      <c r="K201" s="150"/>
    </row>
    <row r="202" spans="1:11" x14ac:dyDescent="0.35">
      <c r="A202" s="149"/>
      <c r="B202" s="140"/>
      <c r="C202" s="140"/>
      <c r="D202" s="140"/>
      <c r="E202" s="140"/>
      <c r="F202" s="140"/>
      <c r="G202" s="140"/>
      <c r="H202" s="140"/>
      <c r="I202" s="140"/>
      <c r="J202" s="140"/>
      <c r="K202" s="150"/>
    </row>
    <row r="203" spans="1:11" x14ac:dyDescent="0.35">
      <c r="A203" s="149"/>
      <c r="B203" s="140"/>
      <c r="C203" s="140"/>
      <c r="D203" s="140"/>
      <c r="E203" s="140"/>
      <c r="F203" s="140"/>
      <c r="G203" s="140"/>
      <c r="H203" s="140"/>
      <c r="I203" s="140"/>
      <c r="J203" s="140"/>
      <c r="K203" s="150"/>
    </row>
    <row r="204" spans="1:11" x14ac:dyDescent="0.35">
      <c r="A204" s="149"/>
      <c r="B204" s="140"/>
      <c r="C204" s="140"/>
      <c r="D204" s="140"/>
      <c r="E204" s="140"/>
      <c r="F204" s="140"/>
      <c r="G204" s="140"/>
      <c r="H204" s="140"/>
      <c r="I204" s="140"/>
      <c r="J204" s="140"/>
      <c r="K204" s="150"/>
    </row>
    <row r="205" spans="1:11" x14ac:dyDescent="0.35">
      <c r="A205" s="149"/>
      <c r="B205" s="140"/>
      <c r="C205" s="140"/>
      <c r="D205" s="140"/>
      <c r="E205" s="140"/>
      <c r="F205" s="140"/>
      <c r="G205" s="140"/>
      <c r="H205" s="140"/>
      <c r="I205" s="140"/>
      <c r="J205" s="140"/>
      <c r="K205" s="150"/>
    </row>
    <row r="206" spans="1:11" x14ac:dyDescent="0.35">
      <c r="A206" s="149"/>
      <c r="B206" s="140"/>
      <c r="C206" s="140"/>
      <c r="D206" s="140"/>
      <c r="E206" s="140"/>
      <c r="F206" s="140"/>
      <c r="G206" s="140"/>
      <c r="H206" s="140"/>
      <c r="I206" s="140"/>
      <c r="J206" s="140"/>
      <c r="K206" s="150"/>
    </row>
    <row r="207" spans="1:11" x14ac:dyDescent="0.35">
      <c r="A207" s="149"/>
      <c r="B207" s="140"/>
      <c r="C207" s="140"/>
      <c r="D207" s="140"/>
      <c r="E207" s="140"/>
      <c r="F207" s="140"/>
      <c r="G207" s="140"/>
      <c r="H207" s="140"/>
      <c r="I207" s="140"/>
      <c r="J207" s="140"/>
      <c r="K207" s="150"/>
    </row>
    <row r="208" spans="1:11" x14ac:dyDescent="0.35">
      <c r="A208" s="149"/>
      <c r="B208" s="140"/>
      <c r="C208" s="140"/>
      <c r="D208" s="140"/>
      <c r="E208" s="140"/>
      <c r="F208" s="140"/>
      <c r="G208" s="140"/>
      <c r="H208" s="140"/>
      <c r="I208" s="140"/>
      <c r="J208" s="140"/>
      <c r="K208" s="150"/>
    </row>
    <row r="209" spans="1:11" x14ac:dyDescent="0.35">
      <c r="A209" s="149"/>
      <c r="B209" s="140"/>
      <c r="C209" s="140"/>
      <c r="D209" s="140"/>
      <c r="E209" s="140"/>
      <c r="F209" s="140"/>
      <c r="G209" s="140"/>
      <c r="H209" s="140"/>
      <c r="I209" s="140"/>
      <c r="J209" s="140"/>
      <c r="K209" s="150"/>
    </row>
    <row r="210" spans="1:11" x14ac:dyDescent="0.35">
      <c r="A210" s="149"/>
      <c r="B210" s="140"/>
      <c r="C210" s="140"/>
      <c r="D210" s="140"/>
      <c r="E210" s="140"/>
      <c r="F210" s="140"/>
      <c r="G210" s="140"/>
      <c r="H210" s="140"/>
      <c r="I210" s="140"/>
      <c r="J210" s="140"/>
      <c r="K210" s="150"/>
    </row>
    <row r="211" spans="1:11" x14ac:dyDescent="0.35">
      <c r="A211" s="149"/>
      <c r="B211" s="140"/>
      <c r="C211" s="140"/>
      <c r="D211" s="140"/>
      <c r="E211" s="140"/>
      <c r="F211" s="140"/>
      <c r="G211" s="140"/>
      <c r="H211" s="140"/>
      <c r="I211" s="140"/>
      <c r="J211" s="140"/>
      <c r="K211" s="150"/>
    </row>
    <row r="212" spans="1:11" x14ac:dyDescent="0.35">
      <c r="A212" s="149"/>
      <c r="B212" s="140"/>
      <c r="C212" s="140"/>
      <c r="D212" s="140"/>
      <c r="E212" s="140"/>
      <c r="F212" s="140"/>
      <c r="G212" s="140"/>
      <c r="H212" s="140"/>
      <c r="I212" s="140"/>
      <c r="J212" s="140"/>
      <c r="K212" s="150"/>
    </row>
    <row r="213" spans="1:11" x14ac:dyDescent="0.35">
      <c r="A213" s="149"/>
      <c r="B213" s="140"/>
      <c r="C213" s="140"/>
      <c r="D213" s="140"/>
      <c r="E213" s="140"/>
      <c r="F213" s="140"/>
      <c r="G213" s="140"/>
      <c r="H213" s="140"/>
      <c r="I213" s="140"/>
      <c r="J213" s="140"/>
      <c r="K213" s="150"/>
    </row>
    <row r="214" spans="1:11" x14ac:dyDescent="0.35">
      <c r="A214" s="149"/>
      <c r="B214" s="140"/>
      <c r="C214" s="140"/>
      <c r="D214" s="140"/>
      <c r="E214" s="140"/>
      <c r="F214" s="140"/>
      <c r="G214" s="140"/>
      <c r="H214" s="140"/>
      <c r="I214" s="140"/>
      <c r="J214" s="140"/>
      <c r="K214" s="150"/>
    </row>
    <row r="215" spans="1:11" x14ac:dyDescent="0.35">
      <c r="A215" s="149"/>
      <c r="B215" s="140"/>
      <c r="C215" s="140"/>
      <c r="D215" s="140"/>
      <c r="E215" s="140"/>
      <c r="F215" s="140"/>
      <c r="G215" s="140"/>
      <c r="H215" s="140"/>
      <c r="I215" s="140"/>
      <c r="J215" s="140"/>
      <c r="K215" s="150"/>
    </row>
    <row r="216" spans="1:11" x14ac:dyDescent="0.35">
      <c r="A216" s="149"/>
      <c r="B216" s="140"/>
      <c r="C216" s="140"/>
      <c r="D216" s="140"/>
      <c r="E216" s="140"/>
      <c r="F216" s="140"/>
      <c r="G216" s="140"/>
      <c r="H216" s="140"/>
      <c r="I216" s="140"/>
      <c r="J216" s="140"/>
      <c r="K216" s="150"/>
    </row>
    <row r="217" spans="1:11" x14ac:dyDescent="0.35">
      <c r="A217" s="149"/>
      <c r="B217" s="140"/>
      <c r="C217" s="140"/>
      <c r="D217" s="140"/>
      <c r="E217" s="140"/>
      <c r="F217" s="140"/>
      <c r="G217" s="140"/>
      <c r="H217" s="140"/>
      <c r="I217" s="140"/>
      <c r="J217" s="140"/>
      <c r="K217" s="150"/>
    </row>
    <row r="218" spans="1:11" x14ac:dyDescent="0.35">
      <c r="A218" s="149"/>
      <c r="B218" s="140"/>
      <c r="C218" s="140"/>
      <c r="D218" s="140"/>
      <c r="E218" s="140"/>
      <c r="F218" s="140"/>
      <c r="G218" s="140"/>
      <c r="H218" s="140"/>
      <c r="I218" s="140"/>
      <c r="J218" s="140"/>
      <c r="K218" s="150"/>
    </row>
    <row r="219" spans="1:11" x14ac:dyDescent="0.35">
      <c r="A219" s="149"/>
      <c r="B219" s="140"/>
      <c r="C219" s="140"/>
      <c r="D219" s="140"/>
      <c r="E219" s="140"/>
      <c r="F219" s="140"/>
      <c r="G219" s="140"/>
      <c r="H219" s="140"/>
      <c r="I219" s="140"/>
      <c r="J219" s="140"/>
      <c r="K219" s="150"/>
    </row>
    <row r="220" spans="1:11" x14ac:dyDescent="0.35">
      <c r="A220" s="149"/>
      <c r="B220" s="140"/>
      <c r="C220" s="140"/>
      <c r="D220" s="140"/>
      <c r="E220" s="140"/>
      <c r="F220" s="140"/>
      <c r="G220" s="140"/>
      <c r="H220" s="140"/>
      <c r="I220" s="140"/>
      <c r="J220" s="140"/>
      <c r="K220" s="150"/>
    </row>
    <row r="221" spans="1:11" x14ac:dyDescent="0.35">
      <c r="A221" s="149"/>
      <c r="B221" s="140"/>
      <c r="C221" s="140"/>
      <c r="D221" s="140"/>
      <c r="E221" s="140"/>
      <c r="F221" s="140"/>
      <c r="G221" s="140"/>
      <c r="H221" s="140"/>
      <c r="I221" s="140"/>
      <c r="J221" s="140"/>
      <c r="K221" s="150"/>
    </row>
    <row r="222" spans="1:11" x14ac:dyDescent="0.35">
      <c r="A222" s="149"/>
      <c r="B222" s="140"/>
      <c r="C222" s="140"/>
      <c r="D222" s="140"/>
      <c r="E222" s="140"/>
      <c r="F222" s="140"/>
      <c r="G222" s="140"/>
      <c r="H222" s="140"/>
      <c r="I222" s="140"/>
      <c r="J222" s="140"/>
      <c r="K222" s="150"/>
    </row>
    <row r="223" spans="1:11" x14ac:dyDescent="0.35">
      <c r="A223" s="149"/>
      <c r="B223" s="140"/>
      <c r="C223" s="140"/>
      <c r="D223" s="140"/>
      <c r="E223" s="140"/>
      <c r="F223" s="140"/>
      <c r="G223" s="140"/>
      <c r="H223" s="140"/>
      <c r="I223" s="140"/>
      <c r="J223" s="140"/>
      <c r="K223" s="150"/>
    </row>
    <row r="224" spans="1:11" x14ac:dyDescent="0.35">
      <c r="A224" s="149"/>
      <c r="B224" s="140"/>
      <c r="C224" s="140"/>
      <c r="D224" s="140"/>
      <c r="E224" s="140"/>
      <c r="F224" s="140"/>
      <c r="G224" s="140"/>
      <c r="H224" s="140"/>
      <c r="I224" s="140"/>
      <c r="J224" s="140"/>
      <c r="K224" s="150"/>
    </row>
    <row r="225" spans="1:11" x14ac:dyDescent="0.35">
      <c r="A225" s="149"/>
      <c r="B225" s="140"/>
      <c r="C225" s="140"/>
      <c r="D225" s="140"/>
      <c r="E225" s="140"/>
      <c r="F225" s="140"/>
      <c r="G225" s="140"/>
      <c r="H225" s="140"/>
      <c r="I225" s="140"/>
      <c r="J225" s="140"/>
      <c r="K225" s="150"/>
    </row>
    <row r="226" spans="1:11" x14ac:dyDescent="0.35">
      <c r="A226" s="149"/>
      <c r="B226" s="140"/>
      <c r="C226" s="140"/>
      <c r="D226" s="140"/>
      <c r="E226" s="140"/>
      <c r="F226" s="140"/>
      <c r="G226" s="140"/>
      <c r="H226" s="140"/>
      <c r="I226" s="140"/>
      <c r="J226" s="140"/>
      <c r="K226" s="150"/>
    </row>
    <row r="227" spans="1:11" x14ac:dyDescent="0.35">
      <c r="A227" s="149"/>
      <c r="B227" s="140"/>
      <c r="C227" s="140"/>
      <c r="D227" s="140"/>
      <c r="E227" s="140"/>
      <c r="F227" s="140"/>
      <c r="G227" s="140"/>
      <c r="H227" s="140"/>
      <c r="I227" s="140"/>
      <c r="J227" s="140"/>
      <c r="K227" s="150"/>
    </row>
    <row r="228" spans="1:11" x14ac:dyDescent="0.35">
      <c r="A228" s="149"/>
      <c r="B228" s="140"/>
      <c r="C228" s="140"/>
      <c r="D228" s="140"/>
      <c r="E228" s="140"/>
      <c r="F228" s="140"/>
      <c r="G228" s="140"/>
      <c r="H228" s="140"/>
      <c r="I228" s="140"/>
      <c r="J228" s="140"/>
      <c r="K228" s="150"/>
    </row>
    <row r="229" spans="1:11" x14ac:dyDescent="0.35">
      <c r="A229" s="149"/>
      <c r="B229" s="140"/>
      <c r="C229" s="140"/>
      <c r="D229" s="140"/>
      <c r="E229" s="140"/>
      <c r="F229" s="140"/>
      <c r="G229" s="140"/>
      <c r="H229" s="140"/>
      <c r="I229" s="140"/>
      <c r="J229" s="140"/>
      <c r="K229" s="150"/>
    </row>
    <row r="230" spans="1:11" x14ac:dyDescent="0.35">
      <c r="A230" s="149"/>
      <c r="B230" s="140"/>
      <c r="C230" s="140"/>
      <c r="D230" s="140"/>
      <c r="E230" s="140"/>
      <c r="F230" s="140"/>
      <c r="G230" s="140"/>
      <c r="H230" s="140"/>
      <c r="I230" s="140"/>
      <c r="J230" s="140"/>
      <c r="K230" s="150"/>
    </row>
    <row r="231" spans="1:11" x14ac:dyDescent="0.35">
      <c r="A231" s="149"/>
      <c r="B231" s="140"/>
      <c r="C231" s="140"/>
      <c r="D231" s="140"/>
      <c r="E231" s="140"/>
      <c r="F231" s="140"/>
      <c r="G231" s="140"/>
      <c r="H231" s="140"/>
      <c r="I231" s="140"/>
      <c r="J231" s="140"/>
      <c r="K231" s="150"/>
    </row>
    <row r="232" spans="1:11" x14ac:dyDescent="0.35">
      <c r="A232" s="149"/>
      <c r="B232" s="140"/>
      <c r="C232" s="140"/>
      <c r="D232" s="140"/>
      <c r="E232" s="140"/>
      <c r="F232" s="140"/>
      <c r="G232" s="140"/>
      <c r="H232" s="140"/>
      <c r="I232" s="140"/>
      <c r="J232" s="140"/>
      <c r="K232" s="150"/>
    </row>
    <row r="233" spans="1:11" x14ac:dyDescent="0.35">
      <c r="A233" s="149"/>
      <c r="B233" s="140"/>
      <c r="C233" s="140"/>
      <c r="D233" s="140"/>
      <c r="E233" s="140"/>
      <c r="F233" s="140"/>
      <c r="G233" s="140"/>
      <c r="H233" s="140"/>
      <c r="I233" s="140"/>
      <c r="J233" s="140"/>
      <c r="K233" s="150"/>
    </row>
    <row r="234" spans="1:11" x14ac:dyDescent="0.35">
      <c r="A234" s="149"/>
      <c r="B234" s="140"/>
      <c r="C234" s="140"/>
      <c r="D234" s="140"/>
      <c r="E234" s="140"/>
      <c r="F234" s="140"/>
      <c r="G234" s="140"/>
      <c r="H234" s="140"/>
      <c r="I234" s="140"/>
      <c r="J234" s="140"/>
      <c r="K234" s="150"/>
    </row>
    <row r="235" spans="1:11" x14ac:dyDescent="0.35">
      <c r="A235" s="149"/>
      <c r="B235" s="140"/>
      <c r="C235" s="140"/>
      <c r="D235" s="140"/>
      <c r="E235" s="140"/>
      <c r="F235" s="140"/>
      <c r="G235" s="140"/>
      <c r="H235" s="140"/>
      <c r="I235" s="140"/>
      <c r="J235" s="140"/>
      <c r="K235" s="150"/>
    </row>
    <row r="236" spans="1:11" x14ac:dyDescent="0.35">
      <c r="A236" s="149"/>
      <c r="B236" s="140"/>
      <c r="C236" s="140"/>
      <c r="D236" s="140"/>
      <c r="E236" s="140"/>
      <c r="F236" s="140"/>
      <c r="G236" s="140"/>
      <c r="H236" s="140"/>
      <c r="I236" s="140"/>
      <c r="J236" s="140"/>
      <c r="K236" s="150"/>
    </row>
    <row r="237" spans="1:11" x14ac:dyDescent="0.35">
      <c r="A237" s="149"/>
      <c r="B237" s="140"/>
      <c r="C237" s="140"/>
      <c r="D237" s="140"/>
      <c r="E237" s="140"/>
      <c r="F237" s="140"/>
      <c r="G237" s="140"/>
      <c r="H237" s="140"/>
      <c r="I237" s="140"/>
      <c r="J237" s="140"/>
      <c r="K237" s="150"/>
    </row>
    <row r="238" spans="1:11" x14ac:dyDescent="0.35">
      <c r="A238" s="149"/>
      <c r="B238" s="140"/>
      <c r="C238" s="140"/>
      <c r="D238" s="140"/>
      <c r="E238" s="140"/>
      <c r="F238" s="140"/>
      <c r="G238" s="140"/>
      <c r="H238" s="140"/>
      <c r="I238" s="140"/>
      <c r="J238" s="140"/>
      <c r="K238" s="150"/>
    </row>
    <row r="239" spans="1:11" x14ac:dyDescent="0.35">
      <c r="A239" s="149"/>
      <c r="B239" s="140"/>
      <c r="C239" s="140"/>
      <c r="D239" s="140"/>
      <c r="E239" s="140"/>
      <c r="F239" s="140"/>
      <c r="G239" s="140"/>
      <c r="H239" s="140"/>
      <c r="I239" s="140"/>
      <c r="J239" s="140"/>
      <c r="K239" s="150"/>
    </row>
    <row r="240" spans="1:11" x14ac:dyDescent="0.35">
      <c r="A240" s="149"/>
      <c r="B240" s="140"/>
      <c r="C240" s="140"/>
      <c r="D240" s="140"/>
      <c r="E240" s="140"/>
      <c r="F240" s="140"/>
      <c r="G240" s="140"/>
      <c r="H240" s="140"/>
      <c r="I240" s="140"/>
      <c r="J240" s="140"/>
      <c r="K240" s="150"/>
    </row>
    <row r="241" spans="1:11" x14ac:dyDescent="0.35">
      <c r="A241" s="149"/>
      <c r="B241" s="140"/>
      <c r="C241" s="140"/>
      <c r="D241" s="140"/>
      <c r="E241" s="140"/>
      <c r="F241" s="140"/>
      <c r="G241" s="140"/>
      <c r="H241" s="140"/>
      <c r="I241" s="140"/>
      <c r="J241" s="140"/>
      <c r="K241" s="150"/>
    </row>
    <row r="242" spans="1:11" x14ac:dyDescent="0.35">
      <c r="A242" s="149"/>
      <c r="B242" s="140"/>
      <c r="C242" s="140"/>
      <c r="D242" s="140"/>
      <c r="E242" s="140"/>
      <c r="F242" s="140"/>
      <c r="G242" s="140"/>
      <c r="H242" s="140"/>
      <c r="I242" s="140"/>
      <c r="J242" s="140"/>
      <c r="K242" s="150"/>
    </row>
    <row r="243" spans="1:11" x14ac:dyDescent="0.35">
      <c r="A243" s="149"/>
      <c r="B243" s="140"/>
      <c r="C243" s="140"/>
      <c r="D243" s="140"/>
      <c r="E243" s="140"/>
      <c r="F243" s="140"/>
      <c r="G243" s="140"/>
      <c r="H243" s="140"/>
      <c r="I243" s="140"/>
      <c r="J243" s="140"/>
      <c r="K243" s="150"/>
    </row>
    <row r="244" spans="1:11" x14ac:dyDescent="0.35">
      <c r="A244" s="149"/>
      <c r="B244" s="140"/>
      <c r="C244" s="140"/>
      <c r="D244" s="140"/>
      <c r="E244" s="140"/>
      <c r="F244" s="140"/>
      <c r="G244" s="140"/>
      <c r="H244" s="140"/>
      <c r="I244" s="140"/>
      <c r="J244" s="140"/>
      <c r="K244" s="150"/>
    </row>
    <row r="245" spans="1:11" x14ac:dyDescent="0.35">
      <c r="A245" s="149"/>
      <c r="B245" s="140"/>
      <c r="C245" s="140"/>
      <c r="D245" s="140"/>
      <c r="E245" s="140"/>
      <c r="F245" s="140"/>
      <c r="G245" s="140"/>
      <c r="H245" s="140"/>
      <c r="I245" s="140"/>
      <c r="J245" s="140"/>
      <c r="K245" s="150"/>
    </row>
    <row r="246" spans="1:11" x14ac:dyDescent="0.35">
      <c r="A246" s="149"/>
      <c r="B246" s="140"/>
      <c r="C246" s="140"/>
      <c r="D246" s="140"/>
      <c r="E246" s="140"/>
      <c r="F246" s="140"/>
      <c r="G246" s="140"/>
      <c r="H246" s="140"/>
      <c r="I246" s="140"/>
      <c r="J246" s="140"/>
      <c r="K246" s="150"/>
    </row>
    <row r="247" spans="1:11" x14ac:dyDescent="0.35">
      <c r="A247" s="149"/>
      <c r="B247" s="140"/>
      <c r="C247" s="140"/>
      <c r="D247" s="140"/>
      <c r="E247" s="140"/>
      <c r="F247" s="140"/>
      <c r="G247" s="140"/>
      <c r="H247" s="140"/>
      <c r="I247" s="140"/>
      <c r="J247" s="140"/>
      <c r="K247" s="150"/>
    </row>
    <row r="248" spans="1:11" x14ac:dyDescent="0.35">
      <c r="A248" s="149"/>
      <c r="B248" s="140"/>
      <c r="C248" s="140"/>
      <c r="D248" s="140"/>
      <c r="E248" s="140"/>
      <c r="F248" s="140"/>
      <c r="G248" s="140"/>
      <c r="H248" s="140"/>
      <c r="I248" s="140"/>
      <c r="J248" s="140"/>
      <c r="K248" s="150"/>
    </row>
    <row r="249" spans="1:11" x14ac:dyDescent="0.35">
      <c r="A249" s="149"/>
      <c r="B249" s="140"/>
      <c r="C249" s="140"/>
      <c r="D249" s="140"/>
      <c r="E249" s="140"/>
      <c r="F249" s="140"/>
      <c r="G249" s="140"/>
      <c r="H249" s="140"/>
      <c r="I249" s="140"/>
      <c r="J249" s="140"/>
      <c r="K249" s="150"/>
    </row>
    <row r="250" spans="1:11" x14ac:dyDescent="0.35">
      <c r="A250" s="149"/>
      <c r="B250" s="140"/>
      <c r="C250" s="140"/>
      <c r="D250" s="140"/>
      <c r="E250" s="140"/>
      <c r="F250" s="140"/>
      <c r="G250" s="140"/>
      <c r="H250" s="140"/>
      <c r="I250" s="140"/>
      <c r="J250" s="140"/>
      <c r="K250" s="150"/>
    </row>
    <row r="251" spans="1:11" x14ac:dyDescent="0.35">
      <c r="A251" s="149"/>
      <c r="B251" s="140"/>
      <c r="C251" s="140"/>
      <c r="D251" s="140"/>
      <c r="E251" s="140"/>
      <c r="F251" s="140"/>
      <c r="G251" s="140"/>
      <c r="H251" s="140"/>
      <c r="I251" s="140"/>
      <c r="J251" s="140"/>
      <c r="K251" s="150"/>
    </row>
    <row r="252" spans="1:11" x14ac:dyDescent="0.35">
      <c r="A252" s="149"/>
      <c r="B252" s="140"/>
      <c r="C252" s="140"/>
      <c r="D252" s="140"/>
      <c r="E252" s="140"/>
      <c r="F252" s="140"/>
      <c r="G252" s="140"/>
      <c r="H252" s="140"/>
      <c r="I252" s="140"/>
      <c r="J252" s="140"/>
      <c r="K252" s="150"/>
    </row>
    <row r="253" spans="1:11" x14ac:dyDescent="0.35">
      <c r="A253" s="149"/>
      <c r="B253" s="140"/>
      <c r="C253" s="140"/>
      <c r="D253" s="140"/>
      <c r="E253" s="140"/>
      <c r="F253" s="140"/>
      <c r="G253" s="140"/>
      <c r="H253" s="140"/>
      <c r="I253" s="140"/>
      <c r="J253" s="140"/>
      <c r="K253" s="150"/>
    </row>
    <row r="254" spans="1:11" x14ac:dyDescent="0.35">
      <c r="A254" s="149"/>
      <c r="B254" s="140"/>
      <c r="C254" s="140"/>
      <c r="D254" s="140"/>
      <c r="E254" s="140"/>
      <c r="F254" s="140"/>
      <c r="G254" s="140"/>
      <c r="H254" s="140"/>
      <c r="I254" s="140"/>
      <c r="J254" s="140"/>
      <c r="K254" s="150"/>
    </row>
    <row r="255" spans="1:11" x14ac:dyDescent="0.35">
      <c r="A255" s="149"/>
      <c r="B255" s="140"/>
      <c r="C255" s="140"/>
      <c r="D255" s="140"/>
      <c r="E255" s="140"/>
      <c r="F255" s="140"/>
      <c r="G255" s="140"/>
      <c r="H255" s="140"/>
      <c r="I255" s="140"/>
      <c r="J255" s="140"/>
      <c r="K255" s="150"/>
    </row>
    <row r="256" spans="1:11" x14ac:dyDescent="0.35">
      <c r="A256" s="149"/>
      <c r="B256" s="140"/>
      <c r="C256" s="140"/>
      <c r="D256" s="140"/>
      <c r="E256" s="140"/>
      <c r="F256" s="140"/>
      <c r="G256" s="140"/>
      <c r="H256" s="140"/>
      <c r="I256" s="140"/>
      <c r="J256" s="140"/>
      <c r="K256" s="150"/>
    </row>
    <row r="257" spans="1:11" x14ac:dyDescent="0.35">
      <c r="A257" s="149"/>
      <c r="B257" s="140"/>
      <c r="C257" s="140"/>
      <c r="D257" s="140"/>
      <c r="E257" s="140"/>
      <c r="F257" s="140"/>
      <c r="G257" s="140"/>
      <c r="H257" s="140"/>
      <c r="I257" s="140"/>
      <c r="J257" s="140"/>
      <c r="K257" s="150"/>
    </row>
    <row r="258" spans="1:11" x14ac:dyDescent="0.35">
      <c r="A258" s="149"/>
      <c r="B258" s="140"/>
      <c r="C258" s="140"/>
      <c r="D258" s="140"/>
      <c r="E258" s="140"/>
      <c r="F258" s="140"/>
      <c r="G258" s="140"/>
      <c r="H258" s="140"/>
      <c r="I258" s="140"/>
      <c r="J258" s="140"/>
      <c r="K258" s="150"/>
    </row>
    <row r="259" spans="1:11" x14ac:dyDescent="0.35">
      <c r="A259" s="149"/>
      <c r="B259" s="140"/>
      <c r="C259" s="140"/>
      <c r="D259" s="140"/>
      <c r="E259" s="140"/>
      <c r="F259" s="140"/>
      <c r="G259" s="140"/>
      <c r="H259" s="140"/>
      <c r="I259" s="140"/>
      <c r="J259" s="140"/>
      <c r="K259" s="150"/>
    </row>
    <row r="260" spans="1:11" x14ac:dyDescent="0.35">
      <c r="A260" s="149"/>
      <c r="B260" s="140"/>
      <c r="C260" s="140"/>
      <c r="D260" s="140"/>
      <c r="E260" s="140"/>
      <c r="F260" s="140"/>
      <c r="G260" s="140"/>
      <c r="H260" s="140"/>
      <c r="I260" s="140"/>
      <c r="J260" s="140"/>
      <c r="K260" s="150"/>
    </row>
    <row r="261" spans="1:11" x14ac:dyDescent="0.35">
      <c r="A261" s="149"/>
      <c r="B261" s="140"/>
      <c r="C261" s="140"/>
      <c r="D261" s="140"/>
      <c r="E261" s="140"/>
      <c r="F261" s="140"/>
      <c r="G261" s="140"/>
      <c r="H261" s="140"/>
      <c r="I261" s="140"/>
      <c r="J261" s="140"/>
      <c r="K261" s="150"/>
    </row>
    <row r="262" spans="1:11" x14ac:dyDescent="0.35">
      <c r="A262" s="149"/>
      <c r="B262" s="140"/>
      <c r="C262" s="140"/>
      <c r="D262" s="140"/>
      <c r="E262" s="140"/>
      <c r="F262" s="140"/>
      <c r="G262" s="140"/>
      <c r="H262" s="140"/>
      <c r="I262" s="140"/>
      <c r="J262" s="140"/>
      <c r="K262" s="150"/>
    </row>
    <row r="263" spans="1:11" x14ac:dyDescent="0.35">
      <c r="A263" s="149"/>
      <c r="B263" s="140"/>
      <c r="C263" s="140"/>
      <c r="D263" s="140"/>
      <c r="E263" s="140"/>
      <c r="F263" s="140"/>
      <c r="G263" s="140"/>
      <c r="H263" s="140"/>
      <c r="I263" s="140"/>
      <c r="J263" s="140"/>
      <c r="K263" s="150"/>
    </row>
    <row r="264" spans="1:11" x14ac:dyDescent="0.35">
      <c r="A264" s="149"/>
      <c r="B264" s="140"/>
      <c r="C264" s="140"/>
      <c r="D264" s="140"/>
      <c r="E264" s="140"/>
      <c r="F264" s="140"/>
      <c r="G264" s="140"/>
      <c r="H264" s="140"/>
      <c r="I264" s="140"/>
      <c r="J264" s="140"/>
      <c r="K264" s="150"/>
    </row>
    <row r="265" spans="1:11" x14ac:dyDescent="0.35">
      <c r="A265" s="149"/>
      <c r="B265" s="140"/>
      <c r="C265" s="140"/>
      <c r="D265" s="140"/>
      <c r="E265" s="140"/>
      <c r="F265" s="140"/>
      <c r="G265" s="140"/>
      <c r="H265" s="140"/>
      <c r="I265" s="140"/>
      <c r="J265" s="140"/>
      <c r="K265" s="150"/>
    </row>
    <row r="266" spans="1:11" x14ac:dyDescent="0.35">
      <c r="A266" s="149"/>
      <c r="B266" s="140"/>
      <c r="C266" s="140"/>
      <c r="D266" s="140"/>
      <c r="E266" s="140"/>
      <c r="F266" s="140"/>
      <c r="G266" s="140"/>
      <c r="H266" s="140"/>
      <c r="I266" s="140"/>
      <c r="J266" s="140"/>
      <c r="K266" s="150"/>
    </row>
    <row r="267" spans="1:11" x14ac:dyDescent="0.35">
      <c r="A267" s="149"/>
      <c r="B267" s="140"/>
      <c r="C267" s="140"/>
      <c r="D267" s="140"/>
      <c r="E267" s="140"/>
      <c r="F267" s="140"/>
      <c r="G267" s="140"/>
      <c r="H267" s="140"/>
      <c r="I267" s="140"/>
      <c r="J267" s="140"/>
      <c r="K267" s="150"/>
    </row>
    <row r="268" spans="1:11" x14ac:dyDescent="0.35">
      <c r="A268" s="149"/>
      <c r="B268" s="140"/>
      <c r="C268" s="140"/>
      <c r="D268" s="140"/>
      <c r="E268" s="140"/>
      <c r="F268" s="140"/>
      <c r="G268" s="140"/>
      <c r="H268" s="140"/>
      <c r="I268" s="140"/>
      <c r="J268" s="140"/>
      <c r="K268" s="150"/>
    </row>
    <row r="269" spans="1:11" x14ac:dyDescent="0.35">
      <c r="A269" s="149"/>
      <c r="B269" s="140"/>
      <c r="C269" s="140"/>
      <c r="D269" s="140"/>
      <c r="E269" s="140"/>
      <c r="F269" s="140"/>
      <c r="G269" s="140"/>
      <c r="H269" s="140"/>
      <c r="I269" s="140"/>
      <c r="J269" s="140"/>
      <c r="K269" s="150"/>
    </row>
    <row r="270" spans="1:11" x14ac:dyDescent="0.35">
      <c r="A270" s="149"/>
      <c r="B270" s="140"/>
      <c r="C270" s="140"/>
      <c r="D270" s="140"/>
      <c r="E270" s="140"/>
      <c r="F270" s="140"/>
      <c r="G270" s="140"/>
      <c r="H270" s="140"/>
      <c r="I270" s="140"/>
      <c r="J270" s="140"/>
      <c r="K270" s="150"/>
    </row>
    <row r="271" spans="1:11" x14ac:dyDescent="0.35">
      <c r="A271" s="149"/>
      <c r="B271" s="140"/>
      <c r="C271" s="140"/>
      <c r="D271" s="140"/>
      <c r="E271" s="140"/>
      <c r="F271" s="140"/>
      <c r="G271" s="140"/>
      <c r="H271" s="140"/>
      <c r="I271" s="140"/>
      <c r="J271" s="140"/>
      <c r="K271" s="150"/>
    </row>
    <row r="272" spans="1:11" x14ac:dyDescent="0.35">
      <c r="A272" s="149"/>
      <c r="B272" s="140"/>
      <c r="C272" s="140"/>
      <c r="D272" s="140"/>
      <c r="E272" s="140"/>
      <c r="F272" s="140"/>
      <c r="G272" s="140"/>
      <c r="H272" s="140"/>
      <c r="I272" s="140"/>
      <c r="J272" s="140"/>
      <c r="K272" s="150"/>
    </row>
    <row r="273" spans="1:11" x14ac:dyDescent="0.35">
      <c r="A273" s="149"/>
      <c r="B273" s="140"/>
      <c r="C273" s="140"/>
      <c r="D273" s="140"/>
      <c r="E273" s="140"/>
      <c r="F273" s="140"/>
      <c r="G273" s="140"/>
      <c r="H273" s="140"/>
      <c r="I273" s="140"/>
      <c r="J273" s="140"/>
      <c r="K273" s="150"/>
    </row>
    <row r="274" spans="1:11" x14ac:dyDescent="0.35">
      <c r="A274" s="149"/>
      <c r="B274" s="140"/>
      <c r="C274" s="140"/>
      <c r="D274" s="140"/>
      <c r="E274" s="140"/>
      <c r="F274" s="140"/>
      <c r="G274" s="140"/>
      <c r="H274" s="140"/>
      <c r="I274" s="140"/>
      <c r="J274" s="140"/>
      <c r="K274" s="150"/>
    </row>
    <row r="275" spans="1:11" x14ac:dyDescent="0.35">
      <c r="A275" s="149"/>
      <c r="B275" s="140"/>
      <c r="C275" s="140"/>
      <c r="D275" s="140"/>
      <c r="E275" s="140"/>
      <c r="F275" s="140"/>
      <c r="G275" s="140"/>
      <c r="H275" s="140"/>
      <c r="I275" s="140"/>
      <c r="J275" s="140"/>
      <c r="K275" s="150"/>
    </row>
    <row r="276" spans="1:11" x14ac:dyDescent="0.35">
      <c r="A276" s="149"/>
      <c r="B276" s="140"/>
      <c r="C276" s="140"/>
      <c r="D276" s="140"/>
      <c r="E276" s="140"/>
      <c r="F276" s="140"/>
      <c r="G276" s="140"/>
      <c r="H276" s="140"/>
      <c r="I276" s="140"/>
      <c r="J276" s="140"/>
      <c r="K276" s="150"/>
    </row>
    <row r="277" spans="1:11" x14ac:dyDescent="0.35">
      <c r="A277" s="149"/>
      <c r="B277" s="140"/>
      <c r="C277" s="140"/>
      <c r="D277" s="140"/>
      <c r="E277" s="140"/>
      <c r="F277" s="140"/>
      <c r="G277" s="140"/>
      <c r="H277" s="140"/>
      <c r="I277" s="140"/>
      <c r="J277" s="140"/>
      <c r="K277" s="150"/>
    </row>
    <row r="278" spans="1:11" x14ac:dyDescent="0.35">
      <c r="A278" s="149"/>
      <c r="B278" s="140"/>
      <c r="C278" s="140"/>
      <c r="D278" s="140"/>
      <c r="E278" s="140"/>
      <c r="F278" s="140"/>
      <c r="G278" s="140"/>
      <c r="H278" s="140"/>
      <c r="I278" s="140"/>
      <c r="J278" s="140"/>
      <c r="K278" s="150"/>
    </row>
    <row r="279" spans="1:11" x14ac:dyDescent="0.35">
      <c r="A279" s="149"/>
      <c r="B279" s="140"/>
      <c r="C279" s="140"/>
      <c r="D279" s="140"/>
      <c r="E279" s="140"/>
      <c r="F279" s="140"/>
      <c r="G279" s="140"/>
      <c r="H279" s="140"/>
      <c r="I279" s="140"/>
      <c r="J279" s="140"/>
      <c r="K279" s="150"/>
    </row>
    <row r="280" spans="1:11" x14ac:dyDescent="0.35">
      <c r="A280" s="149"/>
      <c r="B280" s="140"/>
      <c r="C280" s="140"/>
      <c r="D280" s="140"/>
      <c r="E280" s="140"/>
      <c r="F280" s="140"/>
      <c r="G280" s="140"/>
      <c r="H280" s="140"/>
      <c r="I280" s="140"/>
      <c r="J280" s="140"/>
      <c r="K280" s="150"/>
    </row>
    <row r="281" spans="1:11" x14ac:dyDescent="0.35">
      <c r="A281" s="149"/>
      <c r="B281" s="140"/>
      <c r="C281" s="140"/>
      <c r="D281" s="140"/>
      <c r="E281" s="140"/>
      <c r="F281" s="140"/>
      <c r="G281" s="140"/>
      <c r="H281" s="140"/>
      <c r="I281" s="140"/>
      <c r="J281" s="140"/>
      <c r="K281" s="150"/>
    </row>
    <row r="282" spans="1:11" x14ac:dyDescent="0.35">
      <c r="A282" s="149"/>
      <c r="B282" s="140"/>
      <c r="C282" s="140"/>
      <c r="D282" s="140"/>
      <c r="E282" s="140"/>
      <c r="F282" s="140"/>
      <c r="G282" s="140"/>
      <c r="H282" s="140"/>
      <c r="I282" s="140"/>
      <c r="J282" s="140"/>
      <c r="K282" s="150"/>
    </row>
    <row r="283" spans="1:11" x14ac:dyDescent="0.35">
      <c r="A283" s="149"/>
      <c r="B283" s="140"/>
      <c r="C283" s="140"/>
      <c r="D283" s="140"/>
      <c r="E283" s="140"/>
      <c r="F283" s="140"/>
      <c r="G283" s="140"/>
      <c r="H283" s="140"/>
      <c r="I283" s="140"/>
      <c r="J283" s="140"/>
      <c r="K283" s="150"/>
    </row>
    <row r="284" spans="1:11" x14ac:dyDescent="0.35">
      <c r="A284" s="149"/>
      <c r="B284" s="140"/>
      <c r="C284" s="140"/>
      <c r="D284" s="140"/>
      <c r="E284" s="140"/>
      <c r="F284" s="140"/>
      <c r="G284" s="140"/>
      <c r="H284" s="140"/>
      <c r="I284" s="140"/>
      <c r="J284" s="140"/>
      <c r="K284" s="150"/>
    </row>
    <row r="285" spans="1:11" x14ac:dyDescent="0.35">
      <c r="A285" s="149"/>
      <c r="B285" s="140"/>
      <c r="C285" s="140"/>
      <c r="D285" s="140"/>
      <c r="E285" s="140"/>
      <c r="F285" s="140"/>
      <c r="G285" s="140"/>
      <c r="H285" s="140"/>
      <c r="I285" s="140"/>
      <c r="J285" s="140"/>
      <c r="K285" s="150"/>
    </row>
    <row r="286" spans="1:11" x14ac:dyDescent="0.35">
      <c r="A286" s="149"/>
      <c r="B286" s="140"/>
      <c r="C286" s="140"/>
      <c r="D286" s="140"/>
      <c r="E286" s="140"/>
      <c r="F286" s="140"/>
      <c r="G286" s="140"/>
      <c r="H286" s="140"/>
      <c r="I286" s="140"/>
      <c r="J286" s="140"/>
      <c r="K286" s="150"/>
    </row>
    <row r="287" spans="1:11" x14ac:dyDescent="0.35">
      <c r="A287" s="149"/>
      <c r="B287" s="140"/>
      <c r="C287" s="140"/>
      <c r="D287" s="140"/>
      <c r="E287" s="140"/>
      <c r="F287" s="140"/>
      <c r="G287" s="140"/>
      <c r="H287" s="140"/>
      <c r="I287" s="140"/>
      <c r="J287" s="140"/>
      <c r="K287" s="150"/>
    </row>
    <row r="288" spans="1:11" x14ac:dyDescent="0.35">
      <c r="A288" s="149"/>
      <c r="B288" s="140"/>
      <c r="C288" s="140"/>
      <c r="D288" s="140"/>
      <c r="E288" s="140"/>
      <c r="F288" s="140"/>
      <c r="G288" s="140"/>
      <c r="H288" s="140"/>
      <c r="I288" s="140"/>
      <c r="J288" s="140"/>
      <c r="K288" s="150"/>
    </row>
    <row r="289" spans="1:11" x14ac:dyDescent="0.35">
      <c r="A289" s="149"/>
      <c r="B289" s="140"/>
      <c r="C289" s="140"/>
      <c r="D289" s="140"/>
      <c r="E289" s="140"/>
      <c r="F289" s="140"/>
      <c r="G289" s="140"/>
      <c r="H289" s="140"/>
      <c r="I289" s="140"/>
      <c r="J289" s="140"/>
      <c r="K289" s="150"/>
    </row>
    <row r="290" spans="1:11" x14ac:dyDescent="0.35">
      <c r="A290" s="149"/>
      <c r="B290" s="140"/>
      <c r="C290" s="140"/>
      <c r="D290" s="140"/>
      <c r="E290" s="140"/>
      <c r="F290" s="140"/>
      <c r="G290" s="140"/>
      <c r="H290" s="140"/>
      <c r="I290" s="140"/>
      <c r="J290" s="140"/>
      <c r="K290" s="150"/>
    </row>
    <row r="291" spans="1:11" x14ac:dyDescent="0.35">
      <c r="A291" s="149"/>
      <c r="B291" s="140"/>
      <c r="C291" s="140"/>
      <c r="D291" s="140"/>
      <c r="E291" s="140"/>
      <c r="F291" s="140"/>
      <c r="G291" s="140"/>
      <c r="H291" s="140"/>
      <c r="I291" s="140"/>
      <c r="J291" s="140"/>
      <c r="K291" s="150"/>
    </row>
    <row r="292" spans="1:11" x14ac:dyDescent="0.35">
      <c r="A292" s="149"/>
      <c r="B292" s="140"/>
      <c r="C292" s="140"/>
      <c r="D292" s="140"/>
      <c r="E292" s="140"/>
      <c r="F292" s="140"/>
      <c r="G292" s="140"/>
      <c r="H292" s="140"/>
      <c r="I292" s="140"/>
      <c r="J292" s="140"/>
      <c r="K292" s="150"/>
    </row>
    <row r="293" spans="1:11" x14ac:dyDescent="0.35">
      <c r="A293" s="149"/>
      <c r="B293" s="140"/>
      <c r="C293" s="140"/>
      <c r="D293" s="140"/>
      <c r="E293" s="140"/>
      <c r="F293" s="140"/>
      <c r="G293" s="140"/>
      <c r="H293" s="140"/>
      <c r="I293" s="140"/>
      <c r="J293" s="140"/>
      <c r="K293" s="150"/>
    </row>
    <row r="294" spans="1:11" x14ac:dyDescent="0.35">
      <c r="A294" s="149"/>
      <c r="B294" s="140"/>
      <c r="C294" s="140"/>
      <c r="D294" s="140"/>
      <c r="E294" s="140"/>
      <c r="F294" s="140"/>
      <c r="G294" s="140"/>
      <c r="H294" s="140"/>
      <c r="I294" s="140"/>
      <c r="J294" s="140"/>
      <c r="K294" s="150"/>
    </row>
    <row r="295" spans="1:11" x14ac:dyDescent="0.35">
      <c r="A295" s="149"/>
      <c r="B295" s="140"/>
      <c r="C295" s="140"/>
      <c r="D295" s="140"/>
      <c r="E295" s="140"/>
      <c r="F295" s="140"/>
      <c r="G295" s="140"/>
      <c r="H295" s="140"/>
      <c r="I295" s="140"/>
      <c r="J295" s="140"/>
      <c r="K295" s="150"/>
    </row>
    <row r="296" spans="1:11" x14ac:dyDescent="0.35">
      <c r="A296" s="149"/>
      <c r="B296" s="140"/>
      <c r="C296" s="140"/>
      <c r="D296" s="140"/>
      <c r="E296" s="140"/>
      <c r="F296" s="140"/>
      <c r="G296" s="140"/>
      <c r="H296" s="140"/>
      <c r="I296" s="140"/>
      <c r="J296" s="140"/>
      <c r="K296" s="150"/>
    </row>
    <row r="297" spans="1:11" x14ac:dyDescent="0.35">
      <c r="A297" s="149"/>
      <c r="B297" s="140"/>
      <c r="C297" s="140"/>
      <c r="D297" s="140"/>
      <c r="E297" s="140"/>
      <c r="F297" s="140"/>
      <c r="G297" s="140"/>
      <c r="H297" s="140"/>
      <c r="I297" s="140"/>
      <c r="J297" s="140"/>
      <c r="K297" s="150"/>
    </row>
    <row r="298" spans="1:11" x14ac:dyDescent="0.35">
      <c r="A298" s="149"/>
      <c r="B298" s="140"/>
      <c r="C298" s="140"/>
      <c r="D298" s="140"/>
      <c r="E298" s="140"/>
      <c r="F298" s="140"/>
      <c r="G298" s="140"/>
      <c r="H298" s="140"/>
      <c r="I298" s="140"/>
      <c r="J298" s="140"/>
      <c r="K298" s="150"/>
    </row>
    <row r="299" spans="1:11" x14ac:dyDescent="0.35">
      <c r="A299" s="149"/>
      <c r="B299" s="140"/>
      <c r="C299" s="140"/>
      <c r="D299" s="140"/>
      <c r="E299" s="140"/>
      <c r="F299" s="140"/>
      <c r="G299" s="140"/>
      <c r="H299" s="140"/>
      <c r="I299" s="140"/>
      <c r="J299" s="140"/>
      <c r="K299" s="150"/>
    </row>
    <row r="300" spans="1:11" x14ac:dyDescent="0.35">
      <c r="A300" s="149"/>
      <c r="B300" s="140"/>
      <c r="C300" s="140"/>
      <c r="D300" s="140"/>
      <c r="E300" s="140"/>
      <c r="F300" s="140"/>
      <c r="G300" s="140"/>
      <c r="H300" s="140"/>
      <c r="I300" s="140"/>
      <c r="J300" s="140"/>
      <c r="K300" s="150"/>
    </row>
    <row r="301" spans="1:11" x14ac:dyDescent="0.35">
      <c r="A301" s="149"/>
      <c r="B301" s="140"/>
      <c r="C301" s="140"/>
      <c r="D301" s="140"/>
      <c r="E301" s="140"/>
      <c r="F301" s="140"/>
      <c r="G301" s="140"/>
      <c r="H301" s="140"/>
      <c r="I301" s="140"/>
      <c r="J301" s="140"/>
      <c r="K301" s="150"/>
    </row>
    <row r="302" spans="1:11" x14ac:dyDescent="0.35">
      <c r="A302" s="149"/>
      <c r="B302" s="140"/>
      <c r="C302" s="140"/>
      <c r="D302" s="140"/>
      <c r="E302" s="140"/>
      <c r="F302" s="140"/>
      <c r="G302" s="140"/>
      <c r="H302" s="140"/>
      <c r="I302" s="140"/>
      <c r="J302" s="140"/>
      <c r="K302" s="150"/>
    </row>
    <row r="303" spans="1:11" x14ac:dyDescent="0.35">
      <c r="A303" s="149"/>
      <c r="B303" s="140"/>
      <c r="C303" s="140"/>
      <c r="D303" s="140"/>
      <c r="E303" s="140"/>
      <c r="F303" s="140"/>
      <c r="G303" s="140"/>
      <c r="H303" s="140"/>
      <c r="I303" s="140"/>
      <c r="J303" s="140"/>
      <c r="K303" s="150"/>
    </row>
    <row r="304" spans="1:11" x14ac:dyDescent="0.35">
      <c r="A304" s="149"/>
      <c r="B304" s="140"/>
      <c r="C304" s="140"/>
      <c r="D304" s="140"/>
      <c r="E304" s="140"/>
      <c r="F304" s="140"/>
      <c r="G304" s="140"/>
      <c r="H304" s="140"/>
      <c r="I304" s="140"/>
      <c r="J304" s="140"/>
      <c r="K304" s="150"/>
    </row>
    <row r="305" spans="1:11" x14ac:dyDescent="0.35">
      <c r="A305" s="149"/>
      <c r="B305" s="140"/>
      <c r="C305" s="140"/>
      <c r="D305" s="140"/>
      <c r="E305" s="140"/>
      <c r="F305" s="140"/>
      <c r="G305" s="140"/>
      <c r="H305" s="140"/>
      <c r="I305" s="140"/>
      <c r="J305" s="140"/>
      <c r="K305" s="150"/>
    </row>
    <row r="306" spans="1:11" x14ac:dyDescent="0.35">
      <c r="A306" s="151"/>
      <c r="B306" s="152"/>
      <c r="C306" s="152"/>
      <c r="D306" s="152"/>
      <c r="E306" s="152"/>
      <c r="F306" s="152"/>
      <c r="G306" s="152"/>
      <c r="H306" s="152"/>
      <c r="I306" s="152"/>
      <c r="J306" s="152"/>
      <c r="K306" s="153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61"/>
      <c r="B1" s="461"/>
      <c r="C1" s="484" t="s">
        <v>375</v>
      </c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157"/>
      <c r="O1" s="157"/>
    </row>
    <row r="2" spans="1:15" s="1" customFormat="1" ht="13.75" customHeight="1" x14ac:dyDescent="0.25">
      <c r="A2" s="518"/>
      <c r="B2" s="518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157"/>
      <c r="O2" s="157"/>
    </row>
    <row r="3" spans="1:15" ht="13.75" customHeight="1" x14ac:dyDescent="0.35">
      <c r="A3" s="394" t="s">
        <v>148</v>
      </c>
      <c r="B3" s="394"/>
      <c r="C3" s="300" t="str">
        <f>'DESIGN FRONT SHEET'!B3</f>
        <v>MCLAREN SEASON 3</v>
      </c>
      <c r="D3" s="300"/>
      <c r="E3" s="301"/>
      <c r="F3" s="37" t="s">
        <v>150</v>
      </c>
      <c r="G3" s="487" t="str">
        <f>'DESIGN FRONT SHEET'!E3</f>
        <v>UNAVAILABLE</v>
      </c>
      <c r="H3" s="488"/>
      <c r="I3" s="46" t="s">
        <v>152</v>
      </c>
      <c r="J3" s="519" t="str">
        <f>'DESIGN FRONT SHEET'!G3</f>
        <v>FRAN</v>
      </c>
      <c r="K3" s="520"/>
      <c r="L3" s="520"/>
      <c r="M3" s="521"/>
    </row>
    <row r="4" spans="1:15" ht="13.75" customHeight="1" x14ac:dyDescent="0.35">
      <c r="A4" s="394" t="s">
        <v>154</v>
      </c>
      <c r="B4" s="394"/>
      <c r="C4" s="300" t="str">
        <f>'DESIGN FRONT SHEET'!B4</f>
        <v>ROVIK</v>
      </c>
      <c r="D4" s="300"/>
      <c r="E4" s="301"/>
      <c r="F4" s="37" t="s">
        <v>156</v>
      </c>
      <c r="G4" s="487" t="str">
        <f>'DESIGN FRONT SHEET'!E4</f>
        <v>VIETNAM</v>
      </c>
      <c r="H4" s="488"/>
      <c r="I4" s="46" t="s">
        <v>158</v>
      </c>
      <c r="J4" s="519" t="str">
        <f>'DESIGN FRONT SHEET'!G4</f>
        <v>CHARLOTTE</v>
      </c>
      <c r="K4" s="520"/>
      <c r="L4" s="520"/>
      <c r="M4" s="521"/>
    </row>
    <row r="5" spans="1:15" ht="13.75" customHeight="1" x14ac:dyDescent="0.35">
      <c r="A5" s="394" t="s">
        <v>160</v>
      </c>
      <c r="B5" s="394"/>
      <c r="C5" s="300" t="str">
        <f>'DESIGN FRONT SHEET'!B5</f>
        <v>DOUBLE SLEEVE T-SHIRT</v>
      </c>
      <c r="D5" s="300"/>
      <c r="E5" s="301"/>
      <c r="F5" s="37" t="s">
        <v>173</v>
      </c>
      <c r="G5" s="522" t="str">
        <f>'DESIGN FRONT SHEET'!E5</f>
        <v>AIME LEON DORE - FACTORY REF</v>
      </c>
      <c r="H5" s="523"/>
      <c r="I5" s="77" t="s">
        <v>164</v>
      </c>
      <c r="J5" s="510"/>
      <c r="K5" s="511"/>
      <c r="L5" s="511"/>
      <c r="M5" s="512"/>
    </row>
    <row r="6" spans="1:15" ht="13.75" customHeight="1" x14ac:dyDescent="0.35">
      <c r="A6" s="514" t="s">
        <v>376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5"/>
    </row>
    <row r="7" spans="1:15" ht="13.5" customHeight="1" x14ac:dyDescent="0.35">
      <c r="A7" s="162" t="s">
        <v>270</v>
      </c>
      <c r="B7" s="71"/>
      <c r="C7" s="72" t="s">
        <v>175</v>
      </c>
      <c r="D7" s="73"/>
      <c r="E7" s="73"/>
      <c r="F7" s="74" t="s">
        <v>377</v>
      </c>
      <c r="G7" s="75" t="s">
        <v>378</v>
      </c>
      <c r="H7" s="75" t="s">
        <v>379</v>
      </c>
      <c r="I7" s="75" t="s">
        <v>380</v>
      </c>
      <c r="J7" s="75" t="s">
        <v>381</v>
      </c>
      <c r="K7" s="75" t="s">
        <v>382</v>
      </c>
      <c r="L7" s="75" t="s">
        <v>383</v>
      </c>
      <c r="M7" s="75" t="s">
        <v>384</v>
      </c>
    </row>
    <row r="8" spans="1:15" ht="15.75" customHeight="1" x14ac:dyDescent="0.35">
      <c r="A8" s="160" t="str">
        <f>'PROTO SPEC'!A8</f>
        <v>H2</v>
      </c>
      <c r="B8" s="322" t="str">
        <f>'PROTO SPEC'!B8</f>
        <v>1. Front length - SNP to bottom hem edge</v>
      </c>
      <c r="C8" s="323"/>
      <c r="D8" s="323"/>
      <c r="E8" s="323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6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0" t="str">
        <f>'PROTO SPEC'!A9</f>
        <v>H3</v>
      </c>
      <c r="B9" s="322" t="str">
        <f>'PROTO SPEC'!B9</f>
        <v>2. Front length - HSP to bottom hem edge</v>
      </c>
      <c r="C9" s="323"/>
      <c r="D9" s="323"/>
      <c r="E9" s="323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6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0">
        <f>'PROTO SPEC'!A10</f>
        <v>0</v>
      </c>
      <c r="B10" s="322" t="str">
        <f>'PROTO SPEC'!B10</f>
        <v>3. Back length - HSP to bottom hem edge</v>
      </c>
      <c r="C10" s="323"/>
      <c r="D10" s="323"/>
      <c r="E10" s="323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0">
        <f>'PROTO SPEC'!A11</f>
        <v>0</v>
      </c>
      <c r="B11" s="322" t="str">
        <f>'PROTO SPEC'!B11</f>
        <v>4. Chest - measured 2.5cm down from underarm</v>
      </c>
      <c r="C11" s="323"/>
      <c r="D11" s="323"/>
      <c r="E11" s="323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0">
        <f>'PROTO SPEC'!A12</f>
        <v>0</v>
      </c>
      <c r="B12" s="322" t="str">
        <f>'PROTO SPEC'!B12</f>
        <v>5. Waist position - below HSP</v>
      </c>
      <c r="C12" s="323"/>
      <c r="D12" s="323"/>
      <c r="E12" s="323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0">
        <f>'PROTO SPEC'!A13</f>
        <v>0</v>
      </c>
      <c r="B13" s="322" t="str">
        <f>'PROTO SPEC'!B13</f>
        <v>6. Waist width</v>
      </c>
      <c r="C13" s="323"/>
      <c r="D13" s="323"/>
      <c r="E13" s="323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0">
        <f>'PROTO SPEC'!A14</f>
        <v>0</v>
      </c>
      <c r="B14" s="322" t="str">
        <f>'PROTO SPEC'!B14</f>
        <v>7. Hem width</v>
      </c>
      <c r="C14" s="323"/>
      <c r="D14" s="323"/>
      <c r="E14" s="323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0">
        <f>'PROTO SPEC'!A15</f>
        <v>0</v>
      </c>
      <c r="B15" s="322" t="str">
        <f>'PROTO SPEC'!B15</f>
        <v>8. Hem depth</v>
      </c>
      <c r="C15" s="323"/>
      <c r="D15" s="323"/>
      <c r="E15" s="323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0">
        <f>'PROTO SPEC'!A16</f>
        <v>0</v>
      </c>
      <c r="B16" s="322" t="str">
        <f>'PROTO SPEC'!B16</f>
        <v>9. X-Shoulder (seam to seam)</v>
      </c>
      <c r="C16" s="323"/>
      <c r="D16" s="323"/>
      <c r="E16" s="323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0">
        <f>'PROTO SPEC'!A18</f>
        <v>0</v>
      </c>
      <c r="B17" s="322" t="str">
        <f>'PROTO SPEC'!B18</f>
        <v>11. X-Front - 15cm below HSP</v>
      </c>
      <c r="C17" s="323"/>
      <c r="D17" s="323"/>
      <c r="E17" s="323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0">
        <f>'PROTO SPEC'!A19</f>
        <v>0</v>
      </c>
      <c r="B18" s="322" t="str">
        <f>'PROTO SPEC'!B19</f>
        <v>12. X-Back - 15cm below HSP</v>
      </c>
      <c r="C18" s="323"/>
      <c r="D18" s="323"/>
      <c r="E18" s="323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0">
        <f>'PROTO SPEC'!A20</f>
        <v>0</v>
      </c>
      <c r="B19" s="322" t="str">
        <f>'PROTO SPEC'!B20</f>
        <v>13. Back neck width - HSP to HSP straight</v>
      </c>
      <c r="C19" s="323"/>
      <c r="D19" s="323"/>
      <c r="E19" s="323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0">
        <f>'PROTO SPEC'!A21</f>
        <v>0</v>
      </c>
      <c r="B20" s="322" t="str">
        <f>'PROTO SPEC'!B21</f>
        <v>14. Front neck drop - From HSP</v>
      </c>
      <c r="C20" s="323"/>
      <c r="D20" s="323"/>
      <c r="E20" s="323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0">
        <f>'PROTO SPEC'!A22</f>
        <v>0</v>
      </c>
      <c r="B21" s="322" t="str">
        <f>'PROTO SPEC'!B22</f>
        <v>15. Back neck drop</v>
      </c>
      <c r="C21" s="323"/>
      <c r="D21" s="323"/>
      <c r="E21" s="323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0">
        <f>'PROTO SPEC'!A24</f>
        <v>0</v>
      </c>
      <c r="B22" s="322" t="str">
        <f>'PROTO SPEC'!B24</f>
        <v>17. Armhole Straight</v>
      </c>
      <c r="C22" s="323"/>
      <c r="D22" s="323"/>
      <c r="E22" s="323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0">
        <f>'PROTO SPEC'!A25</f>
        <v>0</v>
      </c>
      <c r="B23" s="322" t="str">
        <f>'PROTO SPEC'!B25</f>
        <v>18. Sleeve length - Shoulder seam to cuff (Short Sleeve)</v>
      </c>
      <c r="C23" s="323"/>
      <c r="D23" s="323"/>
      <c r="E23" s="323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0">
        <f>'PROTO SPEC'!A27</f>
        <v>0</v>
      </c>
      <c r="B24" s="322" t="str">
        <f>'PROTO SPEC'!B27</f>
        <v>20. Underarm length</v>
      </c>
      <c r="C24" s="323"/>
      <c r="D24" s="323"/>
      <c r="E24" s="323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0">
        <f>'PROTO SPEC'!A28</f>
        <v>0</v>
      </c>
      <c r="B25" s="322" t="str">
        <f>'PROTO SPEC'!B28</f>
        <v>21. 1/2 Bicep width - 2.5cm down from underarm</v>
      </c>
      <c r="C25" s="323"/>
      <c r="D25" s="323"/>
      <c r="E25" s="323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0">
        <f>'PROTO SPEC'!A29</f>
        <v>0</v>
      </c>
      <c r="B26" s="322" t="str">
        <f>'PROTO SPEC'!B29</f>
        <v>22. 1/2 Elbow width - 21cm down from underarm</v>
      </c>
      <c r="C26" s="323"/>
      <c r="D26" s="323"/>
      <c r="E26" s="323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0">
        <f>'PROTO SPEC'!A36</f>
        <v>0</v>
      </c>
      <c r="B27" s="322" t="str">
        <f>'PROTO SPEC'!B36</f>
        <v>29. Pocket width</v>
      </c>
      <c r="C27" s="323"/>
      <c r="D27" s="323"/>
      <c r="E27" s="323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6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0" t="e">
        <f>'PROTO SPEC'!#REF!</f>
        <v>#REF!</v>
      </c>
      <c r="B28" s="322" t="e">
        <f>'PROTO SPEC'!#REF!</f>
        <v>#REF!</v>
      </c>
      <c r="C28" s="323"/>
      <c r="D28" s="323"/>
      <c r="E28" s="323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0" t="e">
        <f>'PROTO SPEC'!#REF!</f>
        <v>#REF!</v>
      </c>
      <c r="B29" s="322" t="e">
        <f>'PROTO SPEC'!#REF!</f>
        <v>#REF!</v>
      </c>
      <c r="C29" s="323"/>
      <c r="D29" s="323"/>
      <c r="E29" s="323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0" t="e">
        <f>'PROTO SPEC'!#REF!</f>
        <v>#REF!</v>
      </c>
      <c r="B30" s="322" t="e">
        <f>'PROTO SPEC'!#REF!</f>
        <v>#REF!</v>
      </c>
      <c r="C30" s="323"/>
      <c r="D30" s="323"/>
      <c r="E30" s="323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0" t="e">
        <f>'PROTO SPEC'!#REF!</f>
        <v>#REF!</v>
      </c>
      <c r="B31" s="322" t="e">
        <f>'PROTO SPEC'!#REF!</f>
        <v>#REF!</v>
      </c>
      <c r="C31" s="323"/>
      <c r="D31" s="323"/>
      <c r="E31" s="323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0" t="e">
        <f>'PROTO SPEC'!#REF!</f>
        <v>#REF!</v>
      </c>
      <c r="B32" s="322" t="e">
        <f>'PROTO SPEC'!#REF!</f>
        <v>#REF!</v>
      </c>
      <c r="C32" s="323"/>
      <c r="D32" s="323"/>
      <c r="E32" s="323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0" t="e">
        <f>'PROTO SPEC'!#REF!</f>
        <v>#REF!</v>
      </c>
      <c r="B33" s="322" t="e">
        <f>'PROTO SPEC'!#REF!</f>
        <v>#REF!</v>
      </c>
      <c r="C33" s="323"/>
      <c r="D33" s="323"/>
      <c r="E33" s="323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0" t="e">
        <f>'PROTO SPEC'!#REF!</f>
        <v>#REF!</v>
      </c>
      <c r="B34" s="322" t="e">
        <f>'PROTO SPEC'!#REF!</f>
        <v>#REF!</v>
      </c>
      <c r="C34" s="323"/>
      <c r="D34" s="323"/>
      <c r="E34" s="323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0" t="e">
        <f>'PROTO SPEC'!#REF!</f>
        <v>#REF!</v>
      </c>
      <c r="B35" s="322" t="e">
        <f>'PROTO SPEC'!#REF!</f>
        <v>#REF!</v>
      </c>
      <c r="C35" s="323"/>
      <c r="D35" s="323"/>
      <c r="E35" s="323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0" t="e">
        <f>'PROTO SPEC'!#REF!</f>
        <v>#REF!</v>
      </c>
      <c r="B36" s="322" t="e">
        <f>'PROTO SPEC'!#REF!</f>
        <v>#REF!</v>
      </c>
      <c r="C36" s="323"/>
      <c r="D36" s="323"/>
      <c r="E36" s="323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0" t="e">
        <f>'PROTO SPEC'!#REF!</f>
        <v>#REF!</v>
      </c>
      <c r="B37" s="322" t="e">
        <f>'PROTO SPEC'!#REF!</f>
        <v>#REF!</v>
      </c>
      <c r="C37" s="323"/>
      <c r="D37" s="323"/>
      <c r="E37" s="323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0" t="e">
        <f>'PROTO SPEC'!#REF!</f>
        <v>#REF!</v>
      </c>
      <c r="B38" s="322" t="e">
        <f>'PROTO SPEC'!#REF!</f>
        <v>#REF!</v>
      </c>
      <c r="C38" s="323"/>
      <c r="D38" s="323"/>
      <c r="E38" s="323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0" t="e">
        <f>'PROTO SPEC'!#REF!</f>
        <v>#REF!</v>
      </c>
      <c r="B39" s="322" t="e">
        <f>'PROTO SPEC'!#REF!</f>
        <v>#REF!</v>
      </c>
      <c r="C39" s="323"/>
      <c r="D39" s="323"/>
      <c r="E39" s="323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0" t="e">
        <f>'PROTO SPEC'!#REF!</f>
        <v>#REF!</v>
      </c>
      <c r="B40" s="322" t="e">
        <f>'PROTO SPEC'!#REF!</f>
        <v>#REF!</v>
      </c>
      <c r="C40" s="323"/>
      <c r="D40" s="323"/>
      <c r="E40" s="323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0" t="e">
        <f>'PROTO SPEC'!#REF!</f>
        <v>#REF!</v>
      </c>
      <c r="B41" s="322" t="e">
        <f>'PROTO SPEC'!#REF!</f>
        <v>#REF!</v>
      </c>
      <c r="C41" s="323"/>
      <c r="D41" s="323"/>
      <c r="E41" s="323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0" t="e">
        <f>'PROTO SPEC'!#REF!</f>
        <v>#REF!</v>
      </c>
      <c r="B42" s="322" t="e">
        <f>'PROTO SPEC'!#REF!</f>
        <v>#REF!</v>
      </c>
      <c r="C42" s="323"/>
      <c r="D42" s="323"/>
      <c r="E42" s="323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0" t="e">
        <f>'PROTO SPEC'!#REF!</f>
        <v>#REF!</v>
      </c>
      <c r="B43" s="322" t="e">
        <f>'PROTO SPEC'!#REF!</f>
        <v>#REF!</v>
      </c>
      <c r="C43" s="323"/>
      <c r="D43" s="323"/>
      <c r="E43" s="323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0" t="e">
        <f>'PROTO SPEC'!#REF!</f>
        <v>#REF!</v>
      </c>
      <c r="B44" s="322" t="e">
        <f>'PROTO SPEC'!#REF!</f>
        <v>#REF!</v>
      </c>
      <c r="C44" s="323"/>
      <c r="D44" s="323"/>
      <c r="E44" s="323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0" t="e">
        <f>'PROTO SPEC'!#REF!</f>
        <v>#REF!</v>
      </c>
      <c r="B45" s="508" t="e">
        <f>'PROTO SPEC'!#REF!</f>
        <v>#REF!</v>
      </c>
      <c r="C45" s="509"/>
      <c r="D45" s="509"/>
      <c r="E45" s="509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16">
        <f>'PROTO SPEC'!A38</f>
        <v>0</v>
      </c>
      <c r="B46" s="517"/>
      <c r="C46" s="517"/>
      <c r="D46" s="517"/>
      <c r="E46" s="517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0" t="e">
        <f>'PROTO SPEC'!#REF!</f>
        <v>#REF!</v>
      </c>
      <c r="B47" s="491" t="e">
        <f>'PROTO SPEC'!#REF!</f>
        <v>#REF!</v>
      </c>
      <c r="C47" s="492"/>
      <c r="D47" s="492"/>
      <c r="E47" s="492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0" t="e">
        <f>'PROTO SPEC'!#REF!</f>
        <v>#REF!</v>
      </c>
      <c r="B48" s="387" t="e">
        <f>'PROTO SPEC'!#REF!</f>
        <v>#REF!</v>
      </c>
      <c r="C48" s="388"/>
      <c r="D48" s="388"/>
      <c r="E48" s="388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0" t="e">
        <f>'PROTO SPEC'!#REF!</f>
        <v>#REF!</v>
      </c>
      <c r="B49" s="387" t="e">
        <f>'PROTO SPEC'!#REF!</f>
        <v>#REF!</v>
      </c>
      <c r="C49" s="388"/>
      <c r="D49" s="388"/>
      <c r="E49" s="388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0" t="e">
        <f>'PROTO SPEC'!#REF!</f>
        <v>#REF!</v>
      </c>
      <c r="B50" s="387" t="e">
        <f>'PROTO SPEC'!#REF!</f>
        <v>#REF!</v>
      </c>
      <c r="C50" s="388"/>
      <c r="D50" s="388"/>
      <c r="E50" s="388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0" t="e">
        <f>'PROTO SPEC'!#REF!</f>
        <v>#REF!</v>
      </c>
      <c r="B51" s="387" t="e">
        <f>'PROTO SPEC'!#REF!</f>
        <v>#REF!</v>
      </c>
      <c r="C51" s="388"/>
      <c r="D51" s="388"/>
      <c r="E51" s="388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0" t="e">
        <f>'PROTO SPEC'!#REF!</f>
        <v>#REF!</v>
      </c>
      <c r="B52" s="387" t="e">
        <f>'PROTO SPEC'!#REF!</f>
        <v>#REF!</v>
      </c>
      <c r="C52" s="388"/>
      <c r="D52" s="388"/>
      <c r="E52" s="388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0" t="e">
        <f>'PROTO SPEC'!#REF!</f>
        <v>#REF!</v>
      </c>
      <c r="B53" s="387" t="e">
        <f>'PROTO SPEC'!#REF!</f>
        <v>#REF!</v>
      </c>
      <c r="C53" s="388"/>
      <c r="D53" s="388"/>
      <c r="E53" s="388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0" t="e">
        <f>'PROTO SPEC'!#REF!</f>
        <v>#REF!</v>
      </c>
      <c r="B54" s="387" t="e">
        <f>'PROTO SPEC'!#REF!</f>
        <v>#REF!</v>
      </c>
      <c r="C54" s="388"/>
      <c r="D54" s="388"/>
      <c r="E54" s="388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0" t="e">
        <f>'PROTO SPEC'!#REF!</f>
        <v>#REF!</v>
      </c>
      <c r="B55" s="387" t="e">
        <f>'PROTO SPEC'!#REF!</f>
        <v>#REF!</v>
      </c>
      <c r="C55" s="388"/>
      <c r="D55" s="388"/>
      <c r="E55" s="388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0" t="e">
        <f>'PROTO SPEC'!#REF!</f>
        <v>#REF!</v>
      </c>
      <c r="B56" s="387" t="e">
        <f>'PROTO SPEC'!#REF!</f>
        <v>#REF!</v>
      </c>
      <c r="C56" s="388"/>
      <c r="D56" s="388"/>
      <c r="E56" s="388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0" t="e">
        <f>'PROTO SPEC'!#REF!</f>
        <v>#REF!</v>
      </c>
      <c r="B57" s="387" t="e">
        <f>'PROTO SPEC'!#REF!</f>
        <v>#REF!</v>
      </c>
      <c r="C57" s="388"/>
      <c r="D57" s="388"/>
      <c r="E57" s="388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0" t="e">
        <f>'PROTO SPEC'!#REF!</f>
        <v>#REF!</v>
      </c>
      <c r="B58" s="387" t="e">
        <f>'PROTO SPEC'!#REF!</f>
        <v>#REF!</v>
      </c>
      <c r="C58" s="388"/>
      <c r="D58" s="388"/>
      <c r="E58" s="388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0" t="e">
        <f>'PROTO SPEC'!#REF!</f>
        <v>#REF!</v>
      </c>
      <c r="B59" s="387" t="e">
        <f>'PROTO SPEC'!#REF!</f>
        <v>#REF!</v>
      </c>
      <c r="C59" s="388"/>
      <c r="D59" s="388"/>
      <c r="E59" s="388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0" t="e">
        <f>'PROTO SPEC'!#REF!</f>
        <v>#REF!</v>
      </c>
      <c r="B60" s="387" t="e">
        <f>'PROTO SPEC'!#REF!</f>
        <v>#REF!</v>
      </c>
      <c r="C60" s="388"/>
      <c r="D60" s="388"/>
      <c r="E60" s="388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0" t="e">
        <f>'PROTO SPEC'!#REF!</f>
        <v>#REF!</v>
      </c>
      <c r="B61" s="387" t="e">
        <f>'PROTO SPEC'!#REF!</f>
        <v>#REF!</v>
      </c>
      <c r="C61" s="388"/>
      <c r="D61" s="388"/>
      <c r="E61" s="388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0" t="e">
        <f>'PROTO SPEC'!#REF!</f>
        <v>#REF!</v>
      </c>
      <c r="B62" s="387" t="e">
        <f>'PROTO SPEC'!#REF!</f>
        <v>#REF!</v>
      </c>
      <c r="C62" s="388"/>
      <c r="D62" s="388"/>
      <c r="E62" s="388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0" t="e">
        <f>'PROTO SPEC'!#REF!</f>
        <v>#REF!</v>
      </c>
      <c r="B63" s="387" t="e">
        <f>'PROTO SPEC'!#REF!</f>
        <v>#REF!</v>
      </c>
      <c r="C63" s="388"/>
      <c r="D63" s="388"/>
      <c r="E63" s="388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0">
        <f>'PROTO SPEC'!A39</f>
        <v>0</v>
      </c>
      <c r="B64" s="387" t="str">
        <f>'PROTO SPEC'!B39</f>
        <v>31. MCLAREN &amp; REISS chest print position from HSP</v>
      </c>
      <c r="C64" s="388"/>
      <c r="D64" s="388"/>
      <c r="E64" s="388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0">
        <f>'PROTO SPEC'!A40</f>
        <v>0</v>
      </c>
      <c r="B65" s="387" t="str">
        <f>'PROTO SPEC'!B40</f>
        <v>32. MCLAREN &amp; REISS chest print position from CF</v>
      </c>
      <c r="C65" s="388"/>
      <c r="D65" s="388"/>
      <c r="E65" s="388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0">
        <f>'PROTO SPEC'!A41</f>
        <v>0</v>
      </c>
      <c r="B66" s="387" t="str">
        <f>'PROTO SPEC'!B41</f>
        <v>33. MOTORSPORT position from CF neck seam (to star)</v>
      </c>
      <c r="C66" s="388"/>
      <c r="D66" s="388"/>
      <c r="E66" s="388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0" t="e">
        <f>'PROTO SPEC'!#REF!</f>
        <v>#REF!</v>
      </c>
      <c r="B67" s="387" t="e">
        <f>'PROTO SPEC'!#REF!</f>
        <v>#REF!</v>
      </c>
      <c r="C67" s="388"/>
      <c r="D67" s="388"/>
      <c r="E67" s="388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0">
        <f>'PROTO SPEC'!A43</f>
        <v>0</v>
      </c>
      <c r="B68" s="387" t="str">
        <f>'PROTO SPEC'!B43</f>
        <v>35. Sleeve BORN RACERS position from cuff edge</v>
      </c>
      <c r="C68" s="388"/>
      <c r="D68" s="388"/>
      <c r="E68" s="388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0">
        <f>'PROTO SPEC'!A44</f>
        <v>0</v>
      </c>
      <c r="B69" s="387" t="str">
        <f>'PROTO SPEC'!B44</f>
        <v>36. Back print position from hem edge to FORMULA 1 TEAM</v>
      </c>
      <c r="C69" s="388"/>
      <c r="D69" s="388"/>
      <c r="E69" s="388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0">
        <f>'PROTO SPEC'!A45</f>
        <v>0</v>
      </c>
      <c r="B70" s="387" t="str">
        <f>'PROTO SPEC'!B45</f>
        <v>37. Back print position from hem edge to FORMULA 1 TEAM</v>
      </c>
      <c r="C70" s="388"/>
      <c r="D70" s="388"/>
      <c r="E70" s="388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0">
        <f>'PROTO SPEC'!A46</f>
        <v>0</v>
      </c>
      <c r="B71" s="387">
        <f>'PROTO SPEC'!B46</f>
        <v>0</v>
      </c>
      <c r="C71" s="388"/>
      <c r="D71" s="388"/>
      <c r="E71" s="388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0">
        <f>'PROTO SPEC'!A47</f>
        <v>0</v>
      </c>
      <c r="B72" s="387">
        <f>'PROTO SPEC'!B47</f>
        <v>0</v>
      </c>
      <c r="C72" s="388"/>
      <c r="D72" s="388"/>
      <c r="E72" s="388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0">
        <f>'PROTO SPEC'!A48</f>
        <v>0</v>
      </c>
      <c r="B73" s="387">
        <f>'PROTO SPEC'!B48</f>
        <v>0</v>
      </c>
      <c r="C73" s="388"/>
      <c r="D73" s="388"/>
      <c r="E73" s="388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0">
        <f>'PROTO SPEC'!A49</f>
        <v>0</v>
      </c>
      <c r="B74" s="387">
        <f>'PROTO SPEC'!B49</f>
        <v>0</v>
      </c>
      <c r="C74" s="388"/>
      <c r="D74" s="388"/>
      <c r="E74" s="388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0">
        <f>'PROTO SPEC'!A50</f>
        <v>0</v>
      </c>
      <c r="B75" s="387">
        <f>'PROTO SPEC'!B50</f>
        <v>0</v>
      </c>
      <c r="C75" s="388"/>
      <c r="D75" s="388"/>
      <c r="E75" s="388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0">
        <f>'PROTO SPEC'!A51</f>
        <v>0</v>
      </c>
      <c r="B76" s="387">
        <f>'PROTO SPEC'!B51</f>
        <v>0</v>
      </c>
      <c r="C76" s="388"/>
      <c r="D76" s="388"/>
      <c r="E76" s="388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0">
        <f>'PROTO SPEC'!A52</f>
        <v>0</v>
      </c>
      <c r="B77" s="387">
        <f>'PROTO SPEC'!B52</f>
        <v>0</v>
      </c>
      <c r="C77" s="388"/>
      <c r="D77" s="388"/>
      <c r="E77" s="388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0">
        <f>'PROTO SPEC'!A53</f>
        <v>0</v>
      </c>
      <c r="B78" s="387">
        <f>'PROTO SPEC'!B53</f>
        <v>0</v>
      </c>
      <c r="C78" s="388"/>
      <c r="D78" s="388"/>
      <c r="E78" s="388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0">
        <f>'PROTO SPEC'!A54</f>
        <v>0</v>
      </c>
      <c r="B79" s="443">
        <f>'PROTO SPEC'!B54</f>
        <v>0</v>
      </c>
      <c r="C79" s="443"/>
      <c r="D79" s="443"/>
      <c r="E79" s="387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70"/>
      <c r="B1" s="470"/>
      <c r="C1" s="484" t="s">
        <v>385</v>
      </c>
      <c r="D1" s="484"/>
      <c r="E1" s="484"/>
      <c r="F1" s="484"/>
      <c r="G1" s="484"/>
      <c r="H1" s="484"/>
      <c r="I1" s="484"/>
      <c r="J1" s="484"/>
      <c r="K1" s="484"/>
      <c r="L1" s="157"/>
      <c r="M1" s="157"/>
    </row>
    <row r="2" spans="1:20" s="1" customFormat="1" ht="13.75" customHeight="1" x14ac:dyDescent="0.25">
      <c r="A2" s="470"/>
      <c r="B2" s="470"/>
      <c r="C2" s="513"/>
      <c r="D2" s="513"/>
      <c r="E2" s="513"/>
      <c r="F2" s="513"/>
      <c r="G2" s="513"/>
      <c r="H2" s="513"/>
      <c r="I2" s="513"/>
      <c r="J2" s="513"/>
      <c r="K2" s="513"/>
      <c r="L2" s="157"/>
      <c r="M2" s="157"/>
    </row>
    <row r="3" spans="1:20" ht="13.75" customHeight="1" x14ac:dyDescent="0.35">
      <c r="A3" s="394" t="s">
        <v>148</v>
      </c>
      <c r="B3" s="394"/>
      <c r="C3" s="300" t="str">
        <f>'DESIGN FRONT SHEET'!B3</f>
        <v>MCLAREN SEASON 3</v>
      </c>
      <c r="D3" s="300"/>
      <c r="E3" s="301"/>
      <c r="F3" s="37" t="s">
        <v>150</v>
      </c>
      <c r="G3" s="487" t="str">
        <f>'DESIGN FRONT SHEET'!E3</f>
        <v>UNAVAILABLE</v>
      </c>
      <c r="H3" s="488"/>
      <c r="I3" s="37" t="s">
        <v>152</v>
      </c>
      <c r="J3" s="312" t="str">
        <f>'DESIGN FRONT SHEET'!G3</f>
        <v>FRAN</v>
      </c>
      <c r="K3" s="312"/>
    </row>
    <row r="4" spans="1:20" ht="13.75" customHeight="1" x14ac:dyDescent="0.35">
      <c r="A4" s="394" t="s">
        <v>154</v>
      </c>
      <c r="B4" s="394"/>
      <c r="C4" s="300" t="str">
        <f>'DESIGN FRONT SHEET'!B4</f>
        <v>ROVIK</v>
      </c>
      <c r="D4" s="300"/>
      <c r="E4" s="301"/>
      <c r="F4" s="37" t="s">
        <v>156</v>
      </c>
      <c r="G4" s="487" t="str">
        <f>'DESIGN FRONT SHEET'!E4</f>
        <v>VIETNAM</v>
      </c>
      <c r="H4" s="488"/>
      <c r="I4" s="37" t="s">
        <v>158</v>
      </c>
      <c r="J4" s="312" t="str">
        <f>'DESIGN FRONT SHEET'!G4</f>
        <v>CHARLOTTE</v>
      </c>
      <c r="K4" s="312"/>
    </row>
    <row r="5" spans="1:20" ht="13.75" customHeight="1" x14ac:dyDescent="0.35">
      <c r="A5" s="394" t="s">
        <v>160</v>
      </c>
      <c r="B5" s="394"/>
      <c r="C5" s="300" t="str">
        <f>'DESIGN FRONT SHEET'!B5</f>
        <v>DOUBLE SLEEVE T-SHIRT</v>
      </c>
      <c r="D5" s="300"/>
      <c r="E5" s="301"/>
      <c r="F5" s="52" t="s">
        <v>173</v>
      </c>
      <c r="G5" s="522" t="str">
        <f>'DESIGN FRONT SHEET'!E5</f>
        <v>AIME LEON DORE - FACTORY REF</v>
      </c>
      <c r="H5" s="523"/>
      <c r="I5" s="52" t="s">
        <v>164</v>
      </c>
      <c r="J5" s="525"/>
      <c r="K5" s="525"/>
    </row>
    <row r="6" spans="1:20" ht="13.75" customHeight="1" x14ac:dyDescent="0.35">
      <c r="A6" s="524" t="s">
        <v>386</v>
      </c>
      <c r="B6" s="524"/>
      <c r="C6" s="524"/>
      <c r="D6" s="524"/>
      <c r="E6" s="524"/>
      <c r="F6" s="524"/>
      <c r="G6" s="524"/>
      <c r="H6" s="524"/>
      <c r="I6" s="524"/>
      <c r="J6" s="524"/>
      <c r="K6" s="524"/>
    </row>
    <row r="7" spans="1:20" ht="15.75" customHeight="1" x14ac:dyDescent="0.35">
      <c r="A7" s="162" t="s">
        <v>270</v>
      </c>
      <c r="B7" s="71"/>
      <c r="C7" s="72" t="s">
        <v>175</v>
      </c>
      <c r="D7" s="73"/>
      <c r="E7" s="73"/>
      <c r="F7" s="74" t="s">
        <v>347</v>
      </c>
      <c r="G7" s="75" t="s">
        <v>348</v>
      </c>
      <c r="H7" s="75" t="s">
        <v>349</v>
      </c>
      <c r="I7" s="75" t="s">
        <v>350</v>
      </c>
      <c r="J7" s="75" t="s">
        <v>351</v>
      </c>
      <c r="K7" s="76" t="s">
        <v>352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0" t="str">
        <f>'PROTO SPEC'!A8</f>
        <v>H2</v>
      </c>
      <c r="B8" s="324" t="str">
        <f>'PROTO SPEC'!B8</f>
        <v>1. Front length - SNP to bottom hem edge</v>
      </c>
      <c r="C8" s="325"/>
      <c r="D8" s="325"/>
      <c r="E8" s="325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0" t="str">
        <f>'PROTO SPEC'!A9</f>
        <v>H3</v>
      </c>
      <c r="B9" s="324" t="str">
        <f>'PROTO SPEC'!B9</f>
        <v>2. Front length - HSP to bottom hem edge</v>
      </c>
      <c r="C9" s="325"/>
      <c r="D9" s="325"/>
      <c r="E9" s="325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0">
        <f>'PROTO SPEC'!A10</f>
        <v>0</v>
      </c>
      <c r="B10" s="324" t="str">
        <f>'PROTO SPEC'!B10</f>
        <v>3. Back length - HSP to bottom hem edge</v>
      </c>
      <c r="C10" s="325"/>
      <c r="D10" s="325"/>
      <c r="E10" s="325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0">
        <f>'PROTO SPEC'!A11</f>
        <v>0</v>
      </c>
      <c r="B11" s="324" t="str">
        <f>'PROTO SPEC'!B11</f>
        <v>4. Chest - measured 2.5cm down from underarm</v>
      </c>
      <c r="C11" s="325"/>
      <c r="D11" s="325"/>
      <c r="E11" s="325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0">
        <f>'PROTO SPEC'!A12</f>
        <v>0</v>
      </c>
      <c r="B12" s="324" t="str">
        <f>'PROTO SPEC'!B12</f>
        <v>5. Waist position - below HSP</v>
      </c>
      <c r="C12" s="325"/>
      <c r="D12" s="325"/>
      <c r="E12" s="325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0">
        <f>'PROTO SPEC'!A13</f>
        <v>0</v>
      </c>
      <c r="B13" s="324" t="str">
        <f>'PROTO SPEC'!B13</f>
        <v>6. Waist width</v>
      </c>
      <c r="C13" s="325"/>
      <c r="D13" s="325"/>
      <c r="E13" s="325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0">
        <f>'PROTO SPEC'!A14</f>
        <v>0</v>
      </c>
      <c r="B14" s="324" t="str">
        <f>'PROTO SPEC'!B14</f>
        <v>7. Hem width</v>
      </c>
      <c r="C14" s="325"/>
      <c r="D14" s="325"/>
      <c r="E14" s="325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0">
        <f>'PROTO SPEC'!A15</f>
        <v>0</v>
      </c>
      <c r="B15" s="324" t="str">
        <f>'PROTO SPEC'!B15</f>
        <v>8. Hem depth</v>
      </c>
      <c r="C15" s="325"/>
      <c r="D15" s="325"/>
      <c r="E15" s="325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0">
        <f>'PROTO SPEC'!A16</f>
        <v>0</v>
      </c>
      <c r="B16" s="324" t="str">
        <f>'PROTO SPEC'!B16</f>
        <v>9. X-Shoulder (seam to seam)</v>
      </c>
      <c r="C16" s="325"/>
      <c r="D16" s="325"/>
      <c r="E16" s="325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0">
        <f>'PROTO SPEC'!A18</f>
        <v>0</v>
      </c>
      <c r="B17" s="324" t="str">
        <f>'PROTO SPEC'!B18</f>
        <v>11. X-Front - 15cm below HSP</v>
      </c>
      <c r="C17" s="325"/>
      <c r="D17" s="325"/>
      <c r="E17" s="325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0">
        <f>'PROTO SPEC'!A19</f>
        <v>0</v>
      </c>
      <c r="B18" s="324" t="str">
        <f>'PROTO SPEC'!B19</f>
        <v>12. X-Back - 15cm below HSP</v>
      </c>
      <c r="C18" s="325"/>
      <c r="D18" s="325"/>
      <c r="E18" s="325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0">
        <f>'PROTO SPEC'!A20</f>
        <v>0</v>
      </c>
      <c r="B19" s="324" t="str">
        <f>'PROTO SPEC'!B20</f>
        <v>13. Back neck width - HSP to HSP straight</v>
      </c>
      <c r="C19" s="325"/>
      <c r="D19" s="325"/>
      <c r="E19" s="325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0">
        <f>'PROTO SPEC'!A21</f>
        <v>0</v>
      </c>
      <c r="B20" s="324" t="str">
        <f>'PROTO SPEC'!B21</f>
        <v>14. Front neck drop - From HSP</v>
      </c>
      <c r="C20" s="325"/>
      <c r="D20" s="325"/>
      <c r="E20" s="325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0">
        <f>'PROTO SPEC'!A22</f>
        <v>0</v>
      </c>
      <c r="B21" s="324" t="str">
        <f>'PROTO SPEC'!B22</f>
        <v>15. Back neck drop</v>
      </c>
      <c r="C21" s="325"/>
      <c r="D21" s="325"/>
      <c r="E21" s="325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0">
        <f>'PROTO SPEC'!A24</f>
        <v>0</v>
      </c>
      <c r="B22" s="324" t="str">
        <f>'PROTO SPEC'!B24</f>
        <v>17. Armhole Straight</v>
      </c>
      <c r="C22" s="325"/>
      <c r="D22" s="325"/>
      <c r="E22" s="325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0">
        <f>'PROTO SPEC'!A25</f>
        <v>0</v>
      </c>
      <c r="B23" s="324" t="str">
        <f>'PROTO SPEC'!B25</f>
        <v>18. Sleeve length - Shoulder seam to cuff (Short Sleeve)</v>
      </c>
      <c r="C23" s="325"/>
      <c r="D23" s="325"/>
      <c r="E23" s="325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0">
        <f>'PROTO SPEC'!A27</f>
        <v>0</v>
      </c>
      <c r="B24" s="322" t="str">
        <f>'PROTO SPEC'!B27</f>
        <v>20. Underarm length</v>
      </c>
      <c r="C24" s="323"/>
      <c r="D24" s="323"/>
      <c r="E24" s="323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0">
        <f>'PROTO SPEC'!A28</f>
        <v>0</v>
      </c>
      <c r="B25" s="322" t="str">
        <f>'PROTO SPEC'!B28</f>
        <v>21. 1/2 Bicep width - 2.5cm down from underarm</v>
      </c>
      <c r="C25" s="323"/>
      <c r="D25" s="323"/>
      <c r="E25" s="323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0">
        <f>'PROTO SPEC'!A29</f>
        <v>0</v>
      </c>
      <c r="B26" s="322" t="str">
        <f>'PROTO SPEC'!B29</f>
        <v>22. 1/2 Elbow width - 21cm down from underarm</v>
      </c>
      <c r="C26" s="323"/>
      <c r="D26" s="323"/>
      <c r="E26" s="323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0">
        <f>'PROTO SPEC'!A36</f>
        <v>0</v>
      </c>
      <c r="B27" s="322" t="str">
        <f>'PROTO SPEC'!B36</f>
        <v>29. Pocket width</v>
      </c>
      <c r="C27" s="323"/>
      <c r="D27" s="323"/>
      <c r="E27" s="323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0" t="e">
        <f>'PROTO SPEC'!#REF!</f>
        <v>#REF!</v>
      </c>
      <c r="B28" s="322" t="e">
        <f>'PROTO SPEC'!#REF!</f>
        <v>#REF!</v>
      </c>
      <c r="C28" s="323"/>
      <c r="D28" s="323"/>
      <c r="E28" s="323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0" t="e">
        <f>'PROTO SPEC'!#REF!</f>
        <v>#REF!</v>
      </c>
      <c r="B29" s="322" t="e">
        <f>'PROTO SPEC'!#REF!</f>
        <v>#REF!</v>
      </c>
      <c r="C29" s="323"/>
      <c r="D29" s="323"/>
      <c r="E29" s="323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0" t="e">
        <f>'PROTO SPEC'!#REF!</f>
        <v>#REF!</v>
      </c>
      <c r="B30" s="322" t="e">
        <f>'PROTO SPEC'!#REF!</f>
        <v>#REF!</v>
      </c>
      <c r="C30" s="323"/>
      <c r="D30" s="323"/>
      <c r="E30" s="323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0" t="e">
        <f>'PROTO SPEC'!#REF!</f>
        <v>#REF!</v>
      </c>
      <c r="B31" s="322" t="e">
        <f>'PROTO SPEC'!#REF!</f>
        <v>#REF!</v>
      </c>
      <c r="C31" s="323"/>
      <c r="D31" s="323"/>
      <c r="E31" s="323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0" t="e">
        <f>'PROTO SPEC'!#REF!</f>
        <v>#REF!</v>
      </c>
      <c r="B32" s="322" t="e">
        <f>'PROTO SPEC'!#REF!</f>
        <v>#REF!</v>
      </c>
      <c r="C32" s="323"/>
      <c r="D32" s="323"/>
      <c r="E32" s="323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0" t="e">
        <f>'PROTO SPEC'!#REF!</f>
        <v>#REF!</v>
      </c>
      <c r="B33" s="322" t="e">
        <f>'PROTO SPEC'!#REF!</f>
        <v>#REF!</v>
      </c>
      <c r="C33" s="323"/>
      <c r="D33" s="323"/>
      <c r="E33" s="323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0" t="e">
        <f>'PROTO SPEC'!#REF!</f>
        <v>#REF!</v>
      </c>
      <c r="B34" s="322" t="e">
        <f>'PROTO SPEC'!#REF!</f>
        <v>#REF!</v>
      </c>
      <c r="C34" s="323"/>
      <c r="D34" s="323"/>
      <c r="E34" s="323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0" t="e">
        <f>'PROTO SPEC'!#REF!</f>
        <v>#REF!</v>
      </c>
      <c r="B35" s="322" t="e">
        <f>'PROTO SPEC'!#REF!</f>
        <v>#REF!</v>
      </c>
      <c r="C35" s="323"/>
      <c r="D35" s="323"/>
      <c r="E35" s="323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0" t="e">
        <f>'PROTO SPEC'!#REF!</f>
        <v>#REF!</v>
      </c>
      <c r="B36" s="322" t="e">
        <f>'PROTO SPEC'!#REF!</f>
        <v>#REF!</v>
      </c>
      <c r="C36" s="323"/>
      <c r="D36" s="323"/>
      <c r="E36" s="323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0" t="e">
        <f>'PROTO SPEC'!#REF!</f>
        <v>#REF!</v>
      </c>
      <c r="B37" s="322" t="e">
        <f>'PROTO SPEC'!#REF!</f>
        <v>#REF!</v>
      </c>
      <c r="C37" s="323"/>
      <c r="D37" s="323"/>
      <c r="E37" s="323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0" t="e">
        <f>'PROTO SPEC'!#REF!</f>
        <v>#REF!</v>
      </c>
      <c r="B38" s="322" t="e">
        <f>'PROTO SPEC'!#REF!</f>
        <v>#REF!</v>
      </c>
      <c r="C38" s="323"/>
      <c r="D38" s="323"/>
      <c r="E38" s="323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0" t="e">
        <f>'PROTO SPEC'!#REF!</f>
        <v>#REF!</v>
      </c>
      <c r="B39" s="322" t="e">
        <f>'PROTO SPEC'!#REF!</f>
        <v>#REF!</v>
      </c>
      <c r="C39" s="323"/>
      <c r="D39" s="323"/>
      <c r="E39" s="323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0" t="e">
        <f>'PROTO SPEC'!#REF!</f>
        <v>#REF!</v>
      </c>
      <c r="B40" s="322" t="e">
        <f>'PROTO SPEC'!#REF!</f>
        <v>#REF!</v>
      </c>
      <c r="C40" s="323"/>
      <c r="D40" s="323"/>
      <c r="E40" s="323"/>
      <c r="F40" s="87" t="s">
        <v>356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0" t="e">
        <f>'PROTO SPEC'!#REF!</f>
        <v>#REF!</v>
      </c>
      <c r="B41" s="322" t="e">
        <f>'PROTO SPEC'!#REF!</f>
        <v>#REF!</v>
      </c>
      <c r="C41" s="323"/>
      <c r="D41" s="323"/>
      <c r="E41" s="323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0" t="e">
        <f>'PROTO SPEC'!#REF!</f>
        <v>#REF!</v>
      </c>
      <c r="B42" s="322" t="e">
        <f>'PROTO SPEC'!#REF!</f>
        <v>#REF!</v>
      </c>
      <c r="C42" s="323"/>
      <c r="D42" s="323"/>
      <c r="E42" s="323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0" t="e">
        <f>'PROTO SPEC'!#REF!</f>
        <v>#REF!</v>
      </c>
      <c r="B43" s="322" t="e">
        <f>'PROTO SPEC'!#REF!</f>
        <v>#REF!</v>
      </c>
      <c r="C43" s="323"/>
      <c r="D43" s="323"/>
      <c r="E43" s="323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0" t="e">
        <f>'PROTO SPEC'!#REF!</f>
        <v>#REF!</v>
      </c>
      <c r="B44" s="322" t="e">
        <f>'PROTO SPEC'!#REF!</f>
        <v>#REF!</v>
      </c>
      <c r="C44" s="323"/>
      <c r="D44" s="323"/>
      <c r="E44" s="323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0" t="e">
        <f>'PROTO SPEC'!#REF!</f>
        <v>#REF!</v>
      </c>
      <c r="B45" s="508" t="e">
        <f>'PROTO SPEC'!#REF!</f>
        <v>#REF!</v>
      </c>
      <c r="C45" s="509"/>
      <c r="D45" s="509"/>
      <c r="E45" s="509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16">
        <f>'PROTO SPEC'!A38</f>
        <v>0</v>
      </c>
      <c r="B46" s="517"/>
      <c r="C46" s="517"/>
      <c r="D46" s="517"/>
      <c r="E46" s="517"/>
      <c r="F46" s="84"/>
      <c r="G46" s="81"/>
      <c r="H46" s="81"/>
      <c r="I46" s="81"/>
      <c r="J46" s="81"/>
      <c r="K46" s="82"/>
    </row>
    <row r="47" spans="1:11" ht="15.75" customHeight="1" x14ac:dyDescent="0.35">
      <c r="A47" s="160" t="e">
        <f>'PROTO SPEC'!#REF!</f>
        <v>#REF!</v>
      </c>
      <c r="B47" s="491" t="e">
        <f>'PROTO SPEC'!#REF!</f>
        <v>#REF!</v>
      </c>
      <c r="C47" s="492"/>
      <c r="D47" s="492"/>
      <c r="E47" s="492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0" t="e">
        <f>'PROTO SPEC'!#REF!</f>
        <v>#REF!</v>
      </c>
      <c r="B48" s="387" t="e">
        <f>'PROTO SPEC'!#REF!</f>
        <v>#REF!</v>
      </c>
      <c r="C48" s="388"/>
      <c r="D48" s="388"/>
      <c r="E48" s="388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0" t="e">
        <f>'PROTO SPEC'!#REF!</f>
        <v>#REF!</v>
      </c>
      <c r="B49" s="387" t="e">
        <f>'PROTO SPEC'!#REF!</f>
        <v>#REF!</v>
      </c>
      <c r="C49" s="388"/>
      <c r="D49" s="388"/>
      <c r="E49" s="388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0" t="e">
        <f>'PROTO SPEC'!#REF!</f>
        <v>#REF!</v>
      </c>
      <c r="B50" s="387" t="e">
        <f>'PROTO SPEC'!#REF!</f>
        <v>#REF!</v>
      </c>
      <c r="C50" s="388"/>
      <c r="D50" s="388"/>
      <c r="E50" s="388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0" t="e">
        <f>'PROTO SPEC'!#REF!</f>
        <v>#REF!</v>
      </c>
      <c r="B51" s="387" t="e">
        <f>'PROTO SPEC'!#REF!</f>
        <v>#REF!</v>
      </c>
      <c r="C51" s="388"/>
      <c r="D51" s="388"/>
      <c r="E51" s="388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0" t="e">
        <f>'PROTO SPEC'!#REF!</f>
        <v>#REF!</v>
      </c>
      <c r="B52" s="387" t="e">
        <f>'PROTO SPEC'!#REF!</f>
        <v>#REF!</v>
      </c>
      <c r="C52" s="388"/>
      <c r="D52" s="388"/>
      <c r="E52" s="388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0" t="e">
        <f>'PROTO SPEC'!#REF!</f>
        <v>#REF!</v>
      </c>
      <c r="B53" s="387" t="e">
        <f>'PROTO SPEC'!#REF!</f>
        <v>#REF!</v>
      </c>
      <c r="C53" s="388"/>
      <c r="D53" s="388"/>
      <c r="E53" s="388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0" t="e">
        <f>'PROTO SPEC'!#REF!</f>
        <v>#REF!</v>
      </c>
      <c r="B54" s="387" t="e">
        <f>'PROTO SPEC'!#REF!</f>
        <v>#REF!</v>
      </c>
      <c r="C54" s="388"/>
      <c r="D54" s="388"/>
      <c r="E54" s="388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0" t="e">
        <f>'PROTO SPEC'!#REF!</f>
        <v>#REF!</v>
      </c>
      <c r="B55" s="387" t="e">
        <f>'PROTO SPEC'!#REF!</f>
        <v>#REF!</v>
      </c>
      <c r="C55" s="388"/>
      <c r="D55" s="388"/>
      <c r="E55" s="388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0" t="e">
        <f>'PROTO SPEC'!#REF!</f>
        <v>#REF!</v>
      </c>
      <c r="B56" s="387" t="e">
        <f>'PROTO SPEC'!#REF!</f>
        <v>#REF!</v>
      </c>
      <c r="C56" s="388"/>
      <c r="D56" s="388"/>
      <c r="E56" s="388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0" t="e">
        <f>'PROTO SPEC'!#REF!</f>
        <v>#REF!</v>
      </c>
      <c r="B57" s="387" t="e">
        <f>'PROTO SPEC'!#REF!</f>
        <v>#REF!</v>
      </c>
      <c r="C57" s="388"/>
      <c r="D57" s="388"/>
      <c r="E57" s="388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0" t="e">
        <f>'PROTO SPEC'!#REF!</f>
        <v>#REF!</v>
      </c>
      <c r="B58" s="387" t="e">
        <f>'PROTO SPEC'!#REF!</f>
        <v>#REF!</v>
      </c>
      <c r="C58" s="388"/>
      <c r="D58" s="388"/>
      <c r="E58" s="388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0" t="e">
        <f>'PROTO SPEC'!#REF!</f>
        <v>#REF!</v>
      </c>
      <c r="B59" s="387" t="e">
        <f>'PROTO SPEC'!#REF!</f>
        <v>#REF!</v>
      </c>
      <c r="C59" s="388"/>
      <c r="D59" s="388"/>
      <c r="E59" s="388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0" t="e">
        <f>'PROTO SPEC'!#REF!</f>
        <v>#REF!</v>
      </c>
      <c r="B60" s="387" t="e">
        <f>'PROTO SPEC'!#REF!</f>
        <v>#REF!</v>
      </c>
      <c r="C60" s="388"/>
      <c r="D60" s="388"/>
      <c r="E60" s="388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0" t="e">
        <f>'PROTO SPEC'!#REF!</f>
        <v>#REF!</v>
      </c>
      <c r="B61" s="387" t="e">
        <f>'PROTO SPEC'!#REF!</f>
        <v>#REF!</v>
      </c>
      <c r="C61" s="388"/>
      <c r="D61" s="388"/>
      <c r="E61" s="388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0" t="e">
        <f>'PROTO SPEC'!#REF!</f>
        <v>#REF!</v>
      </c>
      <c r="B62" s="387" t="e">
        <f>'PROTO SPEC'!#REF!</f>
        <v>#REF!</v>
      </c>
      <c r="C62" s="388"/>
      <c r="D62" s="388"/>
      <c r="E62" s="388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0" t="e">
        <f>'PROTO SPEC'!#REF!</f>
        <v>#REF!</v>
      </c>
      <c r="B63" s="387" t="e">
        <f>'PROTO SPEC'!#REF!</f>
        <v>#REF!</v>
      </c>
      <c r="C63" s="388"/>
      <c r="D63" s="388"/>
      <c r="E63" s="388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0">
        <f>'PROTO SPEC'!A39</f>
        <v>0</v>
      </c>
      <c r="B64" s="387" t="str">
        <f>'PROTO SPEC'!B39</f>
        <v>31. MCLAREN &amp; REISS chest print position from HSP</v>
      </c>
      <c r="C64" s="388"/>
      <c r="D64" s="388"/>
      <c r="E64" s="388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0">
        <f>'PROTO SPEC'!A40</f>
        <v>0</v>
      </c>
      <c r="B65" s="387" t="str">
        <f>'PROTO SPEC'!B40</f>
        <v>32. MCLAREN &amp; REISS chest print position from CF</v>
      </c>
      <c r="C65" s="388"/>
      <c r="D65" s="388"/>
      <c r="E65" s="388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0">
        <f>'PROTO SPEC'!A41</f>
        <v>0</v>
      </c>
      <c r="B66" s="387" t="str">
        <f>'PROTO SPEC'!B41</f>
        <v>33. MOTORSPORT position from CF neck seam (to star)</v>
      </c>
      <c r="C66" s="388"/>
      <c r="D66" s="388"/>
      <c r="E66" s="388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0" t="e">
        <f>'PROTO SPEC'!#REF!</f>
        <v>#REF!</v>
      </c>
      <c r="B67" s="387" t="e">
        <f>'PROTO SPEC'!#REF!</f>
        <v>#REF!</v>
      </c>
      <c r="C67" s="388"/>
      <c r="D67" s="388"/>
      <c r="E67" s="388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0">
        <f>'PROTO SPEC'!A43</f>
        <v>0</v>
      </c>
      <c r="B68" s="387" t="str">
        <f>'PROTO SPEC'!B43</f>
        <v>35. Sleeve BORN RACERS position from cuff edge</v>
      </c>
      <c r="C68" s="388"/>
      <c r="D68" s="388"/>
      <c r="E68" s="388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0">
        <f>'PROTO SPEC'!A44</f>
        <v>0</v>
      </c>
      <c r="B69" s="387" t="str">
        <f>'PROTO SPEC'!B44</f>
        <v>36. Back print position from hem edge to FORMULA 1 TEAM</v>
      </c>
      <c r="C69" s="388"/>
      <c r="D69" s="388"/>
      <c r="E69" s="388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0">
        <f>'PROTO SPEC'!A45</f>
        <v>0</v>
      </c>
      <c r="B70" s="387" t="str">
        <f>'PROTO SPEC'!B45</f>
        <v>37. Back print position from hem edge to FORMULA 1 TEAM</v>
      </c>
      <c r="C70" s="388"/>
      <c r="D70" s="388"/>
      <c r="E70" s="388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0">
        <f>'PROTO SPEC'!A46</f>
        <v>0</v>
      </c>
      <c r="B71" s="387">
        <f>'PROTO SPEC'!B46</f>
        <v>0</v>
      </c>
      <c r="C71" s="388"/>
      <c r="D71" s="388"/>
      <c r="E71" s="388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0">
        <f>'PROTO SPEC'!A47</f>
        <v>0</v>
      </c>
      <c r="B72" s="387">
        <f>'PROTO SPEC'!B47</f>
        <v>0</v>
      </c>
      <c r="C72" s="388"/>
      <c r="D72" s="388"/>
      <c r="E72" s="388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0">
        <f>'PROTO SPEC'!A48</f>
        <v>0</v>
      </c>
      <c r="B73" s="387">
        <f>'PROTO SPEC'!B48</f>
        <v>0</v>
      </c>
      <c r="C73" s="388"/>
      <c r="D73" s="388"/>
      <c r="E73" s="388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0">
        <f>'PROTO SPEC'!A49</f>
        <v>0</v>
      </c>
      <c r="B74" s="387">
        <f>'PROTO SPEC'!B49</f>
        <v>0</v>
      </c>
      <c r="C74" s="388"/>
      <c r="D74" s="388"/>
      <c r="E74" s="388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0">
        <f>'PROTO SPEC'!A50</f>
        <v>0</v>
      </c>
      <c r="B75" s="387">
        <f>'PROTO SPEC'!B50</f>
        <v>0</v>
      </c>
      <c r="C75" s="388"/>
      <c r="D75" s="388"/>
      <c r="E75" s="388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0">
        <f>'PROTO SPEC'!A51</f>
        <v>0</v>
      </c>
      <c r="B76" s="387">
        <f>'PROTO SPEC'!B51</f>
        <v>0</v>
      </c>
      <c r="C76" s="388"/>
      <c r="D76" s="388"/>
      <c r="E76" s="388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0">
        <f>'PROTO SPEC'!A52</f>
        <v>0</v>
      </c>
      <c r="B77" s="387">
        <f>'PROTO SPEC'!B52</f>
        <v>0</v>
      </c>
      <c r="C77" s="388"/>
      <c r="D77" s="388"/>
      <c r="E77" s="388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0">
        <f>'PROTO SPEC'!A53</f>
        <v>0</v>
      </c>
      <c r="B78" s="387">
        <f>'PROTO SPEC'!B53</f>
        <v>0</v>
      </c>
      <c r="C78" s="388"/>
      <c r="D78" s="388"/>
      <c r="E78" s="388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0">
        <f>'PROTO SPEC'!A54</f>
        <v>0</v>
      </c>
      <c r="B79" s="387">
        <f>'PROTO SPEC'!B54</f>
        <v>0</v>
      </c>
      <c r="C79" s="388"/>
      <c r="D79" s="388"/>
      <c r="E79" s="388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59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1"/>
      <c r="B1" s="500"/>
      <c r="C1" s="302" t="s">
        <v>387</v>
      </c>
      <c r="D1" s="303"/>
      <c r="E1" s="303"/>
      <c r="F1" s="303"/>
      <c r="G1" s="303"/>
      <c r="H1" s="303"/>
      <c r="I1" s="303"/>
      <c r="J1" s="303"/>
      <c r="K1" s="303"/>
      <c r="L1" s="303"/>
      <c r="M1" s="531" t="s">
        <v>388</v>
      </c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3"/>
    </row>
    <row r="2" spans="1:24" ht="13.75" customHeight="1" x14ac:dyDescent="0.25">
      <c r="A2" s="461"/>
      <c r="B2" s="500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427" t="s">
        <v>313</v>
      </c>
      <c r="N2" s="427"/>
      <c r="O2" s="473"/>
      <c r="P2" s="473"/>
      <c r="Q2" s="473"/>
      <c r="R2" s="473"/>
      <c r="S2" s="473"/>
      <c r="T2" s="473"/>
      <c r="U2" s="473"/>
      <c r="V2" s="473"/>
      <c r="W2" s="473"/>
      <c r="X2" s="474"/>
    </row>
    <row r="3" spans="1:24" ht="13.75" customHeight="1" x14ac:dyDescent="0.35">
      <c r="A3" s="394" t="s">
        <v>148</v>
      </c>
      <c r="B3" s="394"/>
      <c r="C3" s="393" t="str">
        <f>'DESIGN FRONT SHEET'!B3</f>
        <v>MCLAREN SEASON 3</v>
      </c>
      <c r="D3" s="300"/>
      <c r="E3" s="301"/>
      <c r="F3" s="52" t="s">
        <v>150</v>
      </c>
      <c r="G3" s="300" t="str">
        <f>'DESIGN FRONT SHEET'!E3:E3</f>
        <v>UNAVAILABLE</v>
      </c>
      <c r="H3" s="310"/>
      <c r="I3" s="52" t="s">
        <v>152</v>
      </c>
      <c r="J3" s="312" t="str">
        <f>'DESIGN FRONT SHEET'!G3</f>
        <v>FRAN</v>
      </c>
      <c r="K3" s="312"/>
      <c r="L3" s="313"/>
      <c r="M3" s="427" t="s">
        <v>314</v>
      </c>
      <c r="N3" s="427"/>
      <c r="O3" s="428"/>
      <c r="P3" s="428"/>
      <c r="Q3" s="428"/>
      <c r="R3" s="428"/>
      <c r="S3" s="428"/>
      <c r="T3" s="428"/>
      <c r="U3" s="428"/>
      <c r="V3" s="428"/>
      <c r="W3" s="428"/>
      <c r="X3" s="428"/>
    </row>
    <row r="4" spans="1:24" ht="13.75" customHeight="1" x14ac:dyDescent="0.35">
      <c r="A4" s="394" t="s">
        <v>154</v>
      </c>
      <c r="B4" s="394"/>
      <c r="C4" s="393" t="str">
        <f>'DESIGN FRONT SHEET'!B4</f>
        <v>ROVIK</v>
      </c>
      <c r="D4" s="300"/>
      <c r="E4" s="301"/>
      <c r="F4" s="37" t="s">
        <v>156</v>
      </c>
      <c r="G4" s="300" t="str">
        <f>'DESIGN FRONT SHEET'!E4:E4</f>
        <v>VIETNAM</v>
      </c>
      <c r="H4" s="310"/>
      <c r="I4" s="37" t="s">
        <v>158</v>
      </c>
      <c r="J4" s="312" t="str">
        <f>'DESIGN FRONT SHEET'!G4:G4</f>
        <v>CHARLOTTE</v>
      </c>
      <c r="K4" s="312"/>
      <c r="L4" s="313"/>
      <c r="M4" s="427" t="s">
        <v>315</v>
      </c>
      <c r="N4" s="427"/>
      <c r="O4" s="428"/>
      <c r="P4" s="428"/>
      <c r="Q4" s="428"/>
      <c r="R4" s="428"/>
      <c r="S4" s="428"/>
      <c r="T4" s="428"/>
      <c r="U4" s="428"/>
      <c r="V4" s="428"/>
      <c r="W4" s="428"/>
      <c r="X4" s="428"/>
    </row>
    <row r="5" spans="1:24" ht="13.75" customHeight="1" x14ac:dyDescent="0.35">
      <c r="A5" s="394" t="s">
        <v>160</v>
      </c>
      <c r="B5" s="394"/>
      <c r="C5" s="393" t="str">
        <f>'DESIGN FRONT SHEET'!B5</f>
        <v>DOUBLE SLEEVE T-SHIRT</v>
      </c>
      <c r="D5" s="300"/>
      <c r="E5" s="301"/>
      <c r="F5" s="37" t="s">
        <v>173</v>
      </c>
      <c r="G5" s="300" t="str">
        <f>'DESIGN FRONT SHEET'!E5:E5</f>
        <v>AIME LEON DORE - FACTORY REF</v>
      </c>
      <c r="H5" s="310"/>
      <c r="I5" s="53" t="s">
        <v>164</v>
      </c>
      <c r="J5" s="441"/>
      <c r="K5" s="441"/>
      <c r="L5" s="442"/>
      <c r="M5" s="427" t="s">
        <v>317</v>
      </c>
      <c r="N5" s="427"/>
      <c r="O5" s="428"/>
      <c r="P5" s="428"/>
      <c r="Q5" s="428"/>
      <c r="R5" s="428"/>
      <c r="S5" s="428"/>
      <c r="T5" s="428"/>
      <c r="U5" s="428"/>
      <c r="V5" s="428"/>
      <c r="W5" s="428"/>
      <c r="X5" s="428"/>
    </row>
    <row r="6" spans="1:24" ht="13.75" customHeight="1" x14ac:dyDescent="0.25">
      <c r="A6" s="534" t="s">
        <v>389</v>
      </c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5"/>
      <c r="M6" s="437"/>
      <c r="N6" s="438"/>
      <c r="O6" s="438"/>
      <c r="P6" s="438"/>
      <c r="Q6" s="438"/>
      <c r="R6" s="438"/>
      <c r="S6" s="438"/>
      <c r="T6" s="438"/>
      <c r="U6" s="438"/>
      <c r="V6" s="438"/>
      <c r="W6" s="438"/>
      <c r="X6" s="438"/>
    </row>
    <row r="7" spans="1:24" ht="12.75" customHeight="1" x14ac:dyDescent="0.35">
      <c r="A7" s="139" t="s">
        <v>270</v>
      </c>
      <c r="B7" s="496" t="s">
        <v>175</v>
      </c>
      <c r="C7" s="496"/>
      <c r="D7" s="496"/>
      <c r="E7" s="496"/>
      <c r="F7" s="80" t="s">
        <v>176</v>
      </c>
      <c r="G7" s="78" t="s">
        <v>362</v>
      </c>
      <c r="H7" s="78" t="s">
        <v>178</v>
      </c>
      <c r="I7" s="497" t="s">
        <v>180</v>
      </c>
      <c r="J7" s="328"/>
      <c r="K7" s="328"/>
      <c r="L7" s="329"/>
      <c r="M7" s="536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</row>
    <row r="8" spans="1:24" ht="13.5" customHeight="1" x14ac:dyDescent="0.35">
      <c r="A8" s="155" t="str">
        <f>'PROTO SPEC'!A8</f>
        <v>H2</v>
      </c>
      <c r="B8" s="324" t="str">
        <f>'PROTO SPEC'!B8</f>
        <v>1. Front length - SNP to bottom hem edge</v>
      </c>
      <c r="C8" s="325"/>
      <c r="D8" s="325"/>
      <c r="E8" s="325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39"/>
      <c r="J8" s="340"/>
      <c r="K8" s="340"/>
      <c r="L8" s="341"/>
      <c r="M8" s="536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</row>
    <row r="9" spans="1:24" ht="12.75" customHeight="1" x14ac:dyDescent="0.35">
      <c r="A9" s="155" t="str">
        <f>'PROTO SPEC'!A9</f>
        <v>H3</v>
      </c>
      <c r="B9" s="322" t="str">
        <f>'PROTO SPEC'!B9</f>
        <v>2. Front length - HSP to bottom hem edge</v>
      </c>
      <c r="C9" s="323"/>
      <c r="D9" s="323"/>
      <c r="E9" s="323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27"/>
      <c r="J9" s="328"/>
      <c r="K9" s="328"/>
      <c r="L9" s="329"/>
      <c r="M9" s="536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</row>
    <row r="10" spans="1:24" ht="12.75" customHeight="1" x14ac:dyDescent="0.35">
      <c r="A10" s="155">
        <f>'PROTO SPEC'!A10</f>
        <v>0</v>
      </c>
      <c r="B10" s="322" t="str">
        <f>'PROTO SPEC'!B10</f>
        <v>3. Back length - HSP to bottom hem edge</v>
      </c>
      <c r="C10" s="323"/>
      <c r="D10" s="323"/>
      <c r="E10" s="323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39"/>
      <c r="J10" s="340"/>
      <c r="K10" s="340"/>
      <c r="L10" s="341"/>
      <c r="M10" s="536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</row>
    <row r="11" spans="1:24" ht="12.75" customHeight="1" x14ac:dyDescent="0.35">
      <c r="A11" s="155">
        <f>'PROTO SPEC'!A11</f>
        <v>0</v>
      </c>
      <c r="B11" s="322" t="str">
        <f>'PROTO SPEC'!B11</f>
        <v>4. Chest - measured 2.5cm down from underarm</v>
      </c>
      <c r="C11" s="323"/>
      <c r="D11" s="323"/>
      <c r="E11" s="323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27"/>
      <c r="J11" s="328"/>
      <c r="K11" s="328"/>
      <c r="L11" s="329"/>
      <c r="M11" s="536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</row>
    <row r="12" spans="1:24" ht="12.75" customHeight="1" x14ac:dyDescent="0.35">
      <c r="A12" s="155">
        <f>'PROTO SPEC'!A12</f>
        <v>0</v>
      </c>
      <c r="B12" s="322" t="str">
        <f>'PROTO SPEC'!B12</f>
        <v>5. Waist position - below HSP</v>
      </c>
      <c r="C12" s="323"/>
      <c r="D12" s="323"/>
      <c r="E12" s="323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27"/>
      <c r="J12" s="328"/>
      <c r="K12" s="328"/>
      <c r="L12" s="329"/>
      <c r="M12" s="536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</row>
    <row r="13" spans="1:24" ht="12.75" customHeight="1" x14ac:dyDescent="0.35">
      <c r="A13" s="155">
        <f>'PROTO SPEC'!A13</f>
        <v>0</v>
      </c>
      <c r="B13" s="322" t="str">
        <f>'PROTO SPEC'!B13</f>
        <v>6. Waist width</v>
      </c>
      <c r="C13" s="323"/>
      <c r="D13" s="323"/>
      <c r="E13" s="323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27"/>
      <c r="J13" s="328"/>
      <c r="K13" s="328"/>
      <c r="L13" s="329"/>
      <c r="M13" s="536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</row>
    <row r="14" spans="1:24" ht="12.75" customHeight="1" x14ac:dyDescent="0.35">
      <c r="A14" s="155">
        <f>'PROTO SPEC'!A14</f>
        <v>0</v>
      </c>
      <c r="B14" s="322" t="str">
        <f>'PROTO SPEC'!B14</f>
        <v>7. Hem width</v>
      </c>
      <c r="C14" s="323"/>
      <c r="D14" s="323"/>
      <c r="E14" s="323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27"/>
      <c r="J14" s="328"/>
      <c r="K14" s="328"/>
      <c r="L14" s="329"/>
      <c r="M14" s="536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</row>
    <row r="15" spans="1:24" ht="12.75" customHeight="1" x14ac:dyDescent="0.35">
      <c r="A15" s="155">
        <f>'PROTO SPEC'!A15</f>
        <v>0</v>
      </c>
      <c r="B15" s="322" t="str">
        <f>'PROTO SPEC'!B15</f>
        <v>8. Hem depth</v>
      </c>
      <c r="C15" s="323"/>
      <c r="D15" s="323"/>
      <c r="E15" s="323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27"/>
      <c r="J15" s="328"/>
      <c r="K15" s="328"/>
      <c r="L15" s="329"/>
      <c r="M15" s="536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</row>
    <row r="16" spans="1:24" ht="12.75" customHeight="1" x14ac:dyDescent="0.35">
      <c r="A16" s="155">
        <f>'PROTO SPEC'!A16</f>
        <v>0</v>
      </c>
      <c r="B16" s="322" t="str">
        <f>'PROTO SPEC'!B16</f>
        <v>9. X-Shoulder (seam to seam)</v>
      </c>
      <c r="C16" s="323"/>
      <c r="D16" s="323"/>
      <c r="E16" s="323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27"/>
      <c r="J16" s="328"/>
      <c r="K16" s="328"/>
      <c r="L16" s="329"/>
      <c r="M16" s="536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</row>
    <row r="17" spans="1:24" ht="12.75" customHeight="1" x14ac:dyDescent="0.35">
      <c r="A17" s="155">
        <f>'PROTO SPEC'!A18</f>
        <v>0</v>
      </c>
      <c r="B17" s="322" t="str">
        <f>'PROTO SPEC'!B18</f>
        <v>11. X-Front - 15cm below HSP</v>
      </c>
      <c r="C17" s="323"/>
      <c r="D17" s="323"/>
      <c r="E17" s="323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27"/>
      <c r="J17" s="328"/>
      <c r="K17" s="328"/>
      <c r="L17" s="329"/>
      <c r="M17" s="536"/>
      <c r="N17" s="537"/>
      <c r="O17" s="537"/>
      <c r="P17" s="537"/>
      <c r="Q17" s="537"/>
      <c r="R17" s="537"/>
      <c r="S17" s="537"/>
      <c r="T17" s="537"/>
      <c r="U17" s="537"/>
      <c r="V17" s="537"/>
      <c r="W17" s="537"/>
      <c r="X17" s="537"/>
    </row>
    <row r="18" spans="1:24" ht="12.75" customHeight="1" x14ac:dyDescent="0.35">
      <c r="A18" s="155">
        <f>'PROTO SPEC'!A19</f>
        <v>0</v>
      </c>
      <c r="B18" s="322" t="str">
        <f>'PROTO SPEC'!B19</f>
        <v>12. X-Back - 15cm below HSP</v>
      </c>
      <c r="C18" s="323"/>
      <c r="D18" s="323"/>
      <c r="E18" s="323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32"/>
      <c r="J18" s="333"/>
      <c r="K18" s="333"/>
      <c r="L18" s="333"/>
      <c r="M18" s="536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</row>
    <row r="19" spans="1:24" ht="12.75" customHeight="1" x14ac:dyDescent="0.35">
      <c r="A19" s="155">
        <f>'PROTO SPEC'!A20</f>
        <v>0</v>
      </c>
      <c r="B19" s="322" t="str">
        <f>'PROTO SPEC'!B20</f>
        <v>13. Back neck width - HSP to HSP straight</v>
      </c>
      <c r="C19" s="323"/>
      <c r="D19" s="323"/>
      <c r="E19" s="323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32"/>
      <c r="J19" s="333"/>
      <c r="K19" s="333"/>
      <c r="L19" s="333"/>
      <c r="M19" s="536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</row>
    <row r="20" spans="1:24" ht="12.75" customHeight="1" x14ac:dyDescent="0.35">
      <c r="A20" s="155">
        <f>'PROTO SPEC'!A21</f>
        <v>0</v>
      </c>
      <c r="B20" s="322" t="str">
        <f>'PROTO SPEC'!B21</f>
        <v>14. Front neck drop - From HSP</v>
      </c>
      <c r="C20" s="323"/>
      <c r="D20" s="323"/>
      <c r="E20" s="323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27"/>
      <c r="J20" s="328"/>
      <c r="K20" s="328"/>
      <c r="L20" s="329"/>
      <c r="M20" s="536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</row>
    <row r="21" spans="1:24" ht="12.75" customHeight="1" x14ac:dyDescent="0.35">
      <c r="A21" s="155">
        <f>'PROTO SPEC'!A22</f>
        <v>0</v>
      </c>
      <c r="B21" s="322" t="str">
        <f>'PROTO SPEC'!B22</f>
        <v>15. Back neck drop</v>
      </c>
      <c r="C21" s="323"/>
      <c r="D21" s="323"/>
      <c r="E21" s="323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27"/>
      <c r="J21" s="328"/>
      <c r="K21" s="328"/>
      <c r="L21" s="329"/>
      <c r="M21" s="536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</row>
    <row r="22" spans="1:24" ht="12.75" customHeight="1" x14ac:dyDescent="0.35">
      <c r="A22" s="155">
        <f>'PROTO SPEC'!A24</f>
        <v>0</v>
      </c>
      <c r="B22" s="322" t="str">
        <f>'PROTO SPEC'!B24</f>
        <v>17. Armhole Straight</v>
      </c>
      <c r="C22" s="323"/>
      <c r="D22" s="323"/>
      <c r="E22" s="323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27"/>
      <c r="J22" s="328"/>
      <c r="K22" s="328"/>
      <c r="L22" s="329"/>
      <c r="M22" s="536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</row>
    <row r="23" spans="1:24" ht="12.75" customHeight="1" x14ac:dyDescent="0.35">
      <c r="A23" s="155">
        <f>'PROTO SPEC'!A25</f>
        <v>0</v>
      </c>
      <c r="B23" s="322" t="str">
        <f>'PROTO SPEC'!B25</f>
        <v>18. Sleeve length - Shoulder seam to cuff (Short Sleeve)</v>
      </c>
      <c r="C23" s="323"/>
      <c r="D23" s="323"/>
      <c r="E23" s="323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27"/>
      <c r="J23" s="328"/>
      <c r="K23" s="328"/>
      <c r="L23" s="329"/>
      <c r="M23" s="536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</row>
    <row r="24" spans="1:24" ht="12.75" customHeight="1" x14ac:dyDescent="0.35">
      <c r="A24" s="155">
        <f>'PROTO SPEC'!A27</f>
        <v>0</v>
      </c>
      <c r="B24" s="322" t="str">
        <f>'PROTO SPEC'!B27</f>
        <v>20. Underarm length</v>
      </c>
      <c r="C24" s="323"/>
      <c r="D24" s="323"/>
      <c r="E24" s="323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27"/>
      <c r="J24" s="328"/>
      <c r="K24" s="328"/>
      <c r="L24" s="329"/>
      <c r="M24" s="536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</row>
    <row r="25" spans="1:24" ht="12.75" customHeight="1" x14ac:dyDescent="0.35">
      <c r="A25" s="155">
        <f>'PROTO SPEC'!A28</f>
        <v>0</v>
      </c>
      <c r="B25" s="322" t="str">
        <f>'PROTO SPEC'!B28</f>
        <v>21. 1/2 Bicep width - 2.5cm down from underarm</v>
      </c>
      <c r="C25" s="323"/>
      <c r="D25" s="323"/>
      <c r="E25" s="323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27"/>
      <c r="J25" s="328"/>
      <c r="K25" s="328"/>
      <c r="L25" s="329"/>
      <c r="M25" s="185" t="s">
        <v>390</v>
      </c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</row>
    <row r="26" spans="1:24" ht="12.75" customHeight="1" x14ac:dyDescent="0.35">
      <c r="A26" s="155">
        <f>'PROTO SPEC'!A29</f>
        <v>0</v>
      </c>
      <c r="B26" s="322" t="str">
        <f>'PROTO SPEC'!B29</f>
        <v>22. 1/2 Elbow width - 21cm down from underarm</v>
      </c>
      <c r="C26" s="323"/>
      <c r="D26" s="323"/>
      <c r="E26" s="323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27"/>
      <c r="J26" s="328"/>
      <c r="K26" s="328"/>
      <c r="L26" s="329"/>
      <c r="M26" s="183" t="s">
        <v>391</v>
      </c>
      <c r="N26" s="182"/>
      <c r="O26" s="181"/>
      <c r="P26" s="181"/>
      <c r="Q26" s="181"/>
      <c r="R26" s="181"/>
      <c r="S26" s="181"/>
      <c r="T26" s="181"/>
      <c r="U26" s="181"/>
      <c r="V26" s="181"/>
      <c r="W26" s="181"/>
      <c r="X26" s="181"/>
    </row>
    <row r="27" spans="1:24" ht="12.75" customHeight="1" x14ac:dyDescent="0.3">
      <c r="A27" s="155">
        <f>'PROTO SPEC'!A36</f>
        <v>0</v>
      </c>
      <c r="B27" s="322" t="str">
        <f>'PROTO SPEC'!B36</f>
        <v>29. Pocket width</v>
      </c>
      <c r="C27" s="323"/>
      <c r="D27" s="323"/>
      <c r="E27" s="323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27"/>
      <c r="J27" s="337"/>
      <c r="K27" s="337"/>
      <c r="L27" s="338"/>
      <c r="M27" s="183" t="s">
        <v>392</v>
      </c>
      <c r="N27" s="182"/>
      <c r="O27" s="181"/>
      <c r="P27" s="181"/>
      <c r="Q27" s="181"/>
      <c r="R27" s="181"/>
      <c r="S27" s="181"/>
      <c r="T27" s="181"/>
      <c r="U27" s="181"/>
      <c r="V27" s="181"/>
      <c r="W27" s="181"/>
      <c r="X27" s="181"/>
    </row>
    <row r="28" spans="1:24" ht="12.75" customHeight="1" x14ac:dyDescent="0.3">
      <c r="A28" s="155" t="e">
        <f>'PROTO SPEC'!#REF!</f>
        <v>#REF!</v>
      </c>
      <c r="B28" s="322" t="e">
        <f>'PROTO SPEC'!#REF!</f>
        <v>#REF!</v>
      </c>
      <c r="C28" s="323"/>
      <c r="D28" s="323"/>
      <c r="E28" s="323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27"/>
      <c r="J28" s="337"/>
      <c r="K28" s="337"/>
      <c r="L28" s="338"/>
      <c r="M28" s="183" t="s">
        <v>393</v>
      </c>
      <c r="N28" s="182"/>
      <c r="O28" s="181"/>
      <c r="P28" s="181"/>
      <c r="Q28" s="181"/>
      <c r="R28" s="181"/>
      <c r="S28" s="181"/>
      <c r="T28" s="181"/>
      <c r="U28" s="181"/>
      <c r="V28" s="181"/>
      <c r="W28" s="181"/>
      <c r="X28" s="181"/>
    </row>
    <row r="29" spans="1:24" ht="12.75" customHeight="1" x14ac:dyDescent="0.3">
      <c r="A29" s="155" t="e">
        <f>'PROTO SPEC'!#REF!</f>
        <v>#REF!</v>
      </c>
      <c r="B29" s="322" t="e">
        <f>'PROTO SPEC'!#REF!</f>
        <v>#REF!</v>
      </c>
      <c r="C29" s="323"/>
      <c r="D29" s="323"/>
      <c r="E29" s="323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27"/>
      <c r="J29" s="337"/>
      <c r="K29" s="337"/>
      <c r="L29" s="338"/>
      <c r="M29" s="477"/>
      <c r="N29" s="475"/>
      <c r="O29" s="475"/>
      <c r="P29" s="475"/>
      <c r="Q29" s="475"/>
      <c r="R29" s="475"/>
      <c r="S29" s="475"/>
      <c r="T29" s="475"/>
      <c r="U29" s="475"/>
      <c r="V29" s="475"/>
      <c r="W29" s="475"/>
      <c r="X29" s="475"/>
    </row>
    <row r="30" spans="1:24" ht="12.75" customHeight="1" x14ac:dyDescent="0.3">
      <c r="A30" s="155" t="e">
        <f>'PROTO SPEC'!#REF!</f>
        <v>#REF!</v>
      </c>
      <c r="B30" s="322" t="e">
        <f>'PROTO SPEC'!#REF!</f>
        <v>#REF!</v>
      </c>
      <c r="C30" s="323"/>
      <c r="D30" s="323"/>
      <c r="E30" s="323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27"/>
      <c r="J30" s="337"/>
      <c r="K30" s="337"/>
      <c r="L30" s="338"/>
      <c r="M30" s="479" t="s">
        <v>394</v>
      </c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</row>
    <row r="31" spans="1:24" ht="12.75" customHeight="1" x14ac:dyDescent="0.35">
      <c r="A31" s="155" t="e">
        <f>'PROTO SPEC'!#REF!</f>
        <v>#REF!</v>
      </c>
      <c r="B31" s="322" t="e">
        <f>'PROTO SPEC'!#REF!</f>
        <v>#REF!</v>
      </c>
      <c r="C31" s="323"/>
      <c r="D31" s="323"/>
      <c r="E31" s="323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27"/>
      <c r="J31" s="328"/>
      <c r="K31" s="328"/>
      <c r="L31" s="329"/>
      <c r="M31" s="477"/>
      <c r="N31" s="478"/>
      <c r="O31" s="478"/>
      <c r="P31" s="478"/>
      <c r="Q31" s="478"/>
      <c r="R31" s="478"/>
      <c r="S31" s="478"/>
      <c r="T31" s="478"/>
      <c r="U31" s="478"/>
      <c r="V31" s="478"/>
      <c r="W31" s="478"/>
      <c r="X31" s="478"/>
    </row>
    <row r="32" spans="1:24" ht="12.75" customHeight="1" x14ac:dyDescent="0.35">
      <c r="A32" s="155" t="e">
        <f>'PROTO SPEC'!#REF!</f>
        <v>#REF!</v>
      </c>
      <c r="B32" s="322" t="e">
        <f>'PROTO SPEC'!#REF!</f>
        <v>#REF!</v>
      </c>
      <c r="C32" s="323"/>
      <c r="D32" s="323"/>
      <c r="E32" s="323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27"/>
      <c r="J32" s="328"/>
      <c r="K32" s="328"/>
      <c r="L32" s="329"/>
      <c r="M32" s="477"/>
      <c r="N32" s="478"/>
      <c r="O32" s="478"/>
      <c r="P32" s="478"/>
      <c r="Q32" s="478"/>
      <c r="R32" s="478"/>
      <c r="S32" s="478"/>
      <c r="T32" s="478"/>
      <c r="U32" s="478"/>
      <c r="V32" s="478"/>
      <c r="W32" s="478"/>
      <c r="X32" s="478"/>
    </row>
    <row r="33" spans="1:30" ht="12.75" customHeight="1" x14ac:dyDescent="0.35">
      <c r="A33" s="155" t="e">
        <f>'PROTO SPEC'!#REF!</f>
        <v>#REF!</v>
      </c>
      <c r="B33" s="322" t="e">
        <f>'PROTO SPEC'!#REF!</f>
        <v>#REF!</v>
      </c>
      <c r="C33" s="323"/>
      <c r="D33" s="323"/>
      <c r="E33" s="323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27"/>
      <c r="J33" s="328"/>
      <c r="K33" s="328"/>
      <c r="L33" s="329"/>
      <c r="M33" s="477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AA33" s="5"/>
      <c r="AB33" s="5"/>
      <c r="AC33" s="5"/>
      <c r="AD33" s="5"/>
    </row>
    <row r="34" spans="1:30" ht="12.75" customHeight="1" x14ac:dyDescent="0.35">
      <c r="A34" s="155" t="e">
        <f>'PROTO SPEC'!#REF!</f>
        <v>#REF!</v>
      </c>
      <c r="B34" s="322" t="e">
        <f>'PROTO SPEC'!#REF!</f>
        <v>#REF!</v>
      </c>
      <c r="C34" s="323"/>
      <c r="D34" s="323"/>
      <c r="E34" s="323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27"/>
      <c r="J34" s="328"/>
      <c r="K34" s="328"/>
      <c r="L34" s="329"/>
      <c r="M34" s="477"/>
      <c r="N34" s="478"/>
      <c r="O34" s="478"/>
      <c r="P34" s="478"/>
      <c r="Q34" s="478"/>
      <c r="R34" s="478"/>
      <c r="S34" s="478"/>
      <c r="T34" s="478"/>
      <c r="U34" s="478"/>
      <c r="V34" s="478"/>
      <c r="W34" s="478"/>
      <c r="X34" s="478"/>
      <c r="AA34" s="5"/>
      <c r="AB34" s="5"/>
      <c r="AC34" s="5"/>
      <c r="AD34" s="5"/>
    </row>
    <row r="35" spans="1:30" ht="12.75" customHeight="1" x14ac:dyDescent="0.35">
      <c r="A35" s="155" t="e">
        <f>'PROTO SPEC'!#REF!</f>
        <v>#REF!</v>
      </c>
      <c r="B35" s="322" t="e">
        <f>'PROTO SPEC'!#REF!</f>
        <v>#REF!</v>
      </c>
      <c r="C35" s="323"/>
      <c r="D35" s="323"/>
      <c r="E35" s="323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27"/>
      <c r="J35" s="328"/>
      <c r="K35" s="328"/>
      <c r="L35" s="329"/>
      <c r="M35" s="477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AA35" s="5"/>
      <c r="AB35" s="5"/>
      <c r="AC35" s="5"/>
      <c r="AD35" s="5"/>
    </row>
    <row r="36" spans="1:30" ht="12.75" customHeight="1" x14ac:dyDescent="0.35">
      <c r="A36" s="155" t="e">
        <f>'PROTO SPEC'!#REF!</f>
        <v>#REF!</v>
      </c>
      <c r="B36" s="322" t="e">
        <f>'PROTO SPEC'!#REF!</f>
        <v>#REF!</v>
      </c>
      <c r="C36" s="323"/>
      <c r="D36" s="323"/>
      <c r="E36" s="323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27"/>
      <c r="J36" s="328"/>
      <c r="K36" s="328"/>
      <c r="L36" s="329"/>
      <c r="M36" s="477"/>
      <c r="N36" s="478"/>
      <c r="O36" s="478"/>
      <c r="P36" s="478"/>
      <c r="Q36" s="478"/>
      <c r="R36" s="478"/>
      <c r="S36" s="478"/>
      <c r="T36" s="478"/>
      <c r="U36" s="478"/>
      <c r="V36" s="478"/>
      <c r="W36" s="478"/>
      <c r="X36" s="478"/>
      <c r="AA36" s="5"/>
      <c r="AB36" s="5"/>
      <c r="AC36" s="5"/>
      <c r="AD36" s="5"/>
    </row>
    <row r="37" spans="1:30" ht="12.75" customHeight="1" x14ac:dyDescent="0.35">
      <c r="A37" s="155" t="e">
        <f>'PROTO SPEC'!#REF!</f>
        <v>#REF!</v>
      </c>
      <c r="B37" s="322" t="e">
        <f>'PROTO SPEC'!#REF!</f>
        <v>#REF!</v>
      </c>
      <c r="C37" s="323"/>
      <c r="D37" s="323"/>
      <c r="E37" s="323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27"/>
      <c r="J37" s="328"/>
      <c r="K37" s="328"/>
      <c r="L37" s="329"/>
      <c r="M37" s="477"/>
      <c r="N37" s="478"/>
      <c r="O37" s="478"/>
      <c r="P37" s="478"/>
      <c r="Q37" s="478"/>
      <c r="R37" s="478"/>
      <c r="S37" s="478"/>
      <c r="T37" s="478"/>
      <c r="U37" s="478"/>
      <c r="V37" s="478"/>
      <c r="W37" s="478"/>
      <c r="X37" s="478"/>
    </row>
    <row r="38" spans="1:30" ht="12.75" customHeight="1" x14ac:dyDescent="0.35">
      <c r="A38" s="155" t="e">
        <f>'PROTO SPEC'!#REF!</f>
        <v>#REF!</v>
      </c>
      <c r="B38" s="322" t="e">
        <f>'PROTO SPEC'!#REF!</f>
        <v>#REF!</v>
      </c>
      <c r="C38" s="323"/>
      <c r="D38" s="323"/>
      <c r="E38" s="323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27"/>
      <c r="J38" s="328"/>
      <c r="K38" s="328"/>
      <c r="L38" s="329"/>
      <c r="M38" s="477"/>
      <c r="N38" s="478"/>
      <c r="O38" s="478"/>
      <c r="P38" s="478"/>
      <c r="Q38" s="478"/>
      <c r="R38" s="478"/>
      <c r="S38" s="478"/>
      <c r="T38" s="478"/>
      <c r="U38" s="478"/>
      <c r="V38" s="478"/>
      <c r="W38" s="478"/>
      <c r="X38" s="478"/>
    </row>
    <row r="39" spans="1:30" ht="12.75" customHeight="1" x14ac:dyDescent="0.35">
      <c r="A39" s="155" t="e">
        <f>'PROTO SPEC'!#REF!</f>
        <v>#REF!</v>
      </c>
      <c r="B39" s="322" t="e">
        <f>'PROTO SPEC'!#REF!</f>
        <v>#REF!</v>
      </c>
      <c r="C39" s="323"/>
      <c r="D39" s="323"/>
      <c r="E39" s="323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27"/>
      <c r="J39" s="328"/>
      <c r="K39" s="328"/>
      <c r="L39" s="329"/>
      <c r="M39" s="477"/>
      <c r="N39" s="478"/>
      <c r="O39" s="478"/>
      <c r="P39" s="478"/>
      <c r="Q39" s="478"/>
      <c r="R39" s="478"/>
      <c r="S39" s="478"/>
      <c r="T39" s="478"/>
      <c r="U39" s="478"/>
      <c r="V39" s="478"/>
      <c r="W39" s="478"/>
      <c r="X39" s="478"/>
    </row>
    <row r="40" spans="1:30" ht="12.75" customHeight="1" x14ac:dyDescent="0.35">
      <c r="A40" s="155" t="e">
        <f>'PROTO SPEC'!#REF!</f>
        <v>#REF!</v>
      </c>
      <c r="B40" s="322" t="e">
        <f>'PROTO SPEC'!#REF!</f>
        <v>#REF!</v>
      </c>
      <c r="C40" s="323"/>
      <c r="D40" s="323"/>
      <c r="E40" s="323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27"/>
      <c r="J40" s="328"/>
      <c r="K40" s="328"/>
      <c r="L40" s="329"/>
      <c r="M40" s="477"/>
      <c r="N40" s="478"/>
      <c r="O40" s="478"/>
      <c r="P40" s="478"/>
      <c r="Q40" s="478"/>
      <c r="R40" s="478"/>
      <c r="S40" s="478"/>
      <c r="T40" s="478"/>
      <c r="U40" s="478"/>
      <c r="V40" s="478"/>
      <c r="W40" s="478"/>
      <c r="X40" s="478"/>
    </row>
    <row r="41" spans="1:30" ht="12.75" customHeight="1" x14ac:dyDescent="0.35">
      <c r="A41" s="155" t="e">
        <f>'PROTO SPEC'!#REF!</f>
        <v>#REF!</v>
      </c>
      <c r="B41" s="322" t="e">
        <f>'PROTO SPEC'!#REF!</f>
        <v>#REF!</v>
      </c>
      <c r="C41" s="323"/>
      <c r="D41" s="323"/>
      <c r="E41" s="323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27"/>
      <c r="J41" s="328"/>
      <c r="K41" s="328"/>
      <c r="L41" s="329"/>
      <c r="M41" s="477"/>
      <c r="N41" s="478"/>
      <c r="O41" s="478"/>
      <c r="P41" s="478"/>
      <c r="Q41" s="478"/>
      <c r="R41" s="478"/>
      <c r="S41" s="478"/>
      <c r="T41" s="478"/>
      <c r="U41" s="478"/>
      <c r="V41" s="478"/>
      <c r="W41" s="478"/>
      <c r="X41" s="478"/>
    </row>
    <row r="42" spans="1:30" ht="12.75" customHeight="1" x14ac:dyDescent="0.35">
      <c r="A42" s="155" t="e">
        <f>'PROTO SPEC'!#REF!</f>
        <v>#REF!</v>
      </c>
      <c r="B42" s="322" t="e">
        <f>'PROTO SPEC'!#REF!</f>
        <v>#REF!</v>
      </c>
      <c r="C42" s="323"/>
      <c r="D42" s="323"/>
      <c r="E42" s="323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27"/>
      <c r="J42" s="328"/>
      <c r="K42" s="328"/>
      <c r="L42" s="329"/>
      <c r="M42" s="477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</row>
    <row r="43" spans="1:30" ht="12.75" customHeight="1" x14ac:dyDescent="0.35">
      <c r="A43" s="155" t="e">
        <f>'PROTO SPEC'!#REF!</f>
        <v>#REF!</v>
      </c>
      <c r="B43" s="322" t="e">
        <f>'PROTO SPEC'!#REF!</f>
        <v>#REF!</v>
      </c>
      <c r="C43" s="323"/>
      <c r="D43" s="323"/>
      <c r="E43" s="323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27"/>
      <c r="J43" s="328"/>
      <c r="K43" s="328"/>
      <c r="L43" s="329"/>
      <c r="M43" s="477"/>
      <c r="N43" s="478"/>
      <c r="O43" s="478"/>
      <c r="P43" s="478"/>
      <c r="Q43" s="478"/>
      <c r="R43" s="478"/>
      <c r="S43" s="478"/>
      <c r="T43" s="478"/>
      <c r="U43" s="478"/>
      <c r="V43" s="478"/>
      <c r="W43" s="478"/>
      <c r="X43" s="478"/>
    </row>
    <row r="44" spans="1:30" ht="12.75" customHeight="1" x14ac:dyDescent="0.35">
      <c r="A44" s="155" t="e">
        <f>'PROTO SPEC'!#REF!</f>
        <v>#REF!</v>
      </c>
      <c r="B44" s="322" t="e">
        <f>'PROTO SPEC'!#REF!</f>
        <v>#REF!</v>
      </c>
      <c r="C44" s="323"/>
      <c r="D44" s="323"/>
      <c r="E44" s="323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27"/>
      <c r="J44" s="328"/>
      <c r="K44" s="328"/>
      <c r="L44" s="329"/>
      <c r="M44" s="477"/>
      <c r="N44" s="478"/>
      <c r="O44" s="478"/>
      <c r="P44" s="478"/>
      <c r="Q44" s="478"/>
      <c r="R44" s="478"/>
      <c r="S44" s="478"/>
      <c r="T44" s="478"/>
      <c r="U44" s="478"/>
      <c r="V44" s="478"/>
      <c r="W44" s="478"/>
      <c r="X44" s="478"/>
    </row>
    <row r="45" spans="1:30" ht="12.75" customHeight="1" x14ac:dyDescent="0.35">
      <c r="A45" s="155" t="e">
        <f>'PROTO SPEC'!#REF!</f>
        <v>#REF!</v>
      </c>
      <c r="B45" s="322" t="e">
        <f>'PROTO SPEC'!#REF!</f>
        <v>#REF!</v>
      </c>
      <c r="C45" s="323"/>
      <c r="D45" s="323"/>
      <c r="E45" s="323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27"/>
      <c r="J45" s="328"/>
      <c r="K45" s="328"/>
      <c r="L45" s="329"/>
      <c r="M45" s="477"/>
      <c r="N45" s="478"/>
      <c r="O45" s="478"/>
      <c r="P45" s="478"/>
      <c r="Q45" s="478"/>
      <c r="R45" s="478"/>
      <c r="S45" s="478"/>
      <c r="T45" s="478"/>
      <c r="U45" s="478"/>
      <c r="V45" s="478"/>
      <c r="W45" s="478"/>
      <c r="X45" s="478"/>
    </row>
    <row r="46" spans="1:30" ht="12.75" customHeight="1" x14ac:dyDescent="0.3">
      <c r="A46" s="516">
        <f>'PROTO SPEC'!A38</f>
        <v>0</v>
      </c>
      <c r="B46" s="517"/>
      <c r="C46" s="517"/>
      <c r="D46" s="517"/>
      <c r="E46" s="517"/>
      <c r="F46" s="81"/>
      <c r="G46" s="81"/>
      <c r="H46" s="81">
        <f t="shared" si="0"/>
        <v>0</v>
      </c>
      <c r="I46" s="81"/>
      <c r="J46" s="81"/>
      <c r="K46" s="81"/>
      <c r="L46" s="81"/>
      <c r="M46" s="477"/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</row>
    <row r="47" spans="1:30" ht="12.75" customHeight="1" x14ac:dyDescent="0.35">
      <c r="A47" s="155" t="e">
        <f>'PROTO SPEC'!#REF!</f>
        <v>#REF!</v>
      </c>
      <c r="B47" s="387" t="e">
        <f>'PROTO SPEC'!#REF!</f>
        <v>#REF!</v>
      </c>
      <c r="C47" s="388"/>
      <c r="D47" s="388"/>
      <c r="E47" s="388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27"/>
      <c r="J47" s="328"/>
      <c r="K47" s="328"/>
      <c r="L47" s="329"/>
      <c r="M47" s="477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</row>
    <row r="48" spans="1:30" ht="12.75" customHeight="1" x14ac:dyDescent="0.35">
      <c r="A48" s="155" t="e">
        <f>'PROTO SPEC'!#REF!</f>
        <v>#REF!</v>
      </c>
      <c r="B48" s="387" t="e">
        <f>'PROTO SPEC'!#REF!</f>
        <v>#REF!</v>
      </c>
      <c r="C48" s="388"/>
      <c r="D48" s="388"/>
      <c r="E48" s="388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27"/>
      <c r="J48" s="328"/>
      <c r="K48" s="328"/>
      <c r="L48" s="329"/>
      <c r="M48" s="477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</row>
    <row r="49" spans="1:24" ht="12.75" customHeight="1" x14ac:dyDescent="0.35">
      <c r="A49" s="155" t="e">
        <f>'PROTO SPEC'!#REF!</f>
        <v>#REF!</v>
      </c>
      <c r="B49" s="387" t="e">
        <f>'PROTO SPEC'!#REF!</f>
        <v>#REF!</v>
      </c>
      <c r="C49" s="388"/>
      <c r="D49" s="388"/>
      <c r="E49" s="388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27"/>
      <c r="J49" s="328"/>
      <c r="K49" s="328"/>
      <c r="L49" s="329"/>
      <c r="M49" s="479" t="s">
        <v>112</v>
      </c>
      <c r="N49" s="526"/>
      <c r="O49" s="526"/>
      <c r="P49" s="526"/>
      <c r="Q49" s="526"/>
      <c r="R49" s="526"/>
      <c r="S49" s="526"/>
      <c r="T49" s="526"/>
      <c r="U49" s="526"/>
      <c r="V49" s="526"/>
      <c r="W49" s="526"/>
      <c r="X49" s="526"/>
    </row>
    <row r="50" spans="1:24" ht="12.75" customHeight="1" x14ac:dyDescent="0.35">
      <c r="A50" s="155" t="e">
        <f>'PROTO SPEC'!#REF!</f>
        <v>#REF!</v>
      </c>
      <c r="B50" s="387" t="e">
        <f>'PROTO SPEC'!#REF!</f>
        <v>#REF!</v>
      </c>
      <c r="C50" s="388"/>
      <c r="D50" s="388"/>
      <c r="E50" s="388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27"/>
      <c r="J50" s="328"/>
      <c r="K50" s="328"/>
      <c r="L50" s="329"/>
      <c r="M50" s="477"/>
      <c r="N50" s="475"/>
      <c r="O50" s="475"/>
      <c r="P50" s="475"/>
      <c r="Q50" s="475"/>
      <c r="R50" s="475"/>
      <c r="S50" s="475"/>
      <c r="T50" s="475"/>
      <c r="U50" s="475"/>
      <c r="V50" s="475"/>
      <c r="W50" s="475"/>
      <c r="X50" s="475"/>
    </row>
    <row r="51" spans="1:24" ht="12.75" customHeight="1" x14ac:dyDescent="0.35">
      <c r="A51" s="155" t="e">
        <f>'PROTO SPEC'!#REF!</f>
        <v>#REF!</v>
      </c>
      <c r="B51" s="387" t="e">
        <f>'PROTO SPEC'!#REF!</f>
        <v>#REF!</v>
      </c>
      <c r="C51" s="388"/>
      <c r="D51" s="388"/>
      <c r="E51" s="388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27"/>
      <c r="J51" s="328"/>
      <c r="K51" s="328"/>
      <c r="L51" s="329"/>
      <c r="M51" s="477"/>
      <c r="N51" s="475"/>
      <c r="O51" s="475"/>
      <c r="P51" s="475"/>
      <c r="Q51" s="475"/>
      <c r="R51" s="475"/>
      <c r="S51" s="475"/>
      <c r="T51" s="475"/>
      <c r="U51" s="475"/>
      <c r="V51" s="475"/>
      <c r="W51" s="475"/>
      <c r="X51" s="475"/>
    </row>
    <row r="52" spans="1:24" ht="12.75" customHeight="1" x14ac:dyDescent="0.35">
      <c r="A52" s="155" t="e">
        <f>'PROTO SPEC'!#REF!</f>
        <v>#REF!</v>
      </c>
      <c r="B52" s="387" t="e">
        <f>'PROTO SPEC'!#REF!</f>
        <v>#REF!</v>
      </c>
      <c r="C52" s="388"/>
      <c r="D52" s="388"/>
      <c r="E52" s="388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27"/>
      <c r="J52" s="328"/>
      <c r="K52" s="328"/>
      <c r="L52" s="329"/>
      <c r="M52" s="479" t="s">
        <v>395</v>
      </c>
      <c r="N52" s="526"/>
      <c r="O52" s="526"/>
      <c r="P52" s="526"/>
      <c r="Q52" s="526"/>
      <c r="R52" s="526"/>
      <c r="S52" s="526"/>
      <c r="T52" s="526"/>
      <c r="U52" s="526"/>
      <c r="V52" s="526"/>
      <c r="W52" s="526"/>
      <c r="X52" s="25"/>
    </row>
    <row r="53" spans="1:24" ht="12.75" customHeight="1" x14ac:dyDescent="0.35">
      <c r="A53" s="155" t="e">
        <f>'PROTO SPEC'!#REF!</f>
        <v>#REF!</v>
      </c>
      <c r="B53" s="387" t="e">
        <f>'PROTO SPEC'!#REF!</f>
        <v>#REF!</v>
      </c>
      <c r="C53" s="388"/>
      <c r="D53" s="388"/>
      <c r="E53" s="388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27"/>
      <c r="J53" s="328"/>
      <c r="K53" s="328"/>
      <c r="L53" s="329"/>
      <c r="M53" s="527" t="s">
        <v>396</v>
      </c>
      <c r="N53" s="528"/>
      <c r="O53" s="528"/>
      <c r="P53" s="528"/>
      <c r="Q53" s="528"/>
      <c r="R53" s="528"/>
      <c r="S53" s="528"/>
      <c r="T53" s="528"/>
      <c r="U53" s="528"/>
      <c r="V53" s="528"/>
      <c r="W53" s="528"/>
      <c r="X53" s="25"/>
    </row>
    <row r="54" spans="1:24" ht="12.75" customHeight="1" x14ac:dyDescent="0.35">
      <c r="A54" s="155" t="e">
        <f>'PROTO SPEC'!#REF!</f>
        <v>#REF!</v>
      </c>
      <c r="B54" s="387" t="e">
        <f>'PROTO SPEC'!#REF!</f>
        <v>#REF!</v>
      </c>
      <c r="C54" s="388"/>
      <c r="D54" s="388"/>
      <c r="E54" s="388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27"/>
      <c r="J54" s="328"/>
      <c r="K54" s="328"/>
      <c r="L54" s="329"/>
      <c r="M54" s="527" t="s">
        <v>397</v>
      </c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25"/>
    </row>
    <row r="55" spans="1:24" ht="12.75" customHeight="1" x14ac:dyDescent="0.35">
      <c r="A55" s="155" t="e">
        <f>'PROTO SPEC'!#REF!</f>
        <v>#REF!</v>
      </c>
      <c r="B55" s="387" t="e">
        <f>'PROTO SPEC'!#REF!</f>
        <v>#REF!</v>
      </c>
      <c r="C55" s="388"/>
      <c r="D55" s="388"/>
      <c r="E55" s="388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27"/>
      <c r="J55" s="328"/>
      <c r="K55" s="328"/>
      <c r="L55" s="329"/>
      <c r="M55" s="527" t="s">
        <v>398</v>
      </c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25"/>
    </row>
    <row r="56" spans="1:24" ht="12.75" customHeight="1" x14ac:dyDescent="0.35">
      <c r="A56" s="155" t="e">
        <f>'PROTO SPEC'!#REF!</f>
        <v>#REF!</v>
      </c>
      <c r="B56" s="387" t="e">
        <f>'PROTO SPEC'!#REF!</f>
        <v>#REF!</v>
      </c>
      <c r="C56" s="388"/>
      <c r="D56" s="388"/>
      <c r="E56" s="388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27"/>
      <c r="J56" s="328"/>
      <c r="K56" s="328"/>
      <c r="L56" s="329"/>
      <c r="M56" s="527" t="s">
        <v>399</v>
      </c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25"/>
    </row>
    <row r="57" spans="1:24" ht="12.75" customHeight="1" x14ac:dyDescent="0.35">
      <c r="A57" s="155" t="e">
        <f>'PROTO SPEC'!#REF!</f>
        <v>#REF!</v>
      </c>
      <c r="B57" s="387" t="e">
        <f>'PROTO SPEC'!#REF!</f>
        <v>#REF!</v>
      </c>
      <c r="C57" s="388"/>
      <c r="D57" s="388"/>
      <c r="E57" s="388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27"/>
      <c r="J57" s="328"/>
      <c r="K57" s="328"/>
      <c r="L57" s="329"/>
      <c r="M57" s="527" t="s">
        <v>400</v>
      </c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25"/>
    </row>
    <row r="58" spans="1:24" ht="12.75" customHeight="1" x14ac:dyDescent="0.35">
      <c r="A58" s="155" t="e">
        <f>'PROTO SPEC'!#REF!</f>
        <v>#REF!</v>
      </c>
      <c r="B58" s="387" t="e">
        <f>'PROTO SPEC'!#REF!</f>
        <v>#REF!</v>
      </c>
      <c r="C58" s="388"/>
      <c r="D58" s="388"/>
      <c r="E58" s="388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27"/>
      <c r="J58" s="328"/>
      <c r="K58" s="328"/>
      <c r="L58" s="329"/>
      <c r="M58" s="527" t="s">
        <v>401</v>
      </c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25"/>
    </row>
    <row r="59" spans="1:24" ht="12.75" customHeight="1" x14ac:dyDescent="0.35">
      <c r="A59" s="155" t="e">
        <f>'PROTO SPEC'!#REF!</f>
        <v>#REF!</v>
      </c>
      <c r="B59" s="387" t="e">
        <f>'PROTO SPEC'!#REF!</f>
        <v>#REF!</v>
      </c>
      <c r="C59" s="388"/>
      <c r="D59" s="388"/>
      <c r="E59" s="388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27"/>
      <c r="J59" s="328"/>
      <c r="K59" s="328"/>
      <c r="L59" s="329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5" t="e">
        <f>'PROTO SPEC'!#REF!</f>
        <v>#REF!</v>
      </c>
      <c r="B60" s="387" t="e">
        <f>'PROTO SPEC'!#REF!</f>
        <v>#REF!</v>
      </c>
      <c r="C60" s="388"/>
      <c r="D60" s="388"/>
      <c r="E60" s="388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27"/>
      <c r="J60" s="328"/>
      <c r="K60" s="328"/>
      <c r="L60" s="329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5" t="e">
        <f>'PROTO SPEC'!#REF!</f>
        <v>#REF!</v>
      </c>
      <c r="B61" s="387" t="e">
        <f>'PROTO SPEC'!#REF!</f>
        <v>#REF!</v>
      </c>
      <c r="C61" s="388"/>
      <c r="D61" s="388"/>
      <c r="E61" s="388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27"/>
      <c r="J61" s="328"/>
      <c r="K61" s="328"/>
      <c r="L61" s="329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5" t="e">
        <f>'PROTO SPEC'!#REF!</f>
        <v>#REF!</v>
      </c>
      <c r="B62" s="387" t="e">
        <f>'PROTO SPEC'!#REF!</f>
        <v>#REF!</v>
      </c>
      <c r="C62" s="388"/>
      <c r="D62" s="388"/>
      <c r="E62" s="388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27"/>
      <c r="J62" s="328"/>
      <c r="K62" s="328"/>
      <c r="L62" s="329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5" t="e">
        <f>'PROTO SPEC'!#REF!</f>
        <v>#REF!</v>
      </c>
      <c r="B63" s="387" t="e">
        <f>'PROTO SPEC'!#REF!</f>
        <v>#REF!</v>
      </c>
      <c r="C63" s="388"/>
      <c r="D63" s="388"/>
      <c r="E63" s="388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27"/>
      <c r="J63" s="328"/>
      <c r="K63" s="328"/>
      <c r="L63" s="329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5">
        <f>'PROTO SPEC'!A39</f>
        <v>0</v>
      </c>
      <c r="B64" s="387" t="str">
        <f>'PROTO SPEC'!B39</f>
        <v>31. MCLAREN &amp; REISS chest print position from HSP</v>
      </c>
      <c r="C64" s="388"/>
      <c r="D64" s="388"/>
      <c r="E64" s="388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27"/>
      <c r="J64" s="328"/>
      <c r="K64" s="328"/>
      <c r="L64" s="329"/>
      <c r="M64" s="477"/>
      <c r="N64" s="475"/>
      <c r="O64" s="475"/>
      <c r="P64" s="475"/>
      <c r="Q64" s="475"/>
      <c r="R64" s="475"/>
      <c r="S64" s="475"/>
      <c r="T64" s="475"/>
      <c r="U64" s="475"/>
      <c r="V64" s="475"/>
      <c r="W64" s="475"/>
      <c r="X64" s="475"/>
    </row>
    <row r="65" spans="1:24" ht="12.75" customHeight="1" x14ac:dyDescent="0.35">
      <c r="A65" s="155">
        <f>'PROTO SPEC'!A40</f>
        <v>0</v>
      </c>
      <c r="B65" s="387" t="str">
        <f>'PROTO SPEC'!B40</f>
        <v>32. MCLAREN &amp; REISS chest print position from CF</v>
      </c>
      <c r="C65" s="388"/>
      <c r="D65" s="388"/>
      <c r="E65" s="388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27"/>
      <c r="J65" s="328"/>
      <c r="K65" s="328"/>
      <c r="L65" s="329"/>
      <c r="M65" s="477"/>
      <c r="N65" s="475"/>
      <c r="O65" s="475"/>
      <c r="P65" s="475"/>
      <c r="Q65" s="475"/>
      <c r="R65" s="475"/>
      <c r="S65" s="475"/>
      <c r="T65" s="475"/>
      <c r="U65" s="475"/>
      <c r="V65" s="475"/>
      <c r="W65" s="475"/>
      <c r="X65" s="475"/>
    </row>
    <row r="66" spans="1:24" ht="12.75" customHeight="1" x14ac:dyDescent="0.35">
      <c r="A66" s="155">
        <f>'PROTO SPEC'!A41</f>
        <v>0</v>
      </c>
      <c r="B66" s="387" t="str">
        <f>'PROTO SPEC'!B41</f>
        <v>33. MOTORSPORT position from CF neck seam (to star)</v>
      </c>
      <c r="C66" s="388"/>
      <c r="D66" s="388"/>
      <c r="E66" s="388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27"/>
      <c r="J66" s="328"/>
      <c r="K66" s="328"/>
      <c r="L66" s="329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5" t="e">
        <f>'PROTO SPEC'!#REF!</f>
        <v>#REF!</v>
      </c>
      <c r="B67" s="387" t="e">
        <f>'PROTO SPEC'!#REF!</f>
        <v>#REF!</v>
      </c>
      <c r="C67" s="388"/>
      <c r="D67" s="388"/>
      <c r="E67" s="388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27"/>
      <c r="J67" s="328"/>
      <c r="K67" s="328"/>
      <c r="L67" s="329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5">
        <f>'PROTO SPEC'!A43</f>
        <v>0</v>
      </c>
      <c r="B68" s="387" t="str">
        <f>'PROTO SPEC'!B43</f>
        <v>35. Sleeve BORN RACERS position from cuff edge</v>
      </c>
      <c r="C68" s="388"/>
      <c r="D68" s="388"/>
      <c r="E68" s="388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27"/>
      <c r="J68" s="328"/>
      <c r="K68" s="328"/>
      <c r="L68" s="329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5">
        <f>'PROTO SPEC'!A44</f>
        <v>0</v>
      </c>
      <c r="B69" s="387" t="str">
        <f>'PROTO SPEC'!B44</f>
        <v>36. Back print position from hem edge to FORMULA 1 TEAM</v>
      </c>
      <c r="C69" s="388"/>
      <c r="D69" s="388"/>
      <c r="E69" s="388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27"/>
      <c r="J69" s="328"/>
      <c r="K69" s="328"/>
      <c r="L69" s="329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5">
        <f>'PROTO SPEC'!A45</f>
        <v>0</v>
      </c>
      <c r="B70" s="387" t="str">
        <f>'PROTO SPEC'!B45</f>
        <v>37. Back print position from hem edge to FORMULA 1 TEAM</v>
      </c>
      <c r="C70" s="388"/>
      <c r="D70" s="388"/>
      <c r="E70" s="388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27"/>
      <c r="J70" s="328"/>
      <c r="K70" s="328"/>
      <c r="L70" s="329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5">
        <f>'PROTO SPEC'!A46</f>
        <v>0</v>
      </c>
      <c r="B71" s="387">
        <f>'PROTO SPEC'!B46</f>
        <v>0</v>
      </c>
      <c r="C71" s="388"/>
      <c r="D71" s="388"/>
      <c r="E71" s="388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27"/>
      <c r="J71" s="328"/>
      <c r="K71" s="328"/>
      <c r="L71" s="329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5">
        <f>'PROTO SPEC'!A47</f>
        <v>0</v>
      </c>
      <c r="B72" s="387">
        <f>'PROTO SPEC'!B47</f>
        <v>0</v>
      </c>
      <c r="C72" s="388"/>
      <c r="D72" s="388"/>
      <c r="E72" s="388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27"/>
      <c r="J72" s="328"/>
      <c r="K72" s="328"/>
      <c r="L72" s="329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5">
        <f>'PROTO SPEC'!A48</f>
        <v>0</v>
      </c>
      <c r="B73" s="387">
        <f>'PROTO SPEC'!B48</f>
        <v>0</v>
      </c>
      <c r="C73" s="388"/>
      <c r="D73" s="388"/>
      <c r="E73" s="388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27"/>
      <c r="J73" s="328"/>
      <c r="K73" s="328"/>
      <c r="L73" s="329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5">
        <f>'PROTO SPEC'!A49</f>
        <v>0</v>
      </c>
      <c r="B74" s="387">
        <f>'PROTO SPEC'!B49</f>
        <v>0</v>
      </c>
      <c r="C74" s="388"/>
      <c r="D74" s="388"/>
      <c r="E74" s="388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27"/>
      <c r="J74" s="328"/>
      <c r="K74" s="328"/>
      <c r="L74" s="329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5">
        <f>'PROTO SPEC'!A50</f>
        <v>0</v>
      </c>
      <c r="B75" s="387">
        <f>'PROTO SPEC'!B50</f>
        <v>0</v>
      </c>
      <c r="C75" s="388"/>
      <c r="D75" s="388"/>
      <c r="E75" s="388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27"/>
      <c r="J75" s="328"/>
      <c r="K75" s="328"/>
      <c r="L75" s="329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5">
        <f>'PROTO SPEC'!A51</f>
        <v>0</v>
      </c>
      <c r="B76" s="387">
        <f>'PROTO SPEC'!B51</f>
        <v>0</v>
      </c>
      <c r="C76" s="388"/>
      <c r="D76" s="388"/>
      <c r="E76" s="388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27"/>
      <c r="J76" s="328"/>
      <c r="K76" s="328"/>
      <c r="L76" s="329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5">
        <f>'PROTO SPEC'!A52</f>
        <v>0</v>
      </c>
      <c r="B77" s="387">
        <f>'PROTO SPEC'!B52</f>
        <v>0</v>
      </c>
      <c r="C77" s="388"/>
      <c r="D77" s="388"/>
      <c r="E77" s="388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27"/>
      <c r="J77" s="328"/>
      <c r="K77" s="328"/>
      <c r="L77" s="329"/>
      <c r="M77" s="529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</row>
    <row r="78" spans="1:24" ht="12.75" customHeight="1" x14ac:dyDescent="0.35">
      <c r="A78" s="155">
        <f>'PROTO SPEC'!A53</f>
        <v>0</v>
      </c>
      <c r="B78" s="387">
        <f>'PROTO SPEC'!B53</f>
        <v>0</v>
      </c>
      <c r="C78" s="388"/>
      <c r="D78" s="388"/>
      <c r="E78" s="388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27"/>
      <c r="J78" s="328"/>
      <c r="K78" s="328"/>
      <c r="L78" s="329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5">
        <f>'PROTO SPEC'!A54</f>
        <v>0</v>
      </c>
      <c r="B79" s="387">
        <f>'PROTO SPEC'!B54</f>
        <v>0</v>
      </c>
      <c r="C79" s="388"/>
      <c r="D79" s="388"/>
      <c r="E79" s="388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27"/>
      <c r="J79" s="328"/>
      <c r="K79" s="328"/>
      <c r="L79" s="329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148</v>
      </c>
      <c r="B1" s="559" t="str">
        <f>'DESIGN FRONT SHEET'!B3:C3</f>
        <v>MCLAREN SEASON 3</v>
      </c>
      <c r="C1" s="559"/>
      <c r="D1" s="560"/>
      <c r="E1" s="69" t="s">
        <v>150</v>
      </c>
      <c r="F1" s="559" t="str">
        <f>'DESIGN FRONT SHEET'!E3:E3</f>
        <v>UNAVAILABLE</v>
      </c>
      <c r="G1" s="561"/>
      <c r="H1" s="562"/>
      <c r="I1" s="563" t="s">
        <v>402</v>
      </c>
      <c r="J1" s="564"/>
      <c r="K1" s="565"/>
      <c r="L1" s="566"/>
      <c r="M1" s="551"/>
      <c r="N1" s="552"/>
      <c r="O1" s="552"/>
      <c r="P1" s="552"/>
      <c r="Q1" s="552"/>
      <c r="R1" s="552"/>
      <c r="S1" s="552"/>
      <c r="T1" s="552"/>
      <c r="U1" s="552"/>
      <c r="V1" s="552"/>
      <c r="W1" s="553"/>
      <c r="X1" s="15"/>
    </row>
    <row r="2" spans="1:24" ht="12.75" customHeight="1" x14ac:dyDescent="0.35">
      <c r="A2" s="70" t="s">
        <v>154</v>
      </c>
      <c r="B2" s="300" t="str">
        <f>'DESIGN FRONT SHEET'!B4:C4</f>
        <v>ROVIK</v>
      </c>
      <c r="C2" s="300"/>
      <c r="D2" s="301"/>
      <c r="E2" s="37" t="s">
        <v>156</v>
      </c>
      <c r="F2" s="300" t="str">
        <f>'DESIGN FRONT SHEET'!E4:E4</f>
        <v>VIETNAM</v>
      </c>
      <c r="G2" s="310"/>
      <c r="H2" s="311"/>
      <c r="I2" s="394" t="s">
        <v>403</v>
      </c>
      <c r="J2" s="557"/>
      <c r="K2" s="441"/>
      <c r="L2" s="558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5"/>
      <c r="X2" s="15"/>
    </row>
    <row r="3" spans="1:24" ht="12.75" customHeight="1" x14ac:dyDescent="0.35">
      <c r="A3" s="125" t="s">
        <v>160</v>
      </c>
      <c r="B3" s="438" t="str">
        <f>'DESIGN FRONT SHEET'!B5:C5</f>
        <v>DOUBLE SLEEVE T-SHIRT</v>
      </c>
      <c r="C3" s="438"/>
      <c r="D3" s="439"/>
      <c r="E3" s="37" t="s">
        <v>173</v>
      </c>
      <c r="F3" s="438" t="str">
        <f>'DESIGN FRONT SHEET'!E5:E5</f>
        <v>AIME LEON DORE - FACTORY REF</v>
      </c>
      <c r="G3" s="540"/>
      <c r="H3" s="541"/>
      <c r="I3" s="542" t="s">
        <v>404</v>
      </c>
      <c r="J3" s="543"/>
      <c r="K3" s="525"/>
      <c r="L3" s="544"/>
      <c r="M3" s="536"/>
      <c r="N3" s="537"/>
      <c r="O3" s="537"/>
      <c r="P3" s="537"/>
      <c r="Q3" s="537"/>
      <c r="R3" s="537"/>
      <c r="S3" s="537"/>
      <c r="T3" s="537"/>
      <c r="U3" s="537"/>
      <c r="V3" s="537"/>
      <c r="W3" s="556"/>
      <c r="X3" s="20"/>
    </row>
    <row r="4" spans="1:24" ht="12.75" customHeight="1" x14ac:dyDescent="0.25">
      <c r="A4" s="547" t="s">
        <v>405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  <c r="S4" s="548"/>
      <c r="T4" s="548"/>
      <c r="U4" s="548"/>
      <c r="V4" s="548"/>
      <c r="W4" s="549"/>
    </row>
    <row r="5" spans="1:24" ht="13.5" customHeight="1" x14ac:dyDescent="0.3">
      <c r="A5" s="545" t="e">
        <f>'PP2 SPEC'!B7:D7</f>
        <v>#VALUE!</v>
      </c>
      <c r="B5" s="546"/>
      <c r="C5" s="120" t="s">
        <v>377</v>
      </c>
      <c r="D5" s="121" t="s">
        <v>348</v>
      </c>
      <c r="E5" s="122"/>
      <c r="F5" s="122"/>
      <c r="G5" s="124"/>
      <c r="H5" s="122" t="s">
        <v>349</v>
      </c>
      <c r="I5" s="122"/>
      <c r="J5" s="122"/>
      <c r="K5" s="124"/>
      <c r="L5" s="122" t="s">
        <v>350</v>
      </c>
      <c r="M5" s="122"/>
      <c r="N5" s="122"/>
      <c r="O5" s="124"/>
      <c r="P5" s="122" t="s">
        <v>351</v>
      </c>
      <c r="Q5" s="122"/>
      <c r="R5" s="122"/>
      <c r="S5" s="124"/>
      <c r="T5" s="122" t="s">
        <v>352</v>
      </c>
      <c r="U5" s="122"/>
      <c r="V5" s="122"/>
      <c r="W5" s="123"/>
    </row>
    <row r="6" spans="1:24" ht="13.5" customHeight="1" x14ac:dyDescent="0.25">
      <c r="A6" s="539" t="e">
        <f>'GRADED SPEC (ALPHA)'!B8:E8</f>
        <v>#VALUE!</v>
      </c>
      <c r="B6" s="539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39" t="e">
        <f>'GRADED SPEC (ALPHA)'!B9:E9</f>
        <v>#VALUE!</v>
      </c>
      <c r="B7" s="539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39" t="e">
        <f>'GRADED SPEC (ALPHA)'!B10:E10</f>
        <v>#VALUE!</v>
      </c>
      <c r="B8" s="539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39" t="e">
        <f>'GRADED SPEC (ALPHA)'!B11:E11</f>
        <v>#VALUE!</v>
      </c>
      <c r="B9" s="539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39" t="e">
        <f>'GRADED SPEC (ALPHA)'!B12:E12</f>
        <v>#VALUE!</v>
      </c>
      <c r="B10" s="539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39" t="e">
        <f>'GRADED SPEC (ALPHA)'!B13:E13</f>
        <v>#VALUE!</v>
      </c>
      <c r="B11" s="539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39" t="e">
        <f>'GRADED SPEC (ALPHA)'!B14:E14</f>
        <v>#VALUE!</v>
      </c>
      <c r="B12" s="539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39" t="e">
        <f>'GRADED SPEC (ALPHA)'!B15:E15</f>
        <v>#VALUE!</v>
      </c>
      <c r="B13" s="539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39" t="e">
        <f>'GRADED SPEC (ALPHA)'!B16:E16</f>
        <v>#VALUE!</v>
      </c>
      <c r="B14" s="539"/>
      <c r="C14" s="16">
        <f>'GRADED SPEC (ALPHA)'!F16</f>
        <v>1</v>
      </c>
      <c r="D14" s="56">
        <f>'GRADED SPEC (ALPHA)'!G16</f>
        <v>-4</v>
      </c>
      <c r="E14" s="7"/>
      <c r="F14" s="7"/>
      <c r="G14" s="27"/>
      <c r="H14" s="56">
        <f>'GRADED SPEC (ALPHA)'!H16</f>
        <v>-2</v>
      </c>
      <c r="I14" s="7"/>
      <c r="J14" s="7"/>
      <c r="K14" s="27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39" t="e">
        <f>'GRADED SPEC (ALPHA)'!B18:E18</f>
        <v>#VALUE!</v>
      </c>
      <c r="B15" s="539"/>
      <c r="C15" s="16">
        <f>'GRADED SPEC (ALPHA)'!F18</f>
        <v>1</v>
      </c>
      <c r="D15" s="56">
        <f>'GRADED SPEC (ALPHA)'!G18</f>
        <v>-4</v>
      </c>
      <c r="E15" s="7"/>
      <c r="F15" s="7"/>
      <c r="G15" s="27"/>
      <c r="H15" s="56">
        <f>'GRADED SPEC (ALPHA)'!H18</f>
        <v>-2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2</v>
      </c>
      <c r="Q15" s="17"/>
      <c r="R15" s="17"/>
      <c r="S15" s="19"/>
      <c r="T15" s="54">
        <f>'GRADED SPEC (ALPHA)'!K18</f>
        <v>4</v>
      </c>
      <c r="U15" s="17"/>
      <c r="V15" s="17"/>
      <c r="W15" s="18"/>
    </row>
    <row r="16" spans="1:24" ht="12.75" customHeight="1" x14ac:dyDescent="0.25">
      <c r="A16" s="539" t="e">
        <f>'GRADED SPEC (ALPHA)'!B19:E19</f>
        <v>#VALUE!</v>
      </c>
      <c r="B16" s="539"/>
      <c r="C16" s="16">
        <f>'GRADED SPEC (ALPHA)'!F19</f>
        <v>1</v>
      </c>
      <c r="D16" s="56">
        <f>'GRADED SPEC (ALPHA)'!G19</f>
        <v>-4</v>
      </c>
      <c r="E16" s="7"/>
      <c r="F16" s="7"/>
      <c r="G16" s="27"/>
      <c r="H16" s="56">
        <f>'GRADED SPEC (ALPHA)'!H19</f>
        <v>-2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2</v>
      </c>
      <c r="Q16" s="17"/>
      <c r="R16" s="17"/>
      <c r="S16" s="19"/>
      <c r="T16" s="54">
        <f>'GRADED SPEC (ALPHA)'!K19</f>
        <v>4</v>
      </c>
      <c r="U16" s="17"/>
      <c r="V16" s="17"/>
      <c r="W16" s="18"/>
    </row>
    <row r="17" spans="1:23" ht="12.75" customHeight="1" x14ac:dyDescent="0.25">
      <c r="A17" s="539" t="e">
        <f>'GRADED SPEC (ALPHA)'!B20:E20</f>
        <v>#VALUE!</v>
      </c>
      <c r="B17" s="539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39" t="e">
        <f>'GRADED SPEC (ALPHA)'!B21:E21</f>
        <v>#VALUE!</v>
      </c>
      <c r="B18" s="539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39" t="e">
        <f>'GRADED SPEC (ALPHA)'!B22:E22</f>
        <v>#VALUE!</v>
      </c>
      <c r="B19" s="539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39" t="e">
        <f>'GRADED SPEC (ALPHA)'!B24:E24</f>
        <v>#VALUE!</v>
      </c>
      <c r="B20" s="539"/>
      <c r="C20" s="16">
        <f>'GRADED SPEC (ALPHA)'!F24</f>
        <v>0.3</v>
      </c>
      <c r="D20" s="56">
        <f>'GRADED SPEC (ALPHA)'!G24</f>
        <v>-2</v>
      </c>
      <c r="E20" s="7"/>
      <c r="F20" s="7"/>
      <c r="G20" s="27"/>
      <c r="H20" s="56">
        <f>'GRADED SPEC (ALPHA)'!H24</f>
        <v>-1</v>
      </c>
      <c r="I20" s="7"/>
      <c r="J20" s="7"/>
      <c r="K20" s="27"/>
      <c r="L20" s="54">
        <f>'GRADED SPEC (ALPHA)'!I24</f>
        <v>0</v>
      </c>
      <c r="M20" s="14"/>
      <c r="N20" s="17"/>
      <c r="O20" s="19"/>
      <c r="P20" s="54">
        <f>'GRADED SPEC (ALPHA)'!J24</f>
        <v>1</v>
      </c>
      <c r="Q20" s="17"/>
      <c r="R20" s="17"/>
      <c r="S20" s="19"/>
      <c r="T20" s="54">
        <f>'GRADED SPEC (ALPHA)'!K24</f>
        <v>2</v>
      </c>
      <c r="U20" s="17"/>
      <c r="V20" s="17"/>
      <c r="W20" s="18"/>
    </row>
    <row r="21" spans="1:23" ht="12.75" customHeight="1" x14ac:dyDescent="0.25">
      <c r="A21" s="539" t="e">
        <f>'GRADED SPEC (ALPHA)'!B25:E25</f>
        <v>#VALUE!</v>
      </c>
      <c r="B21" s="539"/>
      <c r="C21" s="16">
        <f>'GRADED SPEC (ALPHA)'!F25</f>
        <v>1</v>
      </c>
      <c r="D21" s="56">
        <f>'GRADED SPEC (ALPHA)'!G25</f>
        <v>-1</v>
      </c>
      <c r="E21" s="7"/>
      <c r="F21" s="7"/>
      <c r="G21" s="27"/>
      <c r="H21" s="56">
        <f>'GRADED SPEC (ALPHA)'!H25</f>
        <v>-0.5</v>
      </c>
      <c r="I21" s="7"/>
      <c r="J21" s="7"/>
      <c r="K21" s="27"/>
      <c r="L21" s="54">
        <f>'GRADED SPEC (ALPHA)'!I25</f>
        <v>0</v>
      </c>
      <c r="M21" s="14"/>
      <c r="N21" s="17"/>
      <c r="O21" s="19"/>
      <c r="P21" s="54">
        <f>'GRADED SPEC (ALPHA)'!J25</f>
        <v>0.5</v>
      </c>
      <c r="Q21" s="17"/>
      <c r="R21" s="17"/>
      <c r="S21" s="19"/>
      <c r="T21" s="54">
        <f>'GRADED SPEC (ALPHA)'!K25</f>
        <v>1</v>
      </c>
      <c r="U21" s="17"/>
      <c r="V21" s="17"/>
      <c r="W21" s="18"/>
    </row>
    <row r="22" spans="1:23" ht="12.75" customHeight="1" x14ac:dyDescent="0.25">
      <c r="A22" s="539" t="e">
        <f>'GRADED SPEC (ALPHA)'!B27:E27</f>
        <v>#VALUE!</v>
      </c>
      <c r="B22" s="539"/>
      <c r="C22" s="16">
        <f>'GRADED SPEC (ALPHA)'!F27</f>
        <v>1</v>
      </c>
      <c r="D22" s="56">
        <f>'GRADED SPEC (ALPHA)'!G27</f>
        <v>0</v>
      </c>
      <c r="E22" s="7"/>
      <c r="F22" s="7"/>
      <c r="G22" s="27"/>
      <c r="H22" s="56">
        <f>'GRADED SPEC (ALPHA)'!H27</f>
        <v>0</v>
      </c>
      <c r="I22" s="7"/>
      <c r="J22" s="7"/>
      <c r="K22" s="27"/>
      <c r="L22" s="54">
        <f>'GRADED SPEC (ALPHA)'!I27</f>
        <v>0</v>
      </c>
      <c r="M22" s="14"/>
      <c r="N22" s="17"/>
      <c r="O22" s="19"/>
      <c r="P22" s="54">
        <f>'GRADED SPEC (ALPHA)'!J27</f>
        <v>0</v>
      </c>
      <c r="Q22" s="17"/>
      <c r="R22" s="17"/>
      <c r="S22" s="19"/>
      <c r="T22" s="54">
        <f>'GRADED SPEC (ALPHA)'!K27</f>
        <v>0</v>
      </c>
      <c r="U22" s="17"/>
      <c r="V22" s="17"/>
      <c r="W22" s="18"/>
    </row>
    <row r="23" spans="1:23" ht="12.75" customHeight="1" x14ac:dyDescent="0.25">
      <c r="A23" s="539" t="e">
        <f>'GRADED SPEC (ALPHA)'!B28:E28</f>
        <v>#VALUE!</v>
      </c>
      <c r="B23" s="539"/>
      <c r="C23" s="16">
        <f>'GRADED SPEC (ALPHA)'!F28</f>
        <v>0.5</v>
      </c>
      <c r="D23" s="56">
        <f>'GRADED SPEC (ALPHA)'!G28</f>
        <v>-2</v>
      </c>
      <c r="E23" s="7"/>
      <c r="F23" s="7"/>
      <c r="G23" s="27"/>
      <c r="H23" s="56">
        <f>'GRADED SPEC (ALPHA)'!H28</f>
        <v>-1</v>
      </c>
      <c r="I23" s="7"/>
      <c r="J23" s="7"/>
      <c r="K23" s="27"/>
      <c r="L23" s="54">
        <f>'GRADED SPEC (ALPHA)'!I28</f>
        <v>0</v>
      </c>
      <c r="M23" s="14"/>
      <c r="N23" s="17"/>
      <c r="O23" s="19"/>
      <c r="P23" s="54">
        <f>'GRADED SPEC (ALPHA)'!J28</f>
        <v>1</v>
      </c>
      <c r="Q23" s="17"/>
      <c r="R23" s="17"/>
      <c r="S23" s="19"/>
      <c r="T23" s="54">
        <f>'GRADED SPEC (ALPHA)'!K28</f>
        <v>2</v>
      </c>
      <c r="U23" s="17"/>
      <c r="V23" s="17"/>
      <c r="W23" s="18"/>
    </row>
    <row r="24" spans="1:23" ht="12.75" customHeight="1" x14ac:dyDescent="0.25">
      <c r="A24" s="539" t="e">
        <f>'GRADED SPEC (ALPHA)'!B36:E36</f>
        <v>#VALUE!</v>
      </c>
      <c r="B24" s="539"/>
      <c r="C24" s="16">
        <f>'GRADED SPEC (ALPHA)'!F36</f>
        <v>0.3</v>
      </c>
      <c r="D24" s="56">
        <f>'GRADED SPEC (ALPHA)'!G36</f>
        <v>-0.5</v>
      </c>
      <c r="E24" s="7"/>
      <c r="F24" s="7"/>
      <c r="G24" s="27"/>
      <c r="H24" s="56">
        <f>'GRADED SPEC (ALPHA)'!H36</f>
        <v>-0.5</v>
      </c>
      <c r="I24" s="7"/>
      <c r="J24" s="7"/>
      <c r="K24" s="27"/>
      <c r="L24" s="54">
        <f>'GRADED SPEC (ALPHA)'!I36</f>
        <v>0</v>
      </c>
      <c r="M24" s="14"/>
      <c r="N24" s="17"/>
      <c r="O24" s="19"/>
      <c r="P24" s="54">
        <f>'GRADED SPEC (ALPHA)'!J36</f>
        <v>0</v>
      </c>
      <c r="Q24" s="17"/>
      <c r="R24" s="17"/>
      <c r="S24" s="19"/>
      <c r="T24" s="54">
        <f>'GRADED SPEC (ALPHA)'!K29</f>
        <v>1.6</v>
      </c>
      <c r="U24" s="17"/>
      <c r="V24" s="17"/>
      <c r="W24" s="18"/>
    </row>
    <row r="25" spans="1:23" ht="12.75" customHeight="1" x14ac:dyDescent="0.25">
      <c r="A25" s="539" t="e">
        <f>_xlfn.SINGLE('GRADED SPEC (ALPHA)'!#REF!)</f>
        <v>#REF!</v>
      </c>
      <c r="B25" s="539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(ALPHA)'!K36</f>
        <v>0.5</v>
      </c>
      <c r="U25" s="17"/>
      <c r="V25" s="17"/>
      <c r="W25" s="18"/>
    </row>
    <row r="26" spans="1:23" ht="12.75" customHeight="1" x14ac:dyDescent="0.25">
      <c r="A26" s="539" t="e">
        <f>_xlfn.SINGLE('GRADED SPEC (ALPHA)'!#REF!)</f>
        <v>#REF!</v>
      </c>
      <c r="B26" s="539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39" t="e">
        <f>_xlfn.SINGLE('GRADED SPEC (ALPHA)'!#REF!)</f>
        <v>#REF!</v>
      </c>
      <c r="B27" s="539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39" t="e">
        <f>_xlfn.SINGLE('GRADED SPEC (ALPHA)'!#REF!)</f>
        <v>#REF!</v>
      </c>
      <c r="B28" s="539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39" t="e">
        <f>_xlfn.SINGLE('GRADED SPEC (ALPHA)'!#REF!)</f>
        <v>#REF!</v>
      </c>
      <c r="B29" s="539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39" t="e">
        <f>_xlfn.SINGLE('GRADED SPEC (ALPHA)'!#REF!)</f>
        <v>#REF!</v>
      </c>
      <c r="B30" s="539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39" t="e">
        <f>_xlfn.SINGLE('GRADED SPEC (ALPHA)'!#REF!)</f>
        <v>#REF!</v>
      </c>
      <c r="B31" s="539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39" t="e">
        <f>_xlfn.SINGLE('GRADED SPEC (ALPHA)'!#REF!)</f>
        <v>#REF!</v>
      </c>
      <c r="B32" s="539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39" t="e">
        <f>_xlfn.SINGLE('GRADED SPEC (ALPHA)'!#REF!)</f>
        <v>#REF!</v>
      </c>
      <c r="B33" s="539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39" t="e">
        <f>_xlfn.SINGLE('GRADED SPEC (ALPHA)'!#REF!)</f>
        <v>#REF!</v>
      </c>
      <c r="B34" s="539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39" t="e">
        <f>_xlfn.SINGLE('GRADED SPEC (ALPHA)'!#REF!)</f>
        <v>#REF!</v>
      </c>
      <c r="B35" s="539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39" t="e">
        <f>_xlfn.SINGLE('GRADED SPEC (ALPHA)'!#REF!)</f>
        <v>#REF!</v>
      </c>
      <c r="B36" s="539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39" t="e">
        <f>_xlfn.SINGLE('GRADED SPEC (ALPHA)'!#REF!)</f>
        <v>#REF!</v>
      </c>
      <c r="B37" s="539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39" t="e">
        <f>_xlfn.SINGLE('GRADED SPEC (ALPHA)'!#REF!)</f>
        <v>#REF!</v>
      </c>
      <c r="B38" s="539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39" t="e">
        <f>_xlfn.SINGLE('GRADED SPEC (ALPHA)'!#REF!)</f>
        <v>#REF!</v>
      </c>
      <c r="B39" s="539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39" t="e">
        <f>_xlfn.SINGLE('GRADED SPEC (ALPHA)'!#REF!)</f>
        <v>#REF!</v>
      </c>
      <c r="B40" s="539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38" t="e">
        <f>_xlfn.SINGLE('GRADED SPEC (ALPHA)'!#REF!)</f>
        <v>#REF!</v>
      </c>
      <c r="B41" s="538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(ALPHA)'!A38:E38</f>
        <v>0</v>
      </c>
      <c r="B42" s="81"/>
      <c r="C42" s="81"/>
      <c r="D42" s="109">
        <f>'GRADED SPEC (ALPHA)'!G38</f>
        <v>0</v>
      </c>
      <c r="E42" s="81"/>
      <c r="F42" s="81"/>
      <c r="G42" s="81"/>
      <c r="H42" s="109">
        <f>'GRADED SPEC (ALPHA)'!H38</f>
        <v>0</v>
      </c>
      <c r="I42" s="81"/>
      <c r="J42" s="81"/>
      <c r="K42" s="81"/>
      <c r="L42" s="110">
        <f>'GRADED SPEC (ALPHA)'!I38</f>
        <v>0</v>
      </c>
      <c r="M42" s="81"/>
      <c r="N42" s="81"/>
      <c r="O42" s="81"/>
      <c r="P42" s="110">
        <f>'GRADED SPEC (ALPHA)'!J38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50" t="e">
        <f>_xlfn.SINGLE('GRADED SPEC (ALPHA)'!#REF!)</f>
        <v>#REF!</v>
      </c>
      <c r="B43" s="550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39" t="e">
        <f>_xlfn.SINGLE('GRADED SPEC (ALPHA)'!#REF!)</f>
        <v>#REF!</v>
      </c>
      <c r="B44" s="539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(ALPHA)'!K38</f>
        <v>0</v>
      </c>
      <c r="U44" s="17"/>
      <c r="V44" s="17"/>
      <c r="W44" s="18"/>
    </row>
    <row r="45" spans="1:23" ht="12.75" customHeight="1" x14ac:dyDescent="0.25">
      <c r="A45" s="539" t="e">
        <f>_xlfn.SINGLE('GRADED SPEC (ALPHA)'!#REF!)</f>
        <v>#REF!</v>
      </c>
      <c r="B45" s="539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39" t="e">
        <f>_xlfn.SINGLE('GRADED SPEC (ALPHA)'!#REF!)</f>
        <v>#REF!</v>
      </c>
      <c r="B46" s="539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39" t="e">
        <f>_xlfn.SINGLE('GRADED SPEC (ALPHA)'!#REF!)</f>
        <v>#REF!</v>
      </c>
      <c r="B47" s="539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39" t="e">
        <f>_xlfn.SINGLE('GRADED SPEC (ALPHA)'!#REF!)</f>
        <v>#REF!</v>
      </c>
      <c r="B48" s="539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39" t="e">
        <f>_xlfn.SINGLE('GRADED SPEC (ALPHA)'!#REF!)</f>
        <v>#REF!</v>
      </c>
      <c r="B49" s="539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39" t="e">
        <f>_xlfn.SINGLE('GRADED SPEC (ALPHA)'!#REF!)</f>
        <v>#REF!</v>
      </c>
      <c r="B50" s="539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39" t="e">
        <f>_xlfn.SINGLE('GRADED SPEC (ALPHA)'!#REF!)</f>
        <v>#REF!</v>
      </c>
      <c r="B51" s="539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39" t="e">
        <f>_xlfn.SINGLE('GRADED SPEC (ALPHA)'!#REF!)</f>
        <v>#REF!</v>
      </c>
      <c r="B52" s="539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39" t="e">
        <f>_xlfn.SINGLE('GRADED SPEC (ALPHA)'!#REF!)</f>
        <v>#REF!</v>
      </c>
      <c r="B53" s="539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39" t="e">
        <f>_xlfn.SINGLE('GRADED SPEC (ALPHA)'!#REF!)</f>
        <v>#REF!</v>
      </c>
      <c r="B54" s="539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39" t="e">
        <f>'GRADED SPEC (ALPHA)'!B39:E39</f>
        <v>#VALUE!</v>
      </c>
      <c r="B55" s="539"/>
      <c r="C55" s="16"/>
      <c r="D55" s="56">
        <f>'GRADED SPEC (ALPHA)'!G39</f>
        <v>0</v>
      </c>
      <c r="E55" s="7"/>
      <c r="F55" s="7"/>
      <c r="G55" s="27"/>
      <c r="H55" s="56">
        <f>'GRADED SPEC (ALPHA)'!H39</f>
        <v>0</v>
      </c>
      <c r="I55" s="7"/>
      <c r="J55" s="7"/>
      <c r="K55" s="27"/>
      <c r="L55" s="54">
        <f>'GRADED SPEC (ALPHA)'!I39</f>
        <v>0</v>
      </c>
      <c r="M55" s="14"/>
      <c r="N55" s="17"/>
      <c r="O55" s="19"/>
      <c r="P55" s="54">
        <f>'GRADED SPEC (ALPHA)'!J39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39" t="e">
        <f>'GRADED SPEC (ALPHA)'!B40:E40</f>
        <v>#VALUE!</v>
      </c>
      <c r="B56" s="539"/>
      <c r="C56" s="16"/>
      <c r="D56" s="56">
        <f>'GRADED SPEC (ALPHA)'!G40</f>
        <v>0</v>
      </c>
      <c r="E56" s="7"/>
      <c r="F56" s="7"/>
      <c r="G56" s="27"/>
      <c r="H56" s="56">
        <f>'GRADED SPEC (ALPHA)'!H40</f>
        <v>0</v>
      </c>
      <c r="I56" s="7"/>
      <c r="J56" s="7"/>
      <c r="K56" s="27"/>
      <c r="L56" s="54">
        <f>'GRADED SPEC (ALPHA)'!I40</f>
        <v>0</v>
      </c>
      <c r="M56" s="14"/>
      <c r="N56" s="17"/>
      <c r="O56" s="19"/>
      <c r="P56" s="54">
        <f>'GRADED SPEC (ALPHA)'!J40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39" t="e">
        <f>'GRADED SPEC (ALPHA)'!B41:E41</f>
        <v>#VALUE!</v>
      </c>
      <c r="B57" s="539"/>
      <c r="C57" s="16"/>
      <c r="D57" s="56">
        <f>'GRADED SPEC (ALPHA)'!G41</f>
        <v>0</v>
      </c>
      <c r="E57" s="7"/>
      <c r="F57" s="7"/>
      <c r="G57" s="27"/>
      <c r="H57" s="56">
        <f>'GRADED SPEC (ALPHA)'!H41</f>
        <v>0</v>
      </c>
      <c r="I57" s="7"/>
      <c r="J57" s="7"/>
      <c r="K57" s="27"/>
      <c r="L57" s="54">
        <f>'GRADED SPEC (ALPHA)'!I41</f>
        <v>0</v>
      </c>
      <c r="M57" s="14"/>
      <c r="N57" s="17"/>
      <c r="O57" s="19"/>
      <c r="P57" s="54">
        <f>'GRADED SPEC (ALPHA)'!J41</f>
        <v>0</v>
      </c>
      <c r="Q57" s="17"/>
      <c r="R57" s="17"/>
      <c r="S57" s="19"/>
      <c r="T57" s="54">
        <f>'GRADED SPEC (ALPHA)'!K39</f>
        <v>0</v>
      </c>
      <c r="U57" s="17"/>
      <c r="V57" s="17"/>
      <c r="W57" s="18"/>
    </row>
    <row r="58" spans="1:23" ht="12.75" customHeight="1" x14ac:dyDescent="0.25">
      <c r="A58" s="539" t="e">
        <f>'GRADED SPEC (ALPHA)'!B42:E42</f>
        <v>#VALUE!</v>
      </c>
      <c r="B58" s="539"/>
      <c r="C58" s="16"/>
      <c r="D58" s="56">
        <f>'GRADED SPEC (ALPHA)'!G42</f>
        <v>0</v>
      </c>
      <c r="E58" s="7"/>
      <c r="F58" s="7"/>
      <c r="G58" s="27"/>
      <c r="H58" s="56">
        <f>'GRADED SPEC (ALPHA)'!H42</f>
        <v>0</v>
      </c>
      <c r="I58" s="7"/>
      <c r="J58" s="7"/>
      <c r="K58" s="27"/>
      <c r="L58" s="54">
        <f>'GRADED SPEC (ALPHA)'!I42</f>
        <v>0</v>
      </c>
      <c r="M58" s="14"/>
      <c r="N58" s="17"/>
      <c r="O58" s="19"/>
      <c r="P58" s="54">
        <f>'GRADED SPEC (ALPHA)'!J42</f>
        <v>0</v>
      </c>
      <c r="Q58" s="17"/>
      <c r="R58" s="17"/>
      <c r="S58" s="19"/>
      <c r="T58" s="54">
        <f>'GRADED SPEC (ALPHA)'!K40</f>
        <v>0</v>
      </c>
      <c r="U58" s="17"/>
      <c r="V58" s="17"/>
      <c r="W58" s="18"/>
    </row>
    <row r="59" spans="1:23" ht="12.75" customHeight="1" x14ac:dyDescent="0.25">
      <c r="A59" s="539" t="e">
        <f>'GRADED SPEC (ALPHA)'!B43:E43</f>
        <v>#VALUE!</v>
      </c>
      <c r="B59" s="539"/>
      <c r="C59" s="16"/>
      <c r="D59" s="56">
        <f>'GRADED SPEC (ALPHA)'!G43</f>
        <v>0</v>
      </c>
      <c r="E59" s="7"/>
      <c r="F59" s="7"/>
      <c r="G59" s="27"/>
      <c r="H59" s="56">
        <f>'GRADED SPEC (ALPHA)'!H43</f>
        <v>0</v>
      </c>
      <c r="I59" s="7"/>
      <c r="J59" s="7"/>
      <c r="K59" s="27"/>
      <c r="L59" s="54">
        <f>'GRADED SPEC (ALPHA)'!I43</f>
        <v>0</v>
      </c>
      <c r="M59" s="14"/>
      <c r="N59" s="17"/>
      <c r="O59" s="19"/>
      <c r="P59" s="54">
        <f>'GRADED SPEC (ALPHA)'!J43</f>
        <v>0</v>
      </c>
      <c r="Q59" s="17"/>
      <c r="R59" s="17"/>
      <c r="S59" s="19"/>
      <c r="T59" s="54">
        <f>'GRADED SPEC (ALPHA)'!K41</f>
        <v>0</v>
      </c>
      <c r="U59" s="17"/>
      <c r="V59" s="17"/>
      <c r="W59" s="18"/>
    </row>
    <row r="60" spans="1:23" ht="12.75" customHeight="1" x14ac:dyDescent="0.25">
      <c r="A60" s="539" t="e">
        <f>'GRADED SPEC (ALPHA)'!B44:E44</f>
        <v>#VALUE!</v>
      </c>
      <c r="B60" s="539"/>
      <c r="C60" s="16"/>
      <c r="D60" s="56">
        <f>'GRADED SPEC (ALPHA)'!G44</f>
        <v>0</v>
      </c>
      <c r="E60" s="7"/>
      <c r="F60" s="7"/>
      <c r="G60" s="27"/>
      <c r="H60" s="56">
        <f>'GRADED SPEC (ALPHA)'!H44</f>
        <v>0</v>
      </c>
      <c r="I60" s="7"/>
      <c r="J60" s="7"/>
      <c r="K60" s="27"/>
      <c r="L60" s="54">
        <f>'GRADED SPEC (ALPHA)'!I44</f>
        <v>0</v>
      </c>
      <c r="M60" s="14"/>
      <c r="N60" s="17"/>
      <c r="O60" s="19"/>
      <c r="P60" s="54">
        <f>'GRADED SPEC (ALPHA)'!J44</f>
        <v>0</v>
      </c>
      <c r="Q60" s="17"/>
      <c r="R60" s="17"/>
      <c r="S60" s="19"/>
      <c r="T60" s="54">
        <f>'GRADED SPEC (ALPHA)'!K42</f>
        <v>0</v>
      </c>
      <c r="U60" s="17"/>
      <c r="V60" s="17"/>
      <c r="W60" s="18"/>
    </row>
    <row r="61" spans="1:23" ht="12.75" customHeight="1" x14ac:dyDescent="0.25">
      <c r="A61" s="539" t="e">
        <f>'GRADED SPEC (ALPHA)'!B45:E45</f>
        <v>#VALUE!</v>
      </c>
      <c r="B61" s="539"/>
      <c r="C61" s="16"/>
      <c r="D61" s="56">
        <f>'GRADED SPEC (ALPHA)'!G45</f>
        <v>0</v>
      </c>
      <c r="E61" s="7"/>
      <c r="F61" s="7"/>
      <c r="G61" s="27"/>
      <c r="H61" s="56">
        <f>'GRADED SPEC (ALPHA)'!H45</f>
        <v>0</v>
      </c>
      <c r="I61" s="7"/>
      <c r="J61" s="7"/>
      <c r="K61" s="27"/>
      <c r="L61" s="54">
        <f>'GRADED SPEC (ALPHA)'!I45</f>
        <v>0</v>
      </c>
      <c r="M61" s="14"/>
      <c r="N61" s="17"/>
      <c r="O61" s="19"/>
      <c r="P61" s="54">
        <f>'GRADED SPEC (ALPHA)'!J45</f>
        <v>0</v>
      </c>
      <c r="Q61" s="17"/>
      <c r="R61" s="17"/>
      <c r="S61" s="19"/>
      <c r="T61" s="54">
        <f>'GRADED SPEC (ALPHA)'!K43</f>
        <v>0</v>
      </c>
      <c r="U61" s="17"/>
      <c r="V61" s="17"/>
      <c r="W61" s="18"/>
    </row>
    <row r="62" spans="1:23" ht="12.75" customHeight="1" x14ac:dyDescent="0.25">
      <c r="A62" s="539" t="e">
        <f>'GRADED SPEC (ALPHA)'!B46:E46</f>
        <v>#VALUE!</v>
      </c>
      <c r="B62" s="539"/>
      <c r="C62" s="16"/>
      <c r="D62" s="56">
        <f>'GRADED SPEC (ALPHA)'!G46</f>
        <v>0</v>
      </c>
      <c r="E62" s="7"/>
      <c r="F62" s="7"/>
      <c r="G62" s="27"/>
      <c r="H62" s="56">
        <f>'GRADED SPEC (ALPHA)'!H46</f>
        <v>0</v>
      </c>
      <c r="I62" s="7"/>
      <c r="J62" s="7"/>
      <c r="K62" s="27"/>
      <c r="L62" s="54">
        <f>'GRADED SPEC (ALPHA)'!I46</f>
        <v>0</v>
      </c>
      <c r="M62" s="14"/>
      <c r="N62" s="17"/>
      <c r="O62" s="19"/>
      <c r="P62" s="54">
        <f>'GRADED SPEC (ALPHA)'!J46</f>
        <v>0</v>
      </c>
      <c r="Q62" s="17"/>
      <c r="R62" s="17"/>
      <c r="S62" s="19"/>
      <c r="T62" s="54">
        <f>'GRADED SPEC (ALPHA)'!K44</f>
        <v>0</v>
      </c>
      <c r="U62" s="17"/>
      <c r="V62" s="17"/>
      <c r="W62" s="18"/>
    </row>
    <row r="63" spans="1:23" ht="12.75" customHeight="1" x14ac:dyDescent="0.25">
      <c r="A63" s="539" t="e">
        <f>'GRADED SPEC (ALPHA)'!B47:E47</f>
        <v>#VALUE!</v>
      </c>
      <c r="B63" s="539"/>
      <c r="C63" s="16"/>
      <c r="D63" s="56">
        <f>'GRADED SPEC (ALPHA)'!G47</f>
        <v>0</v>
      </c>
      <c r="E63" s="7"/>
      <c r="F63" s="7"/>
      <c r="G63" s="27"/>
      <c r="H63" s="56">
        <f>'GRADED SPEC (ALPHA)'!H47</f>
        <v>0</v>
      </c>
      <c r="I63" s="7"/>
      <c r="J63" s="7"/>
      <c r="K63" s="27"/>
      <c r="L63" s="54">
        <f>'GRADED SPEC (ALPHA)'!I47</f>
        <v>0</v>
      </c>
      <c r="M63" s="14"/>
      <c r="N63" s="17"/>
      <c r="O63" s="19"/>
      <c r="P63" s="54">
        <f>'GRADED SPEC (ALPHA)'!J47</f>
        <v>0</v>
      </c>
      <c r="Q63" s="17"/>
      <c r="R63" s="17"/>
      <c r="S63" s="19"/>
      <c r="T63" s="54">
        <f>'GRADED SPEC (ALPHA)'!K45</f>
        <v>0</v>
      </c>
      <c r="U63" s="17"/>
      <c r="V63" s="17"/>
      <c r="W63" s="18"/>
    </row>
    <row r="64" spans="1:23" ht="12.75" customHeight="1" x14ac:dyDescent="0.25">
      <c r="A64" s="539" t="e">
        <f>'GRADED SPEC (ALPHA)'!B48:E48</f>
        <v>#VALUE!</v>
      </c>
      <c r="B64" s="539"/>
      <c r="C64" s="16"/>
      <c r="D64" s="56">
        <f>'GRADED SPEC (ALPHA)'!G48</f>
        <v>0</v>
      </c>
      <c r="E64" s="7"/>
      <c r="F64" s="7"/>
      <c r="G64" s="27"/>
      <c r="H64" s="56">
        <f>'GRADED SPEC (ALPHA)'!H48</f>
        <v>0</v>
      </c>
      <c r="I64" s="7"/>
      <c r="J64" s="7"/>
      <c r="K64" s="27"/>
      <c r="L64" s="54">
        <f>'GRADED SPEC (ALPHA)'!I48</f>
        <v>0</v>
      </c>
      <c r="M64" s="14"/>
      <c r="N64" s="17"/>
      <c r="O64" s="19"/>
      <c r="P64" s="54">
        <f>'GRADED SPEC (ALPHA)'!J48</f>
        <v>0</v>
      </c>
      <c r="Q64" s="17"/>
      <c r="R64" s="17"/>
      <c r="S64" s="19"/>
      <c r="T64" s="54">
        <f>'GRADED SPEC (ALPHA)'!K46</f>
        <v>0</v>
      </c>
      <c r="U64" s="17"/>
      <c r="V64" s="17"/>
      <c r="W64" s="18"/>
    </row>
    <row r="65" spans="1:23" ht="12.75" customHeight="1" x14ac:dyDescent="0.25">
      <c r="A65" s="539" t="e">
        <f>'GRADED SPEC (ALPHA)'!B49:E49</f>
        <v>#VALUE!</v>
      </c>
      <c r="B65" s="539"/>
      <c r="C65" s="16"/>
      <c r="D65" s="56">
        <f>'GRADED SPEC (ALPHA)'!G49</f>
        <v>0</v>
      </c>
      <c r="E65" s="7"/>
      <c r="F65" s="7"/>
      <c r="G65" s="27"/>
      <c r="H65" s="56">
        <f>'GRADED SPEC (ALPHA)'!H49</f>
        <v>0</v>
      </c>
      <c r="I65" s="7"/>
      <c r="J65" s="7"/>
      <c r="K65" s="27"/>
      <c r="L65" s="54">
        <f>'GRADED SPEC (ALPHA)'!I49</f>
        <v>0</v>
      </c>
      <c r="M65" s="14"/>
      <c r="N65" s="17"/>
      <c r="O65" s="19"/>
      <c r="P65" s="54">
        <f>'GRADED SPEC (ALPHA)'!J49</f>
        <v>0</v>
      </c>
      <c r="Q65" s="17"/>
      <c r="R65" s="17"/>
      <c r="S65" s="19"/>
      <c r="T65" s="54">
        <f>'GRADED SPEC (ALPHA)'!K47</f>
        <v>0</v>
      </c>
      <c r="U65" s="17"/>
      <c r="V65" s="17"/>
      <c r="W65" s="18"/>
    </row>
    <row r="66" spans="1:23" ht="12.75" customHeight="1" x14ac:dyDescent="0.25">
      <c r="A66" s="539" t="e">
        <f>'GRADED SPEC (ALPHA)'!B50:E50</f>
        <v>#VALUE!</v>
      </c>
      <c r="B66" s="539"/>
      <c r="C66" s="16"/>
      <c r="D66" s="56">
        <f>'GRADED SPEC (ALPHA)'!G50</f>
        <v>0</v>
      </c>
      <c r="E66" s="7"/>
      <c r="F66" s="7"/>
      <c r="G66" s="27"/>
      <c r="H66" s="56">
        <f>'GRADED SPEC (ALPHA)'!H50</f>
        <v>0</v>
      </c>
      <c r="I66" s="7"/>
      <c r="J66" s="7"/>
      <c r="K66" s="27"/>
      <c r="L66" s="54">
        <f>'GRADED SPEC (ALPHA)'!I50</f>
        <v>0</v>
      </c>
      <c r="M66" s="14"/>
      <c r="N66" s="17"/>
      <c r="O66" s="19"/>
      <c r="P66" s="54">
        <f>'GRADED SPEC (ALPHA)'!J50</f>
        <v>0</v>
      </c>
      <c r="Q66" s="17"/>
      <c r="R66" s="17"/>
      <c r="S66" s="19"/>
      <c r="T66" s="54">
        <f>'GRADED SPEC (ALPHA)'!K48</f>
        <v>0</v>
      </c>
      <c r="U66" s="17"/>
      <c r="V66" s="17"/>
      <c r="W66" s="18"/>
    </row>
    <row r="67" spans="1:23" ht="12.75" customHeight="1" x14ac:dyDescent="0.25">
      <c r="A67" s="539" t="e">
        <f>'GRADED SPEC (ALPHA)'!B51:E51</f>
        <v>#VALUE!</v>
      </c>
      <c r="B67" s="539"/>
      <c r="C67" s="16"/>
      <c r="D67" s="56">
        <f>'GRADED SPEC (ALPHA)'!G51</f>
        <v>0</v>
      </c>
      <c r="E67" s="7"/>
      <c r="F67" s="7"/>
      <c r="G67" s="27"/>
      <c r="H67" s="56">
        <f>'GRADED SPEC (ALPHA)'!H51</f>
        <v>0</v>
      </c>
      <c r="I67" s="7"/>
      <c r="J67" s="7"/>
      <c r="K67" s="27"/>
      <c r="L67" s="54">
        <f>'GRADED SPEC (ALPHA)'!I51</f>
        <v>0</v>
      </c>
      <c r="M67" s="14"/>
      <c r="N67" s="17"/>
      <c r="O67" s="19"/>
      <c r="P67" s="54">
        <f>'GRADED SPEC (ALPHA)'!J51</f>
        <v>0</v>
      </c>
      <c r="Q67" s="17"/>
      <c r="R67" s="17"/>
      <c r="S67" s="19"/>
      <c r="T67" s="54">
        <f>'GRADED SPEC (ALPHA)'!K49</f>
        <v>0</v>
      </c>
      <c r="U67" s="17"/>
      <c r="V67" s="17"/>
      <c r="W67" s="18"/>
    </row>
    <row r="68" spans="1:23" ht="12.75" customHeight="1" x14ac:dyDescent="0.25">
      <c r="A68" s="539" t="e">
        <f>'GRADED SPEC (ALPHA)'!B52:E52</f>
        <v>#VALUE!</v>
      </c>
      <c r="B68" s="539"/>
      <c r="C68" s="16"/>
      <c r="D68" s="56">
        <f>'GRADED SPEC (ALPHA)'!G52</f>
        <v>0</v>
      </c>
      <c r="E68" s="7"/>
      <c r="F68" s="7"/>
      <c r="G68" s="27"/>
      <c r="H68" s="56">
        <f>'GRADED SPEC (ALPHA)'!H52</f>
        <v>0</v>
      </c>
      <c r="I68" s="7"/>
      <c r="J68" s="7"/>
      <c r="K68" s="27"/>
      <c r="L68" s="54">
        <f>'GRADED SPEC (ALPHA)'!I52</f>
        <v>0</v>
      </c>
      <c r="M68" s="14"/>
      <c r="N68" s="17"/>
      <c r="O68" s="19"/>
      <c r="P68" s="54">
        <f>'GRADED SPEC (ALPHA)'!J52</f>
        <v>0</v>
      </c>
      <c r="Q68" s="17"/>
      <c r="R68" s="17"/>
      <c r="S68" s="19"/>
      <c r="T68" s="54">
        <f>'GRADED SPEC (ALPHA)'!K50</f>
        <v>0</v>
      </c>
      <c r="U68" s="17"/>
      <c r="V68" s="17"/>
      <c r="W68" s="18"/>
    </row>
    <row r="69" spans="1:23" ht="12.75" customHeight="1" x14ac:dyDescent="0.25">
      <c r="A69" s="539" t="e">
        <f>'GRADED SPEC (ALPHA)'!B53:E53</f>
        <v>#VALUE!</v>
      </c>
      <c r="B69" s="539"/>
      <c r="C69" s="16"/>
      <c r="D69" s="56">
        <f>'GRADED SPEC (ALPHA)'!G53</f>
        <v>0</v>
      </c>
      <c r="E69" s="7"/>
      <c r="F69" s="7"/>
      <c r="G69" s="27"/>
      <c r="H69" s="56">
        <f>'GRADED SPEC (ALPHA)'!H53</f>
        <v>0</v>
      </c>
      <c r="I69" s="7"/>
      <c r="J69" s="7"/>
      <c r="K69" s="27"/>
      <c r="L69" s="54">
        <f>'GRADED SPEC (ALPHA)'!I53</f>
        <v>0</v>
      </c>
      <c r="M69" s="14"/>
      <c r="N69" s="17"/>
      <c r="O69" s="19"/>
      <c r="P69" s="54">
        <f>'GRADED SPEC (ALPHA)'!J53</f>
        <v>0</v>
      </c>
      <c r="Q69" s="17"/>
      <c r="R69" s="17"/>
      <c r="S69" s="19"/>
      <c r="T69" s="54">
        <f>'GRADED SPEC (ALPHA)'!K51</f>
        <v>0</v>
      </c>
      <c r="U69" s="17"/>
      <c r="V69" s="17"/>
      <c r="W69" s="18"/>
    </row>
    <row r="70" spans="1:23" ht="12.75" customHeight="1" x14ac:dyDescent="0.25">
      <c r="A70" s="539" t="e">
        <f>'GRADED SPEC (ALPHA)'!B54:E54</f>
        <v>#VALUE!</v>
      </c>
      <c r="B70" s="539"/>
      <c r="C70" s="16"/>
      <c r="D70" s="56">
        <f>'GRADED SPEC (ALPHA)'!G54</f>
        <v>0</v>
      </c>
      <c r="E70" s="7"/>
      <c r="F70" s="7"/>
      <c r="G70" s="27"/>
      <c r="H70" s="56">
        <f>'GRADED SPEC (ALPHA)'!H54</f>
        <v>0</v>
      </c>
      <c r="I70" s="7"/>
      <c r="J70" s="7"/>
      <c r="K70" s="27"/>
      <c r="L70" s="54">
        <f>'GRADED SPEC (ALPHA)'!I54</f>
        <v>0</v>
      </c>
      <c r="M70" s="14"/>
      <c r="N70" s="17"/>
      <c r="O70" s="19"/>
      <c r="P70" s="54">
        <f>'GRADED SPEC (ALPHA)'!J54</f>
        <v>0</v>
      </c>
      <c r="Q70" s="17"/>
      <c r="R70" s="17"/>
      <c r="S70" s="19"/>
      <c r="T70" s="54">
        <f>'GRADED SPEC (ALPHA)'!K52</f>
        <v>0</v>
      </c>
      <c r="U70" s="17"/>
      <c r="V70" s="17"/>
      <c r="W70" s="18"/>
    </row>
    <row r="71" spans="1:23" ht="12.75" customHeight="1" x14ac:dyDescent="0.25">
      <c r="A71" s="539" t="e">
        <f>_xlfn.SINGLE('GRADED SPEC (ALPHA)'!#REF!)</f>
        <v>#REF!</v>
      </c>
      <c r="B71" s="539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(ALPHA)'!K53</f>
        <v>0</v>
      </c>
      <c r="U71" s="17"/>
      <c r="V71" s="17"/>
      <c r="W71" s="18"/>
    </row>
    <row r="72" spans="1:23" ht="12.75" customHeight="1" x14ac:dyDescent="0.25">
      <c r="A72" s="539" t="e">
        <f>_xlfn.SINGLE('GRADED SPEC (ALPHA)'!#REF!)</f>
        <v>#REF!</v>
      </c>
      <c r="B72" s="539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(ALPHA)'!K54</f>
        <v>0</v>
      </c>
      <c r="U72" s="17"/>
      <c r="V72" s="17"/>
      <c r="W72" s="18"/>
    </row>
    <row r="73" spans="1:23" ht="12.75" customHeight="1" x14ac:dyDescent="0.25">
      <c r="A73" s="539" t="e">
        <f>_xlfn.SINGLE('GRADED SPEC (ALPHA)'!#REF!)</f>
        <v>#REF!</v>
      </c>
      <c r="B73" s="539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39" t="e">
        <f>_xlfn.SINGLE('GRADED SPEC (ALPHA)'!#REF!)</f>
        <v>#REF!</v>
      </c>
      <c r="B74" s="539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39" t="e">
        <f>_xlfn.SINGLE('GRADED SPEC (ALPHA)'!#REF!)</f>
        <v>#REF!</v>
      </c>
      <c r="B75" s="539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39" t="e">
        <f>'GRADED SPEC (ALPHA)'!B55:E55</f>
        <v>#VALUE!</v>
      </c>
      <c r="B76" s="539"/>
      <c r="C76" s="16"/>
      <c r="D76" s="56">
        <f>'GRADED SPEC (ALPHA)'!G55</f>
        <v>0</v>
      </c>
      <c r="E76" s="7"/>
      <c r="F76" s="7"/>
      <c r="G76" s="27"/>
      <c r="H76" s="56">
        <f>'GRADED SPEC (ALPHA)'!H55</f>
        <v>0</v>
      </c>
      <c r="I76" s="7"/>
      <c r="J76" s="7"/>
      <c r="K76" s="27"/>
      <c r="L76" s="54">
        <f>'GRADED SPEC (ALPHA)'!I55</f>
        <v>0</v>
      </c>
      <c r="M76" s="14"/>
      <c r="N76" s="17"/>
      <c r="O76" s="19"/>
      <c r="P76" s="54">
        <f>'GRADED SPEC (ALPHA)'!J55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39" t="e">
        <f>'GRADED SPEC (ALPHA)'!B56:E56</f>
        <v>#VALUE!</v>
      </c>
      <c r="B77" s="539"/>
      <c r="C77" s="16"/>
      <c r="D77" s="56">
        <f>'GRADED SPEC (ALPHA)'!G56</f>
        <v>0</v>
      </c>
      <c r="E77" s="7"/>
      <c r="F77" s="7"/>
      <c r="G77" s="27"/>
      <c r="H77" s="56">
        <f>'GRADED SPEC (ALPHA)'!H56</f>
        <v>0</v>
      </c>
      <c r="I77" s="7"/>
      <c r="J77" s="7"/>
      <c r="K77" s="27"/>
      <c r="L77" s="54">
        <f>'GRADED SPEC (ALPHA)'!I56</f>
        <v>0</v>
      </c>
      <c r="M77" s="14"/>
      <c r="N77" s="17"/>
      <c r="O77" s="19"/>
      <c r="P77" s="54">
        <f>'GRADED SPEC (ALPHA)'!J56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BT148"/>
  <sheetViews>
    <sheetView showZeros="0" view="pageBreakPreview" topLeftCell="A20" zoomScale="70" zoomScaleNormal="100" zoomScaleSheetLayoutView="70" zoomScalePageLayoutView="60" workbookViewId="0">
      <selection activeCell="A74" sqref="A74:L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453125" style="1" customWidth="1"/>
    <col min="11" max="11" width="8.453125" style="1" customWidth="1"/>
    <col min="12" max="12" width="19.1796875" style="1" customWidth="1"/>
    <col min="13" max="16" width="6" style="1" customWidth="1"/>
    <col min="17" max="16384" width="6" style="1"/>
  </cols>
  <sheetData>
    <row r="1" spans="1:72" ht="13.75" customHeight="1" x14ac:dyDescent="0.25">
      <c r="A1" s="306"/>
      <c r="B1" s="307"/>
      <c r="C1" s="302" t="s">
        <v>147</v>
      </c>
      <c r="D1" s="303"/>
      <c r="E1" s="303"/>
      <c r="F1" s="303"/>
      <c r="G1" s="303"/>
      <c r="H1" s="303"/>
      <c r="I1" s="303"/>
      <c r="J1" s="303"/>
      <c r="K1" s="303"/>
      <c r="L1" s="303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</row>
    <row r="2" spans="1:72" ht="13.75" customHeight="1" x14ac:dyDescent="0.25">
      <c r="A2" s="308"/>
      <c r="B2" s="309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  <c r="AG2" s="321"/>
      <c r="AH2" s="321"/>
      <c r="AI2" s="321"/>
      <c r="AJ2" s="321"/>
      <c r="AK2" s="321"/>
      <c r="AL2" s="321"/>
      <c r="AM2" s="321"/>
      <c r="AN2" s="321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</row>
    <row r="3" spans="1:72" ht="13.75" customHeight="1" x14ac:dyDescent="0.35">
      <c r="A3" s="37" t="s">
        <v>148</v>
      </c>
      <c r="B3" s="300" t="str">
        <f>'DESIGN FRONT SHEET'!B3</f>
        <v>MCLAREN SEASON 3</v>
      </c>
      <c r="C3" s="300"/>
      <c r="D3" s="301"/>
      <c r="E3" s="37" t="s">
        <v>150</v>
      </c>
      <c r="F3" s="300" t="str">
        <f>'DESIGN FRONT SHEET'!E3</f>
        <v>UNAVAILABLE</v>
      </c>
      <c r="G3" s="310"/>
      <c r="H3" s="311"/>
      <c r="I3" s="37" t="s">
        <v>152</v>
      </c>
      <c r="J3" s="312" t="str">
        <f>'DESIGN FRONT SHEET'!G3</f>
        <v>FRAN</v>
      </c>
      <c r="K3" s="312"/>
      <c r="L3" s="313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</row>
    <row r="4" spans="1:72" ht="13.75" customHeight="1" x14ac:dyDescent="0.35">
      <c r="A4" s="37" t="s">
        <v>154</v>
      </c>
      <c r="B4" s="300" t="str">
        <f>'DESIGN FRONT SHEET'!B4</f>
        <v>ROVIK</v>
      </c>
      <c r="C4" s="300"/>
      <c r="D4" s="301"/>
      <c r="E4" s="37" t="s">
        <v>156</v>
      </c>
      <c r="F4" s="300" t="str">
        <f>'DESIGN FRONT SHEET'!E4</f>
        <v>VIETNAM</v>
      </c>
      <c r="G4" s="310"/>
      <c r="H4" s="311"/>
      <c r="I4" s="37" t="s">
        <v>158</v>
      </c>
      <c r="J4" s="312" t="str">
        <f>'DESIGN FRONT SHEET'!G4</f>
        <v>CHARLOTTE</v>
      </c>
      <c r="K4" s="312"/>
      <c r="L4" s="313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</row>
    <row r="5" spans="1:72" ht="13.75" customHeight="1" x14ac:dyDescent="0.35">
      <c r="A5" s="37" t="s">
        <v>160</v>
      </c>
      <c r="B5" s="300" t="str">
        <f>'DESIGN FRONT SHEET'!B5</f>
        <v>DOUBLE SLEEVE T-SHIRT</v>
      </c>
      <c r="C5" s="300"/>
      <c r="D5" s="301"/>
      <c r="E5" s="37" t="s">
        <v>162</v>
      </c>
      <c r="F5" s="300" t="str">
        <f>'DESIGN FRONT SHEET'!E5</f>
        <v>AIME LEON DORE - FACTORY REF</v>
      </c>
      <c r="G5" s="310"/>
      <c r="H5" s="311"/>
      <c r="I5" s="37" t="s">
        <v>164</v>
      </c>
      <c r="J5" s="319">
        <v>45832</v>
      </c>
      <c r="K5" s="319"/>
      <c r="L5" s="320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</row>
    <row r="6" spans="1:72" ht="13.75" customHeight="1" x14ac:dyDescent="0.25">
      <c r="A6" s="318" t="s">
        <v>171</v>
      </c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</row>
    <row r="7" spans="1:72" ht="28.5" customHeight="1" x14ac:dyDescent="0.25">
      <c r="A7" s="51" t="s">
        <v>172</v>
      </c>
      <c r="B7" s="315" t="str">
        <f>'DESIGN FRONT SHEET'!C7</f>
        <v xml:space="preserve">MAIN - 1-0601A22-S0004 
RIB = 1-1701B28-S0004 </v>
      </c>
      <c r="C7" s="316"/>
      <c r="D7" s="316"/>
      <c r="E7" s="316"/>
      <c r="F7" s="316"/>
      <c r="G7" s="316"/>
      <c r="H7" s="316"/>
      <c r="I7" s="316"/>
      <c r="J7" s="316"/>
      <c r="K7" s="316"/>
      <c r="L7" s="317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</row>
    <row r="8" spans="1:72" ht="12.75" customHeight="1" x14ac:dyDescent="0.25">
      <c r="A8" s="250"/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</row>
    <row r="9" spans="1:72" ht="12.75" customHeight="1" x14ac:dyDescent="0.25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</row>
    <row r="10" spans="1:72" ht="12.75" customHeight="1" x14ac:dyDescent="0.25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</row>
    <row r="11" spans="1:72" ht="12.75" customHeight="1" x14ac:dyDescent="0.25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321"/>
      <c r="N11" s="321"/>
      <c r="O11" s="321"/>
      <c r="P11" s="321"/>
      <c r="Q11" s="321"/>
      <c r="R11" s="321"/>
      <c r="S11" s="321"/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</row>
    <row r="12" spans="1:72" ht="12.75" customHeight="1" x14ac:dyDescent="0.25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321"/>
      <c r="N12" s="321"/>
      <c r="O12" s="321"/>
      <c r="P12" s="321"/>
      <c r="Q12" s="321"/>
      <c r="R12" s="321"/>
      <c r="S12" s="321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  <c r="AV12" s="321"/>
      <c r="AW12" s="321"/>
      <c r="AX12" s="321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321"/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</row>
    <row r="13" spans="1:72" ht="12.75" customHeight="1" x14ac:dyDescent="0.25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321"/>
      <c r="N13" s="321"/>
      <c r="O13" s="321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</row>
    <row r="14" spans="1:72" ht="12.75" customHeight="1" x14ac:dyDescent="0.25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321"/>
      <c r="N14" s="321"/>
      <c r="O14" s="321"/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321"/>
      <c r="BR14" s="321"/>
      <c r="BS14" s="321"/>
      <c r="BT14" s="321"/>
    </row>
    <row r="15" spans="1:72" ht="12.75" customHeight="1" x14ac:dyDescent="0.25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321"/>
      <c r="N15" s="321"/>
      <c r="O15" s="321"/>
      <c r="P15" s="321"/>
      <c r="Q15" s="321"/>
      <c r="R15" s="321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</row>
    <row r="16" spans="1:72" ht="12.75" customHeight="1" x14ac:dyDescent="0.25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321"/>
      <c r="N16" s="321"/>
      <c r="O16" s="321"/>
      <c r="P16" s="321"/>
      <c r="Q16" s="321"/>
      <c r="R16" s="321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321"/>
      <c r="BR16" s="321"/>
      <c r="BS16" s="321"/>
      <c r="BT16" s="321"/>
    </row>
    <row r="17" spans="1:72" ht="12.75" customHeight="1" x14ac:dyDescent="0.25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321"/>
      <c r="N17" s="321"/>
      <c r="O17" s="321"/>
      <c r="P17" s="321"/>
      <c r="Q17" s="321"/>
      <c r="R17" s="321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321"/>
      <c r="BR17" s="321"/>
      <c r="BS17" s="321"/>
      <c r="BT17" s="321"/>
    </row>
    <row r="18" spans="1:72" ht="12.75" customHeight="1" x14ac:dyDescent="0.25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321"/>
      <c r="N18" s="321"/>
      <c r="O18" s="321"/>
      <c r="P18" s="321"/>
      <c r="Q18" s="321"/>
      <c r="R18" s="321"/>
      <c r="S18" s="321"/>
      <c r="T18" s="321"/>
      <c r="U18" s="321"/>
      <c r="V18" s="321"/>
      <c r="W18" s="321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  <c r="AR18" s="321"/>
      <c r="AS18" s="321"/>
      <c r="AT18" s="321"/>
      <c r="AU18" s="321"/>
      <c r="AV18" s="321"/>
      <c r="AW18" s="321"/>
      <c r="AX18" s="321"/>
      <c r="AY18" s="321"/>
      <c r="AZ18" s="321"/>
      <c r="BA18" s="321"/>
      <c r="BB18" s="321"/>
      <c r="BC18" s="321"/>
      <c r="BD18" s="321"/>
      <c r="BE18" s="321"/>
      <c r="BF18" s="321"/>
      <c r="BG18" s="321"/>
      <c r="BH18" s="321"/>
      <c r="BI18" s="321"/>
      <c r="BJ18" s="321"/>
      <c r="BK18" s="321"/>
      <c r="BL18" s="321"/>
      <c r="BM18" s="321"/>
      <c r="BN18" s="321"/>
      <c r="BO18" s="321"/>
      <c r="BP18" s="321"/>
      <c r="BQ18" s="321"/>
      <c r="BR18" s="321"/>
      <c r="BS18" s="321"/>
      <c r="BT18" s="321"/>
    </row>
    <row r="19" spans="1:72" ht="12.75" customHeight="1" x14ac:dyDescent="0.25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  <c r="AR19" s="321"/>
      <c r="AS19" s="321"/>
      <c r="AT19" s="321"/>
      <c r="AU19" s="321"/>
      <c r="AV19" s="321"/>
      <c r="AW19" s="321"/>
      <c r="AX19" s="321"/>
      <c r="AY19" s="321"/>
      <c r="AZ19" s="321"/>
      <c r="BA19" s="321"/>
      <c r="BB19" s="321"/>
      <c r="BC19" s="321"/>
      <c r="BD19" s="321"/>
      <c r="BE19" s="321"/>
      <c r="BF19" s="321"/>
      <c r="BG19" s="321"/>
      <c r="BH19" s="321"/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</row>
    <row r="20" spans="1:72" ht="12.75" customHeight="1" x14ac:dyDescent="0.25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321"/>
      <c r="N20" s="321"/>
      <c r="O20" s="321"/>
      <c r="P20" s="321"/>
      <c r="Q20" s="321"/>
      <c r="R20" s="321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1"/>
      <c r="AV20" s="321"/>
      <c r="AW20" s="321"/>
      <c r="AX20" s="321"/>
      <c r="AY20" s="321"/>
      <c r="AZ20" s="321"/>
      <c r="BA20" s="321"/>
      <c r="BB20" s="321"/>
      <c r="BC20" s="321"/>
      <c r="BD20" s="321"/>
      <c r="BE20" s="321"/>
      <c r="BF20" s="321"/>
      <c r="BG20" s="321"/>
      <c r="BH20" s="321"/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</row>
    <row r="21" spans="1:72" ht="12.75" customHeight="1" x14ac:dyDescent="0.25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321"/>
      <c r="N21" s="321"/>
      <c r="O21" s="321"/>
      <c r="P21" s="321"/>
      <c r="Q21" s="321"/>
      <c r="R21" s="321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  <c r="AR21" s="321"/>
      <c r="AS21" s="321"/>
      <c r="AT21" s="321"/>
      <c r="AU21" s="321"/>
      <c r="AV21" s="321"/>
      <c r="AW21" s="321"/>
      <c r="AX21" s="321"/>
      <c r="AY21" s="321"/>
      <c r="AZ21" s="321"/>
      <c r="BA21" s="321"/>
      <c r="BB21" s="321"/>
      <c r="BC21" s="321"/>
      <c r="BD21" s="321"/>
      <c r="BE21" s="321"/>
      <c r="BF21" s="321"/>
      <c r="BG21" s="321"/>
      <c r="BH21" s="321"/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</row>
    <row r="22" spans="1:72" ht="12.75" customHeight="1" x14ac:dyDescent="0.25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321"/>
      <c r="N22" s="321"/>
      <c r="O22" s="321"/>
      <c r="P22" s="321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  <c r="AR22" s="321"/>
      <c r="AS22" s="321"/>
      <c r="AT22" s="321"/>
      <c r="AU22" s="321"/>
      <c r="AV22" s="321"/>
      <c r="AW22" s="321"/>
      <c r="AX22" s="321"/>
      <c r="AY22" s="321"/>
      <c r="AZ22" s="321"/>
      <c r="BA22" s="321"/>
      <c r="BB22" s="321"/>
      <c r="BC22" s="321"/>
      <c r="BD22" s="321"/>
      <c r="BE22" s="321"/>
      <c r="BF22" s="321"/>
      <c r="BG22" s="321"/>
      <c r="BH22" s="321"/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</row>
    <row r="23" spans="1:72" ht="12.75" customHeight="1" x14ac:dyDescent="0.25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  <c r="AR23" s="321"/>
      <c r="AS23" s="321"/>
      <c r="AT23" s="321"/>
      <c r="AU23" s="321"/>
      <c r="AV23" s="321"/>
      <c r="AW23" s="321"/>
      <c r="AX23" s="321"/>
      <c r="AY23" s="321"/>
      <c r="AZ23" s="321"/>
      <c r="BA23" s="321"/>
      <c r="BB23" s="321"/>
      <c r="BC23" s="321"/>
      <c r="BD23" s="321"/>
      <c r="BE23" s="321"/>
      <c r="BF23" s="321"/>
      <c r="BG23" s="321"/>
      <c r="BH23" s="321"/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</row>
    <row r="24" spans="1:72" ht="12.75" customHeight="1" x14ac:dyDescent="0.25">
      <c r="A24" s="249"/>
      <c r="B24" s="249"/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  <c r="AR24" s="321"/>
      <c r="AS24" s="321"/>
      <c r="AT24" s="321"/>
      <c r="AU24" s="321"/>
      <c r="AV24" s="321"/>
      <c r="AW24" s="321"/>
      <c r="AX24" s="321"/>
      <c r="AY24" s="321"/>
      <c r="AZ24" s="321"/>
      <c r="BA24" s="321"/>
      <c r="BB24" s="321"/>
      <c r="BC24" s="321"/>
      <c r="BD24" s="321"/>
      <c r="BE24" s="321"/>
      <c r="BF24" s="321"/>
      <c r="BG24" s="321"/>
      <c r="BH24" s="321"/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</row>
    <row r="25" spans="1:72" ht="12.75" customHeight="1" x14ac:dyDescent="0.25">
      <c r="A25" s="249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321"/>
      <c r="N25" s="321"/>
      <c r="O25" s="321"/>
      <c r="P25" s="321"/>
      <c r="Q25" s="321"/>
      <c r="R25" s="321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  <c r="AR25" s="321"/>
      <c r="AS25" s="321"/>
      <c r="AT25" s="321"/>
      <c r="AU25" s="321"/>
      <c r="AV25" s="321"/>
      <c r="AW25" s="321"/>
      <c r="AX25" s="321"/>
      <c r="AY25" s="321"/>
      <c r="AZ25" s="321"/>
      <c r="BA25" s="321"/>
      <c r="BB25" s="321"/>
      <c r="BC25" s="321"/>
      <c r="BD25" s="321"/>
      <c r="BE25" s="321"/>
      <c r="BF25" s="321"/>
      <c r="BG25" s="321"/>
      <c r="BH25" s="321"/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</row>
    <row r="26" spans="1:72" ht="12.75" customHeight="1" x14ac:dyDescent="0.25">
      <c r="A26" s="249"/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321"/>
      <c r="N26" s="321"/>
      <c r="O26" s="321"/>
      <c r="P26" s="321"/>
      <c r="Q26" s="321"/>
      <c r="R26" s="321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  <c r="AR26" s="321"/>
      <c r="AS26" s="321"/>
      <c r="AT26" s="321"/>
      <c r="AU26" s="321"/>
      <c r="AV26" s="321"/>
      <c r="AW26" s="321"/>
      <c r="AX26" s="321"/>
      <c r="AY26" s="321"/>
      <c r="AZ26" s="321"/>
      <c r="BA26" s="321"/>
      <c r="BB26" s="321"/>
      <c r="BC26" s="321"/>
      <c r="BD26" s="321"/>
      <c r="BE26" s="321"/>
      <c r="BF26" s="321"/>
      <c r="BG26" s="321"/>
      <c r="BH26" s="321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</row>
    <row r="27" spans="1:72" ht="12.75" customHeight="1" x14ac:dyDescent="0.25">
      <c r="A27" s="249"/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321"/>
      <c r="N27" s="321"/>
      <c r="O27" s="321"/>
      <c r="P27" s="321"/>
      <c r="Q27" s="321"/>
      <c r="R27" s="321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  <c r="AR27" s="321"/>
      <c r="AS27" s="321"/>
      <c r="AT27" s="321"/>
      <c r="AU27" s="321"/>
      <c r="AV27" s="321"/>
      <c r="AW27" s="321"/>
      <c r="AX27" s="321"/>
      <c r="AY27" s="321"/>
      <c r="AZ27" s="321"/>
      <c r="BA27" s="321"/>
      <c r="BB27" s="321"/>
      <c r="BC27" s="321"/>
      <c r="BD27" s="321"/>
      <c r="BE27" s="321"/>
      <c r="BF27" s="321"/>
      <c r="BG27" s="321"/>
      <c r="BH27" s="321"/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</row>
    <row r="28" spans="1:72" ht="12.75" customHeight="1" x14ac:dyDescent="0.25">
      <c r="A28" s="24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321"/>
      <c r="N28" s="321"/>
      <c r="O28" s="321"/>
      <c r="P28" s="321"/>
      <c r="Q28" s="321"/>
      <c r="R28" s="321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</row>
    <row r="29" spans="1:72" ht="12.75" customHeight="1" x14ac:dyDescent="0.25">
      <c r="A29" s="249"/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321"/>
      <c r="N29" s="321"/>
      <c r="O29" s="321"/>
      <c r="P29" s="321"/>
      <c r="Q29" s="321"/>
      <c r="R29" s="321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</row>
    <row r="30" spans="1:72" ht="12.75" customHeight="1" x14ac:dyDescent="0.25">
      <c r="A30" s="249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321"/>
      <c r="N30" s="321"/>
      <c r="O30" s="321"/>
      <c r="P30" s="321"/>
      <c r="Q30" s="321"/>
      <c r="R30" s="321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</row>
    <row r="31" spans="1:72" ht="12.75" customHeight="1" x14ac:dyDescent="0.25">
      <c r="A31" s="249"/>
      <c r="B31" s="249"/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321"/>
      <c r="N31" s="321"/>
      <c r="O31" s="321"/>
      <c r="P31" s="321"/>
      <c r="Q31" s="321"/>
      <c r="R31" s="321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</row>
    <row r="32" spans="1:72" ht="12.75" customHeight="1" x14ac:dyDescent="0.25">
      <c r="A32" s="249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321"/>
      <c r="N32" s="321"/>
      <c r="O32" s="321"/>
      <c r="P32" s="321"/>
      <c r="Q32" s="321"/>
      <c r="R32" s="321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1"/>
      <c r="AV32" s="321"/>
      <c r="AW32" s="321"/>
      <c r="AX32" s="321"/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321"/>
      <c r="BR32" s="321"/>
      <c r="BS32" s="321"/>
      <c r="BT32" s="321"/>
    </row>
    <row r="33" spans="1:72" ht="12.75" customHeight="1" x14ac:dyDescent="0.25">
      <c r="A33" s="249"/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321"/>
      <c r="N33" s="321"/>
      <c r="O33" s="321"/>
      <c r="P33" s="321"/>
      <c r="Q33" s="321"/>
      <c r="R33" s="321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</row>
    <row r="34" spans="1:72" ht="12.75" customHeight="1" x14ac:dyDescent="0.25">
      <c r="A34" s="249"/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321"/>
      <c r="N34" s="321"/>
      <c r="O34" s="321"/>
      <c r="P34" s="321"/>
      <c r="Q34" s="321"/>
      <c r="R34" s="321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</row>
    <row r="35" spans="1:72" ht="12.75" customHeight="1" x14ac:dyDescent="0.25">
      <c r="A35" s="24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</row>
    <row r="36" spans="1:72" ht="12.75" customHeight="1" x14ac:dyDescent="0.25">
      <c r="A36" s="249"/>
      <c r="B36" s="249"/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  <c r="AR36" s="321"/>
      <c r="AS36" s="321"/>
      <c r="AT36" s="321"/>
      <c r="AU36" s="321"/>
      <c r="AV36" s="321"/>
      <c r="AW36" s="321"/>
      <c r="AX36" s="321"/>
      <c r="AY36" s="321"/>
      <c r="AZ36" s="321"/>
      <c r="BA36" s="321"/>
      <c r="BB36" s="321"/>
      <c r="BC36" s="321"/>
      <c r="BD36" s="321"/>
      <c r="BE36" s="321"/>
      <c r="BF36" s="321"/>
      <c r="BG36" s="321"/>
      <c r="BH36" s="321"/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</row>
    <row r="37" spans="1:72" ht="12.75" customHeight="1" x14ac:dyDescent="0.25">
      <c r="A37" s="249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321"/>
      <c r="N37" s="321"/>
      <c r="O37" s="321"/>
      <c r="P37" s="321"/>
      <c r="Q37" s="321"/>
      <c r="R37" s="321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  <c r="AR37" s="321"/>
      <c r="AS37" s="321"/>
      <c r="AT37" s="321"/>
      <c r="AU37" s="321"/>
      <c r="AV37" s="321"/>
      <c r="AW37" s="321"/>
      <c r="AX37" s="321"/>
      <c r="AY37" s="321"/>
      <c r="AZ37" s="321"/>
      <c r="BA37" s="321"/>
      <c r="BB37" s="321"/>
      <c r="BC37" s="321"/>
      <c r="BD37" s="321"/>
      <c r="BE37" s="321"/>
      <c r="BF37" s="321"/>
      <c r="BG37" s="321"/>
      <c r="BH37" s="321"/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</row>
    <row r="38" spans="1:72" ht="12.75" customHeight="1" x14ac:dyDescent="0.25">
      <c r="A38" s="249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321"/>
      <c r="N38" s="321"/>
      <c r="O38" s="321"/>
      <c r="P38" s="321"/>
      <c r="Q38" s="321"/>
      <c r="R38" s="321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  <c r="AO38" s="321"/>
      <c r="AP38" s="321"/>
      <c r="AQ38" s="321"/>
      <c r="AR38" s="321"/>
      <c r="AS38" s="321"/>
      <c r="AT38" s="321"/>
      <c r="AU38" s="321"/>
      <c r="AV38" s="321"/>
      <c r="AW38" s="321"/>
      <c r="AX38" s="321"/>
      <c r="AY38" s="321"/>
      <c r="AZ38" s="321"/>
      <c r="BA38" s="321"/>
      <c r="BB38" s="321"/>
      <c r="BC38" s="321"/>
      <c r="BD38" s="321"/>
      <c r="BE38" s="321"/>
      <c r="BF38" s="321"/>
      <c r="BG38" s="321"/>
      <c r="BH38" s="321"/>
      <c r="BI38" s="321"/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</row>
    <row r="39" spans="1:72" ht="12.75" customHeight="1" x14ac:dyDescent="0.25">
      <c r="A39" s="249"/>
      <c r="B39" s="249"/>
      <c r="C39" s="249"/>
      <c r="D39" s="249"/>
      <c r="E39" s="249"/>
      <c r="F39" s="249"/>
      <c r="G39" s="249"/>
      <c r="H39" s="249"/>
      <c r="I39" s="249"/>
      <c r="J39" s="249"/>
      <c r="K39" s="249"/>
      <c r="L39" s="249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  <c r="AR39" s="321"/>
      <c r="AS39" s="321"/>
      <c r="AT39" s="321"/>
      <c r="AU39" s="321"/>
      <c r="AV39" s="321"/>
      <c r="AW39" s="321"/>
      <c r="AX39" s="321"/>
      <c r="AY39" s="321"/>
      <c r="AZ39" s="321"/>
      <c r="BA39" s="321"/>
      <c r="BB39" s="321"/>
      <c r="BC39" s="321"/>
      <c r="BD39" s="321"/>
      <c r="BE39" s="321"/>
      <c r="BF39" s="321"/>
      <c r="BG39" s="321"/>
      <c r="BH39" s="321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</row>
    <row r="40" spans="1:72" ht="12.75" customHeight="1" x14ac:dyDescent="0.25">
      <c r="A40" s="249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321"/>
      <c r="N40" s="321"/>
      <c r="O40" s="321"/>
      <c r="P40" s="321"/>
      <c r="Q40" s="321"/>
      <c r="R40" s="321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  <c r="AR40" s="321"/>
      <c r="AS40" s="321"/>
      <c r="AT40" s="321"/>
      <c r="AU40" s="321"/>
      <c r="AV40" s="321"/>
      <c r="AW40" s="321"/>
      <c r="AX40" s="321"/>
      <c r="AY40" s="321"/>
      <c r="AZ40" s="321"/>
      <c r="BA40" s="321"/>
      <c r="BB40" s="321"/>
      <c r="BC40" s="321"/>
      <c r="BD40" s="321"/>
      <c r="BE40" s="321"/>
      <c r="BF40" s="321"/>
      <c r="BG40" s="321"/>
      <c r="BH40" s="321"/>
      <c r="BI40" s="321"/>
      <c r="BJ40" s="321"/>
      <c r="BK40" s="321"/>
      <c r="BL40" s="321"/>
      <c r="BM40" s="321"/>
      <c r="BN40" s="321"/>
      <c r="BO40" s="321"/>
      <c r="BP40" s="321"/>
      <c r="BQ40" s="321"/>
      <c r="BR40" s="321"/>
      <c r="BS40" s="321"/>
      <c r="BT40" s="321"/>
    </row>
    <row r="41" spans="1:72" ht="12.75" customHeight="1" x14ac:dyDescent="0.25">
      <c r="A41" s="249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321"/>
      <c r="N41" s="321"/>
      <c r="O41" s="321"/>
      <c r="P41" s="321"/>
      <c r="Q41" s="321"/>
      <c r="R41" s="321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  <c r="AR41" s="321"/>
      <c r="AS41" s="321"/>
      <c r="AT41" s="321"/>
      <c r="AU41" s="321"/>
      <c r="AV41" s="321"/>
      <c r="AW41" s="321"/>
      <c r="AX41" s="321"/>
      <c r="AY41" s="321"/>
      <c r="AZ41" s="321"/>
      <c r="BA41" s="321"/>
      <c r="BB41" s="321"/>
      <c r="BC41" s="321"/>
      <c r="BD41" s="321"/>
      <c r="BE41" s="321"/>
      <c r="BF41" s="321"/>
      <c r="BG41" s="321"/>
      <c r="BH41" s="321"/>
      <c r="BI41" s="321"/>
      <c r="BJ41" s="321"/>
      <c r="BK41" s="321"/>
      <c r="BL41" s="321"/>
      <c r="BM41" s="321"/>
      <c r="BN41" s="321"/>
      <c r="BO41" s="321"/>
      <c r="BP41" s="321"/>
      <c r="BQ41" s="321"/>
      <c r="BR41" s="321"/>
      <c r="BS41" s="321"/>
      <c r="BT41" s="321"/>
    </row>
    <row r="42" spans="1:72" ht="12.75" customHeight="1" x14ac:dyDescent="0.25">
      <c r="A42" s="249"/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321"/>
      <c r="N42" s="321"/>
      <c r="O42" s="321"/>
      <c r="P42" s="321"/>
      <c r="Q42" s="321"/>
      <c r="R42" s="321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  <c r="AR42" s="321"/>
      <c r="AS42" s="321"/>
      <c r="AT42" s="321"/>
      <c r="AU42" s="321"/>
      <c r="AV42" s="321"/>
      <c r="AW42" s="321"/>
      <c r="AX42" s="321"/>
      <c r="AY42" s="321"/>
      <c r="AZ42" s="321"/>
      <c r="BA42" s="321"/>
      <c r="BB42" s="321"/>
      <c r="BC42" s="321"/>
      <c r="BD42" s="321"/>
      <c r="BE42" s="321"/>
      <c r="BF42" s="321"/>
      <c r="BG42" s="321"/>
      <c r="BH42" s="321"/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</row>
    <row r="43" spans="1:72" ht="12.75" customHeight="1" x14ac:dyDescent="0.25">
      <c r="A43" s="249"/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</row>
    <row r="44" spans="1:72" ht="12.75" customHeight="1" x14ac:dyDescent="0.25">
      <c r="A44" s="249"/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</row>
    <row r="45" spans="1:72" ht="12.75" customHeight="1" x14ac:dyDescent="0.25">
      <c r="A45" s="249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321"/>
      <c r="N45" s="321"/>
      <c r="O45" s="321"/>
      <c r="P45" s="321"/>
      <c r="Q45" s="321"/>
      <c r="R45" s="321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321"/>
      <c r="AY45" s="321"/>
      <c r="AZ45" s="321"/>
      <c r="BA45" s="321"/>
      <c r="BB45" s="321"/>
      <c r="BC45" s="321"/>
      <c r="BD45" s="321"/>
      <c r="BE45" s="321"/>
      <c r="BF45" s="321"/>
      <c r="BG45" s="321"/>
      <c r="BH45" s="321"/>
      <c r="BI45" s="321"/>
      <c r="BJ45" s="321"/>
      <c r="BK45" s="321"/>
      <c r="BL45" s="321"/>
      <c r="BM45" s="321"/>
      <c r="BN45" s="321"/>
      <c r="BO45" s="321"/>
      <c r="BP45" s="321"/>
      <c r="BQ45" s="321"/>
      <c r="BR45" s="321"/>
      <c r="BS45" s="321"/>
      <c r="BT45" s="321"/>
    </row>
    <row r="46" spans="1:72" ht="12.75" customHeight="1" x14ac:dyDescent="0.25">
      <c r="A46" s="249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321"/>
      <c r="N46" s="321"/>
      <c r="O46" s="321"/>
      <c r="P46" s="321"/>
      <c r="Q46" s="321"/>
      <c r="R46" s="321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321"/>
      <c r="AY46" s="321"/>
      <c r="AZ46" s="321"/>
      <c r="BA46" s="321"/>
      <c r="BB46" s="321"/>
      <c r="BC46" s="321"/>
      <c r="BD46" s="321"/>
      <c r="BE46" s="321"/>
      <c r="BF46" s="321"/>
      <c r="BG46" s="321"/>
      <c r="BH46" s="321"/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</row>
    <row r="47" spans="1:72" ht="12.75" customHeight="1" x14ac:dyDescent="0.25">
      <c r="A47" s="249"/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321"/>
      <c r="N47" s="321"/>
      <c r="O47" s="321"/>
      <c r="P47" s="321"/>
      <c r="Q47" s="321"/>
      <c r="R47" s="321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  <c r="AR47" s="321"/>
      <c r="AS47" s="321"/>
      <c r="AT47" s="321"/>
      <c r="AU47" s="321"/>
      <c r="AV47" s="321"/>
      <c r="AW47" s="321"/>
      <c r="AX47" s="321"/>
      <c r="AY47" s="321"/>
      <c r="AZ47" s="321"/>
      <c r="BA47" s="321"/>
      <c r="BB47" s="321"/>
      <c r="BC47" s="321"/>
      <c r="BD47" s="321"/>
      <c r="BE47" s="321"/>
      <c r="BF47" s="321"/>
      <c r="BG47" s="321"/>
      <c r="BH47" s="321"/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</row>
    <row r="48" spans="1:72" ht="12.75" customHeight="1" x14ac:dyDescent="0.25">
      <c r="A48" s="249"/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321"/>
      <c r="N48" s="321"/>
      <c r="O48" s="321"/>
      <c r="P48" s="321"/>
      <c r="Q48" s="321"/>
      <c r="R48" s="321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  <c r="AR48" s="321"/>
      <c r="AS48" s="321"/>
      <c r="AT48" s="321"/>
      <c r="AU48" s="321"/>
      <c r="AV48" s="321"/>
      <c r="AW48" s="321"/>
      <c r="AX48" s="321"/>
      <c r="AY48" s="321"/>
      <c r="AZ48" s="321"/>
      <c r="BA48" s="321"/>
      <c r="BB48" s="321"/>
      <c r="BC48" s="321"/>
      <c r="BD48" s="321"/>
      <c r="BE48" s="321"/>
      <c r="BF48" s="321"/>
      <c r="BG48" s="321"/>
      <c r="BH48" s="321"/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</row>
    <row r="49" spans="1:72" ht="12.75" customHeight="1" x14ac:dyDescent="0.25">
      <c r="A49" s="249"/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321"/>
      <c r="N49" s="321"/>
      <c r="O49" s="321"/>
      <c r="P49" s="321"/>
      <c r="Q49" s="321"/>
      <c r="R49" s="321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  <c r="AR49" s="321"/>
      <c r="AS49" s="321"/>
      <c r="AT49" s="321"/>
      <c r="AU49" s="321"/>
      <c r="AV49" s="321"/>
      <c r="AW49" s="321"/>
      <c r="AX49" s="321"/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</row>
    <row r="50" spans="1:72" ht="12.75" customHeight="1" x14ac:dyDescent="0.25">
      <c r="A50" s="249"/>
      <c r="B50" s="249"/>
      <c r="C50" s="249"/>
      <c r="D50" s="249"/>
      <c r="E50" s="249"/>
      <c r="F50" s="249"/>
      <c r="G50" s="249"/>
      <c r="H50" s="249"/>
      <c r="I50" s="249"/>
      <c r="J50" s="249"/>
      <c r="K50" s="249"/>
      <c r="L50" s="249"/>
      <c r="M50" s="321"/>
      <c r="N50" s="321"/>
      <c r="O50" s="321"/>
      <c r="P50" s="321"/>
      <c r="Q50" s="321"/>
      <c r="R50" s="321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  <c r="AR50" s="321"/>
      <c r="AS50" s="321"/>
      <c r="AT50" s="321"/>
      <c r="AU50" s="321"/>
      <c r="AV50" s="321"/>
      <c r="AW50" s="321"/>
      <c r="AX50" s="321"/>
      <c r="AY50" s="321"/>
      <c r="AZ50" s="321"/>
      <c r="BA50" s="321"/>
      <c r="BB50" s="321"/>
      <c r="BC50" s="321"/>
      <c r="BD50" s="321"/>
      <c r="BE50" s="321"/>
      <c r="BF50" s="321"/>
      <c r="BG50" s="321"/>
      <c r="BH50" s="321"/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</row>
    <row r="51" spans="1:72" ht="12.75" customHeight="1" x14ac:dyDescent="0.25">
      <c r="A51" s="249"/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321"/>
      <c r="N51" s="321"/>
      <c r="O51" s="321"/>
      <c r="P51" s="321"/>
      <c r="Q51" s="321"/>
      <c r="R51" s="321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  <c r="AR51" s="321"/>
      <c r="AS51" s="321"/>
      <c r="AT51" s="321"/>
      <c r="AU51" s="321"/>
      <c r="AV51" s="321"/>
      <c r="AW51" s="321"/>
      <c r="AX51" s="321"/>
      <c r="AY51" s="321"/>
      <c r="AZ51" s="321"/>
      <c r="BA51" s="321"/>
      <c r="BB51" s="321"/>
      <c r="BC51" s="321"/>
      <c r="BD51" s="321"/>
      <c r="BE51" s="321"/>
      <c r="BF51" s="321"/>
      <c r="BG51" s="321"/>
      <c r="BH51" s="321"/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</row>
    <row r="52" spans="1:72" ht="12.75" customHeight="1" x14ac:dyDescent="0.25">
      <c r="A52" s="249"/>
      <c r="B52" s="249"/>
      <c r="C52" s="249"/>
      <c r="D52" s="249"/>
      <c r="E52" s="249"/>
      <c r="F52" s="249"/>
      <c r="G52" s="249"/>
      <c r="H52" s="249"/>
      <c r="I52" s="249"/>
      <c r="J52" s="249"/>
      <c r="K52" s="249"/>
      <c r="L52" s="249"/>
      <c r="M52" s="321"/>
      <c r="N52" s="321"/>
      <c r="O52" s="321"/>
      <c r="P52" s="321"/>
      <c r="Q52" s="321"/>
      <c r="R52" s="321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  <c r="AR52" s="321"/>
      <c r="AS52" s="321"/>
      <c r="AT52" s="321"/>
      <c r="AU52" s="321"/>
      <c r="AV52" s="321"/>
      <c r="AW52" s="321"/>
      <c r="AX52" s="321"/>
      <c r="AY52" s="321"/>
      <c r="AZ52" s="321"/>
      <c r="BA52" s="321"/>
      <c r="BB52" s="321"/>
      <c r="BC52" s="321"/>
      <c r="BD52" s="321"/>
      <c r="BE52" s="321"/>
      <c r="BF52" s="321"/>
      <c r="BG52" s="321"/>
      <c r="BH52" s="321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</row>
    <row r="53" spans="1:72" ht="12.75" customHeight="1" x14ac:dyDescent="0.25">
      <c r="A53" s="249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321"/>
      <c r="N53" s="321"/>
      <c r="O53" s="321"/>
      <c r="P53" s="321"/>
      <c r="Q53" s="321"/>
      <c r="R53" s="321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  <c r="AR53" s="321"/>
      <c r="AS53" s="321"/>
      <c r="AT53" s="321"/>
      <c r="AU53" s="321"/>
      <c r="AV53" s="321"/>
      <c r="AW53" s="321"/>
      <c r="AX53" s="321"/>
      <c r="AY53" s="321"/>
      <c r="AZ53" s="321"/>
      <c r="BA53" s="321"/>
      <c r="BB53" s="321"/>
      <c r="BC53" s="321"/>
      <c r="BD53" s="321"/>
      <c r="BE53" s="321"/>
      <c r="BF53" s="321"/>
      <c r="BG53" s="321"/>
      <c r="BH53" s="321"/>
      <c r="BI53" s="321"/>
      <c r="BJ53" s="321"/>
      <c r="BK53" s="321"/>
      <c r="BL53" s="321"/>
      <c r="BM53" s="321"/>
      <c r="BN53" s="321"/>
      <c r="BO53" s="321"/>
      <c r="BP53" s="321"/>
      <c r="BQ53" s="321"/>
      <c r="BR53" s="321"/>
      <c r="BS53" s="321"/>
      <c r="BT53" s="321"/>
    </row>
    <row r="54" spans="1:72" ht="12.75" customHeight="1" x14ac:dyDescent="0.25">
      <c r="A54" s="249"/>
      <c r="B54" s="249"/>
      <c r="C54" s="249"/>
      <c r="D54" s="249"/>
      <c r="E54" s="249"/>
      <c r="F54" s="249"/>
      <c r="G54" s="249"/>
      <c r="H54" s="249"/>
      <c r="I54" s="249"/>
      <c r="J54" s="249"/>
      <c r="K54" s="249"/>
      <c r="L54" s="249"/>
      <c r="M54" s="321"/>
      <c r="N54" s="321"/>
      <c r="O54" s="321"/>
      <c r="P54" s="321"/>
      <c r="Q54" s="321"/>
      <c r="R54" s="321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  <c r="AR54" s="321"/>
      <c r="AS54" s="321"/>
      <c r="AT54" s="321"/>
      <c r="AU54" s="321"/>
      <c r="AV54" s="321"/>
      <c r="AW54" s="321"/>
      <c r="AX54" s="321"/>
      <c r="AY54" s="321"/>
      <c r="AZ54" s="321"/>
      <c r="BA54" s="321"/>
      <c r="BB54" s="321"/>
      <c r="BC54" s="321"/>
      <c r="BD54" s="321"/>
      <c r="BE54" s="321"/>
      <c r="BF54" s="321"/>
      <c r="BG54" s="321"/>
      <c r="BH54" s="321"/>
      <c r="BI54" s="321"/>
      <c r="BJ54" s="321"/>
      <c r="BK54" s="321"/>
      <c r="BL54" s="321"/>
      <c r="BM54" s="321"/>
      <c r="BN54" s="321"/>
      <c r="BO54" s="321"/>
      <c r="BP54" s="321"/>
      <c r="BQ54" s="321"/>
      <c r="BR54" s="321"/>
      <c r="BS54" s="321"/>
      <c r="BT54" s="321"/>
    </row>
    <row r="55" spans="1:72" ht="12.75" customHeight="1" x14ac:dyDescent="0.25">
      <c r="A55" s="249"/>
      <c r="B55" s="249"/>
      <c r="C55" s="249"/>
      <c r="D55" s="249"/>
      <c r="E55" s="249"/>
      <c r="F55" s="249"/>
      <c r="G55" s="249"/>
      <c r="H55" s="249"/>
      <c r="I55" s="249"/>
      <c r="J55" s="249"/>
      <c r="K55" s="249"/>
      <c r="L55" s="249"/>
      <c r="M55" s="321"/>
      <c r="N55" s="321"/>
      <c r="O55" s="321"/>
      <c r="P55" s="321"/>
      <c r="Q55" s="321"/>
      <c r="R55" s="321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  <c r="AQ55" s="321"/>
      <c r="AR55" s="321"/>
      <c r="AS55" s="321"/>
      <c r="AT55" s="321"/>
      <c r="AU55" s="321"/>
      <c r="AV55" s="321"/>
      <c r="AW55" s="321"/>
      <c r="AX55" s="321"/>
      <c r="AY55" s="321"/>
      <c r="AZ55" s="321"/>
      <c r="BA55" s="321"/>
      <c r="BB55" s="321"/>
      <c r="BC55" s="321"/>
      <c r="BD55" s="321"/>
      <c r="BE55" s="321"/>
      <c r="BF55" s="321"/>
      <c r="BG55" s="321"/>
      <c r="BH55" s="321"/>
      <c r="BI55" s="321"/>
      <c r="BJ55" s="321"/>
      <c r="BK55" s="321"/>
      <c r="BL55" s="321"/>
      <c r="BM55" s="321"/>
      <c r="BN55" s="321"/>
      <c r="BO55" s="321"/>
      <c r="BP55" s="321"/>
      <c r="BQ55" s="321"/>
      <c r="BR55" s="321"/>
      <c r="BS55" s="321"/>
      <c r="BT55" s="321"/>
    </row>
    <row r="56" spans="1:72" ht="12.75" customHeight="1" x14ac:dyDescent="0.25">
      <c r="A56" s="249"/>
      <c r="B56" s="249"/>
      <c r="C56" s="249"/>
      <c r="D56" s="249"/>
      <c r="E56" s="249"/>
      <c r="F56" s="249"/>
      <c r="G56" s="249"/>
      <c r="H56" s="249"/>
      <c r="I56" s="249"/>
      <c r="J56" s="249"/>
      <c r="K56" s="249"/>
      <c r="L56" s="249"/>
      <c r="M56" s="321"/>
      <c r="N56" s="321"/>
      <c r="O56" s="321"/>
      <c r="P56" s="321"/>
      <c r="Q56" s="321"/>
      <c r="R56" s="321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  <c r="AQ56" s="321"/>
      <c r="AR56" s="321"/>
      <c r="AS56" s="321"/>
      <c r="AT56" s="321"/>
      <c r="AU56" s="321"/>
      <c r="AV56" s="321"/>
      <c r="AW56" s="321"/>
      <c r="AX56" s="321"/>
      <c r="AY56" s="321"/>
      <c r="AZ56" s="321"/>
      <c r="BA56" s="321"/>
      <c r="BB56" s="321"/>
      <c r="BC56" s="321"/>
      <c r="BD56" s="321"/>
      <c r="BE56" s="321"/>
      <c r="BF56" s="321"/>
      <c r="BG56" s="321"/>
      <c r="BH56" s="321"/>
      <c r="BI56" s="321"/>
      <c r="BJ56" s="321"/>
      <c r="BK56" s="321"/>
      <c r="BL56" s="321"/>
      <c r="BM56" s="321"/>
      <c r="BN56" s="321"/>
      <c r="BO56" s="321"/>
      <c r="BP56" s="321"/>
      <c r="BQ56" s="321"/>
      <c r="BR56" s="321"/>
      <c r="BS56" s="321"/>
      <c r="BT56" s="321"/>
    </row>
    <row r="57" spans="1:72" ht="12.75" customHeight="1" x14ac:dyDescent="0.25">
      <c r="A57" s="249"/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321"/>
      <c r="N57" s="321"/>
      <c r="O57" s="321"/>
      <c r="P57" s="321"/>
      <c r="Q57" s="321"/>
      <c r="R57" s="321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  <c r="AQ57" s="321"/>
      <c r="AR57" s="321"/>
      <c r="AS57" s="321"/>
      <c r="AT57" s="321"/>
      <c r="AU57" s="321"/>
      <c r="AV57" s="321"/>
      <c r="AW57" s="321"/>
      <c r="AX57" s="321"/>
      <c r="AY57" s="321"/>
      <c r="AZ57" s="321"/>
      <c r="BA57" s="321"/>
      <c r="BB57" s="321"/>
      <c r="BC57" s="321"/>
      <c r="BD57" s="321"/>
      <c r="BE57" s="321"/>
      <c r="BF57" s="321"/>
      <c r="BG57" s="321"/>
      <c r="BH57" s="321"/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</row>
    <row r="58" spans="1:72" ht="12.75" customHeight="1" x14ac:dyDescent="0.25">
      <c r="A58" s="249"/>
      <c r="B58" s="249"/>
      <c r="C58" s="249"/>
      <c r="D58" s="249"/>
      <c r="E58" s="249"/>
      <c r="F58" s="249"/>
      <c r="G58" s="249"/>
      <c r="H58" s="249"/>
      <c r="I58" s="249"/>
      <c r="J58" s="249"/>
      <c r="K58" s="249"/>
      <c r="L58" s="249"/>
      <c r="M58" s="321"/>
      <c r="N58" s="321"/>
      <c r="O58" s="321"/>
      <c r="P58" s="321"/>
      <c r="Q58" s="321"/>
      <c r="R58" s="321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  <c r="AR58" s="321"/>
      <c r="AS58" s="321"/>
      <c r="AT58" s="321"/>
      <c r="AU58" s="321"/>
      <c r="AV58" s="321"/>
      <c r="AW58" s="321"/>
      <c r="AX58" s="321"/>
      <c r="AY58" s="321"/>
      <c r="AZ58" s="321"/>
      <c r="BA58" s="321"/>
      <c r="BB58" s="321"/>
      <c r="BC58" s="321"/>
      <c r="BD58" s="321"/>
      <c r="BE58" s="321"/>
      <c r="BF58" s="321"/>
      <c r="BG58" s="321"/>
      <c r="BH58" s="321"/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</row>
    <row r="59" spans="1:72" ht="12.75" customHeight="1" x14ac:dyDescent="0.25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1"/>
      <c r="AV59" s="321"/>
      <c r="AW59" s="321"/>
      <c r="AX59" s="321"/>
      <c r="AY59" s="321"/>
      <c r="AZ59" s="321"/>
      <c r="BA59" s="321"/>
      <c r="BB59" s="321"/>
      <c r="BC59" s="321"/>
      <c r="BD59" s="321"/>
      <c r="BE59" s="321"/>
      <c r="BF59" s="321"/>
      <c r="BG59" s="321"/>
      <c r="BH59" s="321"/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</row>
    <row r="60" spans="1:72" ht="12.75" customHeight="1" x14ac:dyDescent="0.25">
      <c r="A60" s="249"/>
      <c r="B60" s="249"/>
      <c r="C60" s="249"/>
      <c r="D60" s="249"/>
      <c r="E60" s="249"/>
      <c r="F60" s="249"/>
      <c r="G60" s="249"/>
      <c r="H60" s="249"/>
      <c r="I60" s="249"/>
      <c r="J60" s="249"/>
      <c r="K60" s="249"/>
      <c r="L60" s="249"/>
      <c r="M60" s="321"/>
      <c r="N60" s="321"/>
      <c r="O60" s="321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  <c r="AR60" s="321"/>
      <c r="AS60" s="321"/>
      <c r="AT60" s="321"/>
      <c r="AU60" s="321"/>
      <c r="AV60" s="321"/>
      <c r="AW60" s="321"/>
      <c r="AX60" s="321"/>
      <c r="AY60" s="321"/>
      <c r="AZ60" s="321"/>
      <c r="BA60" s="321"/>
      <c r="BB60" s="321"/>
      <c r="BC60" s="321"/>
      <c r="BD60" s="321"/>
      <c r="BE60" s="321"/>
      <c r="BF60" s="321"/>
      <c r="BG60" s="321"/>
      <c r="BH60" s="321"/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</row>
    <row r="61" spans="1:72" ht="12.75" customHeight="1" x14ac:dyDescent="0.25">
      <c r="A61" s="249"/>
      <c r="B61" s="249"/>
      <c r="C61" s="249"/>
      <c r="D61" s="249"/>
      <c r="E61" s="249"/>
      <c r="F61" s="249"/>
      <c r="G61" s="249"/>
      <c r="H61" s="249"/>
      <c r="I61" s="249"/>
      <c r="J61" s="249"/>
      <c r="K61" s="249"/>
      <c r="L61" s="249"/>
      <c r="M61" s="321"/>
      <c r="N61" s="321"/>
      <c r="O61" s="321"/>
      <c r="P61" s="321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  <c r="AR61" s="321"/>
      <c r="AS61" s="321"/>
      <c r="AT61" s="321"/>
      <c r="AU61" s="321"/>
      <c r="AV61" s="321"/>
      <c r="AW61" s="321"/>
      <c r="AX61" s="321"/>
      <c r="AY61" s="321"/>
      <c r="AZ61" s="321"/>
      <c r="BA61" s="321"/>
      <c r="BB61" s="321"/>
      <c r="BC61" s="321"/>
      <c r="BD61" s="321"/>
      <c r="BE61" s="321"/>
      <c r="BF61" s="321"/>
      <c r="BG61" s="321"/>
      <c r="BH61" s="321"/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</row>
    <row r="62" spans="1:72" ht="12.75" customHeight="1" x14ac:dyDescent="0.25">
      <c r="A62" s="249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321"/>
      <c r="N62" s="321"/>
      <c r="O62" s="321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  <c r="AR62" s="321"/>
      <c r="AS62" s="321"/>
      <c r="AT62" s="321"/>
      <c r="AU62" s="321"/>
      <c r="AV62" s="321"/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1"/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</row>
    <row r="63" spans="1:72" ht="12.75" customHeight="1" x14ac:dyDescent="0.25">
      <c r="A63" s="249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321"/>
      <c r="N63" s="321"/>
      <c r="O63" s="321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  <c r="AR63" s="321"/>
      <c r="AS63" s="321"/>
      <c r="AT63" s="321"/>
      <c r="AU63" s="321"/>
      <c r="AV63" s="321"/>
      <c r="AW63" s="321"/>
      <c r="AX63" s="321"/>
      <c r="AY63" s="321"/>
      <c r="AZ63" s="321"/>
      <c r="BA63" s="321"/>
      <c r="BB63" s="321"/>
      <c r="BC63" s="321"/>
      <c r="BD63" s="321"/>
      <c r="BE63" s="321"/>
      <c r="BF63" s="321"/>
      <c r="BG63" s="321"/>
      <c r="BH63" s="321"/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</row>
    <row r="64" spans="1:72" ht="12.75" customHeight="1" x14ac:dyDescent="0.25">
      <c r="A64" s="249"/>
      <c r="B64" s="249"/>
      <c r="C64" s="249"/>
      <c r="D64" s="249"/>
      <c r="E64" s="249"/>
      <c r="F64" s="249"/>
      <c r="G64" s="249"/>
      <c r="H64" s="249"/>
      <c r="I64" s="249"/>
      <c r="J64" s="249"/>
      <c r="K64" s="249"/>
      <c r="L64" s="249"/>
      <c r="M64" s="321"/>
      <c r="N64" s="321"/>
      <c r="O64" s="321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  <c r="AR64" s="321"/>
      <c r="AS64" s="321"/>
      <c r="AT64" s="321"/>
      <c r="AU64" s="321"/>
      <c r="AV64" s="321"/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1"/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</row>
    <row r="65" spans="1:72" ht="12.75" customHeight="1" x14ac:dyDescent="0.25">
      <c r="A65" s="249"/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  <c r="AQ65" s="321"/>
      <c r="AR65" s="321"/>
      <c r="AS65" s="321"/>
      <c r="AT65" s="321"/>
      <c r="AU65" s="321"/>
      <c r="AV65" s="321"/>
      <c r="AW65" s="321"/>
      <c r="AX65" s="321"/>
      <c r="AY65" s="321"/>
      <c r="AZ65" s="321"/>
      <c r="BA65" s="321"/>
      <c r="BB65" s="321"/>
      <c r="BC65" s="321"/>
      <c r="BD65" s="321"/>
      <c r="BE65" s="321"/>
      <c r="BF65" s="321"/>
      <c r="BG65" s="321"/>
      <c r="BH65" s="321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</row>
    <row r="66" spans="1:72" ht="12.75" customHeight="1" x14ac:dyDescent="0.25">
      <c r="A66" s="249"/>
      <c r="B66" s="249"/>
      <c r="C66" s="249"/>
      <c r="D66" s="249"/>
      <c r="E66" s="249"/>
      <c r="F66" s="249"/>
      <c r="G66" s="249"/>
      <c r="H66" s="249"/>
      <c r="I66" s="249"/>
      <c r="J66" s="249"/>
      <c r="K66" s="249"/>
      <c r="L66" s="249"/>
      <c r="M66" s="321"/>
      <c r="N66" s="321"/>
      <c r="O66" s="321"/>
      <c r="P66" s="321"/>
      <c r="Q66" s="321"/>
      <c r="R66" s="321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  <c r="AR66" s="321"/>
      <c r="AS66" s="321"/>
      <c r="AT66" s="321"/>
      <c r="AU66" s="321"/>
      <c r="AV66" s="321"/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1"/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</row>
    <row r="67" spans="1:72" ht="12.75" customHeight="1" x14ac:dyDescent="0.25">
      <c r="A67" s="249"/>
      <c r="B67" s="249"/>
      <c r="C67" s="249"/>
      <c r="D67" s="249"/>
      <c r="E67" s="249"/>
      <c r="F67" s="249"/>
      <c r="G67" s="249"/>
      <c r="H67" s="249"/>
      <c r="I67" s="249"/>
      <c r="J67" s="249"/>
      <c r="K67" s="249"/>
      <c r="L67" s="249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  <c r="AR67" s="321"/>
      <c r="AS67" s="321"/>
      <c r="AT67" s="321"/>
      <c r="AU67" s="321"/>
      <c r="AV67" s="321"/>
      <c r="AW67" s="321"/>
      <c r="AX67" s="321"/>
      <c r="AY67" s="321"/>
      <c r="AZ67" s="321"/>
      <c r="BA67" s="321"/>
      <c r="BB67" s="321"/>
      <c r="BC67" s="321"/>
      <c r="BD67" s="321"/>
      <c r="BE67" s="321"/>
      <c r="BF67" s="321"/>
      <c r="BG67" s="321"/>
      <c r="BH67" s="321"/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</row>
    <row r="68" spans="1:72" ht="12.75" customHeight="1" x14ac:dyDescent="0.25">
      <c r="A68" s="249"/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  <c r="AR68" s="321"/>
      <c r="AS68" s="321"/>
      <c r="AT68" s="321"/>
      <c r="AU68" s="321"/>
      <c r="AV68" s="321"/>
      <c r="AW68" s="321"/>
      <c r="AX68" s="321"/>
      <c r="AY68" s="321"/>
      <c r="AZ68" s="321"/>
      <c r="BA68" s="321"/>
      <c r="BB68" s="321"/>
      <c r="BC68" s="321"/>
      <c r="BD68" s="321"/>
      <c r="BE68" s="321"/>
      <c r="BF68" s="321"/>
      <c r="BG68" s="321"/>
      <c r="BH68" s="321"/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</row>
    <row r="69" spans="1:72" ht="12.75" customHeight="1" x14ac:dyDescent="0.25">
      <c r="A69" s="249"/>
      <c r="B69" s="249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  <c r="AR69" s="321"/>
      <c r="AS69" s="321"/>
      <c r="AT69" s="321"/>
      <c r="AU69" s="321"/>
      <c r="AV69" s="321"/>
      <c r="AW69" s="321"/>
      <c r="AX69" s="321"/>
      <c r="AY69" s="321"/>
      <c r="AZ69" s="321"/>
      <c r="BA69" s="321"/>
      <c r="BB69" s="321"/>
      <c r="BC69" s="321"/>
      <c r="BD69" s="321"/>
      <c r="BE69" s="321"/>
      <c r="BF69" s="321"/>
      <c r="BG69" s="321"/>
      <c r="BH69" s="321"/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</row>
    <row r="70" spans="1:72" ht="12.75" customHeight="1" x14ac:dyDescent="0.25">
      <c r="A70" s="249"/>
      <c r="B70" s="249"/>
      <c r="C70" s="249"/>
      <c r="D70" s="249"/>
      <c r="E70" s="249"/>
      <c r="F70" s="249"/>
      <c r="G70" s="249"/>
      <c r="H70" s="249"/>
      <c r="I70" s="249"/>
      <c r="J70" s="249"/>
      <c r="K70" s="249"/>
      <c r="L70" s="249"/>
      <c r="M70" s="321"/>
      <c r="N70" s="321"/>
      <c r="O70" s="321"/>
      <c r="P70" s="321"/>
      <c r="Q70" s="321"/>
      <c r="R70" s="321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  <c r="AR70" s="321"/>
      <c r="AS70" s="321"/>
      <c r="AT70" s="321"/>
      <c r="AU70" s="321"/>
      <c r="AV70" s="321"/>
      <c r="AW70" s="321"/>
      <c r="AX70" s="321"/>
      <c r="AY70" s="321"/>
      <c r="AZ70" s="321"/>
      <c r="BA70" s="321"/>
      <c r="BB70" s="321"/>
      <c r="BC70" s="321"/>
      <c r="BD70" s="321"/>
      <c r="BE70" s="321"/>
      <c r="BF70" s="321"/>
      <c r="BG70" s="321"/>
      <c r="BH70" s="321"/>
      <c r="BI70" s="321"/>
      <c r="BJ70" s="321"/>
      <c r="BK70" s="321"/>
      <c r="BL70" s="321"/>
      <c r="BM70" s="321"/>
      <c r="BN70" s="321"/>
      <c r="BO70" s="321"/>
      <c r="BP70" s="321"/>
      <c r="BQ70" s="321"/>
      <c r="BR70" s="321"/>
      <c r="BS70" s="321"/>
      <c r="BT70" s="321"/>
    </row>
    <row r="71" spans="1:72" ht="12.75" customHeight="1" x14ac:dyDescent="0.25">
      <c r="A71" s="249"/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  <c r="AR71" s="321"/>
      <c r="AS71" s="321"/>
      <c r="AT71" s="321"/>
      <c r="AU71" s="321"/>
      <c r="AV71" s="321"/>
      <c r="AW71" s="321"/>
      <c r="AX71" s="321"/>
      <c r="AY71" s="321"/>
      <c r="AZ71" s="321"/>
      <c r="BA71" s="321"/>
      <c r="BB71" s="321"/>
      <c r="BC71" s="321"/>
      <c r="BD71" s="321"/>
      <c r="BE71" s="321"/>
      <c r="BF71" s="321"/>
      <c r="BG71" s="321"/>
      <c r="BH71" s="321"/>
      <c r="BI71" s="321"/>
      <c r="BJ71" s="321"/>
      <c r="BK71" s="321"/>
      <c r="BL71" s="321"/>
      <c r="BM71" s="321"/>
      <c r="BN71" s="321"/>
      <c r="BO71" s="321"/>
      <c r="BP71" s="321"/>
      <c r="BQ71" s="321"/>
      <c r="BR71" s="321"/>
      <c r="BS71" s="321"/>
      <c r="BT71" s="321"/>
    </row>
    <row r="72" spans="1:72" ht="12.75" customHeight="1" x14ac:dyDescent="0.25">
      <c r="A72" s="249"/>
      <c r="B72" s="249"/>
      <c r="C72" s="249"/>
      <c r="D72" s="249"/>
      <c r="E72" s="249"/>
      <c r="F72" s="249"/>
      <c r="G72" s="249"/>
      <c r="H72" s="249"/>
      <c r="I72" s="249"/>
      <c r="J72" s="249"/>
      <c r="K72" s="249"/>
      <c r="L72" s="249"/>
      <c r="M72" s="321"/>
      <c r="N72" s="321"/>
      <c r="O72" s="321"/>
      <c r="P72" s="321"/>
      <c r="Q72" s="321"/>
      <c r="R72" s="321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1"/>
      <c r="AV72" s="321"/>
      <c r="AW72" s="321"/>
      <c r="AX72" s="321"/>
      <c r="AY72" s="321"/>
      <c r="AZ72" s="321"/>
      <c r="BA72" s="321"/>
      <c r="BB72" s="321"/>
      <c r="BC72" s="321"/>
      <c r="BD72" s="321"/>
      <c r="BE72" s="321"/>
      <c r="BF72" s="321"/>
      <c r="BG72" s="321"/>
      <c r="BH72" s="321"/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</row>
    <row r="73" spans="1:72" ht="12.75" customHeight="1" x14ac:dyDescent="0.25">
      <c r="A73" s="249"/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49"/>
      <c r="M73" s="321"/>
      <c r="N73" s="321"/>
      <c r="O73" s="321"/>
      <c r="P73" s="321"/>
      <c r="Q73" s="321"/>
      <c r="R73" s="321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R73" s="321"/>
      <c r="AS73" s="321"/>
      <c r="AT73" s="321"/>
      <c r="AU73" s="321"/>
      <c r="AV73" s="321"/>
      <c r="AW73" s="321"/>
      <c r="AX73" s="321"/>
      <c r="AY73" s="321"/>
      <c r="AZ73" s="321"/>
      <c r="BA73" s="321"/>
      <c r="BB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Q73" s="321"/>
      <c r="BR73" s="321"/>
      <c r="BS73" s="321"/>
      <c r="BT73" s="321"/>
    </row>
    <row r="74" spans="1:72" ht="12.75" customHeight="1" x14ac:dyDescent="0.25">
      <c r="A74" s="314"/>
      <c r="B74" s="314"/>
      <c r="C74" s="314"/>
      <c r="D74" s="314"/>
      <c r="E74" s="314"/>
      <c r="F74" s="314"/>
      <c r="G74" s="314"/>
      <c r="H74" s="314"/>
      <c r="I74" s="314"/>
      <c r="J74" s="314"/>
      <c r="K74" s="314"/>
      <c r="L74" s="314"/>
      <c r="M74" s="321"/>
      <c r="N74" s="321"/>
      <c r="O74" s="321"/>
      <c r="P74" s="321"/>
      <c r="Q74" s="321"/>
      <c r="R74" s="321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  <c r="AR74" s="321"/>
      <c r="AS74" s="321"/>
      <c r="AT74" s="321"/>
      <c r="AU74" s="321"/>
      <c r="AV74" s="321"/>
      <c r="AW74" s="321"/>
      <c r="AX74" s="321"/>
      <c r="AY74" s="321"/>
      <c r="AZ74" s="321"/>
      <c r="BA74" s="321"/>
      <c r="BB74" s="321"/>
      <c r="BC74" s="321"/>
      <c r="BD74" s="321"/>
      <c r="BE74" s="321"/>
      <c r="BF74" s="321"/>
      <c r="BG74" s="321"/>
      <c r="BH74" s="321"/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</row>
    <row r="75" spans="1:72" ht="12.75" customHeight="1" x14ac:dyDescent="0.25">
      <c r="A75" s="314"/>
      <c r="B75" s="314"/>
      <c r="C75" s="314"/>
      <c r="D75" s="314"/>
      <c r="E75" s="314"/>
      <c r="F75" s="314"/>
      <c r="G75" s="314"/>
      <c r="H75" s="314"/>
      <c r="I75" s="314"/>
      <c r="J75" s="314"/>
      <c r="K75" s="314"/>
      <c r="L75" s="314"/>
      <c r="M75" s="321"/>
      <c r="N75" s="321"/>
      <c r="O75" s="321"/>
      <c r="P75" s="321"/>
      <c r="Q75" s="321"/>
      <c r="R75" s="321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  <c r="AQ75" s="321"/>
      <c r="AR75" s="321"/>
      <c r="AS75" s="321"/>
      <c r="AT75" s="321"/>
      <c r="AU75" s="321"/>
      <c r="AV75" s="321"/>
      <c r="AW75" s="321"/>
      <c r="AX75" s="321"/>
      <c r="AY75" s="321"/>
      <c r="AZ75" s="321"/>
      <c r="BA75" s="321"/>
      <c r="BB75" s="321"/>
      <c r="BC75" s="321"/>
      <c r="BD75" s="321"/>
      <c r="BE75" s="321"/>
      <c r="BF75" s="321"/>
      <c r="BG75" s="321"/>
      <c r="BH75" s="321"/>
      <c r="BI75" s="321"/>
      <c r="BJ75" s="321"/>
      <c r="BK75" s="321"/>
      <c r="BL75" s="321"/>
      <c r="BM75" s="321"/>
      <c r="BN75" s="321"/>
      <c r="BO75" s="321"/>
      <c r="BP75" s="321"/>
      <c r="BQ75" s="321"/>
      <c r="BR75" s="321"/>
      <c r="BS75" s="321"/>
      <c r="BT75" s="321"/>
    </row>
    <row r="76" spans="1:72" ht="12.75" customHeight="1" x14ac:dyDescent="0.25">
      <c r="A76" s="314"/>
      <c r="B76" s="314"/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21"/>
      <c r="N76" s="321"/>
      <c r="O76" s="321"/>
      <c r="P76" s="321"/>
      <c r="Q76" s="321"/>
      <c r="R76" s="321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  <c r="AR76" s="321"/>
      <c r="AS76" s="321"/>
      <c r="AT76" s="321"/>
      <c r="AU76" s="321"/>
      <c r="AV76" s="321"/>
      <c r="AW76" s="321"/>
      <c r="AX76" s="321"/>
      <c r="AY76" s="321"/>
      <c r="AZ76" s="321"/>
      <c r="BA76" s="321"/>
      <c r="BB76" s="321"/>
      <c r="BC76" s="321"/>
      <c r="BD76" s="321"/>
      <c r="BE76" s="321"/>
      <c r="BF76" s="321"/>
      <c r="BG76" s="321"/>
      <c r="BH76" s="321"/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</row>
    <row r="77" spans="1:72" ht="12.75" customHeight="1" x14ac:dyDescent="0.25">
      <c r="A77" s="314"/>
      <c r="B77" s="314"/>
      <c r="C77" s="314"/>
      <c r="D77" s="314"/>
      <c r="E77" s="314"/>
      <c r="F77" s="314"/>
      <c r="G77" s="314"/>
      <c r="H77" s="314"/>
      <c r="I77" s="314"/>
      <c r="J77" s="314"/>
      <c r="K77" s="314"/>
      <c r="L77" s="314"/>
      <c r="M77" s="321"/>
      <c r="N77" s="321"/>
      <c r="O77" s="321"/>
      <c r="P77" s="321"/>
      <c r="Q77" s="321"/>
      <c r="R77" s="321"/>
      <c r="S77" s="321"/>
      <c r="T77" s="321"/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  <c r="AR77" s="321"/>
      <c r="AS77" s="321"/>
      <c r="AT77" s="321"/>
      <c r="AU77" s="321"/>
      <c r="AV77" s="321"/>
      <c r="AW77" s="321"/>
      <c r="AX77" s="321"/>
      <c r="AY77" s="321"/>
      <c r="AZ77" s="321"/>
      <c r="BA77" s="321"/>
      <c r="BB77" s="321"/>
      <c r="BC77" s="321"/>
      <c r="BD77" s="321"/>
      <c r="BE77" s="321"/>
      <c r="BF77" s="321"/>
      <c r="BG77" s="321"/>
      <c r="BH77" s="321"/>
      <c r="BI77" s="321"/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</row>
    <row r="78" spans="1:72" ht="12.75" customHeight="1" x14ac:dyDescent="0.25">
      <c r="A78" s="314"/>
      <c r="B78" s="314"/>
      <c r="C78" s="314"/>
      <c r="D78" s="314"/>
      <c r="E78" s="314"/>
      <c r="F78" s="314"/>
      <c r="G78" s="314"/>
      <c r="H78" s="314"/>
      <c r="I78" s="314"/>
      <c r="J78" s="314"/>
      <c r="K78" s="314"/>
      <c r="L78" s="314"/>
      <c r="M78" s="321"/>
      <c r="N78" s="321"/>
      <c r="O78" s="321"/>
      <c r="P78" s="321"/>
      <c r="Q78" s="321"/>
      <c r="R78" s="321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  <c r="AR78" s="321"/>
      <c r="AS78" s="321"/>
      <c r="AT78" s="321"/>
      <c r="AU78" s="321"/>
      <c r="AV78" s="321"/>
      <c r="AW78" s="321"/>
      <c r="AX78" s="321"/>
      <c r="AY78" s="321"/>
      <c r="AZ78" s="321"/>
      <c r="BA78" s="321"/>
      <c r="BB78" s="321"/>
      <c r="BC78" s="321"/>
      <c r="BD78" s="321"/>
      <c r="BE78" s="321"/>
      <c r="BF78" s="321"/>
      <c r="BG78" s="321"/>
      <c r="BH78" s="321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</row>
    <row r="79" spans="1:72" ht="12.75" customHeight="1" x14ac:dyDescent="0.25">
      <c r="A79" s="314"/>
      <c r="B79" s="314"/>
      <c r="C79" s="314"/>
      <c r="D79" s="314"/>
      <c r="E79" s="314"/>
      <c r="F79" s="314"/>
      <c r="G79" s="314"/>
      <c r="H79" s="314"/>
      <c r="I79" s="314"/>
      <c r="J79" s="314"/>
      <c r="K79" s="314"/>
      <c r="L79" s="314"/>
      <c r="M79" s="321"/>
      <c r="N79" s="321"/>
      <c r="O79" s="321"/>
      <c r="P79" s="321"/>
      <c r="Q79" s="321"/>
      <c r="R79" s="321"/>
      <c r="S79" s="321"/>
      <c r="T79" s="321"/>
      <c r="U79" s="321"/>
      <c r="V79" s="321"/>
      <c r="W79" s="321"/>
      <c r="X79" s="321"/>
      <c r="Y79" s="321"/>
      <c r="Z79" s="321"/>
      <c r="AA79" s="321"/>
      <c r="AB79" s="321"/>
      <c r="AC79" s="321"/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  <c r="AR79" s="321"/>
      <c r="AS79" s="321"/>
      <c r="AT79" s="321"/>
      <c r="AU79" s="321"/>
      <c r="AV79" s="321"/>
      <c r="AW79" s="321"/>
      <c r="AX79" s="321"/>
      <c r="AY79" s="321"/>
      <c r="AZ79" s="321"/>
      <c r="BA79" s="321"/>
      <c r="BB79" s="321"/>
      <c r="BC79" s="321"/>
      <c r="BD79" s="321"/>
      <c r="BE79" s="321"/>
      <c r="BF79" s="321"/>
      <c r="BG79" s="321"/>
      <c r="BH79" s="321"/>
      <c r="BI79" s="321"/>
      <c r="BJ79" s="321"/>
      <c r="BK79" s="321"/>
      <c r="BL79" s="321"/>
      <c r="BM79" s="321"/>
      <c r="BN79" s="321"/>
      <c r="BO79" s="321"/>
      <c r="BP79" s="321"/>
      <c r="BQ79" s="321"/>
      <c r="BR79" s="321"/>
      <c r="BS79" s="321"/>
      <c r="BT79" s="321"/>
    </row>
    <row r="80" spans="1:72" ht="12.75" customHeight="1" x14ac:dyDescent="0.25">
      <c r="A80" s="314"/>
      <c r="B80" s="314"/>
      <c r="C80" s="314"/>
      <c r="D80" s="314"/>
      <c r="E80" s="314"/>
      <c r="F80" s="314"/>
      <c r="G80" s="314"/>
      <c r="H80" s="314"/>
      <c r="I80" s="314"/>
      <c r="J80" s="314"/>
      <c r="K80" s="314"/>
      <c r="L80" s="314"/>
      <c r="M80" s="321"/>
      <c r="N80" s="321"/>
      <c r="O80" s="321"/>
      <c r="P80" s="321"/>
      <c r="Q80" s="321"/>
      <c r="R80" s="321"/>
      <c r="S80" s="321"/>
      <c r="T80" s="321"/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  <c r="AR80" s="321"/>
      <c r="AS80" s="321"/>
      <c r="AT80" s="321"/>
      <c r="AU80" s="321"/>
      <c r="AV80" s="321"/>
      <c r="AW80" s="321"/>
      <c r="AX80" s="321"/>
      <c r="AY80" s="321"/>
      <c r="AZ80" s="321"/>
      <c r="BA80" s="321"/>
      <c r="BB80" s="321"/>
      <c r="BC80" s="321"/>
      <c r="BD80" s="321"/>
      <c r="BE80" s="321"/>
      <c r="BF80" s="321"/>
      <c r="BG80" s="321"/>
      <c r="BH80" s="321"/>
      <c r="BI80" s="321"/>
      <c r="BJ80" s="321"/>
      <c r="BK80" s="321"/>
      <c r="BL80" s="321"/>
      <c r="BM80" s="321"/>
      <c r="BN80" s="321"/>
      <c r="BO80" s="321"/>
      <c r="BP80" s="321"/>
      <c r="BQ80" s="321"/>
      <c r="BR80" s="321"/>
      <c r="BS80" s="321"/>
      <c r="BT80" s="321"/>
    </row>
    <row r="81" spans="1:72" ht="12.75" customHeight="1" x14ac:dyDescent="0.25">
      <c r="A81" s="314"/>
      <c r="B81" s="314"/>
      <c r="C81" s="314"/>
      <c r="D81" s="314"/>
      <c r="E81" s="314"/>
      <c r="F81" s="314"/>
      <c r="G81" s="314"/>
      <c r="H81" s="314"/>
      <c r="I81" s="314"/>
      <c r="J81" s="314"/>
      <c r="K81" s="314"/>
      <c r="L81" s="314"/>
      <c r="M81" s="321"/>
      <c r="N81" s="321"/>
      <c r="O81" s="321"/>
      <c r="P81" s="321"/>
      <c r="Q81" s="321"/>
      <c r="R81" s="321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  <c r="AQ81" s="321"/>
      <c r="AR81" s="321"/>
      <c r="AS81" s="321"/>
      <c r="AT81" s="321"/>
      <c r="AU81" s="321"/>
      <c r="AV81" s="321"/>
      <c r="AW81" s="321"/>
      <c r="AX81" s="321"/>
      <c r="AY81" s="321"/>
      <c r="AZ81" s="321"/>
      <c r="BA81" s="321"/>
      <c r="BB81" s="321"/>
      <c r="BC81" s="321"/>
      <c r="BD81" s="321"/>
      <c r="BE81" s="321"/>
      <c r="BF81" s="321"/>
      <c r="BG81" s="321"/>
      <c r="BH81" s="321"/>
      <c r="BI81" s="321"/>
      <c r="BJ81" s="321"/>
      <c r="BK81" s="321"/>
      <c r="BL81" s="321"/>
      <c r="BM81" s="321"/>
      <c r="BN81" s="321"/>
      <c r="BO81" s="321"/>
      <c r="BP81" s="321"/>
      <c r="BQ81" s="321"/>
      <c r="BR81" s="321"/>
      <c r="BS81" s="321"/>
      <c r="BT81" s="321"/>
    </row>
    <row r="82" spans="1:72" ht="12.75" customHeight="1" x14ac:dyDescent="0.25">
      <c r="A82" s="314"/>
      <c r="B82" s="314"/>
      <c r="C82" s="314"/>
      <c r="D82" s="314"/>
      <c r="E82" s="314"/>
      <c r="F82" s="314"/>
      <c r="G82" s="314"/>
      <c r="H82" s="314"/>
      <c r="I82" s="314"/>
      <c r="J82" s="314"/>
      <c r="K82" s="314"/>
      <c r="L82" s="314"/>
      <c r="M82" s="321"/>
      <c r="N82" s="321"/>
      <c r="O82" s="321"/>
      <c r="P82" s="321"/>
      <c r="Q82" s="321"/>
      <c r="R82" s="321"/>
      <c r="S82" s="321"/>
      <c r="T82" s="321"/>
      <c r="U82" s="321"/>
      <c r="V82" s="321"/>
      <c r="W82" s="321"/>
      <c r="X82" s="321"/>
      <c r="Y82" s="321"/>
      <c r="Z82" s="321"/>
      <c r="AA82" s="321"/>
      <c r="AB82" s="321"/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  <c r="AR82" s="321"/>
      <c r="AS82" s="321"/>
      <c r="AT82" s="321"/>
      <c r="AU82" s="321"/>
      <c r="AV82" s="321"/>
      <c r="AW82" s="321"/>
      <c r="AX82" s="321"/>
      <c r="AY82" s="321"/>
      <c r="AZ82" s="321"/>
      <c r="BA82" s="321"/>
      <c r="BB82" s="321"/>
      <c r="BC82" s="321"/>
      <c r="BD82" s="321"/>
      <c r="BE82" s="321"/>
      <c r="BF82" s="321"/>
      <c r="BG82" s="321"/>
      <c r="BH82" s="321"/>
      <c r="BI82" s="321"/>
      <c r="BJ82" s="321"/>
      <c r="BK82" s="321"/>
      <c r="BL82" s="321"/>
      <c r="BM82" s="321"/>
      <c r="BN82" s="321"/>
      <c r="BO82" s="321"/>
      <c r="BP82" s="321"/>
      <c r="BQ82" s="321"/>
      <c r="BR82" s="321"/>
      <c r="BS82" s="321"/>
      <c r="BT82" s="321"/>
    </row>
    <row r="83" spans="1:72" ht="12.75" customHeight="1" x14ac:dyDescent="0.25">
      <c r="A83" s="314"/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1"/>
      <c r="BG83" s="321"/>
      <c r="BH83" s="321"/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</row>
    <row r="84" spans="1:72" ht="12.75" customHeight="1" x14ac:dyDescent="0.25">
      <c r="A84" s="314"/>
      <c r="B84" s="314"/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21"/>
      <c r="N84" s="321"/>
      <c r="O84" s="321"/>
      <c r="P84" s="321"/>
      <c r="Q84" s="321"/>
      <c r="R84" s="321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  <c r="AR84" s="321"/>
      <c r="AS84" s="321"/>
      <c r="AT84" s="321"/>
      <c r="AU84" s="321"/>
      <c r="AV84" s="321"/>
      <c r="AW84" s="321"/>
      <c r="AX84" s="321"/>
      <c r="AY84" s="321"/>
      <c r="AZ84" s="321"/>
      <c r="BA84" s="321"/>
      <c r="BB84" s="321"/>
      <c r="BC84" s="321"/>
      <c r="BD84" s="321"/>
      <c r="BE84" s="321"/>
      <c r="BF84" s="321"/>
      <c r="BG84" s="321"/>
      <c r="BH84" s="321"/>
      <c r="BI84" s="321"/>
      <c r="BJ84" s="321"/>
      <c r="BK84" s="321"/>
      <c r="BL84" s="321"/>
      <c r="BM84" s="321"/>
      <c r="BN84" s="321"/>
      <c r="BO84" s="321"/>
      <c r="BP84" s="321"/>
      <c r="BQ84" s="321"/>
      <c r="BR84" s="321"/>
      <c r="BS84" s="321"/>
      <c r="BT84" s="321"/>
    </row>
    <row r="85" spans="1:72" ht="12.75" customHeight="1" x14ac:dyDescent="0.25">
      <c r="A85" s="314"/>
      <c r="B85" s="314"/>
      <c r="C85" s="314"/>
      <c r="D85" s="314"/>
      <c r="E85" s="314"/>
      <c r="F85" s="314"/>
      <c r="G85" s="314"/>
      <c r="H85" s="314"/>
      <c r="I85" s="314"/>
      <c r="J85" s="314"/>
      <c r="K85" s="314"/>
      <c r="L85" s="314"/>
      <c r="M85" s="321"/>
      <c r="N85" s="321"/>
      <c r="O85" s="321"/>
      <c r="P85" s="321"/>
      <c r="Q85" s="321"/>
      <c r="R85" s="321"/>
      <c r="S85" s="321"/>
      <c r="T85" s="321"/>
      <c r="U85" s="321"/>
      <c r="V85" s="321"/>
      <c r="W85" s="321"/>
      <c r="X85" s="321"/>
      <c r="Y85" s="321"/>
      <c r="Z85" s="321"/>
      <c r="AA85" s="321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1"/>
      <c r="AV85" s="321"/>
      <c r="AW85" s="321"/>
      <c r="AX85" s="321"/>
      <c r="AY85" s="321"/>
      <c r="AZ85" s="321"/>
      <c r="BA85" s="321"/>
      <c r="BB85" s="321"/>
      <c r="BC85" s="321"/>
      <c r="BD85" s="321"/>
      <c r="BE85" s="321"/>
      <c r="BF85" s="321"/>
      <c r="BG85" s="321"/>
      <c r="BH85" s="321"/>
      <c r="BI85" s="321"/>
      <c r="BJ85" s="321"/>
      <c r="BK85" s="321"/>
      <c r="BL85" s="321"/>
      <c r="BM85" s="321"/>
      <c r="BN85" s="321"/>
      <c r="BO85" s="321"/>
      <c r="BP85" s="321"/>
      <c r="BQ85" s="321"/>
      <c r="BR85" s="321"/>
      <c r="BS85" s="321"/>
      <c r="BT85" s="321"/>
    </row>
    <row r="86" spans="1:72" ht="12.75" customHeight="1" x14ac:dyDescent="0.25">
      <c r="A86" s="314"/>
      <c r="B86" s="314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21"/>
      <c r="N86" s="321"/>
      <c r="O86" s="321"/>
      <c r="P86" s="321"/>
      <c r="Q86" s="321"/>
      <c r="R86" s="321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  <c r="AR86" s="321"/>
      <c r="AS86" s="321"/>
      <c r="AT86" s="321"/>
      <c r="AU86" s="321"/>
      <c r="AV86" s="321"/>
      <c r="AW86" s="321"/>
      <c r="AX86" s="321"/>
      <c r="AY86" s="321"/>
      <c r="AZ86" s="321"/>
      <c r="BA86" s="321"/>
      <c r="BB86" s="321"/>
      <c r="BC86" s="321"/>
      <c r="BD86" s="321"/>
      <c r="BE86" s="321"/>
      <c r="BF86" s="321"/>
      <c r="BG86" s="321"/>
      <c r="BH86" s="321"/>
      <c r="BI86" s="321"/>
      <c r="BJ86" s="321"/>
      <c r="BK86" s="321"/>
      <c r="BL86" s="321"/>
      <c r="BM86" s="321"/>
      <c r="BN86" s="321"/>
      <c r="BO86" s="321"/>
      <c r="BP86" s="321"/>
      <c r="BQ86" s="321"/>
      <c r="BR86" s="321"/>
      <c r="BS86" s="321"/>
      <c r="BT86" s="321"/>
    </row>
    <row r="87" spans="1:72" ht="12.75" customHeight="1" x14ac:dyDescent="0.25">
      <c r="A87" s="314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21"/>
      <c r="N87" s="321"/>
      <c r="O87" s="321"/>
      <c r="P87" s="321"/>
      <c r="Q87" s="321"/>
      <c r="R87" s="321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  <c r="AR87" s="321"/>
      <c r="AS87" s="321"/>
      <c r="AT87" s="321"/>
      <c r="AU87" s="321"/>
      <c r="AV87" s="321"/>
      <c r="AW87" s="321"/>
      <c r="AX87" s="321"/>
      <c r="AY87" s="321"/>
      <c r="AZ87" s="321"/>
      <c r="BA87" s="321"/>
      <c r="BB87" s="321"/>
      <c r="BC87" s="321"/>
      <c r="BD87" s="321"/>
      <c r="BE87" s="321"/>
      <c r="BF87" s="321"/>
      <c r="BG87" s="321"/>
      <c r="BH87" s="321"/>
      <c r="BI87" s="321"/>
      <c r="BJ87" s="321"/>
      <c r="BK87" s="321"/>
      <c r="BL87" s="321"/>
      <c r="BM87" s="321"/>
      <c r="BN87" s="321"/>
      <c r="BO87" s="321"/>
      <c r="BP87" s="321"/>
      <c r="BQ87" s="321"/>
      <c r="BR87" s="321"/>
      <c r="BS87" s="321"/>
      <c r="BT87" s="321"/>
    </row>
    <row r="88" spans="1:72" ht="12.75" customHeight="1" x14ac:dyDescent="0.25">
      <c r="A88" s="314"/>
      <c r="B88" s="314"/>
      <c r="C88" s="314"/>
      <c r="D88" s="314"/>
      <c r="E88" s="314"/>
      <c r="F88" s="314"/>
      <c r="G88" s="314"/>
      <c r="H88" s="314"/>
      <c r="I88" s="314"/>
      <c r="J88" s="314"/>
      <c r="K88" s="314"/>
      <c r="L88" s="314"/>
      <c r="M88" s="321"/>
      <c r="N88" s="321"/>
      <c r="O88" s="321"/>
      <c r="P88" s="321"/>
      <c r="Q88" s="321"/>
      <c r="R88" s="321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  <c r="AR88" s="321"/>
      <c r="AS88" s="321"/>
      <c r="AT88" s="321"/>
      <c r="AU88" s="321"/>
      <c r="AV88" s="321"/>
      <c r="AW88" s="321"/>
      <c r="AX88" s="321"/>
      <c r="AY88" s="321"/>
      <c r="AZ88" s="321"/>
      <c r="BA88" s="321"/>
      <c r="BB88" s="321"/>
      <c r="BC88" s="321"/>
      <c r="BD88" s="321"/>
      <c r="BE88" s="321"/>
      <c r="BF88" s="321"/>
      <c r="BG88" s="321"/>
      <c r="BH88" s="321"/>
      <c r="BI88" s="321"/>
      <c r="BJ88" s="321"/>
      <c r="BK88" s="321"/>
      <c r="BL88" s="321"/>
      <c r="BM88" s="321"/>
      <c r="BN88" s="321"/>
      <c r="BO88" s="321"/>
      <c r="BP88" s="321"/>
      <c r="BQ88" s="321"/>
      <c r="BR88" s="321"/>
      <c r="BS88" s="321"/>
      <c r="BT88" s="321"/>
    </row>
    <row r="89" spans="1:72" ht="12.75" customHeight="1" x14ac:dyDescent="0.25">
      <c r="A89" s="314"/>
      <c r="B89" s="314"/>
      <c r="C89" s="314"/>
      <c r="D89" s="314"/>
      <c r="E89" s="314"/>
      <c r="F89" s="314"/>
      <c r="G89" s="314"/>
      <c r="H89" s="314"/>
      <c r="I89" s="314"/>
      <c r="J89" s="314"/>
      <c r="K89" s="314"/>
      <c r="L89" s="314"/>
      <c r="M89" s="321"/>
      <c r="N89" s="321"/>
      <c r="O89" s="321"/>
      <c r="P89" s="321"/>
      <c r="Q89" s="321"/>
      <c r="R89" s="321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/>
      <c r="AQ89" s="321"/>
      <c r="AR89" s="321"/>
      <c r="AS89" s="321"/>
      <c r="AT89" s="321"/>
      <c r="AU89" s="321"/>
      <c r="AV89" s="321"/>
      <c r="AW89" s="321"/>
      <c r="AX89" s="321"/>
      <c r="AY89" s="321"/>
      <c r="AZ89" s="321"/>
      <c r="BA89" s="321"/>
      <c r="BB89" s="321"/>
      <c r="BC89" s="321"/>
      <c r="BD89" s="321"/>
      <c r="BE89" s="321"/>
      <c r="BF89" s="321"/>
      <c r="BG89" s="321"/>
      <c r="BH89" s="321"/>
      <c r="BI89" s="321"/>
      <c r="BJ89" s="321"/>
      <c r="BK89" s="321"/>
      <c r="BL89" s="321"/>
      <c r="BM89" s="321"/>
      <c r="BN89" s="321"/>
      <c r="BO89" s="321"/>
      <c r="BP89" s="321"/>
      <c r="BQ89" s="321"/>
      <c r="BR89" s="321"/>
      <c r="BS89" s="321"/>
      <c r="BT89" s="321"/>
    </row>
    <row r="90" spans="1:72" ht="12.75" customHeight="1" x14ac:dyDescent="0.25">
      <c r="A90" s="314"/>
      <c r="B90" s="314"/>
      <c r="C90" s="314"/>
      <c r="D90" s="314"/>
      <c r="E90" s="314"/>
      <c r="F90" s="314"/>
      <c r="G90" s="314"/>
      <c r="H90" s="314"/>
      <c r="I90" s="314"/>
      <c r="J90" s="314"/>
      <c r="K90" s="314"/>
      <c r="L90" s="314"/>
      <c r="M90" s="321"/>
      <c r="N90" s="321"/>
      <c r="O90" s="321"/>
      <c r="P90" s="321"/>
      <c r="Q90" s="321"/>
      <c r="R90" s="321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  <c r="AP90" s="321"/>
      <c r="AQ90" s="321"/>
      <c r="AR90" s="321"/>
      <c r="AS90" s="321"/>
      <c r="AT90" s="321"/>
      <c r="AU90" s="321"/>
      <c r="AV90" s="321"/>
      <c r="AW90" s="321"/>
      <c r="AX90" s="321"/>
      <c r="AY90" s="321"/>
      <c r="AZ90" s="321"/>
      <c r="BA90" s="321"/>
      <c r="BB90" s="321"/>
      <c r="BC90" s="321"/>
      <c r="BD90" s="321"/>
      <c r="BE90" s="321"/>
      <c r="BF90" s="321"/>
      <c r="BG90" s="321"/>
      <c r="BH90" s="321"/>
      <c r="BI90" s="321"/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</row>
    <row r="91" spans="1:72" ht="12.75" customHeight="1" x14ac:dyDescent="0.25">
      <c r="A91" s="314"/>
      <c r="B91" s="314"/>
      <c r="C91" s="314"/>
      <c r="D91" s="314"/>
      <c r="E91" s="314"/>
      <c r="F91" s="314"/>
      <c r="G91" s="314"/>
      <c r="H91" s="314"/>
      <c r="I91" s="314"/>
      <c r="J91" s="314"/>
      <c r="K91" s="314"/>
      <c r="L91" s="314"/>
      <c r="M91" s="321"/>
      <c r="N91" s="321"/>
      <c r="O91" s="321"/>
      <c r="P91" s="321"/>
      <c r="Q91" s="321"/>
      <c r="R91" s="321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  <c r="AR91" s="321"/>
      <c r="AS91" s="321"/>
      <c r="AT91" s="321"/>
      <c r="AU91" s="321"/>
      <c r="AV91" s="321"/>
      <c r="AW91" s="321"/>
      <c r="AX91" s="321"/>
      <c r="AY91" s="321"/>
      <c r="AZ91" s="321"/>
      <c r="BA91" s="321"/>
      <c r="BB91" s="321"/>
      <c r="BC91" s="321"/>
      <c r="BD91" s="321"/>
      <c r="BE91" s="321"/>
      <c r="BF91" s="321"/>
      <c r="BG91" s="321"/>
      <c r="BH91" s="321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</row>
    <row r="92" spans="1:72" ht="12.75" customHeight="1" x14ac:dyDescent="0.25">
      <c r="A92" s="314"/>
      <c r="B92" s="314"/>
      <c r="C92" s="314"/>
      <c r="D92" s="314"/>
      <c r="E92" s="314"/>
      <c r="F92" s="314"/>
      <c r="G92" s="314"/>
      <c r="H92" s="314"/>
      <c r="I92" s="314"/>
      <c r="J92" s="314"/>
      <c r="K92" s="314"/>
      <c r="L92" s="314"/>
      <c r="M92" s="321"/>
      <c r="N92" s="321"/>
      <c r="O92" s="321"/>
      <c r="P92" s="321"/>
      <c r="Q92" s="321"/>
      <c r="R92" s="321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  <c r="AP92" s="321"/>
      <c r="AQ92" s="321"/>
      <c r="AR92" s="321"/>
      <c r="AS92" s="321"/>
      <c r="AT92" s="321"/>
      <c r="AU92" s="321"/>
      <c r="AV92" s="321"/>
      <c r="AW92" s="321"/>
      <c r="AX92" s="321"/>
      <c r="AY92" s="321"/>
      <c r="AZ92" s="321"/>
      <c r="BA92" s="321"/>
      <c r="BB92" s="321"/>
      <c r="BC92" s="321"/>
      <c r="BD92" s="321"/>
      <c r="BE92" s="321"/>
      <c r="BF92" s="321"/>
      <c r="BG92" s="321"/>
      <c r="BH92" s="321"/>
      <c r="BI92" s="321"/>
      <c r="BJ92" s="321"/>
      <c r="BK92" s="321"/>
      <c r="BL92" s="321"/>
      <c r="BM92" s="321"/>
      <c r="BN92" s="321"/>
      <c r="BO92" s="321"/>
      <c r="BP92" s="321"/>
      <c r="BQ92" s="321"/>
      <c r="BR92" s="321"/>
      <c r="BS92" s="321"/>
      <c r="BT92" s="321"/>
    </row>
    <row r="93" spans="1:72" ht="12.75" customHeight="1" x14ac:dyDescent="0.25">
      <c r="A93" s="314"/>
      <c r="B93" s="314"/>
      <c r="C93" s="314"/>
      <c r="D93" s="314"/>
      <c r="E93" s="314"/>
      <c r="F93" s="314"/>
      <c r="G93" s="314"/>
      <c r="H93" s="314"/>
      <c r="I93" s="314"/>
      <c r="J93" s="314"/>
      <c r="K93" s="314"/>
      <c r="L93" s="314"/>
      <c r="M93" s="321"/>
      <c r="N93" s="321"/>
      <c r="O93" s="321"/>
      <c r="P93" s="321"/>
      <c r="Q93" s="321"/>
      <c r="R93" s="321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  <c r="AR93" s="321"/>
      <c r="AS93" s="321"/>
      <c r="AT93" s="321"/>
      <c r="AU93" s="321"/>
      <c r="AV93" s="321"/>
      <c r="AW93" s="321"/>
      <c r="AX93" s="321"/>
      <c r="AY93" s="321"/>
      <c r="AZ93" s="321"/>
      <c r="BA93" s="321"/>
      <c r="BB93" s="321"/>
      <c r="BC93" s="321"/>
      <c r="BD93" s="321"/>
      <c r="BE93" s="321"/>
      <c r="BF93" s="321"/>
      <c r="BG93" s="321"/>
      <c r="BH93" s="321"/>
      <c r="BI93" s="321"/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</row>
    <row r="94" spans="1:72" ht="12.75" customHeight="1" x14ac:dyDescent="0.25">
      <c r="A94" s="314"/>
      <c r="B94" s="314"/>
      <c r="C94" s="314"/>
      <c r="D94" s="314"/>
      <c r="E94" s="314"/>
      <c r="F94" s="314"/>
      <c r="G94" s="314"/>
      <c r="H94" s="314"/>
      <c r="I94" s="314"/>
      <c r="J94" s="314"/>
      <c r="K94" s="314"/>
      <c r="L94" s="314"/>
      <c r="M94" s="321"/>
      <c r="N94" s="321"/>
      <c r="O94" s="321"/>
      <c r="P94" s="321"/>
      <c r="Q94" s="321"/>
      <c r="R94" s="321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  <c r="AP94" s="321"/>
      <c r="AQ94" s="321"/>
      <c r="AR94" s="321"/>
      <c r="AS94" s="321"/>
      <c r="AT94" s="321"/>
      <c r="AU94" s="321"/>
      <c r="AV94" s="321"/>
      <c r="AW94" s="321"/>
      <c r="AX94" s="321"/>
      <c r="AY94" s="321"/>
      <c r="AZ94" s="321"/>
      <c r="BA94" s="321"/>
      <c r="BB94" s="321"/>
      <c r="BC94" s="321"/>
      <c r="BD94" s="321"/>
      <c r="BE94" s="321"/>
      <c r="BF94" s="321"/>
      <c r="BG94" s="321"/>
      <c r="BH94" s="321"/>
      <c r="BI94" s="321"/>
      <c r="BJ94" s="321"/>
      <c r="BK94" s="321"/>
      <c r="BL94" s="321"/>
      <c r="BM94" s="321"/>
      <c r="BN94" s="321"/>
      <c r="BO94" s="321"/>
      <c r="BP94" s="321"/>
      <c r="BQ94" s="321"/>
      <c r="BR94" s="321"/>
      <c r="BS94" s="321"/>
      <c r="BT94" s="321"/>
    </row>
    <row r="95" spans="1:72" ht="12.75" customHeight="1" x14ac:dyDescent="0.25">
      <c r="A95" s="314"/>
      <c r="B95" s="314"/>
      <c r="C95" s="314"/>
      <c r="D95" s="314"/>
      <c r="E95" s="314"/>
      <c r="F95" s="314"/>
      <c r="G95" s="314"/>
      <c r="H95" s="314"/>
      <c r="I95" s="314"/>
      <c r="J95" s="314"/>
      <c r="K95" s="314"/>
      <c r="L95" s="314"/>
      <c r="M95" s="321"/>
      <c r="N95" s="321"/>
      <c r="O95" s="321"/>
      <c r="P95" s="321"/>
      <c r="Q95" s="321"/>
      <c r="R95" s="321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  <c r="AP95" s="321"/>
      <c r="AQ95" s="321"/>
      <c r="AR95" s="321"/>
      <c r="AS95" s="321"/>
      <c r="AT95" s="321"/>
      <c r="AU95" s="321"/>
      <c r="AV95" s="321"/>
      <c r="AW95" s="321"/>
      <c r="AX95" s="321"/>
      <c r="AY95" s="321"/>
      <c r="AZ95" s="321"/>
      <c r="BA95" s="321"/>
      <c r="BB95" s="321"/>
      <c r="BC95" s="321"/>
      <c r="BD95" s="321"/>
      <c r="BE95" s="321"/>
      <c r="BF95" s="321"/>
      <c r="BG95" s="321"/>
      <c r="BH95" s="321"/>
      <c r="BI95" s="321"/>
      <c r="BJ95" s="321"/>
      <c r="BK95" s="321"/>
      <c r="BL95" s="321"/>
      <c r="BM95" s="321"/>
      <c r="BN95" s="321"/>
      <c r="BO95" s="321"/>
      <c r="BP95" s="321"/>
      <c r="BQ95" s="321"/>
      <c r="BR95" s="321"/>
      <c r="BS95" s="321"/>
      <c r="BT95" s="321"/>
    </row>
    <row r="96" spans="1:72" ht="12.75" customHeight="1" x14ac:dyDescent="0.25">
      <c r="A96" s="314"/>
      <c r="B96" s="314"/>
      <c r="C96" s="314"/>
      <c r="D96" s="314"/>
      <c r="E96" s="314"/>
      <c r="F96" s="314"/>
      <c r="G96" s="314"/>
      <c r="H96" s="314"/>
      <c r="I96" s="314"/>
      <c r="J96" s="314"/>
      <c r="K96" s="314"/>
      <c r="L96" s="314"/>
      <c r="M96" s="321"/>
      <c r="N96" s="321"/>
      <c r="O96" s="321"/>
      <c r="P96" s="321"/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  <c r="AR96" s="321"/>
      <c r="AS96" s="321"/>
      <c r="AT96" s="321"/>
      <c r="AU96" s="321"/>
      <c r="AV96" s="321"/>
      <c r="AW96" s="321"/>
      <c r="AX96" s="321"/>
      <c r="AY96" s="321"/>
      <c r="AZ96" s="321"/>
      <c r="BA96" s="321"/>
      <c r="BB96" s="321"/>
      <c r="BC96" s="321"/>
      <c r="BD96" s="321"/>
      <c r="BE96" s="321"/>
      <c r="BF96" s="321"/>
      <c r="BG96" s="321"/>
      <c r="BH96" s="321"/>
      <c r="BI96" s="321"/>
      <c r="BJ96" s="321"/>
      <c r="BK96" s="321"/>
      <c r="BL96" s="321"/>
      <c r="BM96" s="321"/>
      <c r="BN96" s="321"/>
      <c r="BO96" s="321"/>
      <c r="BP96" s="321"/>
      <c r="BQ96" s="321"/>
      <c r="BR96" s="321"/>
      <c r="BS96" s="321"/>
      <c r="BT96" s="321"/>
    </row>
    <row r="97" spans="1:72" ht="12.75" customHeight="1" x14ac:dyDescent="0.25">
      <c r="A97" s="314"/>
      <c r="B97" s="314"/>
      <c r="C97" s="314"/>
      <c r="D97" s="314"/>
      <c r="E97" s="314"/>
      <c r="F97" s="314"/>
      <c r="G97" s="314"/>
      <c r="H97" s="314"/>
      <c r="I97" s="314"/>
      <c r="J97" s="314"/>
      <c r="K97" s="314"/>
      <c r="L97" s="314"/>
      <c r="M97" s="321"/>
      <c r="N97" s="321"/>
      <c r="O97" s="321"/>
      <c r="P97" s="321"/>
      <c r="Q97" s="321"/>
      <c r="R97" s="321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  <c r="AR97" s="321"/>
      <c r="AS97" s="321"/>
      <c r="AT97" s="321"/>
      <c r="AU97" s="321"/>
      <c r="AV97" s="321"/>
      <c r="AW97" s="321"/>
      <c r="AX97" s="321"/>
      <c r="AY97" s="321"/>
      <c r="AZ97" s="321"/>
      <c r="BA97" s="321"/>
      <c r="BB97" s="321"/>
      <c r="BC97" s="321"/>
      <c r="BD97" s="321"/>
      <c r="BE97" s="321"/>
      <c r="BF97" s="321"/>
      <c r="BG97" s="321"/>
      <c r="BH97" s="321"/>
      <c r="BI97" s="321"/>
      <c r="BJ97" s="321"/>
      <c r="BK97" s="321"/>
      <c r="BL97" s="321"/>
      <c r="BM97" s="321"/>
      <c r="BN97" s="321"/>
      <c r="BO97" s="321"/>
      <c r="BP97" s="321"/>
      <c r="BQ97" s="321"/>
      <c r="BR97" s="321"/>
      <c r="BS97" s="321"/>
      <c r="BT97" s="321"/>
    </row>
    <row r="98" spans="1:72" ht="12.75" customHeight="1" x14ac:dyDescent="0.25">
      <c r="A98" s="314"/>
      <c r="B98" s="314"/>
      <c r="C98" s="314"/>
      <c r="D98" s="314"/>
      <c r="E98" s="314"/>
      <c r="F98" s="314"/>
      <c r="G98" s="314"/>
      <c r="H98" s="314"/>
      <c r="I98" s="314"/>
      <c r="J98" s="314"/>
      <c r="K98" s="314"/>
      <c r="L98" s="314"/>
      <c r="M98" s="321"/>
      <c r="N98" s="321"/>
      <c r="O98" s="321"/>
      <c r="P98" s="321"/>
      <c r="Q98" s="321"/>
      <c r="R98" s="321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1"/>
      <c r="AV98" s="321"/>
      <c r="AW98" s="321"/>
      <c r="AX98" s="321"/>
      <c r="AY98" s="321"/>
      <c r="AZ98" s="321"/>
      <c r="BA98" s="321"/>
      <c r="BB98" s="321"/>
      <c r="BC98" s="321"/>
      <c r="BD98" s="321"/>
      <c r="BE98" s="321"/>
      <c r="BF98" s="321"/>
      <c r="BG98" s="321"/>
      <c r="BH98" s="321"/>
      <c r="BI98" s="321"/>
      <c r="BJ98" s="321"/>
      <c r="BK98" s="321"/>
      <c r="BL98" s="321"/>
      <c r="BM98" s="321"/>
      <c r="BN98" s="321"/>
      <c r="BO98" s="321"/>
      <c r="BP98" s="321"/>
      <c r="BQ98" s="321"/>
      <c r="BR98" s="321"/>
      <c r="BS98" s="321"/>
      <c r="BT98" s="321"/>
    </row>
    <row r="99" spans="1:72" ht="12.75" customHeight="1" x14ac:dyDescent="0.25">
      <c r="A99" s="314"/>
      <c r="B99" s="314"/>
      <c r="C99" s="314"/>
      <c r="D99" s="314"/>
      <c r="E99" s="314"/>
      <c r="F99" s="314"/>
      <c r="G99" s="314"/>
      <c r="H99" s="314"/>
      <c r="I99" s="314"/>
      <c r="J99" s="314"/>
      <c r="K99" s="314"/>
      <c r="L99" s="314"/>
      <c r="M99" s="321"/>
      <c r="N99" s="321"/>
      <c r="O99" s="321"/>
      <c r="P99" s="321"/>
      <c r="Q99" s="321"/>
      <c r="R99" s="321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  <c r="AR99" s="321"/>
      <c r="AS99" s="321"/>
      <c r="AT99" s="321"/>
      <c r="AU99" s="321"/>
      <c r="AV99" s="321"/>
      <c r="AW99" s="321"/>
      <c r="AX99" s="321"/>
      <c r="AY99" s="321"/>
      <c r="AZ99" s="321"/>
      <c r="BA99" s="321"/>
      <c r="BB99" s="321"/>
      <c r="BC99" s="321"/>
      <c r="BD99" s="321"/>
      <c r="BE99" s="321"/>
      <c r="BF99" s="321"/>
      <c r="BG99" s="321"/>
      <c r="BH99" s="321"/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</row>
    <row r="100" spans="1:72" ht="12.75" customHeight="1" x14ac:dyDescent="0.25">
      <c r="A100" s="314"/>
      <c r="B100" s="314"/>
      <c r="C100" s="314"/>
      <c r="D100" s="314"/>
      <c r="E100" s="314"/>
      <c r="F100" s="314"/>
      <c r="G100" s="314"/>
      <c r="H100" s="314"/>
      <c r="I100" s="314"/>
      <c r="J100" s="314"/>
      <c r="K100" s="314"/>
      <c r="L100" s="314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  <c r="AR100" s="321"/>
      <c r="AS100" s="321"/>
      <c r="AT100" s="321"/>
      <c r="AU100" s="321"/>
      <c r="AV100" s="321"/>
      <c r="AW100" s="321"/>
      <c r="AX100" s="321"/>
      <c r="AY100" s="321"/>
      <c r="AZ100" s="321"/>
      <c r="BA100" s="321"/>
      <c r="BB100" s="321"/>
      <c r="BC100" s="321"/>
      <c r="BD100" s="321"/>
      <c r="BE100" s="321"/>
      <c r="BF100" s="321"/>
      <c r="BG100" s="321"/>
      <c r="BH100" s="321"/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</row>
    <row r="101" spans="1:72" ht="12.75" customHeight="1" x14ac:dyDescent="0.25">
      <c r="A101" s="314"/>
      <c r="B101" s="314"/>
      <c r="C101" s="314"/>
      <c r="D101" s="314"/>
      <c r="E101" s="314"/>
      <c r="F101" s="314"/>
      <c r="G101" s="314"/>
      <c r="H101" s="314"/>
      <c r="I101" s="314"/>
      <c r="J101" s="314"/>
      <c r="K101" s="314"/>
      <c r="L101" s="314"/>
      <c r="M101" s="321"/>
      <c r="N101" s="321"/>
      <c r="O101" s="321"/>
      <c r="P101" s="321"/>
      <c r="Q101" s="321"/>
      <c r="R101" s="321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  <c r="AR101" s="321"/>
      <c r="AS101" s="321"/>
      <c r="AT101" s="321"/>
      <c r="AU101" s="321"/>
      <c r="AV101" s="321"/>
      <c r="AW101" s="321"/>
      <c r="AX101" s="321"/>
      <c r="AY101" s="321"/>
      <c r="AZ101" s="321"/>
      <c r="BA101" s="321"/>
      <c r="BB101" s="321"/>
      <c r="BC101" s="321"/>
      <c r="BD101" s="321"/>
      <c r="BE101" s="321"/>
      <c r="BF101" s="321"/>
      <c r="BG101" s="321"/>
      <c r="BH101" s="321"/>
      <c r="BI101" s="321"/>
      <c r="BJ101" s="321"/>
      <c r="BK101" s="321"/>
      <c r="BL101" s="321"/>
      <c r="BM101" s="321"/>
      <c r="BN101" s="321"/>
      <c r="BO101" s="321"/>
      <c r="BP101" s="321"/>
      <c r="BQ101" s="321"/>
      <c r="BR101" s="321"/>
      <c r="BS101" s="321"/>
      <c r="BT101" s="321"/>
    </row>
    <row r="102" spans="1:72" ht="12.75" customHeight="1" x14ac:dyDescent="0.25">
      <c r="A102" s="314"/>
      <c r="B102" s="314"/>
      <c r="C102" s="314"/>
      <c r="D102" s="314"/>
      <c r="E102" s="314"/>
      <c r="F102" s="314"/>
      <c r="G102" s="314"/>
      <c r="H102" s="314"/>
      <c r="I102" s="314"/>
      <c r="J102" s="314"/>
      <c r="K102" s="314"/>
      <c r="L102" s="314"/>
      <c r="M102" s="321"/>
      <c r="N102" s="321"/>
      <c r="O102" s="321"/>
      <c r="P102" s="321"/>
      <c r="Q102" s="321"/>
      <c r="R102" s="321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  <c r="AP102" s="321"/>
      <c r="AQ102" s="321"/>
      <c r="AR102" s="321"/>
      <c r="AS102" s="321"/>
      <c r="AT102" s="321"/>
      <c r="AU102" s="321"/>
      <c r="AV102" s="321"/>
      <c r="AW102" s="321"/>
      <c r="AX102" s="321"/>
      <c r="AY102" s="321"/>
      <c r="AZ102" s="321"/>
      <c r="BA102" s="321"/>
      <c r="BB102" s="321"/>
      <c r="BC102" s="321"/>
      <c r="BD102" s="321"/>
      <c r="BE102" s="321"/>
      <c r="BF102" s="321"/>
      <c r="BG102" s="321"/>
      <c r="BH102" s="321"/>
      <c r="BI102" s="321"/>
      <c r="BJ102" s="321"/>
      <c r="BK102" s="321"/>
      <c r="BL102" s="321"/>
      <c r="BM102" s="321"/>
      <c r="BN102" s="321"/>
      <c r="BO102" s="321"/>
      <c r="BP102" s="321"/>
      <c r="BQ102" s="321"/>
      <c r="BR102" s="321"/>
      <c r="BS102" s="321"/>
      <c r="BT102" s="321"/>
    </row>
    <row r="103" spans="1:72" ht="12.75" customHeight="1" x14ac:dyDescent="0.25">
      <c r="A103" s="314"/>
      <c r="B103" s="314"/>
      <c r="C103" s="314"/>
      <c r="D103" s="314"/>
      <c r="E103" s="314"/>
      <c r="F103" s="314"/>
      <c r="G103" s="314"/>
      <c r="H103" s="314"/>
      <c r="I103" s="314"/>
      <c r="J103" s="314"/>
      <c r="K103" s="314"/>
      <c r="L103" s="314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1"/>
      <c r="AR103" s="321"/>
      <c r="AS103" s="321"/>
      <c r="AT103" s="321"/>
      <c r="AU103" s="321"/>
      <c r="AV103" s="321"/>
      <c r="AW103" s="321"/>
      <c r="AX103" s="321"/>
      <c r="AY103" s="321"/>
      <c r="AZ103" s="321"/>
      <c r="BA103" s="321"/>
      <c r="BB103" s="321"/>
      <c r="BC103" s="321"/>
      <c r="BD103" s="321"/>
      <c r="BE103" s="321"/>
      <c r="BF103" s="321"/>
      <c r="BG103" s="321"/>
      <c r="BH103" s="321"/>
      <c r="BI103" s="321"/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</row>
    <row r="104" spans="1:72" ht="12.75" customHeight="1" x14ac:dyDescent="0.25">
      <c r="A104" s="314"/>
      <c r="B104" s="314"/>
      <c r="C104" s="314"/>
      <c r="D104" s="314"/>
      <c r="E104" s="314"/>
      <c r="F104" s="314"/>
      <c r="G104" s="314"/>
      <c r="H104" s="314"/>
      <c r="I104" s="314"/>
      <c r="J104" s="314"/>
      <c r="K104" s="314"/>
      <c r="L104" s="314"/>
      <c r="M104" s="321"/>
      <c r="N104" s="321"/>
      <c r="O104" s="321"/>
      <c r="P104" s="321"/>
      <c r="Q104" s="321"/>
      <c r="R104" s="321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  <c r="AP104" s="321"/>
      <c r="AQ104" s="321"/>
      <c r="AR104" s="321"/>
      <c r="AS104" s="321"/>
      <c r="AT104" s="321"/>
      <c r="AU104" s="321"/>
      <c r="AV104" s="321"/>
      <c r="AW104" s="321"/>
      <c r="AX104" s="321"/>
      <c r="AY104" s="321"/>
      <c r="AZ104" s="321"/>
      <c r="BA104" s="321"/>
      <c r="BB104" s="321"/>
      <c r="BC104" s="321"/>
      <c r="BD104" s="321"/>
      <c r="BE104" s="321"/>
      <c r="BF104" s="321"/>
      <c r="BG104" s="321"/>
      <c r="BH104" s="321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</row>
    <row r="105" spans="1:72" ht="12.75" customHeight="1" x14ac:dyDescent="0.25">
      <c r="A105" s="314"/>
      <c r="B105" s="314"/>
      <c r="C105" s="314"/>
      <c r="D105" s="314"/>
      <c r="E105" s="314"/>
      <c r="F105" s="314"/>
      <c r="G105" s="314"/>
      <c r="H105" s="314"/>
      <c r="I105" s="314"/>
      <c r="J105" s="314"/>
      <c r="K105" s="314"/>
      <c r="L105" s="314"/>
      <c r="M105" s="321"/>
      <c r="N105" s="321"/>
      <c r="O105" s="321"/>
      <c r="P105" s="321"/>
      <c r="Q105" s="321"/>
      <c r="R105" s="321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  <c r="AP105" s="321"/>
      <c r="AQ105" s="321"/>
      <c r="AR105" s="321"/>
      <c r="AS105" s="321"/>
      <c r="AT105" s="321"/>
      <c r="AU105" s="321"/>
      <c r="AV105" s="321"/>
      <c r="AW105" s="321"/>
      <c r="AX105" s="321"/>
      <c r="AY105" s="321"/>
      <c r="AZ105" s="321"/>
      <c r="BA105" s="321"/>
      <c r="BB105" s="321"/>
      <c r="BC105" s="321"/>
      <c r="BD105" s="321"/>
      <c r="BE105" s="321"/>
      <c r="BF105" s="321"/>
      <c r="BG105" s="321"/>
      <c r="BH105" s="321"/>
      <c r="BI105" s="321"/>
      <c r="BJ105" s="321"/>
      <c r="BK105" s="321"/>
      <c r="BL105" s="321"/>
      <c r="BM105" s="321"/>
      <c r="BN105" s="321"/>
      <c r="BO105" s="321"/>
      <c r="BP105" s="321"/>
      <c r="BQ105" s="321"/>
      <c r="BR105" s="321"/>
      <c r="BS105" s="321"/>
      <c r="BT105" s="321"/>
    </row>
    <row r="106" spans="1:72" ht="12.75" customHeight="1" x14ac:dyDescent="0.25">
      <c r="A106" s="314"/>
      <c r="B106" s="314"/>
      <c r="C106" s="314"/>
      <c r="D106" s="314"/>
      <c r="E106" s="314"/>
      <c r="F106" s="314"/>
      <c r="G106" s="314"/>
      <c r="H106" s="314"/>
      <c r="I106" s="314"/>
      <c r="J106" s="314"/>
      <c r="K106" s="314"/>
      <c r="L106" s="314"/>
      <c r="M106" s="321"/>
      <c r="N106" s="321"/>
      <c r="O106" s="321"/>
      <c r="P106" s="321"/>
      <c r="Q106" s="321"/>
      <c r="R106" s="321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  <c r="AP106" s="321"/>
      <c r="AQ106" s="321"/>
      <c r="AR106" s="321"/>
      <c r="AS106" s="321"/>
      <c r="AT106" s="321"/>
      <c r="AU106" s="321"/>
      <c r="AV106" s="321"/>
      <c r="AW106" s="321"/>
      <c r="AX106" s="321"/>
      <c r="AY106" s="321"/>
      <c r="AZ106" s="321"/>
      <c r="BA106" s="321"/>
      <c r="BB106" s="321"/>
      <c r="BC106" s="321"/>
      <c r="BD106" s="321"/>
      <c r="BE106" s="321"/>
      <c r="BF106" s="321"/>
      <c r="BG106" s="321"/>
      <c r="BH106" s="321"/>
      <c r="BI106" s="321"/>
      <c r="BJ106" s="321"/>
      <c r="BK106" s="321"/>
      <c r="BL106" s="321"/>
      <c r="BM106" s="321"/>
      <c r="BN106" s="321"/>
      <c r="BO106" s="321"/>
      <c r="BP106" s="321"/>
      <c r="BQ106" s="321"/>
      <c r="BR106" s="321"/>
      <c r="BS106" s="321"/>
      <c r="BT106" s="321"/>
    </row>
    <row r="107" spans="1:72" ht="12.75" customHeight="1" x14ac:dyDescent="0.25">
      <c r="A107" s="314"/>
      <c r="B107" s="314"/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21"/>
      <c r="N107" s="321"/>
      <c r="O107" s="321"/>
      <c r="P107" s="321"/>
      <c r="Q107" s="321"/>
      <c r="R107" s="321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  <c r="AP107" s="321"/>
      <c r="AQ107" s="321"/>
      <c r="AR107" s="321"/>
      <c r="AS107" s="321"/>
      <c r="AT107" s="321"/>
      <c r="AU107" s="321"/>
      <c r="AV107" s="321"/>
      <c r="AW107" s="321"/>
      <c r="AX107" s="321"/>
      <c r="AY107" s="321"/>
      <c r="AZ107" s="321"/>
      <c r="BA107" s="321"/>
      <c r="BB107" s="321"/>
      <c r="BC107" s="321"/>
      <c r="BD107" s="321"/>
      <c r="BE107" s="321"/>
      <c r="BF107" s="321"/>
      <c r="BG107" s="321"/>
      <c r="BH107" s="321"/>
      <c r="BI107" s="321"/>
      <c r="BJ107" s="321"/>
      <c r="BK107" s="321"/>
      <c r="BL107" s="321"/>
      <c r="BM107" s="321"/>
      <c r="BN107" s="321"/>
      <c r="BO107" s="321"/>
      <c r="BP107" s="321"/>
      <c r="BQ107" s="321"/>
      <c r="BR107" s="321"/>
      <c r="BS107" s="321"/>
      <c r="BT107" s="321"/>
    </row>
    <row r="108" spans="1:72" ht="12.75" customHeight="1" x14ac:dyDescent="0.25">
      <c r="A108" s="314"/>
      <c r="B108" s="314"/>
      <c r="C108" s="314"/>
      <c r="D108" s="314"/>
      <c r="E108" s="314"/>
      <c r="F108" s="314"/>
      <c r="G108" s="314"/>
      <c r="H108" s="314"/>
      <c r="I108" s="314"/>
      <c r="J108" s="314"/>
      <c r="K108" s="314"/>
      <c r="L108" s="314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</row>
    <row r="109" spans="1:72" ht="12.75" customHeight="1" x14ac:dyDescent="0.25">
      <c r="A109" s="314"/>
      <c r="B109" s="314"/>
      <c r="C109" s="314"/>
      <c r="D109" s="314"/>
      <c r="E109" s="314"/>
      <c r="F109" s="314"/>
      <c r="G109" s="314"/>
      <c r="H109" s="314"/>
      <c r="I109" s="314"/>
      <c r="J109" s="314"/>
      <c r="K109" s="314"/>
      <c r="L109" s="314"/>
      <c r="M109" s="321"/>
      <c r="N109" s="321"/>
      <c r="O109" s="321"/>
      <c r="P109" s="321"/>
      <c r="Q109" s="321"/>
      <c r="R109" s="321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  <c r="AP109" s="321"/>
      <c r="AQ109" s="321"/>
      <c r="AR109" s="321"/>
      <c r="AS109" s="321"/>
      <c r="AT109" s="321"/>
      <c r="AU109" s="321"/>
      <c r="AV109" s="321"/>
      <c r="AW109" s="321"/>
      <c r="AX109" s="321"/>
      <c r="AY109" s="321"/>
      <c r="AZ109" s="321"/>
      <c r="BA109" s="321"/>
      <c r="BB109" s="321"/>
      <c r="BC109" s="321"/>
      <c r="BD109" s="321"/>
      <c r="BE109" s="321"/>
      <c r="BF109" s="321"/>
      <c r="BG109" s="321"/>
      <c r="BH109" s="321"/>
      <c r="BI109" s="321"/>
      <c r="BJ109" s="321"/>
      <c r="BK109" s="321"/>
      <c r="BL109" s="321"/>
      <c r="BM109" s="321"/>
      <c r="BN109" s="321"/>
      <c r="BO109" s="321"/>
      <c r="BP109" s="321"/>
      <c r="BQ109" s="321"/>
      <c r="BR109" s="321"/>
      <c r="BS109" s="321"/>
      <c r="BT109" s="321"/>
    </row>
    <row r="110" spans="1:72" ht="12.75" customHeight="1" x14ac:dyDescent="0.25">
      <c r="A110" s="314"/>
      <c r="B110" s="314"/>
      <c r="C110" s="314"/>
      <c r="D110" s="314"/>
      <c r="E110" s="314"/>
      <c r="F110" s="314"/>
      <c r="G110" s="314"/>
      <c r="H110" s="314"/>
      <c r="I110" s="314"/>
      <c r="J110" s="314"/>
      <c r="K110" s="314"/>
      <c r="L110" s="314"/>
      <c r="M110" s="321"/>
      <c r="N110" s="321"/>
      <c r="O110" s="321"/>
      <c r="P110" s="321"/>
      <c r="Q110" s="321"/>
      <c r="R110" s="321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  <c r="AR110" s="321"/>
      <c r="AS110" s="321"/>
      <c r="AT110" s="321"/>
      <c r="AU110" s="321"/>
      <c r="AV110" s="321"/>
      <c r="AW110" s="321"/>
      <c r="AX110" s="321"/>
      <c r="AY110" s="321"/>
      <c r="AZ110" s="321"/>
      <c r="BA110" s="321"/>
      <c r="BB110" s="321"/>
      <c r="BC110" s="321"/>
      <c r="BD110" s="321"/>
      <c r="BE110" s="321"/>
      <c r="BF110" s="321"/>
      <c r="BG110" s="321"/>
      <c r="BH110" s="321"/>
      <c r="BI110" s="321"/>
      <c r="BJ110" s="321"/>
      <c r="BK110" s="321"/>
      <c r="BL110" s="321"/>
      <c r="BM110" s="321"/>
      <c r="BN110" s="321"/>
      <c r="BO110" s="321"/>
      <c r="BP110" s="321"/>
      <c r="BQ110" s="321"/>
      <c r="BR110" s="321"/>
      <c r="BS110" s="321"/>
      <c r="BT110" s="321"/>
    </row>
    <row r="111" spans="1:72" ht="12.75" customHeight="1" x14ac:dyDescent="0.25">
      <c r="A111" s="314"/>
      <c r="B111" s="314"/>
      <c r="C111" s="314"/>
      <c r="D111" s="314"/>
      <c r="E111" s="314"/>
      <c r="F111" s="314"/>
      <c r="G111" s="314"/>
      <c r="H111" s="314"/>
      <c r="I111" s="314"/>
      <c r="J111" s="314"/>
      <c r="K111" s="314"/>
      <c r="L111" s="314"/>
      <c r="M111" s="321"/>
      <c r="N111" s="321"/>
      <c r="O111" s="321"/>
      <c r="P111" s="321"/>
      <c r="Q111" s="321"/>
      <c r="R111" s="321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1"/>
      <c r="AV111" s="321"/>
      <c r="AW111" s="321"/>
      <c r="AX111" s="321"/>
      <c r="AY111" s="321"/>
      <c r="AZ111" s="321"/>
      <c r="BA111" s="321"/>
      <c r="BB111" s="321"/>
      <c r="BC111" s="321"/>
      <c r="BD111" s="321"/>
      <c r="BE111" s="321"/>
      <c r="BF111" s="321"/>
      <c r="BG111" s="321"/>
      <c r="BH111" s="321"/>
      <c r="BI111" s="321"/>
      <c r="BJ111" s="321"/>
      <c r="BK111" s="321"/>
      <c r="BL111" s="321"/>
      <c r="BM111" s="321"/>
      <c r="BN111" s="321"/>
      <c r="BO111" s="321"/>
      <c r="BP111" s="321"/>
      <c r="BQ111" s="321"/>
      <c r="BR111" s="321"/>
      <c r="BS111" s="321"/>
      <c r="BT111" s="321"/>
    </row>
    <row r="112" spans="1:72" ht="12.75" customHeight="1" x14ac:dyDescent="0.25">
      <c r="A112" s="314"/>
      <c r="B112" s="314"/>
      <c r="C112" s="314"/>
      <c r="D112" s="314"/>
      <c r="E112" s="314"/>
      <c r="F112" s="314"/>
      <c r="G112" s="314"/>
      <c r="H112" s="314"/>
      <c r="I112" s="314"/>
      <c r="J112" s="314"/>
      <c r="K112" s="314"/>
      <c r="L112" s="314"/>
      <c r="M112" s="321"/>
      <c r="N112" s="321"/>
      <c r="O112" s="321"/>
      <c r="P112" s="321"/>
      <c r="Q112" s="321"/>
      <c r="R112" s="321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  <c r="AP112" s="321"/>
      <c r="AQ112" s="321"/>
      <c r="AR112" s="321"/>
      <c r="AS112" s="321"/>
      <c r="AT112" s="321"/>
      <c r="AU112" s="321"/>
      <c r="AV112" s="321"/>
      <c r="AW112" s="321"/>
      <c r="AX112" s="321"/>
      <c r="AY112" s="321"/>
      <c r="AZ112" s="321"/>
      <c r="BA112" s="321"/>
      <c r="BB112" s="321"/>
      <c r="BC112" s="321"/>
      <c r="BD112" s="321"/>
      <c r="BE112" s="321"/>
      <c r="BF112" s="321"/>
      <c r="BG112" s="321"/>
      <c r="BH112" s="321"/>
      <c r="BI112" s="321"/>
      <c r="BJ112" s="321"/>
      <c r="BK112" s="321"/>
      <c r="BL112" s="321"/>
      <c r="BM112" s="321"/>
      <c r="BN112" s="321"/>
      <c r="BO112" s="321"/>
      <c r="BP112" s="321"/>
      <c r="BQ112" s="321"/>
      <c r="BR112" s="321"/>
      <c r="BS112" s="321"/>
      <c r="BT112" s="321"/>
    </row>
    <row r="113" spans="1:72" ht="12.75" customHeight="1" x14ac:dyDescent="0.25">
      <c r="A113" s="314"/>
      <c r="B113" s="314"/>
      <c r="C113" s="314"/>
      <c r="D113" s="314"/>
      <c r="E113" s="314"/>
      <c r="F113" s="314"/>
      <c r="G113" s="314"/>
      <c r="H113" s="314"/>
      <c r="I113" s="314"/>
      <c r="J113" s="314"/>
      <c r="K113" s="314"/>
      <c r="L113" s="314"/>
      <c r="M113" s="321"/>
      <c r="N113" s="321"/>
      <c r="O113" s="321"/>
      <c r="P113" s="321"/>
      <c r="Q113" s="321"/>
      <c r="R113" s="321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  <c r="AR113" s="321"/>
      <c r="AS113" s="321"/>
      <c r="AT113" s="321"/>
      <c r="AU113" s="321"/>
      <c r="AV113" s="321"/>
      <c r="AW113" s="321"/>
      <c r="AX113" s="321"/>
      <c r="AY113" s="321"/>
      <c r="AZ113" s="321"/>
      <c r="BA113" s="321"/>
      <c r="BB113" s="321"/>
      <c r="BC113" s="321"/>
      <c r="BD113" s="321"/>
      <c r="BE113" s="321"/>
      <c r="BF113" s="321"/>
      <c r="BG113" s="321"/>
      <c r="BH113" s="321"/>
      <c r="BI113" s="321"/>
      <c r="BJ113" s="321"/>
      <c r="BK113" s="321"/>
      <c r="BL113" s="321"/>
      <c r="BM113" s="321"/>
      <c r="BN113" s="321"/>
      <c r="BO113" s="321"/>
      <c r="BP113" s="321"/>
      <c r="BQ113" s="321"/>
      <c r="BR113" s="321"/>
      <c r="BS113" s="321"/>
      <c r="BT113" s="321"/>
    </row>
    <row r="114" spans="1:72" ht="12.75" customHeight="1" x14ac:dyDescent="0.25">
      <c r="A114" s="314"/>
      <c r="B114" s="314"/>
      <c r="C114" s="314"/>
      <c r="D114" s="314"/>
      <c r="E114" s="314"/>
      <c r="F114" s="314"/>
      <c r="G114" s="314"/>
      <c r="H114" s="314"/>
      <c r="I114" s="314"/>
      <c r="J114" s="314"/>
      <c r="K114" s="314"/>
      <c r="L114" s="314"/>
      <c r="M114" s="321"/>
      <c r="N114" s="321"/>
      <c r="O114" s="321"/>
      <c r="P114" s="321"/>
      <c r="Q114" s="321"/>
      <c r="R114" s="321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  <c r="AR114" s="321"/>
      <c r="AS114" s="321"/>
      <c r="AT114" s="321"/>
      <c r="AU114" s="321"/>
      <c r="AV114" s="321"/>
      <c r="AW114" s="321"/>
      <c r="AX114" s="321"/>
      <c r="AY114" s="321"/>
      <c r="AZ114" s="321"/>
      <c r="BA114" s="321"/>
      <c r="BB114" s="321"/>
      <c r="BC114" s="321"/>
      <c r="BD114" s="321"/>
      <c r="BE114" s="321"/>
      <c r="BF114" s="321"/>
      <c r="BG114" s="321"/>
      <c r="BH114" s="321"/>
      <c r="BI114" s="321"/>
      <c r="BJ114" s="321"/>
      <c r="BK114" s="321"/>
      <c r="BL114" s="321"/>
      <c r="BM114" s="321"/>
      <c r="BN114" s="321"/>
      <c r="BO114" s="321"/>
      <c r="BP114" s="321"/>
      <c r="BQ114" s="321"/>
      <c r="BR114" s="321"/>
      <c r="BS114" s="321"/>
      <c r="BT114" s="321"/>
    </row>
    <row r="115" spans="1:72" ht="12.75" customHeight="1" x14ac:dyDescent="0.25">
      <c r="A115" s="314"/>
      <c r="B115" s="314"/>
      <c r="C115" s="314"/>
      <c r="D115" s="314"/>
      <c r="E115" s="314"/>
      <c r="F115" s="314"/>
      <c r="G115" s="314"/>
      <c r="H115" s="314"/>
      <c r="I115" s="314"/>
      <c r="J115" s="314"/>
      <c r="K115" s="314"/>
      <c r="L115" s="314"/>
      <c r="M115" s="321"/>
      <c r="N115" s="321"/>
      <c r="O115" s="321"/>
      <c r="P115" s="321"/>
      <c r="Q115" s="321"/>
      <c r="R115" s="321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  <c r="AR115" s="321"/>
      <c r="AS115" s="321"/>
      <c r="AT115" s="321"/>
      <c r="AU115" s="321"/>
      <c r="AV115" s="321"/>
      <c r="AW115" s="321"/>
      <c r="AX115" s="321"/>
      <c r="AY115" s="321"/>
      <c r="AZ115" s="321"/>
      <c r="BA115" s="321"/>
      <c r="BB115" s="321"/>
      <c r="BC115" s="321"/>
      <c r="BD115" s="321"/>
      <c r="BE115" s="321"/>
      <c r="BF115" s="321"/>
      <c r="BG115" s="321"/>
      <c r="BH115" s="321"/>
      <c r="BI115" s="321"/>
      <c r="BJ115" s="321"/>
      <c r="BK115" s="321"/>
      <c r="BL115" s="321"/>
      <c r="BM115" s="321"/>
      <c r="BN115" s="321"/>
      <c r="BO115" s="321"/>
      <c r="BP115" s="321"/>
      <c r="BQ115" s="321"/>
      <c r="BR115" s="321"/>
      <c r="BS115" s="321"/>
      <c r="BT115" s="321"/>
    </row>
    <row r="116" spans="1:72" ht="12.75" customHeight="1" x14ac:dyDescent="0.25">
      <c r="A116" s="314"/>
      <c r="B116" s="314"/>
      <c r="C116" s="314"/>
      <c r="D116" s="314"/>
      <c r="E116" s="314"/>
      <c r="F116" s="314"/>
      <c r="G116" s="314"/>
      <c r="H116" s="314"/>
      <c r="I116" s="314"/>
      <c r="J116" s="314"/>
      <c r="K116" s="314"/>
      <c r="L116" s="314"/>
      <c r="M116" s="321"/>
      <c r="N116" s="321"/>
      <c r="O116" s="321"/>
      <c r="P116" s="321"/>
      <c r="Q116" s="321"/>
      <c r="R116" s="321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  <c r="AR116" s="321"/>
      <c r="AS116" s="321"/>
      <c r="AT116" s="321"/>
      <c r="AU116" s="321"/>
      <c r="AV116" s="321"/>
      <c r="AW116" s="321"/>
      <c r="AX116" s="321"/>
      <c r="AY116" s="321"/>
      <c r="AZ116" s="321"/>
      <c r="BA116" s="321"/>
      <c r="BB116" s="321"/>
      <c r="BC116" s="321"/>
      <c r="BD116" s="321"/>
      <c r="BE116" s="321"/>
      <c r="BF116" s="321"/>
      <c r="BG116" s="321"/>
      <c r="BH116" s="321"/>
      <c r="BI116" s="321"/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</row>
    <row r="117" spans="1:72" ht="12.75" customHeight="1" x14ac:dyDescent="0.25">
      <c r="A117" s="314"/>
      <c r="B117" s="314"/>
      <c r="C117" s="314"/>
      <c r="D117" s="314"/>
      <c r="E117" s="314"/>
      <c r="F117" s="314"/>
      <c r="G117" s="314"/>
      <c r="H117" s="314"/>
      <c r="I117" s="314"/>
      <c r="J117" s="314"/>
      <c r="K117" s="314"/>
      <c r="L117" s="314"/>
      <c r="M117" s="321"/>
      <c r="N117" s="321"/>
      <c r="O117" s="321"/>
      <c r="P117" s="321"/>
      <c r="Q117" s="321"/>
      <c r="R117" s="321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  <c r="AR117" s="321"/>
      <c r="AS117" s="321"/>
      <c r="AT117" s="321"/>
      <c r="AU117" s="321"/>
      <c r="AV117" s="321"/>
      <c r="AW117" s="321"/>
      <c r="AX117" s="321"/>
      <c r="AY117" s="321"/>
      <c r="AZ117" s="321"/>
      <c r="BA117" s="321"/>
      <c r="BB117" s="321"/>
      <c r="BC117" s="321"/>
      <c r="BD117" s="321"/>
      <c r="BE117" s="321"/>
      <c r="BF117" s="321"/>
      <c r="BG117" s="321"/>
      <c r="BH117" s="321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</row>
    <row r="118" spans="1:72" ht="12.75" customHeight="1" x14ac:dyDescent="0.25">
      <c r="A118" s="314"/>
      <c r="B118" s="314"/>
      <c r="C118" s="314"/>
      <c r="D118" s="314"/>
      <c r="E118" s="314"/>
      <c r="F118" s="314"/>
      <c r="G118" s="314"/>
      <c r="H118" s="314"/>
      <c r="I118" s="314"/>
      <c r="J118" s="314"/>
      <c r="K118" s="314"/>
      <c r="L118" s="314"/>
      <c r="M118" s="321"/>
      <c r="N118" s="321"/>
      <c r="O118" s="321"/>
      <c r="P118" s="321"/>
      <c r="Q118" s="321"/>
      <c r="R118" s="321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  <c r="AP118" s="321"/>
      <c r="AQ118" s="321"/>
      <c r="AR118" s="321"/>
      <c r="AS118" s="321"/>
      <c r="AT118" s="321"/>
      <c r="AU118" s="321"/>
      <c r="AV118" s="321"/>
      <c r="AW118" s="321"/>
      <c r="AX118" s="321"/>
      <c r="AY118" s="321"/>
      <c r="AZ118" s="321"/>
      <c r="BA118" s="321"/>
      <c r="BB118" s="321"/>
      <c r="BC118" s="321"/>
      <c r="BD118" s="321"/>
      <c r="BE118" s="321"/>
      <c r="BF118" s="321"/>
      <c r="BG118" s="321"/>
      <c r="BH118" s="321"/>
      <c r="BI118" s="321"/>
      <c r="BJ118" s="321"/>
      <c r="BK118" s="321"/>
      <c r="BL118" s="321"/>
      <c r="BM118" s="321"/>
      <c r="BN118" s="321"/>
      <c r="BO118" s="321"/>
      <c r="BP118" s="321"/>
      <c r="BQ118" s="321"/>
      <c r="BR118" s="321"/>
      <c r="BS118" s="321"/>
      <c r="BT118" s="321"/>
    </row>
    <row r="119" spans="1:72" ht="12.75" customHeight="1" x14ac:dyDescent="0.25">
      <c r="A119" s="314"/>
      <c r="B119" s="314"/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  <c r="AR119" s="321"/>
      <c r="AS119" s="321"/>
      <c r="AT119" s="321"/>
      <c r="AU119" s="321"/>
      <c r="AV119" s="321"/>
      <c r="AW119" s="321"/>
      <c r="AX119" s="321"/>
      <c r="AY119" s="321"/>
      <c r="AZ119" s="321"/>
      <c r="BA119" s="321"/>
      <c r="BB119" s="321"/>
      <c r="BC119" s="321"/>
      <c r="BD119" s="321"/>
      <c r="BE119" s="321"/>
      <c r="BF119" s="321"/>
      <c r="BG119" s="321"/>
      <c r="BH119" s="321"/>
      <c r="BI119" s="321"/>
      <c r="BJ119" s="321"/>
      <c r="BK119" s="321"/>
      <c r="BL119" s="321"/>
      <c r="BM119" s="321"/>
      <c r="BN119" s="321"/>
      <c r="BO119" s="321"/>
      <c r="BP119" s="321"/>
      <c r="BQ119" s="321"/>
      <c r="BR119" s="321"/>
      <c r="BS119" s="321"/>
      <c r="BT119" s="321"/>
    </row>
    <row r="120" spans="1:72" ht="12.75" customHeight="1" x14ac:dyDescent="0.25">
      <c r="A120" s="314"/>
      <c r="B120" s="314"/>
      <c r="C120" s="314"/>
      <c r="D120" s="314"/>
      <c r="E120" s="314"/>
      <c r="F120" s="314"/>
      <c r="G120" s="314"/>
      <c r="H120" s="314"/>
      <c r="I120" s="314"/>
      <c r="J120" s="314"/>
      <c r="K120" s="314"/>
      <c r="L120" s="314"/>
      <c r="M120" s="321"/>
      <c r="N120" s="321"/>
      <c r="O120" s="321"/>
      <c r="P120" s="321"/>
      <c r="Q120" s="321"/>
      <c r="R120" s="321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  <c r="AP120" s="321"/>
      <c r="AQ120" s="321"/>
      <c r="AR120" s="321"/>
      <c r="AS120" s="321"/>
      <c r="AT120" s="321"/>
      <c r="AU120" s="321"/>
      <c r="AV120" s="321"/>
      <c r="AW120" s="321"/>
      <c r="AX120" s="321"/>
      <c r="AY120" s="321"/>
      <c r="AZ120" s="321"/>
      <c r="BA120" s="321"/>
      <c r="BB120" s="321"/>
      <c r="BC120" s="321"/>
      <c r="BD120" s="321"/>
      <c r="BE120" s="321"/>
      <c r="BF120" s="321"/>
      <c r="BG120" s="321"/>
      <c r="BH120" s="321"/>
      <c r="BI120" s="321"/>
      <c r="BJ120" s="321"/>
      <c r="BK120" s="321"/>
      <c r="BL120" s="321"/>
      <c r="BM120" s="321"/>
      <c r="BN120" s="321"/>
      <c r="BO120" s="321"/>
      <c r="BP120" s="321"/>
      <c r="BQ120" s="321"/>
      <c r="BR120" s="321"/>
      <c r="BS120" s="321"/>
      <c r="BT120" s="321"/>
    </row>
    <row r="121" spans="1:72" ht="12.75" customHeight="1" x14ac:dyDescent="0.25">
      <c r="A121" s="314"/>
      <c r="B121" s="314"/>
      <c r="C121" s="314"/>
      <c r="D121" s="314"/>
      <c r="E121" s="314"/>
      <c r="F121" s="314"/>
      <c r="G121" s="314"/>
      <c r="H121" s="314"/>
      <c r="I121" s="314"/>
      <c r="J121" s="314"/>
      <c r="K121" s="314"/>
      <c r="L121" s="314"/>
      <c r="M121" s="321"/>
      <c r="N121" s="321"/>
      <c r="O121" s="321"/>
      <c r="P121" s="321"/>
      <c r="Q121" s="321"/>
      <c r="R121" s="321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  <c r="AR121" s="321"/>
      <c r="AS121" s="321"/>
      <c r="AT121" s="321"/>
      <c r="AU121" s="321"/>
      <c r="AV121" s="321"/>
      <c r="AW121" s="321"/>
      <c r="AX121" s="321"/>
      <c r="AY121" s="321"/>
      <c r="AZ121" s="321"/>
      <c r="BA121" s="321"/>
      <c r="BB121" s="321"/>
      <c r="BC121" s="321"/>
      <c r="BD121" s="321"/>
      <c r="BE121" s="321"/>
      <c r="BF121" s="321"/>
      <c r="BG121" s="321"/>
      <c r="BH121" s="321"/>
      <c r="BI121" s="321"/>
      <c r="BJ121" s="321"/>
      <c r="BK121" s="321"/>
      <c r="BL121" s="321"/>
      <c r="BM121" s="321"/>
      <c r="BN121" s="321"/>
      <c r="BO121" s="321"/>
      <c r="BP121" s="321"/>
      <c r="BQ121" s="321"/>
      <c r="BR121" s="321"/>
      <c r="BS121" s="321"/>
      <c r="BT121" s="321"/>
    </row>
    <row r="122" spans="1:72" ht="12.75" customHeight="1" x14ac:dyDescent="0.25">
      <c r="A122" s="314"/>
      <c r="B122" s="314"/>
      <c r="C122" s="314"/>
      <c r="D122" s="314"/>
      <c r="E122" s="314"/>
      <c r="F122" s="314"/>
      <c r="G122" s="314"/>
      <c r="H122" s="314"/>
      <c r="I122" s="314"/>
      <c r="J122" s="314"/>
      <c r="K122" s="314"/>
      <c r="L122" s="314"/>
      <c r="M122" s="321"/>
      <c r="N122" s="321"/>
      <c r="O122" s="321"/>
      <c r="P122" s="321"/>
      <c r="Q122" s="321"/>
      <c r="R122" s="321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  <c r="AP122" s="321"/>
      <c r="AQ122" s="321"/>
      <c r="AR122" s="321"/>
      <c r="AS122" s="321"/>
      <c r="AT122" s="321"/>
      <c r="AU122" s="321"/>
      <c r="AV122" s="321"/>
      <c r="AW122" s="321"/>
      <c r="AX122" s="321"/>
      <c r="AY122" s="321"/>
      <c r="AZ122" s="321"/>
      <c r="BA122" s="321"/>
      <c r="BB122" s="321"/>
      <c r="BC122" s="321"/>
      <c r="BD122" s="321"/>
      <c r="BE122" s="321"/>
      <c r="BF122" s="321"/>
      <c r="BG122" s="321"/>
      <c r="BH122" s="321"/>
      <c r="BI122" s="321"/>
      <c r="BJ122" s="321"/>
      <c r="BK122" s="321"/>
      <c r="BL122" s="321"/>
      <c r="BM122" s="321"/>
      <c r="BN122" s="321"/>
      <c r="BO122" s="321"/>
      <c r="BP122" s="321"/>
      <c r="BQ122" s="321"/>
      <c r="BR122" s="321"/>
      <c r="BS122" s="321"/>
      <c r="BT122" s="321"/>
    </row>
    <row r="123" spans="1:72" ht="12.75" customHeight="1" x14ac:dyDescent="0.25">
      <c r="A123" s="314"/>
      <c r="B123" s="314"/>
      <c r="C123" s="314"/>
      <c r="D123" s="314"/>
      <c r="E123" s="314"/>
      <c r="F123" s="314"/>
      <c r="G123" s="314"/>
      <c r="H123" s="314"/>
      <c r="I123" s="314"/>
      <c r="J123" s="314"/>
      <c r="K123" s="314"/>
      <c r="L123" s="314"/>
      <c r="M123" s="321"/>
      <c r="N123" s="321"/>
      <c r="O123" s="321"/>
      <c r="P123" s="321"/>
      <c r="Q123" s="321"/>
      <c r="R123" s="321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  <c r="AR123" s="321"/>
      <c r="AS123" s="321"/>
      <c r="AT123" s="321"/>
      <c r="AU123" s="321"/>
      <c r="AV123" s="321"/>
      <c r="AW123" s="321"/>
      <c r="AX123" s="321"/>
      <c r="AY123" s="321"/>
      <c r="AZ123" s="321"/>
      <c r="BA123" s="321"/>
      <c r="BB123" s="321"/>
      <c r="BC123" s="321"/>
      <c r="BD123" s="321"/>
      <c r="BE123" s="321"/>
      <c r="BF123" s="321"/>
      <c r="BG123" s="321"/>
      <c r="BH123" s="321"/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</row>
    <row r="124" spans="1:72" ht="12.75" customHeight="1" x14ac:dyDescent="0.25">
      <c r="A124" s="314"/>
      <c r="B124" s="314"/>
      <c r="C124" s="314"/>
      <c r="D124" s="314"/>
      <c r="E124" s="314"/>
      <c r="F124" s="314"/>
      <c r="G124" s="314"/>
      <c r="H124" s="314"/>
      <c r="I124" s="314"/>
      <c r="J124" s="314"/>
      <c r="K124" s="314"/>
      <c r="L124" s="314"/>
      <c r="M124" s="321"/>
      <c r="N124" s="321"/>
      <c r="O124" s="321"/>
      <c r="P124" s="321"/>
      <c r="Q124" s="321"/>
      <c r="R124" s="321"/>
      <c r="S124" s="321"/>
      <c r="T124" s="321"/>
      <c r="U124" s="321"/>
      <c r="V124" s="321"/>
      <c r="W124" s="321"/>
      <c r="X124" s="321"/>
      <c r="Y124" s="321"/>
      <c r="Z124" s="321"/>
      <c r="AA124" s="321"/>
      <c r="AB124" s="321"/>
      <c r="AC124" s="321"/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1"/>
      <c r="AV124" s="321"/>
      <c r="AW124" s="321"/>
      <c r="AX124" s="321"/>
      <c r="AY124" s="321"/>
      <c r="AZ124" s="321"/>
      <c r="BA124" s="321"/>
      <c r="BB124" s="321"/>
      <c r="BC124" s="321"/>
      <c r="BD124" s="321"/>
      <c r="BE124" s="321"/>
      <c r="BF124" s="321"/>
      <c r="BG124" s="321"/>
      <c r="BH124" s="321"/>
      <c r="BI124" s="321"/>
      <c r="BJ124" s="321"/>
      <c r="BK124" s="321"/>
      <c r="BL124" s="321"/>
      <c r="BM124" s="321"/>
      <c r="BN124" s="321"/>
      <c r="BO124" s="321"/>
      <c r="BP124" s="321"/>
      <c r="BQ124" s="321"/>
      <c r="BR124" s="321"/>
      <c r="BS124" s="321"/>
      <c r="BT124" s="321"/>
    </row>
    <row r="125" spans="1:72" ht="12.75" customHeight="1" x14ac:dyDescent="0.25">
      <c r="A125" s="314"/>
      <c r="B125" s="314"/>
      <c r="C125" s="314"/>
      <c r="D125" s="314"/>
      <c r="E125" s="314"/>
      <c r="F125" s="314"/>
      <c r="G125" s="314"/>
      <c r="H125" s="314"/>
      <c r="I125" s="314"/>
      <c r="J125" s="314"/>
      <c r="K125" s="314"/>
      <c r="L125" s="314"/>
      <c r="M125" s="321"/>
      <c r="N125" s="321"/>
      <c r="O125" s="321"/>
      <c r="P125" s="321"/>
      <c r="Q125" s="321"/>
      <c r="R125" s="321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  <c r="AO125" s="321"/>
      <c r="AP125" s="321"/>
      <c r="AQ125" s="321"/>
      <c r="AR125" s="321"/>
      <c r="AS125" s="321"/>
      <c r="AT125" s="321"/>
      <c r="AU125" s="321"/>
      <c r="AV125" s="321"/>
      <c r="AW125" s="321"/>
      <c r="AX125" s="321"/>
      <c r="AY125" s="321"/>
      <c r="AZ125" s="321"/>
      <c r="BA125" s="321"/>
      <c r="BB125" s="321"/>
      <c r="BC125" s="321"/>
      <c r="BD125" s="321"/>
      <c r="BE125" s="321"/>
      <c r="BF125" s="321"/>
      <c r="BG125" s="321"/>
      <c r="BH125" s="321"/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</row>
    <row r="126" spans="1:72" ht="12.75" customHeight="1" x14ac:dyDescent="0.25">
      <c r="A126" s="314"/>
      <c r="B126" s="314"/>
      <c r="C126" s="314"/>
      <c r="D126" s="314"/>
      <c r="E126" s="314"/>
      <c r="F126" s="314"/>
      <c r="G126" s="314"/>
      <c r="H126" s="314"/>
      <c r="I126" s="314"/>
      <c r="J126" s="314"/>
      <c r="K126" s="314"/>
      <c r="L126" s="314"/>
      <c r="M126" s="321"/>
      <c r="N126" s="321"/>
      <c r="O126" s="321"/>
      <c r="P126" s="321"/>
      <c r="Q126" s="321"/>
      <c r="R126" s="321"/>
      <c r="S126" s="321"/>
      <c r="T126" s="321"/>
      <c r="U126" s="321"/>
      <c r="V126" s="321"/>
      <c r="W126" s="321"/>
      <c r="X126" s="321"/>
      <c r="Y126" s="321"/>
      <c r="Z126" s="321"/>
      <c r="AA126" s="321"/>
      <c r="AB126" s="321"/>
      <c r="AC126" s="321"/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321"/>
      <c r="AO126" s="321"/>
      <c r="AP126" s="321"/>
      <c r="AQ126" s="321"/>
      <c r="AR126" s="321"/>
      <c r="AS126" s="321"/>
      <c r="AT126" s="321"/>
      <c r="AU126" s="321"/>
      <c r="AV126" s="321"/>
      <c r="AW126" s="321"/>
      <c r="AX126" s="321"/>
      <c r="AY126" s="321"/>
      <c r="AZ126" s="321"/>
      <c r="BA126" s="321"/>
      <c r="BB126" s="321"/>
      <c r="BC126" s="321"/>
      <c r="BD126" s="321"/>
      <c r="BE126" s="321"/>
      <c r="BF126" s="321"/>
      <c r="BG126" s="321"/>
      <c r="BH126" s="321"/>
      <c r="BI126" s="321"/>
      <c r="BJ126" s="321"/>
      <c r="BK126" s="321"/>
      <c r="BL126" s="321"/>
      <c r="BM126" s="321"/>
      <c r="BN126" s="321"/>
      <c r="BO126" s="321"/>
      <c r="BP126" s="321"/>
      <c r="BQ126" s="321"/>
      <c r="BR126" s="321"/>
      <c r="BS126" s="321"/>
      <c r="BT126" s="321"/>
    </row>
    <row r="127" spans="1:72" ht="12.75" customHeight="1" x14ac:dyDescent="0.25">
      <c r="A127" s="314"/>
      <c r="B127" s="314"/>
      <c r="C127" s="314"/>
      <c r="D127" s="314"/>
      <c r="E127" s="314"/>
      <c r="F127" s="314"/>
      <c r="G127" s="314"/>
      <c r="H127" s="314"/>
      <c r="I127" s="314"/>
      <c r="J127" s="314"/>
      <c r="K127" s="314"/>
      <c r="L127" s="314"/>
      <c r="M127" s="321"/>
      <c r="N127" s="321"/>
      <c r="O127" s="321"/>
      <c r="P127" s="321"/>
      <c r="Q127" s="321"/>
      <c r="R127" s="321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  <c r="AO127" s="321"/>
      <c r="AP127" s="321"/>
      <c r="AQ127" s="321"/>
      <c r="AR127" s="321"/>
      <c r="AS127" s="321"/>
      <c r="AT127" s="321"/>
      <c r="AU127" s="321"/>
      <c r="AV127" s="321"/>
      <c r="AW127" s="321"/>
      <c r="AX127" s="321"/>
      <c r="AY127" s="321"/>
      <c r="AZ127" s="321"/>
      <c r="BA127" s="321"/>
      <c r="BB127" s="321"/>
      <c r="BC127" s="321"/>
      <c r="BD127" s="321"/>
      <c r="BE127" s="321"/>
      <c r="BF127" s="321"/>
      <c r="BG127" s="321"/>
      <c r="BH127" s="321"/>
      <c r="BI127" s="321"/>
      <c r="BJ127" s="321"/>
      <c r="BK127" s="321"/>
      <c r="BL127" s="321"/>
      <c r="BM127" s="321"/>
      <c r="BN127" s="321"/>
      <c r="BO127" s="321"/>
      <c r="BP127" s="321"/>
      <c r="BQ127" s="321"/>
      <c r="BR127" s="321"/>
      <c r="BS127" s="321"/>
      <c r="BT127" s="321"/>
    </row>
    <row r="128" spans="1:72" ht="12.75" customHeight="1" x14ac:dyDescent="0.25">
      <c r="A128" s="314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21"/>
      <c r="N128" s="321"/>
      <c r="O128" s="321"/>
      <c r="P128" s="321"/>
      <c r="Q128" s="321"/>
      <c r="R128" s="321"/>
      <c r="S128" s="321"/>
      <c r="T128" s="321"/>
      <c r="U128" s="321"/>
      <c r="V128" s="321"/>
      <c r="W128" s="321"/>
      <c r="X128" s="321"/>
      <c r="Y128" s="321"/>
      <c r="Z128" s="321"/>
      <c r="AA128" s="321"/>
      <c r="AB128" s="321"/>
      <c r="AC128" s="321"/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  <c r="AR128" s="321"/>
      <c r="AS128" s="321"/>
      <c r="AT128" s="321"/>
      <c r="AU128" s="321"/>
      <c r="AV128" s="321"/>
      <c r="AW128" s="321"/>
      <c r="AX128" s="321"/>
      <c r="AY128" s="321"/>
      <c r="AZ128" s="321"/>
      <c r="BA128" s="321"/>
      <c r="BB128" s="321"/>
      <c r="BC128" s="321"/>
      <c r="BD128" s="321"/>
      <c r="BE128" s="321"/>
      <c r="BF128" s="321"/>
      <c r="BG128" s="321"/>
      <c r="BH128" s="321"/>
      <c r="BI128" s="321"/>
      <c r="BJ128" s="321"/>
      <c r="BK128" s="321"/>
      <c r="BL128" s="321"/>
      <c r="BM128" s="321"/>
      <c r="BN128" s="321"/>
      <c r="BO128" s="321"/>
      <c r="BP128" s="321"/>
      <c r="BQ128" s="321"/>
      <c r="BR128" s="321"/>
      <c r="BS128" s="321"/>
      <c r="BT128" s="321"/>
    </row>
    <row r="129" spans="1:72" ht="12.75" customHeight="1" x14ac:dyDescent="0.25">
      <c r="A129" s="314"/>
      <c r="B129" s="314"/>
      <c r="C129" s="314"/>
      <c r="D129" s="314"/>
      <c r="E129" s="314"/>
      <c r="F129" s="314"/>
      <c r="G129" s="314"/>
      <c r="H129" s="314"/>
      <c r="I129" s="314"/>
      <c r="J129" s="314"/>
      <c r="K129" s="314"/>
      <c r="L129" s="314"/>
      <c r="M129" s="321"/>
      <c r="N129" s="321"/>
      <c r="O129" s="321"/>
      <c r="P129" s="321"/>
      <c r="Q129" s="321"/>
      <c r="R129" s="321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  <c r="AR129" s="321"/>
      <c r="AS129" s="321"/>
      <c r="AT129" s="321"/>
      <c r="AU129" s="321"/>
      <c r="AV129" s="321"/>
      <c r="AW129" s="321"/>
      <c r="AX129" s="321"/>
      <c r="AY129" s="321"/>
      <c r="AZ129" s="321"/>
      <c r="BA129" s="321"/>
      <c r="BB129" s="321"/>
      <c r="BC129" s="321"/>
      <c r="BD129" s="321"/>
      <c r="BE129" s="321"/>
      <c r="BF129" s="321"/>
      <c r="BG129" s="321"/>
      <c r="BH129" s="321"/>
      <c r="BI129" s="321"/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</row>
    <row r="130" spans="1:72" ht="12.75" customHeight="1" x14ac:dyDescent="0.25">
      <c r="A130" s="314"/>
      <c r="B130" s="314"/>
      <c r="C130" s="314"/>
      <c r="D130" s="314"/>
      <c r="E130" s="314"/>
      <c r="F130" s="314"/>
      <c r="G130" s="314"/>
      <c r="H130" s="314"/>
      <c r="I130" s="314"/>
      <c r="J130" s="314"/>
      <c r="K130" s="314"/>
      <c r="L130" s="314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</row>
    <row r="131" spans="1:72" ht="12.75" customHeight="1" x14ac:dyDescent="0.25">
      <c r="A131" s="314"/>
      <c r="B131" s="314"/>
      <c r="C131" s="314"/>
      <c r="D131" s="314"/>
      <c r="E131" s="314"/>
      <c r="F131" s="314"/>
      <c r="G131" s="314"/>
      <c r="H131" s="314"/>
      <c r="I131" s="314"/>
      <c r="J131" s="314"/>
      <c r="K131" s="314"/>
      <c r="L131" s="314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321"/>
      <c r="X131" s="321"/>
      <c r="Y131" s="321"/>
      <c r="Z131" s="321"/>
      <c r="AA131" s="321"/>
      <c r="AB131" s="321"/>
      <c r="AC131" s="321"/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  <c r="AR131" s="321"/>
      <c r="AS131" s="321"/>
      <c r="AT131" s="321"/>
      <c r="AU131" s="321"/>
      <c r="AV131" s="321"/>
      <c r="AW131" s="321"/>
      <c r="AX131" s="321"/>
      <c r="AY131" s="321"/>
      <c r="AZ131" s="321"/>
      <c r="BA131" s="321"/>
      <c r="BB131" s="321"/>
      <c r="BC131" s="321"/>
      <c r="BD131" s="321"/>
      <c r="BE131" s="321"/>
      <c r="BF131" s="321"/>
      <c r="BG131" s="321"/>
      <c r="BH131" s="321"/>
      <c r="BI131" s="321"/>
      <c r="BJ131" s="321"/>
      <c r="BK131" s="321"/>
      <c r="BL131" s="321"/>
      <c r="BM131" s="321"/>
      <c r="BN131" s="321"/>
      <c r="BO131" s="321"/>
      <c r="BP131" s="321"/>
      <c r="BQ131" s="321"/>
      <c r="BR131" s="321"/>
      <c r="BS131" s="321"/>
      <c r="BT131" s="321"/>
    </row>
    <row r="132" spans="1:72" ht="12.75" customHeight="1" x14ac:dyDescent="0.25">
      <c r="A132" s="314"/>
      <c r="B132" s="314"/>
      <c r="C132" s="314"/>
      <c r="D132" s="314"/>
      <c r="E132" s="314"/>
      <c r="F132" s="314"/>
      <c r="G132" s="314"/>
      <c r="H132" s="314"/>
      <c r="I132" s="314"/>
      <c r="J132" s="314"/>
      <c r="K132" s="314"/>
      <c r="L132" s="314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  <c r="AR132" s="321"/>
      <c r="AS132" s="321"/>
      <c r="AT132" s="321"/>
      <c r="AU132" s="321"/>
      <c r="AV132" s="321"/>
      <c r="AW132" s="321"/>
      <c r="AX132" s="321"/>
      <c r="AY132" s="321"/>
      <c r="AZ132" s="321"/>
      <c r="BA132" s="321"/>
      <c r="BB132" s="321"/>
      <c r="BC132" s="321"/>
      <c r="BD132" s="321"/>
      <c r="BE132" s="321"/>
      <c r="BF132" s="321"/>
      <c r="BG132" s="321"/>
      <c r="BH132" s="321"/>
      <c r="BI132" s="321"/>
      <c r="BJ132" s="321"/>
      <c r="BK132" s="321"/>
      <c r="BL132" s="321"/>
      <c r="BM132" s="321"/>
      <c r="BN132" s="321"/>
      <c r="BO132" s="321"/>
      <c r="BP132" s="321"/>
      <c r="BQ132" s="321"/>
      <c r="BR132" s="321"/>
      <c r="BS132" s="321"/>
      <c r="BT132" s="321"/>
    </row>
    <row r="133" spans="1:72" ht="12.75" customHeight="1" x14ac:dyDescent="0.25">
      <c r="A133" s="314"/>
      <c r="B133" s="314"/>
      <c r="C133" s="314"/>
      <c r="D133" s="314"/>
      <c r="E133" s="314"/>
      <c r="F133" s="314"/>
      <c r="G133" s="314"/>
      <c r="H133" s="314"/>
      <c r="I133" s="314"/>
      <c r="J133" s="314"/>
      <c r="K133" s="314"/>
      <c r="L133" s="314"/>
      <c r="M133" s="321"/>
      <c r="N133" s="321"/>
      <c r="O133" s="321"/>
      <c r="P133" s="321"/>
      <c r="Q133" s="321"/>
      <c r="R133" s="321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321"/>
      <c r="AO133" s="321"/>
      <c r="AP133" s="321"/>
      <c r="AQ133" s="321"/>
      <c r="AR133" s="321"/>
      <c r="AS133" s="321"/>
      <c r="AT133" s="321"/>
      <c r="AU133" s="321"/>
      <c r="AV133" s="321"/>
      <c r="AW133" s="321"/>
      <c r="AX133" s="321"/>
      <c r="AY133" s="321"/>
      <c r="AZ133" s="321"/>
      <c r="BA133" s="321"/>
      <c r="BB133" s="321"/>
      <c r="BC133" s="321"/>
      <c r="BD133" s="321"/>
      <c r="BE133" s="321"/>
      <c r="BF133" s="321"/>
      <c r="BG133" s="321"/>
      <c r="BH133" s="321"/>
      <c r="BI133" s="321"/>
      <c r="BJ133" s="321"/>
      <c r="BK133" s="321"/>
      <c r="BL133" s="321"/>
      <c r="BM133" s="321"/>
      <c r="BN133" s="321"/>
      <c r="BO133" s="321"/>
      <c r="BP133" s="321"/>
      <c r="BQ133" s="321"/>
      <c r="BR133" s="321"/>
      <c r="BS133" s="321"/>
      <c r="BT133" s="321"/>
    </row>
    <row r="134" spans="1:72" ht="12.75" customHeight="1" x14ac:dyDescent="0.25">
      <c r="A134" s="314"/>
      <c r="B134" s="314"/>
      <c r="C134" s="314"/>
      <c r="D134" s="314"/>
      <c r="E134" s="314"/>
      <c r="F134" s="314"/>
      <c r="G134" s="314"/>
      <c r="H134" s="314"/>
      <c r="I134" s="314"/>
      <c r="J134" s="314"/>
      <c r="K134" s="314"/>
      <c r="L134" s="314"/>
      <c r="M134" s="321"/>
      <c r="N134" s="321"/>
      <c r="O134" s="321"/>
      <c r="P134" s="321"/>
      <c r="Q134" s="321"/>
      <c r="R134" s="321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  <c r="AF134" s="321"/>
      <c r="AG134" s="321"/>
      <c r="AH134" s="321"/>
      <c r="AI134" s="321"/>
      <c r="AJ134" s="321"/>
      <c r="AK134" s="321"/>
      <c r="AL134" s="321"/>
      <c r="AM134" s="321"/>
      <c r="AN134" s="321"/>
      <c r="AO134" s="321"/>
      <c r="AP134" s="321"/>
      <c r="AQ134" s="321"/>
      <c r="AR134" s="321"/>
      <c r="AS134" s="321"/>
      <c r="AT134" s="321"/>
      <c r="AU134" s="321"/>
      <c r="AV134" s="321"/>
      <c r="AW134" s="321"/>
      <c r="AX134" s="321"/>
      <c r="AY134" s="321"/>
      <c r="AZ134" s="321"/>
      <c r="BA134" s="321"/>
      <c r="BB134" s="321"/>
      <c r="BC134" s="321"/>
      <c r="BD134" s="321"/>
      <c r="BE134" s="321"/>
      <c r="BF134" s="321"/>
      <c r="BG134" s="321"/>
      <c r="BH134" s="321"/>
      <c r="BI134" s="321"/>
      <c r="BJ134" s="321"/>
      <c r="BK134" s="321"/>
      <c r="BL134" s="321"/>
      <c r="BM134" s="321"/>
      <c r="BN134" s="321"/>
      <c r="BO134" s="321"/>
      <c r="BP134" s="321"/>
      <c r="BQ134" s="321"/>
      <c r="BR134" s="321"/>
      <c r="BS134" s="321"/>
      <c r="BT134" s="321"/>
    </row>
    <row r="135" spans="1:72" ht="12.75" customHeight="1" x14ac:dyDescent="0.25">
      <c r="A135" s="314"/>
      <c r="B135" s="314"/>
      <c r="C135" s="314"/>
      <c r="D135" s="314"/>
      <c r="E135" s="314"/>
      <c r="F135" s="314"/>
      <c r="G135" s="314"/>
      <c r="H135" s="314"/>
      <c r="I135" s="314"/>
      <c r="J135" s="314"/>
      <c r="K135" s="314"/>
      <c r="L135" s="314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321"/>
      <c r="AO135" s="321"/>
      <c r="AP135" s="321"/>
      <c r="AQ135" s="321"/>
      <c r="AR135" s="321"/>
      <c r="AS135" s="321"/>
      <c r="AT135" s="321"/>
      <c r="AU135" s="321"/>
      <c r="AV135" s="321"/>
      <c r="AW135" s="321"/>
      <c r="AX135" s="321"/>
      <c r="AY135" s="321"/>
      <c r="AZ135" s="321"/>
      <c r="BA135" s="321"/>
      <c r="BB135" s="321"/>
      <c r="BC135" s="321"/>
      <c r="BD135" s="321"/>
      <c r="BE135" s="321"/>
      <c r="BF135" s="321"/>
      <c r="BG135" s="321"/>
      <c r="BH135" s="321"/>
      <c r="BI135" s="321"/>
      <c r="BJ135" s="321"/>
      <c r="BK135" s="321"/>
      <c r="BL135" s="321"/>
      <c r="BM135" s="321"/>
      <c r="BN135" s="321"/>
      <c r="BO135" s="321"/>
      <c r="BP135" s="321"/>
      <c r="BQ135" s="321"/>
      <c r="BR135" s="321"/>
      <c r="BS135" s="321"/>
      <c r="BT135" s="321"/>
    </row>
    <row r="136" spans="1:72" ht="12.75" customHeight="1" x14ac:dyDescent="0.25">
      <c r="A136" s="314"/>
      <c r="B136" s="314"/>
      <c r="C136" s="314"/>
      <c r="D136" s="314"/>
      <c r="E136" s="314"/>
      <c r="F136" s="314"/>
      <c r="G136" s="314"/>
      <c r="H136" s="314"/>
      <c r="I136" s="314"/>
      <c r="J136" s="314"/>
      <c r="K136" s="314"/>
      <c r="L136" s="314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  <c r="AR136" s="321"/>
      <c r="AS136" s="321"/>
      <c r="AT136" s="321"/>
      <c r="AU136" s="321"/>
      <c r="AV136" s="321"/>
      <c r="AW136" s="321"/>
      <c r="AX136" s="321"/>
      <c r="AY136" s="321"/>
      <c r="AZ136" s="321"/>
      <c r="BA136" s="321"/>
      <c r="BB136" s="321"/>
      <c r="BC136" s="321"/>
      <c r="BD136" s="321"/>
      <c r="BE136" s="321"/>
      <c r="BF136" s="321"/>
      <c r="BG136" s="321"/>
      <c r="BH136" s="321"/>
      <c r="BI136" s="321"/>
      <c r="BJ136" s="321"/>
      <c r="BK136" s="321"/>
      <c r="BL136" s="321"/>
      <c r="BM136" s="321"/>
      <c r="BN136" s="321"/>
      <c r="BO136" s="321"/>
      <c r="BP136" s="321"/>
      <c r="BQ136" s="321"/>
      <c r="BR136" s="321"/>
      <c r="BS136" s="321"/>
      <c r="BT136" s="321"/>
    </row>
    <row r="137" spans="1:72" ht="12.75" customHeight="1" x14ac:dyDescent="0.25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21"/>
      <c r="N137" s="321"/>
      <c r="O137" s="321"/>
      <c r="P137" s="321"/>
      <c r="Q137" s="321"/>
      <c r="R137" s="321"/>
      <c r="S137" s="321"/>
      <c r="T137" s="321"/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1"/>
      <c r="AV137" s="321"/>
      <c r="AW137" s="321"/>
      <c r="AX137" s="321"/>
      <c r="AY137" s="321"/>
      <c r="AZ137" s="321"/>
      <c r="BA137" s="321"/>
      <c r="BB137" s="321"/>
      <c r="BC137" s="321"/>
      <c r="BD137" s="321"/>
      <c r="BE137" s="321"/>
      <c r="BF137" s="321"/>
      <c r="BG137" s="321"/>
      <c r="BH137" s="321"/>
      <c r="BI137" s="321"/>
      <c r="BJ137" s="321"/>
      <c r="BK137" s="321"/>
      <c r="BL137" s="321"/>
      <c r="BM137" s="321"/>
      <c r="BN137" s="321"/>
      <c r="BO137" s="321"/>
      <c r="BP137" s="321"/>
      <c r="BQ137" s="321"/>
      <c r="BR137" s="321"/>
      <c r="BS137" s="321"/>
      <c r="BT137" s="321"/>
    </row>
    <row r="138" spans="1:72" ht="12.75" customHeight="1" x14ac:dyDescent="0.25">
      <c r="A138" s="314"/>
      <c r="B138" s="314"/>
      <c r="C138" s="314"/>
      <c r="D138" s="314"/>
      <c r="E138" s="314"/>
      <c r="F138" s="314"/>
      <c r="G138" s="314"/>
      <c r="H138" s="314"/>
      <c r="I138" s="314"/>
      <c r="J138" s="314"/>
      <c r="K138" s="314"/>
      <c r="L138" s="314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321"/>
      <c r="X138" s="321"/>
      <c r="Y138" s="321"/>
      <c r="Z138" s="321"/>
      <c r="AA138" s="321"/>
      <c r="AB138" s="321"/>
      <c r="AC138" s="321"/>
      <c r="AD138" s="321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321"/>
      <c r="AO138" s="321"/>
      <c r="AP138" s="321"/>
      <c r="AQ138" s="321"/>
      <c r="AR138" s="321"/>
      <c r="AS138" s="321"/>
      <c r="AT138" s="321"/>
      <c r="AU138" s="321"/>
      <c r="AV138" s="321"/>
      <c r="AW138" s="321"/>
      <c r="AX138" s="321"/>
      <c r="AY138" s="321"/>
      <c r="AZ138" s="321"/>
      <c r="BA138" s="321"/>
      <c r="BB138" s="321"/>
      <c r="BC138" s="321"/>
      <c r="BD138" s="321"/>
      <c r="BE138" s="321"/>
      <c r="BF138" s="321"/>
      <c r="BG138" s="321"/>
      <c r="BH138" s="321"/>
      <c r="BI138" s="321"/>
      <c r="BJ138" s="321"/>
      <c r="BK138" s="321"/>
      <c r="BL138" s="321"/>
      <c r="BM138" s="321"/>
      <c r="BN138" s="321"/>
      <c r="BO138" s="321"/>
      <c r="BP138" s="321"/>
      <c r="BQ138" s="321"/>
      <c r="BR138" s="321"/>
      <c r="BS138" s="321"/>
      <c r="BT138" s="321"/>
    </row>
    <row r="139" spans="1:72" ht="12.75" customHeight="1" x14ac:dyDescent="0.25">
      <c r="A139" s="314"/>
      <c r="B139" s="314"/>
      <c r="C139" s="314"/>
      <c r="D139" s="314"/>
      <c r="E139" s="314"/>
      <c r="F139" s="314"/>
      <c r="G139" s="314"/>
      <c r="H139" s="314"/>
      <c r="I139" s="314"/>
      <c r="J139" s="314"/>
      <c r="K139" s="314"/>
      <c r="L139" s="314"/>
      <c r="M139" s="321"/>
      <c r="N139" s="321"/>
      <c r="O139" s="321"/>
      <c r="P139" s="321"/>
      <c r="Q139" s="321"/>
      <c r="R139" s="321"/>
      <c r="S139" s="321"/>
      <c r="T139" s="321"/>
      <c r="U139" s="321"/>
      <c r="V139" s="321"/>
      <c r="W139" s="321"/>
      <c r="X139" s="321"/>
      <c r="Y139" s="321"/>
      <c r="Z139" s="321"/>
      <c r="AA139" s="321"/>
      <c r="AB139" s="321"/>
      <c r="AC139" s="321"/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  <c r="AR139" s="321"/>
      <c r="AS139" s="321"/>
      <c r="AT139" s="321"/>
      <c r="AU139" s="321"/>
      <c r="AV139" s="321"/>
      <c r="AW139" s="321"/>
      <c r="AX139" s="321"/>
      <c r="AY139" s="321"/>
      <c r="AZ139" s="321"/>
      <c r="BA139" s="321"/>
      <c r="BB139" s="321"/>
      <c r="BC139" s="321"/>
      <c r="BD139" s="321"/>
      <c r="BE139" s="321"/>
      <c r="BF139" s="321"/>
      <c r="BG139" s="321"/>
      <c r="BH139" s="321"/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</row>
    <row r="140" spans="1:72" ht="12.75" customHeight="1" x14ac:dyDescent="0.25">
      <c r="A140" s="314"/>
      <c r="B140" s="314"/>
      <c r="C140" s="314"/>
      <c r="D140" s="314"/>
      <c r="E140" s="314"/>
      <c r="F140" s="314"/>
      <c r="G140" s="314"/>
      <c r="H140" s="314"/>
      <c r="I140" s="314"/>
      <c r="J140" s="314"/>
      <c r="K140" s="314"/>
      <c r="L140" s="314"/>
      <c r="M140" s="321"/>
      <c r="N140" s="321"/>
      <c r="O140" s="321"/>
      <c r="P140" s="321"/>
      <c r="Q140" s="321"/>
      <c r="R140" s="321"/>
      <c r="S140" s="321"/>
      <c r="T140" s="321"/>
      <c r="U140" s="321"/>
      <c r="V140" s="321"/>
      <c r="W140" s="321"/>
      <c r="X140" s="321"/>
      <c r="Y140" s="321"/>
      <c r="Z140" s="321"/>
      <c r="AA140" s="321"/>
      <c r="AB140" s="321"/>
      <c r="AC140" s="321"/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  <c r="AR140" s="321"/>
      <c r="AS140" s="321"/>
      <c r="AT140" s="321"/>
      <c r="AU140" s="321"/>
      <c r="AV140" s="321"/>
      <c r="AW140" s="321"/>
      <c r="AX140" s="321"/>
      <c r="AY140" s="321"/>
      <c r="AZ140" s="321"/>
      <c r="BA140" s="321"/>
      <c r="BB140" s="321"/>
      <c r="BC140" s="321"/>
      <c r="BD140" s="321"/>
      <c r="BE140" s="321"/>
      <c r="BF140" s="321"/>
      <c r="BG140" s="321"/>
      <c r="BH140" s="321"/>
      <c r="BI140" s="321"/>
      <c r="BJ140" s="321"/>
      <c r="BK140" s="321"/>
      <c r="BL140" s="321"/>
      <c r="BM140" s="321"/>
      <c r="BN140" s="321"/>
      <c r="BO140" s="321"/>
      <c r="BP140" s="321"/>
      <c r="BQ140" s="321"/>
      <c r="BR140" s="321"/>
      <c r="BS140" s="321"/>
      <c r="BT140" s="321"/>
    </row>
    <row r="141" spans="1:72" ht="12.75" customHeight="1" x14ac:dyDescent="0.25">
      <c r="A141" s="314"/>
      <c r="B141" s="314"/>
      <c r="C141" s="314"/>
      <c r="D141" s="314"/>
      <c r="E141" s="314"/>
      <c r="F141" s="314"/>
      <c r="G141" s="314"/>
      <c r="H141" s="314"/>
      <c r="I141" s="314"/>
      <c r="J141" s="314"/>
      <c r="K141" s="314"/>
      <c r="L141" s="314"/>
      <c r="M141" s="321"/>
      <c r="N141" s="321"/>
      <c r="O141" s="321"/>
      <c r="P141" s="321"/>
      <c r="Q141" s="321"/>
      <c r="R141" s="321"/>
      <c r="S141" s="321"/>
      <c r="T141" s="321"/>
      <c r="U141" s="321"/>
      <c r="V141" s="321"/>
      <c r="W141" s="321"/>
      <c r="X141" s="321"/>
      <c r="Y141" s="321"/>
      <c r="Z141" s="321"/>
      <c r="AA141" s="321"/>
      <c r="AB141" s="321"/>
      <c r="AC141" s="321"/>
      <c r="AD141" s="321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  <c r="AR141" s="321"/>
      <c r="AS141" s="321"/>
      <c r="AT141" s="321"/>
      <c r="AU141" s="321"/>
      <c r="AV141" s="321"/>
      <c r="AW141" s="321"/>
      <c r="AX141" s="321"/>
      <c r="AY141" s="321"/>
      <c r="AZ141" s="321"/>
      <c r="BA141" s="321"/>
      <c r="BB141" s="321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</row>
    <row r="142" spans="1:72" ht="12.75" customHeight="1" x14ac:dyDescent="0.25">
      <c r="A142" s="314"/>
      <c r="B142" s="314"/>
      <c r="C142" s="314"/>
      <c r="D142" s="314"/>
      <c r="E142" s="314"/>
      <c r="F142" s="314"/>
      <c r="G142" s="314"/>
      <c r="H142" s="314"/>
      <c r="I142" s="314"/>
      <c r="J142" s="314"/>
      <c r="K142" s="314"/>
      <c r="L142" s="314"/>
      <c r="M142" s="321"/>
      <c r="N142" s="321"/>
      <c r="O142" s="321"/>
      <c r="P142" s="321"/>
      <c r="Q142" s="321"/>
      <c r="R142" s="321"/>
      <c r="S142" s="321"/>
      <c r="T142" s="321"/>
      <c r="U142" s="321"/>
      <c r="V142" s="321"/>
      <c r="W142" s="321"/>
      <c r="X142" s="321"/>
      <c r="Y142" s="321"/>
      <c r="Z142" s="321"/>
      <c r="AA142" s="321"/>
      <c r="AB142" s="321"/>
      <c r="AC142" s="321"/>
      <c r="AD142" s="321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  <c r="AR142" s="321"/>
      <c r="AS142" s="321"/>
      <c r="AT142" s="321"/>
      <c r="AU142" s="321"/>
      <c r="AV142" s="321"/>
      <c r="AW142" s="321"/>
      <c r="AX142" s="321"/>
      <c r="AY142" s="321"/>
      <c r="AZ142" s="321"/>
      <c r="BA142" s="321"/>
      <c r="BB142" s="321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</row>
    <row r="143" spans="1:72" ht="12.75" customHeight="1" x14ac:dyDescent="0.25">
      <c r="A143" s="314"/>
      <c r="B143" s="314"/>
      <c r="C143" s="314"/>
      <c r="D143" s="314"/>
      <c r="E143" s="314"/>
      <c r="F143" s="314"/>
      <c r="G143" s="314"/>
      <c r="H143" s="314"/>
      <c r="I143" s="314"/>
      <c r="J143" s="314"/>
      <c r="K143" s="314"/>
      <c r="L143" s="314"/>
      <c r="M143" s="321"/>
      <c r="N143" s="321"/>
      <c r="O143" s="321"/>
      <c r="P143" s="321"/>
      <c r="Q143" s="321"/>
      <c r="R143" s="321"/>
      <c r="S143" s="321"/>
      <c r="T143" s="321"/>
      <c r="U143" s="321"/>
      <c r="V143" s="321"/>
      <c r="W143" s="321"/>
      <c r="X143" s="321"/>
      <c r="Y143" s="321"/>
      <c r="Z143" s="321"/>
      <c r="AA143" s="321"/>
      <c r="AB143" s="321"/>
      <c r="AC143" s="321"/>
      <c r="AD143" s="321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  <c r="AO143" s="321"/>
      <c r="AP143" s="321"/>
      <c r="AQ143" s="321"/>
      <c r="AR143" s="321"/>
      <c r="AS143" s="321"/>
      <c r="AT143" s="321"/>
      <c r="AU143" s="321"/>
      <c r="AV143" s="321"/>
      <c r="AW143" s="321"/>
      <c r="AX143" s="321"/>
      <c r="AY143" s="321"/>
      <c r="AZ143" s="321"/>
      <c r="BA143" s="321"/>
      <c r="BB143" s="321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</row>
    <row r="144" spans="1:72" ht="12.75" customHeight="1" x14ac:dyDescent="0.25">
      <c r="A144" s="314"/>
      <c r="B144" s="314"/>
      <c r="C144" s="314"/>
      <c r="D144" s="314"/>
      <c r="E144" s="314"/>
      <c r="F144" s="314"/>
      <c r="G144" s="314"/>
      <c r="H144" s="314"/>
      <c r="I144" s="314"/>
      <c r="J144" s="314"/>
      <c r="K144" s="314"/>
      <c r="L144" s="314"/>
      <c r="M144" s="321"/>
      <c r="N144" s="321"/>
      <c r="O144" s="321"/>
      <c r="P144" s="321"/>
      <c r="Q144" s="321"/>
      <c r="R144" s="321"/>
      <c r="S144" s="321"/>
      <c r="T144" s="321"/>
      <c r="U144" s="321"/>
      <c r="V144" s="321"/>
      <c r="W144" s="321"/>
      <c r="X144" s="321"/>
      <c r="Y144" s="321"/>
      <c r="Z144" s="321"/>
      <c r="AA144" s="321"/>
      <c r="AB144" s="321"/>
      <c r="AC144" s="321"/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  <c r="AR144" s="321"/>
      <c r="AS144" s="321"/>
      <c r="AT144" s="321"/>
      <c r="AU144" s="321"/>
      <c r="AV144" s="321"/>
      <c r="AW144" s="321"/>
      <c r="AX144" s="321"/>
      <c r="AY144" s="321"/>
      <c r="AZ144" s="321"/>
      <c r="BA144" s="321"/>
      <c r="BB144" s="321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21"/>
      <c r="BR144" s="321"/>
      <c r="BS144" s="321"/>
      <c r="BT144" s="321"/>
    </row>
    <row r="145" spans="1:72" ht="12.75" customHeight="1" x14ac:dyDescent="0.25">
      <c r="A145" s="314"/>
      <c r="B145" s="314"/>
      <c r="C145" s="314"/>
      <c r="D145" s="314"/>
      <c r="E145" s="314"/>
      <c r="F145" s="314"/>
      <c r="G145" s="314"/>
      <c r="H145" s="314"/>
      <c r="I145" s="314"/>
      <c r="J145" s="314"/>
      <c r="K145" s="314"/>
      <c r="L145" s="314"/>
      <c r="M145" s="321"/>
      <c r="N145" s="321"/>
      <c r="O145" s="321"/>
      <c r="P145" s="321"/>
      <c r="Q145" s="321"/>
      <c r="R145" s="321"/>
      <c r="S145" s="321"/>
      <c r="T145" s="321"/>
      <c r="U145" s="321"/>
      <c r="V145" s="321"/>
      <c r="W145" s="321"/>
      <c r="X145" s="321"/>
      <c r="Y145" s="321"/>
      <c r="Z145" s="321"/>
      <c r="AA145" s="321"/>
      <c r="AB145" s="321"/>
      <c r="AC145" s="321"/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  <c r="AR145" s="321"/>
      <c r="AS145" s="321"/>
      <c r="AT145" s="321"/>
      <c r="AU145" s="321"/>
      <c r="AV145" s="321"/>
      <c r="AW145" s="321"/>
      <c r="AX145" s="321"/>
      <c r="AY145" s="321"/>
      <c r="AZ145" s="321"/>
      <c r="BA145" s="321"/>
      <c r="BB145" s="321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1"/>
      <c r="BR145" s="321"/>
      <c r="BS145" s="321"/>
      <c r="BT145" s="321"/>
    </row>
    <row r="146" spans="1:72" ht="12.75" customHeight="1" x14ac:dyDescent="0.25">
      <c r="A146" s="314"/>
      <c r="B146" s="314"/>
      <c r="C146" s="314"/>
      <c r="D146" s="314"/>
      <c r="E146" s="314"/>
      <c r="F146" s="314"/>
      <c r="G146" s="314"/>
      <c r="H146" s="314"/>
      <c r="I146" s="314"/>
      <c r="J146" s="314"/>
      <c r="K146" s="314"/>
      <c r="L146" s="314"/>
      <c r="M146" s="321"/>
      <c r="N146" s="321"/>
      <c r="O146" s="321"/>
      <c r="P146" s="321"/>
      <c r="Q146" s="321"/>
      <c r="R146" s="321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  <c r="AR146" s="321"/>
      <c r="AS146" s="321"/>
      <c r="AT146" s="321"/>
      <c r="AU146" s="321"/>
      <c r="AV146" s="321"/>
      <c r="AW146" s="321"/>
      <c r="AX146" s="321"/>
      <c r="AY146" s="321"/>
      <c r="AZ146" s="321"/>
      <c r="BA146" s="321"/>
      <c r="BB146" s="321"/>
      <c r="BC146" s="321"/>
      <c r="BD146" s="321"/>
      <c r="BE146" s="321"/>
      <c r="BF146" s="321"/>
      <c r="BG146" s="321"/>
      <c r="BH146" s="321"/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</row>
    <row r="147" spans="1:72" ht="12.75" customHeight="1" x14ac:dyDescent="0.25">
      <c r="A147" s="314"/>
      <c r="B147" s="314"/>
      <c r="C147" s="314"/>
      <c r="D147" s="314"/>
      <c r="E147" s="314"/>
      <c r="F147" s="314"/>
      <c r="G147" s="314"/>
      <c r="H147" s="314"/>
      <c r="I147" s="314"/>
      <c r="J147" s="314"/>
      <c r="K147" s="314"/>
      <c r="L147" s="314"/>
      <c r="M147" s="321"/>
      <c r="N147" s="321"/>
      <c r="O147" s="321"/>
      <c r="P147" s="321"/>
      <c r="Q147" s="321"/>
      <c r="R147" s="321"/>
      <c r="S147" s="321"/>
      <c r="T147" s="321"/>
      <c r="U147" s="321"/>
      <c r="V147" s="321"/>
      <c r="W147" s="321"/>
      <c r="X147" s="321"/>
      <c r="Y147" s="321"/>
      <c r="Z147" s="321"/>
      <c r="AA147" s="321"/>
      <c r="AB147" s="321"/>
      <c r="AC147" s="321"/>
      <c r="AD147" s="321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321"/>
      <c r="AO147" s="321"/>
      <c r="AP147" s="321"/>
      <c r="AQ147" s="321"/>
      <c r="AR147" s="321"/>
      <c r="AS147" s="321"/>
      <c r="AT147" s="321"/>
      <c r="AU147" s="321"/>
      <c r="AV147" s="321"/>
      <c r="AW147" s="321"/>
      <c r="AX147" s="321"/>
      <c r="AY147" s="321"/>
      <c r="AZ147" s="321"/>
      <c r="BA147" s="321"/>
      <c r="BB147" s="321"/>
      <c r="BC147" s="321"/>
      <c r="BD147" s="321"/>
      <c r="BE147" s="321"/>
      <c r="BF147" s="321"/>
      <c r="BG147" s="321"/>
      <c r="BH147" s="321"/>
      <c r="BI147" s="321"/>
      <c r="BJ147" s="321"/>
      <c r="BK147" s="321"/>
      <c r="BL147" s="321"/>
      <c r="BM147" s="321"/>
      <c r="BN147" s="321"/>
      <c r="BO147" s="321"/>
      <c r="BP147" s="321"/>
      <c r="BQ147" s="321"/>
      <c r="BR147" s="321"/>
      <c r="BS147" s="321"/>
      <c r="BT147" s="321"/>
    </row>
    <row r="148" spans="1:72" ht="12.75" customHeight="1" x14ac:dyDescent="0.25">
      <c r="A148" s="314"/>
      <c r="B148" s="314"/>
      <c r="C148" s="314"/>
      <c r="D148" s="314"/>
      <c r="E148" s="314"/>
      <c r="F148" s="314"/>
      <c r="G148" s="314"/>
      <c r="H148" s="314"/>
      <c r="I148" s="314"/>
      <c r="J148" s="314"/>
      <c r="K148" s="314"/>
      <c r="L148" s="314"/>
      <c r="M148" s="321"/>
      <c r="N148" s="321"/>
      <c r="O148" s="321"/>
      <c r="P148" s="321"/>
      <c r="Q148" s="321"/>
      <c r="R148" s="321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  <c r="AR148" s="321"/>
      <c r="AS148" s="321"/>
      <c r="AT148" s="321"/>
      <c r="AU148" s="321"/>
      <c r="AV148" s="321"/>
      <c r="AW148" s="321"/>
      <c r="AX148" s="321"/>
      <c r="AY148" s="321"/>
      <c r="AZ148" s="321"/>
      <c r="BA148" s="321"/>
      <c r="BB148" s="321"/>
      <c r="BC148" s="321"/>
      <c r="BD148" s="321"/>
      <c r="BE148" s="321"/>
      <c r="BF148" s="321"/>
      <c r="BG148" s="321"/>
      <c r="BH148" s="321"/>
      <c r="BI148" s="321"/>
      <c r="BJ148" s="321"/>
      <c r="BK148" s="321"/>
      <c r="BL148" s="321"/>
      <c r="BM148" s="321"/>
      <c r="BN148" s="321"/>
      <c r="BO148" s="321"/>
      <c r="BP148" s="321"/>
      <c r="BQ148" s="321"/>
      <c r="BR148" s="321"/>
      <c r="BS148" s="321"/>
      <c r="BT148" s="321"/>
    </row>
  </sheetData>
  <mergeCells count="20">
    <mergeCell ref="AG1:AZ73"/>
    <mergeCell ref="AG74:AZ148"/>
    <mergeCell ref="BA1:BT73"/>
    <mergeCell ref="BA74:BT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1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148</v>
      </c>
      <c r="B1" s="300" t="str">
        <f>'DESIGN FRONT SHEET'!B3:C3</f>
        <v>MCLAREN SEASON 3</v>
      </c>
      <c r="C1" s="300"/>
      <c r="D1" s="301"/>
      <c r="E1" s="37" t="s">
        <v>150</v>
      </c>
      <c r="F1" s="300" t="str">
        <f>'DESIGN FRONT SHEET'!E3:E3</f>
        <v>UNAVAILABLE</v>
      </c>
      <c r="G1" s="310"/>
      <c r="H1" s="311"/>
      <c r="I1" s="37" t="s">
        <v>152</v>
      </c>
      <c r="J1" s="312" t="str">
        <f>'DESIGN FRONT SHEET'!G3</f>
        <v>FRAN</v>
      </c>
      <c r="K1" s="312"/>
      <c r="L1" s="313"/>
    </row>
    <row r="2" spans="1:12" ht="12.75" customHeight="1" x14ac:dyDescent="0.35">
      <c r="A2" s="37" t="s">
        <v>154</v>
      </c>
      <c r="B2" s="300" t="str">
        <f>'DESIGN FRONT SHEET'!B4:C4</f>
        <v>ROVIK</v>
      </c>
      <c r="C2" s="300"/>
      <c r="D2" s="301"/>
      <c r="E2" s="37" t="s">
        <v>156</v>
      </c>
      <c r="F2" s="300" t="str">
        <f>'DESIGN FRONT SHEET'!E4:E4</f>
        <v>VIETNAM</v>
      </c>
      <c r="G2" s="310"/>
      <c r="H2" s="311"/>
      <c r="I2" s="37" t="s">
        <v>158</v>
      </c>
      <c r="J2" s="312" t="str">
        <f>'DESIGN FRONT SHEET'!G4:G4</f>
        <v>CHARLOTTE</v>
      </c>
      <c r="K2" s="312"/>
      <c r="L2" s="313"/>
    </row>
    <row r="3" spans="1:12" ht="12.75" customHeight="1" x14ac:dyDescent="0.35">
      <c r="A3" s="37" t="s">
        <v>160</v>
      </c>
      <c r="B3" s="300" t="str">
        <f>'DESIGN FRONT SHEET'!B5:C5</f>
        <v>DOUBLE SLEEVE T-SHIRT</v>
      </c>
      <c r="C3" s="300"/>
      <c r="D3" s="301"/>
      <c r="E3" s="37" t="s">
        <v>173</v>
      </c>
      <c r="F3" s="300" t="str">
        <f>'DESIGN FRONT SHEET'!E5:E5</f>
        <v>AIME LEON DORE - FACTORY REF</v>
      </c>
      <c r="G3" s="310"/>
      <c r="H3" s="311"/>
      <c r="I3" s="37" t="s">
        <v>164</v>
      </c>
      <c r="J3" s="330">
        <f>'DESIGN FRONT SHEET'!G5:G5</f>
        <v>45902</v>
      </c>
      <c r="K3" s="330"/>
      <c r="L3" s="331"/>
    </row>
    <row r="4" spans="1:12" ht="12.75" customHeight="1" x14ac:dyDescent="0.25">
      <c r="A4" s="358" t="s">
        <v>174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60"/>
    </row>
    <row r="5" spans="1:12" ht="12.75" customHeight="1" thickBot="1" x14ac:dyDescent="0.4">
      <c r="A5" s="24" t="s">
        <v>175</v>
      </c>
      <c r="B5" s="23"/>
      <c r="C5" s="23"/>
      <c r="D5" s="23"/>
      <c r="E5" s="11" t="s">
        <v>176</v>
      </c>
      <c r="F5" s="11" t="s">
        <v>177</v>
      </c>
      <c r="G5" s="11" t="s">
        <v>178</v>
      </c>
      <c r="H5" s="6" t="s">
        <v>179</v>
      </c>
      <c r="I5" s="334" t="s">
        <v>180</v>
      </c>
      <c r="J5" s="335"/>
      <c r="K5" s="335"/>
      <c r="L5" s="336"/>
    </row>
    <row r="6" spans="1:12" ht="13.5" customHeight="1" x14ac:dyDescent="0.35">
      <c r="A6" s="322" t="s">
        <v>181</v>
      </c>
      <c r="B6" s="323"/>
      <c r="C6" s="323"/>
      <c r="D6" s="323"/>
      <c r="E6" s="12"/>
      <c r="F6" s="2"/>
      <c r="G6" s="34">
        <f t="shared" ref="G6:G50" si="0">F6+(-E6)</f>
        <v>0</v>
      </c>
      <c r="H6" s="30"/>
      <c r="I6" s="327"/>
      <c r="J6" s="328"/>
      <c r="K6" s="328"/>
      <c r="L6" s="329"/>
    </row>
    <row r="7" spans="1:12" ht="12.75" customHeight="1" x14ac:dyDescent="0.35">
      <c r="A7" s="322" t="s">
        <v>182</v>
      </c>
      <c r="B7" s="323"/>
      <c r="C7" s="323"/>
      <c r="D7" s="323"/>
      <c r="E7" s="12"/>
      <c r="F7" s="2"/>
      <c r="G7" s="34">
        <f t="shared" si="0"/>
        <v>0</v>
      </c>
      <c r="H7" s="30"/>
      <c r="I7" s="327"/>
      <c r="J7" s="328"/>
      <c r="K7" s="328"/>
      <c r="L7" s="329"/>
    </row>
    <row r="8" spans="1:12" ht="12.75" customHeight="1" x14ac:dyDescent="0.35">
      <c r="A8" s="324" t="s">
        <v>183</v>
      </c>
      <c r="B8" s="325"/>
      <c r="C8" s="325"/>
      <c r="D8" s="325"/>
      <c r="E8" s="22"/>
      <c r="F8" s="3"/>
      <c r="G8" s="34">
        <f t="shared" si="0"/>
        <v>0</v>
      </c>
      <c r="H8" s="31"/>
      <c r="I8" s="339"/>
      <c r="J8" s="340"/>
      <c r="K8" s="340"/>
      <c r="L8" s="341"/>
    </row>
    <row r="9" spans="1:12" ht="12.75" customHeight="1" x14ac:dyDescent="0.35">
      <c r="A9" s="322" t="s">
        <v>184</v>
      </c>
      <c r="B9" s="323"/>
      <c r="C9" s="323"/>
      <c r="D9" s="323"/>
      <c r="E9" s="12"/>
      <c r="F9" s="2"/>
      <c r="G9" s="34">
        <f t="shared" si="0"/>
        <v>0</v>
      </c>
      <c r="H9" s="30"/>
      <c r="I9" s="327"/>
      <c r="J9" s="328"/>
      <c r="K9" s="328"/>
      <c r="L9" s="329"/>
    </row>
    <row r="10" spans="1:12" ht="12.75" customHeight="1" x14ac:dyDescent="0.35">
      <c r="A10" s="322" t="s">
        <v>185</v>
      </c>
      <c r="B10" s="323"/>
      <c r="C10" s="323"/>
      <c r="D10" s="323"/>
      <c r="E10" s="12"/>
      <c r="F10" s="2"/>
      <c r="G10" s="34">
        <f t="shared" si="0"/>
        <v>0</v>
      </c>
      <c r="H10" s="30"/>
      <c r="I10" s="327"/>
      <c r="J10" s="328"/>
      <c r="K10" s="328"/>
      <c r="L10" s="329"/>
    </row>
    <row r="11" spans="1:12" ht="12.75" customHeight="1" x14ac:dyDescent="0.35">
      <c r="A11" s="322" t="s">
        <v>186</v>
      </c>
      <c r="B11" s="323"/>
      <c r="C11" s="323"/>
      <c r="D11" s="323"/>
      <c r="E11" s="12"/>
      <c r="F11" s="2"/>
      <c r="G11" s="34">
        <f t="shared" si="0"/>
        <v>0</v>
      </c>
      <c r="H11" s="30"/>
      <c r="I11" s="327"/>
      <c r="J11" s="328"/>
      <c r="K11" s="328"/>
      <c r="L11" s="329"/>
    </row>
    <row r="12" spans="1:12" ht="12.75" customHeight="1" x14ac:dyDescent="0.35">
      <c r="A12" s="322" t="s">
        <v>187</v>
      </c>
      <c r="B12" s="323"/>
      <c r="C12" s="323"/>
      <c r="D12" s="323"/>
      <c r="E12" s="12"/>
      <c r="F12" s="2"/>
      <c r="G12" s="34">
        <f t="shared" si="0"/>
        <v>0</v>
      </c>
      <c r="H12" s="30"/>
      <c r="I12" s="327"/>
      <c r="J12" s="328"/>
      <c r="K12" s="328"/>
      <c r="L12" s="329"/>
    </row>
    <row r="13" spans="1:12" ht="12.75" customHeight="1" x14ac:dyDescent="0.35">
      <c r="A13" s="322" t="s">
        <v>188</v>
      </c>
      <c r="B13" s="323"/>
      <c r="C13" s="323"/>
      <c r="D13" s="323"/>
      <c r="E13" s="12"/>
      <c r="F13" s="3"/>
      <c r="G13" s="34">
        <f t="shared" si="0"/>
        <v>0</v>
      </c>
      <c r="H13" s="30"/>
      <c r="I13" s="327"/>
      <c r="J13" s="328"/>
      <c r="K13" s="328"/>
      <c r="L13" s="329"/>
    </row>
    <row r="14" spans="1:12" ht="12.75" customHeight="1" x14ac:dyDescent="0.35">
      <c r="A14" s="322" t="s">
        <v>189</v>
      </c>
      <c r="B14" s="323"/>
      <c r="C14" s="323"/>
      <c r="D14" s="323"/>
      <c r="E14" s="12"/>
      <c r="F14" s="2"/>
      <c r="G14" s="34">
        <f t="shared" si="0"/>
        <v>0</v>
      </c>
      <c r="H14" s="30"/>
      <c r="I14" s="327"/>
      <c r="J14" s="328"/>
      <c r="K14" s="328"/>
      <c r="L14" s="329"/>
    </row>
    <row r="15" spans="1:12" ht="12.75" customHeight="1" x14ac:dyDescent="0.35">
      <c r="A15" s="322" t="s">
        <v>190</v>
      </c>
      <c r="B15" s="323"/>
      <c r="C15" s="323"/>
      <c r="D15" s="323"/>
      <c r="E15" s="12"/>
      <c r="F15" s="2"/>
      <c r="G15" s="34">
        <f t="shared" si="0"/>
        <v>0</v>
      </c>
      <c r="H15" s="30"/>
      <c r="I15" s="327"/>
      <c r="J15" s="328"/>
      <c r="K15" s="328"/>
      <c r="L15" s="329"/>
    </row>
    <row r="16" spans="1:12" ht="12.75" customHeight="1" x14ac:dyDescent="0.35">
      <c r="A16" s="322" t="s">
        <v>191</v>
      </c>
      <c r="B16" s="323"/>
      <c r="C16" s="323"/>
      <c r="D16" s="323"/>
      <c r="E16" s="12"/>
      <c r="F16" s="2"/>
      <c r="G16" s="34">
        <f t="shared" si="0"/>
        <v>0</v>
      </c>
      <c r="H16" s="30"/>
      <c r="I16" s="332"/>
      <c r="J16" s="333"/>
      <c r="K16" s="333"/>
      <c r="L16" s="333"/>
    </row>
    <row r="17" spans="1:12" ht="12.75" customHeight="1" x14ac:dyDescent="0.35">
      <c r="A17" s="324" t="s">
        <v>192</v>
      </c>
      <c r="B17" s="325"/>
      <c r="C17" s="325"/>
      <c r="D17" s="325"/>
      <c r="E17" s="12"/>
      <c r="F17" s="2"/>
      <c r="G17" s="34">
        <f t="shared" si="0"/>
        <v>0</v>
      </c>
      <c r="H17" s="31"/>
      <c r="I17" s="332"/>
      <c r="J17" s="333"/>
      <c r="K17" s="333"/>
      <c r="L17" s="333"/>
    </row>
    <row r="18" spans="1:12" ht="12.75" customHeight="1" x14ac:dyDescent="0.35">
      <c r="A18" s="322" t="s">
        <v>193</v>
      </c>
      <c r="B18" s="323"/>
      <c r="C18" s="323"/>
      <c r="D18" s="323"/>
      <c r="E18" s="12"/>
      <c r="F18" s="3"/>
      <c r="G18" s="34">
        <f t="shared" si="0"/>
        <v>0</v>
      </c>
      <c r="H18" s="30"/>
      <c r="I18" s="327"/>
      <c r="J18" s="328"/>
      <c r="K18" s="328"/>
      <c r="L18" s="329"/>
    </row>
    <row r="19" spans="1:12" ht="12.75" customHeight="1" x14ac:dyDescent="0.35">
      <c r="A19" s="322" t="s">
        <v>194</v>
      </c>
      <c r="B19" s="323"/>
      <c r="C19" s="323"/>
      <c r="D19" s="323"/>
      <c r="E19" s="12"/>
      <c r="F19" s="2"/>
      <c r="G19" s="34">
        <f t="shared" si="0"/>
        <v>0</v>
      </c>
      <c r="H19" s="30"/>
      <c r="I19" s="327"/>
      <c r="J19" s="328"/>
      <c r="K19" s="328"/>
      <c r="L19" s="329"/>
    </row>
    <row r="20" spans="1:12" ht="12.75" customHeight="1" x14ac:dyDescent="0.35">
      <c r="A20" s="322" t="s">
        <v>195</v>
      </c>
      <c r="B20" s="323"/>
      <c r="C20" s="323"/>
      <c r="D20" s="323"/>
      <c r="E20" s="12"/>
      <c r="F20" s="2"/>
      <c r="G20" s="34">
        <f t="shared" si="0"/>
        <v>0</v>
      </c>
      <c r="H20" s="30"/>
      <c r="I20" s="327"/>
      <c r="J20" s="328"/>
      <c r="K20" s="328"/>
      <c r="L20" s="329"/>
    </row>
    <row r="21" spans="1:12" ht="12.75" customHeight="1" x14ac:dyDescent="0.35">
      <c r="A21" s="322" t="s">
        <v>196</v>
      </c>
      <c r="B21" s="323"/>
      <c r="C21" s="323"/>
      <c r="D21" s="323"/>
      <c r="E21" s="12"/>
      <c r="F21" s="2"/>
      <c r="G21" s="34">
        <f t="shared" si="0"/>
        <v>0</v>
      </c>
      <c r="H21" s="30"/>
      <c r="I21" s="327"/>
      <c r="J21" s="328"/>
      <c r="K21" s="328"/>
      <c r="L21" s="329"/>
    </row>
    <row r="22" spans="1:12" ht="12.75" customHeight="1" x14ac:dyDescent="0.35">
      <c r="A22" s="322" t="s">
        <v>197</v>
      </c>
      <c r="B22" s="323"/>
      <c r="C22" s="323"/>
      <c r="D22" s="323"/>
      <c r="E22" s="12"/>
      <c r="F22" s="2"/>
      <c r="G22" s="34">
        <f t="shared" si="0"/>
        <v>0</v>
      </c>
      <c r="H22" s="30"/>
      <c r="I22" s="327"/>
      <c r="J22" s="328"/>
      <c r="K22" s="328"/>
      <c r="L22" s="329"/>
    </row>
    <row r="23" spans="1:12" ht="12.75" customHeight="1" x14ac:dyDescent="0.35">
      <c r="A23" s="322" t="s">
        <v>198</v>
      </c>
      <c r="B23" s="323"/>
      <c r="C23" s="323"/>
      <c r="D23" s="323"/>
      <c r="E23" s="12"/>
      <c r="F23" s="3"/>
      <c r="G23" s="34">
        <f t="shared" si="0"/>
        <v>0</v>
      </c>
      <c r="H23" s="30"/>
      <c r="I23" s="327"/>
      <c r="J23" s="328"/>
      <c r="K23" s="328"/>
      <c r="L23" s="329"/>
    </row>
    <row r="24" spans="1:12" ht="12.75" customHeight="1" x14ac:dyDescent="0.35">
      <c r="A24" s="322" t="s">
        <v>199</v>
      </c>
      <c r="B24" s="323"/>
      <c r="C24" s="323"/>
      <c r="D24" s="323"/>
      <c r="E24" s="12"/>
      <c r="F24" s="2"/>
      <c r="G24" s="34">
        <f t="shared" si="0"/>
        <v>0</v>
      </c>
      <c r="H24" s="30"/>
      <c r="I24" s="327"/>
      <c r="J24" s="328"/>
      <c r="K24" s="328"/>
      <c r="L24" s="329"/>
    </row>
    <row r="25" spans="1:12" ht="12.75" customHeight="1" x14ac:dyDescent="0.35">
      <c r="A25" s="322" t="s">
        <v>200</v>
      </c>
      <c r="B25" s="323"/>
      <c r="C25" s="323"/>
      <c r="D25" s="326"/>
      <c r="E25" s="12"/>
      <c r="F25" s="2"/>
      <c r="G25" s="34">
        <f t="shared" si="0"/>
        <v>0</v>
      </c>
      <c r="H25" s="30"/>
      <c r="I25" s="327"/>
      <c r="J25" s="328"/>
      <c r="K25" s="328"/>
      <c r="L25" s="329"/>
    </row>
    <row r="26" spans="1:12" ht="12.75" customHeight="1" x14ac:dyDescent="0.25">
      <c r="A26" s="322" t="s">
        <v>201</v>
      </c>
      <c r="B26" s="323"/>
      <c r="C26" s="323"/>
      <c r="D26" s="326"/>
      <c r="E26" s="12"/>
      <c r="F26" s="2"/>
      <c r="G26" s="34">
        <f t="shared" si="0"/>
        <v>0</v>
      </c>
      <c r="H26" s="30"/>
      <c r="I26" s="327"/>
      <c r="J26" s="337"/>
      <c r="K26" s="337"/>
      <c r="L26" s="338"/>
    </row>
    <row r="27" spans="1:12" ht="12.75" customHeight="1" x14ac:dyDescent="0.25">
      <c r="A27" s="322" t="s">
        <v>202</v>
      </c>
      <c r="B27" s="323"/>
      <c r="C27" s="323"/>
      <c r="D27" s="323"/>
      <c r="E27" s="12"/>
      <c r="F27" s="2"/>
      <c r="G27" s="34">
        <f t="shared" si="0"/>
        <v>0</v>
      </c>
      <c r="H27" s="30"/>
      <c r="I27" s="327"/>
      <c r="J27" s="337"/>
      <c r="K27" s="337"/>
      <c r="L27" s="338"/>
    </row>
    <row r="28" spans="1:12" ht="12.75" customHeight="1" x14ac:dyDescent="0.25">
      <c r="A28" s="322" t="s">
        <v>203</v>
      </c>
      <c r="B28" s="323"/>
      <c r="C28" s="323"/>
      <c r="D28" s="323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22" t="s">
        <v>204</v>
      </c>
      <c r="B29" s="323"/>
      <c r="C29" s="323"/>
      <c r="D29" s="323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22" t="s">
        <v>205</v>
      </c>
      <c r="B30" s="323"/>
      <c r="C30" s="323"/>
      <c r="D30" s="326"/>
      <c r="E30" s="12"/>
      <c r="F30" s="2"/>
      <c r="G30" s="34">
        <f t="shared" si="0"/>
        <v>0</v>
      </c>
      <c r="H30" s="30"/>
      <c r="I30" s="327"/>
      <c r="J30" s="337"/>
      <c r="K30" s="337"/>
      <c r="L30" s="338"/>
    </row>
    <row r="31" spans="1:12" ht="12.75" customHeight="1" x14ac:dyDescent="0.25">
      <c r="A31" s="322" t="s">
        <v>206</v>
      </c>
      <c r="B31" s="323"/>
      <c r="C31" s="323"/>
      <c r="D31" s="323"/>
      <c r="E31" s="12"/>
      <c r="F31" s="2"/>
      <c r="G31" s="34">
        <f t="shared" si="0"/>
        <v>0</v>
      </c>
      <c r="H31" s="30"/>
      <c r="I31" s="327"/>
      <c r="J31" s="337"/>
      <c r="K31" s="337"/>
      <c r="L31" s="338"/>
    </row>
    <row r="32" spans="1:12" ht="12.75" customHeight="1" x14ac:dyDescent="0.35">
      <c r="A32" s="322" t="s">
        <v>207</v>
      </c>
      <c r="B32" s="323"/>
      <c r="C32" s="323"/>
      <c r="D32" s="323"/>
      <c r="E32" s="12"/>
      <c r="F32" s="2"/>
      <c r="G32" s="34">
        <f t="shared" si="0"/>
        <v>0</v>
      </c>
      <c r="H32" s="30"/>
      <c r="I32" s="327"/>
      <c r="J32" s="328"/>
      <c r="K32" s="328"/>
      <c r="L32" s="329"/>
    </row>
    <row r="33" spans="1:18" ht="12.75" customHeight="1" x14ac:dyDescent="0.35">
      <c r="A33" s="322" t="s">
        <v>208</v>
      </c>
      <c r="B33" s="323"/>
      <c r="C33" s="323"/>
      <c r="D33" s="323"/>
      <c r="E33" s="12"/>
      <c r="F33" s="3"/>
      <c r="G33" s="34">
        <f t="shared" si="0"/>
        <v>0</v>
      </c>
      <c r="H33" s="30"/>
      <c r="I33" s="327"/>
      <c r="J33" s="328"/>
      <c r="K33" s="328"/>
      <c r="L33" s="329"/>
    </row>
    <row r="34" spans="1:18" ht="12.75" customHeight="1" x14ac:dyDescent="0.35">
      <c r="A34" s="322" t="s">
        <v>209</v>
      </c>
      <c r="B34" s="323"/>
      <c r="C34" s="323"/>
      <c r="D34" s="323"/>
      <c r="E34" s="12"/>
      <c r="F34" s="2"/>
      <c r="G34" s="34">
        <f t="shared" si="0"/>
        <v>0</v>
      </c>
      <c r="H34" s="30"/>
      <c r="I34" s="327"/>
      <c r="J34" s="328"/>
      <c r="K34" s="328"/>
      <c r="L34" s="329"/>
      <c r="O34" s="5"/>
      <c r="P34" s="5"/>
      <c r="Q34" s="5"/>
      <c r="R34" s="5"/>
    </row>
    <row r="35" spans="1:18" ht="12.75" customHeight="1" x14ac:dyDescent="0.35">
      <c r="A35" s="322" t="s">
        <v>210</v>
      </c>
      <c r="B35" s="323"/>
      <c r="C35" s="323"/>
      <c r="D35" s="323"/>
      <c r="E35" s="12"/>
      <c r="F35" s="2"/>
      <c r="G35" s="34">
        <f t="shared" si="0"/>
        <v>0</v>
      </c>
      <c r="H35" s="30"/>
      <c r="I35" s="327"/>
      <c r="J35" s="328"/>
      <c r="K35" s="328"/>
      <c r="L35" s="329"/>
      <c r="O35" s="5"/>
      <c r="P35" s="5"/>
      <c r="Q35" s="5"/>
      <c r="R35" s="5"/>
    </row>
    <row r="36" spans="1:18" ht="12.75" customHeight="1" x14ac:dyDescent="0.35">
      <c r="A36" s="322" t="s">
        <v>211</v>
      </c>
      <c r="B36" s="323"/>
      <c r="C36" s="323"/>
      <c r="D36" s="323"/>
      <c r="E36" s="12"/>
      <c r="F36" s="2"/>
      <c r="G36" s="34">
        <f t="shared" si="0"/>
        <v>0</v>
      </c>
      <c r="H36" s="30"/>
      <c r="I36" s="327"/>
      <c r="J36" s="328"/>
      <c r="K36" s="328"/>
      <c r="L36" s="329"/>
      <c r="O36" s="5"/>
      <c r="P36" s="5"/>
      <c r="Q36" s="5"/>
      <c r="R36" s="5"/>
    </row>
    <row r="37" spans="1:18" ht="12.75" customHeight="1" x14ac:dyDescent="0.35">
      <c r="A37" s="322" t="s">
        <v>212</v>
      </c>
      <c r="B37" s="323"/>
      <c r="C37" s="323"/>
      <c r="D37" s="323"/>
      <c r="E37" s="12"/>
      <c r="F37" s="2"/>
      <c r="G37" s="34">
        <f t="shared" si="0"/>
        <v>0</v>
      </c>
      <c r="H37" s="30"/>
      <c r="I37" s="327"/>
      <c r="J37" s="328"/>
      <c r="K37" s="328"/>
      <c r="L37" s="329"/>
      <c r="O37" s="5"/>
      <c r="P37" s="5"/>
      <c r="Q37" s="5"/>
      <c r="R37" s="5"/>
    </row>
    <row r="38" spans="1:18" ht="12.75" customHeight="1" x14ac:dyDescent="0.35">
      <c r="A38" s="322" t="s">
        <v>213</v>
      </c>
      <c r="B38" s="323"/>
      <c r="C38" s="323"/>
      <c r="D38" s="323"/>
      <c r="E38" s="12"/>
      <c r="F38" s="3"/>
      <c r="G38" s="34">
        <f t="shared" si="0"/>
        <v>0</v>
      </c>
      <c r="H38" s="30"/>
      <c r="I38" s="327"/>
      <c r="J38" s="328"/>
      <c r="K38" s="328"/>
      <c r="L38" s="329"/>
    </row>
    <row r="39" spans="1:18" ht="12.75" customHeight="1" x14ac:dyDescent="0.35">
      <c r="A39" s="322" t="s">
        <v>214</v>
      </c>
      <c r="B39" s="323"/>
      <c r="C39" s="323"/>
      <c r="D39" s="323"/>
      <c r="E39" s="12"/>
      <c r="F39" s="2"/>
      <c r="G39" s="34">
        <f t="shared" si="0"/>
        <v>0</v>
      </c>
      <c r="H39" s="30"/>
      <c r="I39" s="327"/>
      <c r="J39" s="328"/>
      <c r="K39" s="328"/>
      <c r="L39" s="329"/>
    </row>
    <row r="40" spans="1:18" ht="12.75" customHeight="1" x14ac:dyDescent="0.35">
      <c r="A40" s="322" t="s">
        <v>215</v>
      </c>
      <c r="B40" s="323"/>
      <c r="C40" s="323"/>
      <c r="D40" s="323"/>
      <c r="E40" s="12"/>
      <c r="F40" s="2"/>
      <c r="G40" s="34">
        <f t="shared" si="0"/>
        <v>0</v>
      </c>
      <c r="H40" s="30"/>
      <c r="I40" s="327"/>
      <c r="J40" s="328"/>
      <c r="K40" s="328"/>
      <c r="L40" s="329"/>
    </row>
    <row r="41" spans="1:18" ht="12.75" customHeight="1" x14ac:dyDescent="0.35">
      <c r="A41" s="322" t="s">
        <v>216</v>
      </c>
      <c r="B41" s="323"/>
      <c r="C41" s="323"/>
      <c r="D41" s="323"/>
      <c r="E41" s="12"/>
      <c r="F41" s="2"/>
      <c r="G41" s="34">
        <f t="shared" si="0"/>
        <v>0</v>
      </c>
      <c r="H41" s="30"/>
      <c r="I41" s="327"/>
      <c r="J41" s="328"/>
      <c r="K41" s="328"/>
      <c r="L41" s="329"/>
    </row>
    <row r="42" spans="1:18" ht="13.5" customHeight="1" x14ac:dyDescent="0.35">
      <c r="A42" s="348" t="s">
        <v>217</v>
      </c>
      <c r="B42" s="349"/>
      <c r="C42" s="349"/>
      <c r="D42" s="349"/>
      <c r="E42" s="12"/>
      <c r="F42" s="2"/>
      <c r="G42" s="34">
        <f t="shared" si="0"/>
        <v>0</v>
      </c>
      <c r="H42" s="30"/>
      <c r="I42" s="327"/>
      <c r="J42" s="328"/>
      <c r="K42" s="328"/>
      <c r="L42" s="329"/>
    </row>
    <row r="43" spans="1:18" ht="12.75" customHeight="1" x14ac:dyDescent="0.35">
      <c r="A43" s="350" t="s">
        <v>218</v>
      </c>
      <c r="B43" s="351"/>
      <c r="C43" s="351"/>
      <c r="D43" s="351"/>
      <c r="E43" s="126"/>
      <c r="F43" s="127"/>
      <c r="G43" s="128">
        <f t="shared" si="0"/>
        <v>0</v>
      </c>
      <c r="H43" s="129"/>
      <c r="I43" s="355"/>
      <c r="J43" s="356"/>
      <c r="K43" s="356"/>
      <c r="L43" s="357"/>
    </row>
    <row r="44" spans="1:18" ht="12.75" customHeight="1" x14ac:dyDescent="0.35">
      <c r="A44" s="361" t="s">
        <v>219</v>
      </c>
      <c r="B44" s="362"/>
      <c r="C44" s="362"/>
      <c r="D44" s="362"/>
      <c r="E44" s="130"/>
      <c r="F44" s="131"/>
      <c r="G44" s="132"/>
      <c r="H44" s="133"/>
      <c r="I44" s="352"/>
      <c r="J44" s="353"/>
      <c r="K44" s="353"/>
      <c r="L44" s="354"/>
    </row>
    <row r="45" spans="1:18" ht="12.75" customHeight="1" x14ac:dyDescent="0.35">
      <c r="A45" s="324"/>
      <c r="B45" s="325"/>
      <c r="C45" s="325"/>
      <c r="D45" s="325"/>
      <c r="E45" s="22"/>
      <c r="F45" s="3"/>
      <c r="G45" s="34">
        <f t="shared" si="0"/>
        <v>0</v>
      </c>
      <c r="H45" s="31"/>
      <c r="I45" s="339"/>
      <c r="J45" s="340"/>
      <c r="K45" s="340"/>
      <c r="L45" s="341"/>
    </row>
    <row r="46" spans="1:18" ht="12.75" customHeight="1" x14ac:dyDescent="0.35">
      <c r="A46" s="348"/>
      <c r="B46" s="349"/>
      <c r="C46" s="349"/>
      <c r="D46" s="349"/>
      <c r="E46" s="12"/>
      <c r="F46" s="2"/>
      <c r="G46" s="34">
        <f t="shared" si="0"/>
        <v>0</v>
      </c>
      <c r="H46" s="30"/>
      <c r="I46" s="327"/>
      <c r="J46" s="328"/>
      <c r="K46" s="328"/>
      <c r="L46" s="329"/>
    </row>
    <row r="47" spans="1:18" ht="12.75" customHeight="1" x14ac:dyDescent="0.35">
      <c r="A47" s="342"/>
      <c r="B47" s="343"/>
      <c r="C47" s="343"/>
      <c r="D47" s="344"/>
      <c r="E47" s="12"/>
      <c r="F47" s="2"/>
      <c r="G47" s="34">
        <f t="shared" si="0"/>
        <v>0</v>
      </c>
      <c r="H47" s="30"/>
      <c r="I47" s="327"/>
      <c r="J47" s="328"/>
      <c r="K47" s="328"/>
      <c r="L47" s="329"/>
    </row>
    <row r="48" spans="1:18" ht="12.75" customHeight="1" x14ac:dyDescent="0.35">
      <c r="A48" s="342"/>
      <c r="B48" s="343"/>
      <c r="C48" s="343"/>
      <c r="D48" s="344"/>
      <c r="E48" s="12"/>
      <c r="F48" s="3"/>
      <c r="G48" s="34">
        <f t="shared" si="0"/>
        <v>0</v>
      </c>
      <c r="H48" s="30"/>
      <c r="I48" s="327"/>
      <c r="J48" s="328"/>
      <c r="K48" s="328"/>
      <c r="L48" s="329"/>
    </row>
    <row r="49" spans="1:12" ht="12.75" customHeight="1" x14ac:dyDescent="0.35">
      <c r="A49" s="342"/>
      <c r="B49" s="343"/>
      <c r="C49" s="343"/>
      <c r="D49" s="344"/>
      <c r="E49" s="12"/>
      <c r="F49" s="2"/>
      <c r="G49" s="34">
        <f t="shared" si="0"/>
        <v>0</v>
      </c>
      <c r="H49" s="30"/>
      <c r="I49" s="327"/>
      <c r="J49" s="328"/>
      <c r="K49" s="328"/>
      <c r="L49" s="329"/>
    </row>
    <row r="50" spans="1:12" ht="12.75" customHeight="1" x14ac:dyDescent="0.35">
      <c r="A50" s="345"/>
      <c r="B50" s="346"/>
      <c r="C50" s="346"/>
      <c r="D50" s="347"/>
      <c r="E50" s="12"/>
      <c r="F50" s="2"/>
      <c r="G50" s="34">
        <f t="shared" si="0"/>
        <v>0</v>
      </c>
      <c r="H50" s="30"/>
      <c r="I50" s="327"/>
      <c r="J50" s="328"/>
      <c r="K50" s="328"/>
      <c r="L50" s="329"/>
    </row>
    <row r="51" spans="1:12" ht="12.75" customHeight="1" x14ac:dyDescent="0.35">
      <c r="A51" s="322"/>
      <c r="B51" s="323"/>
      <c r="C51" s="323"/>
      <c r="D51" s="326"/>
      <c r="E51" s="12"/>
      <c r="F51" s="2"/>
      <c r="G51" s="34">
        <f t="shared" ref="G51:G77" si="1">F51+(-E51)</f>
        <v>0</v>
      </c>
      <c r="H51" s="30"/>
      <c r="I51" s="327"/>
      <c r="J51" s="328"/>
      <c r="K51" s="328"/>
      <c r="L51" s="329"/>
    </row>
    <row r="52" spans="1:12" ht="12.75" customHeight="1" x14ac:dyDescent="0.35">
      <c r="A52" s="322"/>
      <c r="B52" s="323"/>
      <c r="C52" s="323"/>
      <c r="D52" s="326"/>
      <c r="E52" s="12"/>
      <c r="F52" s="2"/>
      <c r="G52" s="34">
        <f t="shared" si="1"/>
        <v>0</v>
      </c>
      <c r="H52" s="30"/>
      <c r="I52" s="327"/>
      <c r="J52" s="328"/>
      <c r="K52" s="328"/>
      <c r="L52" s="329"/>
    </row>
    <row r="53" spans="1:12" ht="12.75" customHeight="1" x14ac:dyDescent="0.35">
      <c r="A53" s="322"/>
      <c r="B53" s="323"/>
      <c r="C53" s="323"/>
      <c r="D53" s="326"/>
      <c r="E53" s="12"/>
      <c r="F53" s="2"/>
      <c r="G53" s="34">
        <f t="shared" si="1"/>
        <v>0</v>
      </c>
      <c r="H53" s="30"/>
      <c r="I53" s="327"/>
      <c r="J53" s="328"/>
      <c r="K53" s="328"/>
      <c r="L53" s="329"/>
    </row>
    <row r="54" spans="1:12" ht="12.75" customHeight="1" x14ac:dyDescent="0.35">
      <c r="A54" s="322"/>
      <c r="B54" s="323"/>
      <c r="C54" s="323"/>
      <c r="D54" s="326"/>
      <c r="E54" s="12"/>
      <c r="F54" s="2"/>
      <c r="G54" s="34">
        <f t="shared" si="1"/>
        <v>0</v>
      </c>
      <c r="H54" s="30"/>
      <c r="I54" s="327"/>
      <c r="J54" s="328"/>
      <c r="K54" s="328"/>
      <c r="L54" s="329"/>
    </row>
    <row r="55" spans="1:12" ht="12.75" customHeight="1" x14ac:dyDescent="0.35">
      <c r="A55" s="322"/>
      <c r="B55" s="323"/>
      <c r="C55" s="323"/>
      <c r="D55" s="326"/>
      <c r="E55" s="12"/>
      <c r="F55" s="2"/>
      <c r="G55" s="34">
        <f t="shared" si="1"/>
        <v>0</v>
      </c>
      <c r="H55" s="30"/>
      <c r="I55" s="327"/>
      <c r="J55" s="328"/>
      <c r="K55" s="328"/>
      <c r="L55" s="329"/>
    </row>
    <row r="56" spans="1:12" ht="12.75" customHeight="1" x14ac:dyDescent="0.35">
      <c r="A56" s="322"/>
      <c r="B56" s="323"/>
      <c r="C56" s="323"/>
      <c r="D56" s="326"/>
      <c r="E56" s="12"/>
      <c r="F56" s="2"/>
      <c r="G56" s="34">
        <f t="shared" si="1"/>
        <v>0</v>
      </c>
      <c r="H56" s="30"/>
      <c r="I56" s="327"/>
      <c r="J56" s="328"/>
      <c r="K56" s="328"/>
      <c r="L56" s="329"/>
    </row>
    <row r="57" spans="1:12" ht="12.75" customHeight="1" x14ac:dyDescent="0.35">
      <c r="A57" s="322"/>
      <c r="B57" s="323"/>
      <c r="C57" s="323"/>
      <c r="D57" s="326"/>
      <c r="E57" s="12"/>
      <c r="F57" s="2"/>
      <c r="G57" s="34">
        <f t="shared" si="1"/>
        <v>0</v>
      </c>
      <c r="H57" s="30"/>
      <c r="I57" s="327"/>
      <c r="J57" s="328"/>
      <c r="K57" s="328"/>
      <c r="L57" s="329"/>
    </row>
    <row r="58" spans="1:12" ht="12.75" customHeight="1" x14ac:dyDescent="0.35">
      <c r="A58" s="322"/>
      <c r="B58" s="323"/>
      <c r="C58" s="323"/>
      <c r="D58" s="326"/>
      <c r="E58" s="12"/>
      <c r="F58" s="2"/>
      <c r="G58" s="34">
        <f t="shared" si="1"/>
        <v>0</v>
      </c>
      <c r="H58" s="30"/>
      <c r="I58" s="327"/>
      <c r="J58" s="328"/>
      <c r="K58" s="328"/>
      <c r="L58" s="329"/>
    </row>
    <row r="59" spans="1:12" ht="12.75" customHeight="1" x14ac:dyDescent="0.35">
      <c r="A59" s="322"/>
      <c r="B59" s="323"/>
      <c r="C59" s="323"/>
      <c r="D59" s="326"/>
      <c r="E59" s="12"/>
      <c r="F59" s="2"/>
      <c r="G59" s="34">
        <f t="shared" si="1"/>
        <v>0</v>
      </c>
      <c r="H59" s="30"/>
      <c r="I59" s="327"/>
      <c r="J59" s="328"/>
      <c r="K59" s="328"/>
      <c r="L59" s="329"/>
    </row>
    <row r="60" spans="1:12" ht="12.75" customHeight="1" x14ac:dyDescent="0.35">
      <c r="A60" s="322"/>
      <c r="B60" s="323"/>
      <c r="C60" s="323"/>
      <c r="D60" s="326"/>
      <c r="E60" s="12"/>
      <c r="F60" s="2"/>
      <c r="G60" s="34">
        <f t="shared" si="1"/>
        <v>0</v>
      </c>
      <c r="H60" s="30"/>
      <c r="I60" s="327"/>
      <c r="J60" s="328"/>
      <c r="K60" s="328"/>
      <c r="L60" s="329"/>
    </row>
    <row r="61" spans="1:12" ht="12.75" customHeight="1" x14ac:dyDescent="0.35">
      <c r="A61" s="322"/>
      <c r="B61" s="323"/>
      <c r="C61" s="323"/>
      <c r="D61" s="326"/>
      <c r="E61" s="12"/>
      <c r="F61" s="2"/>
      <c r="G61" s="34">
        <f t="shared" si="1"/>
        <v>0</v>
      </c>
      <c r="H61" s="30"/>
      <c r="I61" s="327"/>
      <c r="J61" s="328"/>
      <c r="K61" s="328"/>
      <c r="L61" s="329"/>
    </row>
    <row r="62" spans="1:12" ht="12.75" customHeight="1" x14ac:dyDescent="0.35">
      <c r="A62" s="322"/>
      <c r="B62" s="323"/>
      <c r="C62" s="323"/>
      <c r="D62" s="326"/>
      <c r="E62" s="12"/>
      <c r="F62" s="2"/>
      <c r="G62" s="34">
        <f t="shared" si="1"/>
        <v>0</v>
      </c>
      <c r="H62" s="30"/>
      <c r="I62" s="327"/>
      <c r="J62" s="328"/>
      <c r="K62" s="328"/>
      <c r="L62" s="329"/>
    </row>
    <row r="63" spans="1:12" ht="12.75" customHeight="1" x14ac:dyDescent="0.35">
      <c r="A63" s="322"/>
      <c r="B63" s="323"/>
      <c r="C63" s="323"/>
      <c r="D63" s="326"/>
      <c r="E63" s="12"/>
      <c r="F63" s="2"/>
      <c r="G63" s="34">
        <f t="shared" si="1"/>
        <v>0</v>
      </c>
      <c r="H63" s="30"/>
      <c r="I63" s="327"/>
      <c r="J63" s="328"/>
      <c r="K63" s="328"/>
      <c r="L63" s="329"/>
    </row>
    <row r="64" spans="1:12" ht="12.75" customHeight="1" x14ac:dyDescent="0.35">
      <c r="A64" s="322"/>
      <c r="B64" s="323"/>
      <c r="C64" s="323"/>
      <c r="D64" s="326"/>
      <c r="E64" s="12"/>
      <c r="F64" s="2"/>
      <c r="G64" s="34">
        <f t="shared" si="1"/>
        <v>0</v>
      </c>
      <c r="H64" s="30"/>
      <c r="I64" s="327"/>
      <c r="J64" s="328"/>
      <c r="K64" s="328"/>
      <c r="L64" s="329"/>
    </row>
    <row r="65" spans="1:12" ht="12.75" customHeight="1" x14ac:dyDescent="0.35">
      <c r="A65" s="322"/>
      <c r="B65" s="323"/>
      <c r="C65" s="323"/>
      <c r="D65" s="326"/>
      <c r="E65" s="12"/>
      <c r="F65" s="2"/>
      <c r="G65" s="34">
        <f t="shared" si="1"/>
        <v>0</v>
      </c>
      <c r="H65" s="30"/>
      <c r="I65" s="327"/>
      <c r="J65" s="328"/>
      <c r="K65" s="328"/>
      <c r="L65" s="329"/>
    </row>
    <row r="66" spans="1:12" ht="12.75" customHeight="1" x14ac:dyDescent="0.35">
      <c r="A66" s="322"/>
      <c r="B66" s="323"/>
      <c r="C66" s="323"/>
      <c r="D66" s="326"/>
      <c r="E66" s="12"/>
      <c r="F66" s="2"/>
      <c r="G66" s="34">
        <f t="shared" si="1"/>
        <v>0</v>
      </c>
      <c r="H66" s="30"/>
      <c r="I66" s="327"/>
      <c r="J66" s="328"/>
      <c r="K66" s="328"/>
      <c r="L66" s="329"/>
    </row>
    <row r="67" spans="1:12" ht="12.75" customHeight="1" x14ac:dyDescent="0.35">
      <c r="A67" s="322"/>
      <c r="B67" s="323"/>
      <c r="C67" s="323"/>
      <c r="D67" s="326"/>
      <c r="E67" s="12"/>
      <c r="F67" s="2"/>
      <c r="G67" s="34">
        <f t="shared" si="1"/>
        <v>0</v>
      </c>
      <c r="H67" s="30"/>
      <c r="I67" s="327"/>
      <c r="J67" s="328"/>
      <c r="K67" s="328"/>
      <c r="L67" s="329"/>
    </row>
    <row r="68" spans="1:12" ht="12.75" customHeight="1" x14ac:dyDescent="0.35">
      <c r="A68" s="322"/>
      <c r="B68" s="323"/>
      <c r="C68" s="323"/>
      <c r="D68" s="326"/>
      <c r="E68" s="12"/>
      <c r="F68" s="2"/>
      <c r="G68" s="34">
        <f t="shared" si="1"/>
        <v>0</v>
      </c>
      <c r="H68" s="30"/>
      <c r="I68" s="327"/>
      <c r="J68" s="328"/>
      <c r="K68" s="328"/>
      <c r="L68" s="329"/>
    </row>
    <row r="69" spans="1:12" ht="12.75" customHeight="1" x14ac:dyDescent="0.35">
      <c r="A69" s="322"/>
      <c r="B69" s="323"/>
      <c r="C69" s="323"/>
      <c r="D69" s="326"/>
      <c r="E69" s="12"/>
      <c r="F69" s="2"/>
      <c r="G69" s="34">
        <f t="shared" si="1"/>
        <v>0</v>
      </c>
      <c r="H69" s="30"/>
      <c r="I69" s="327"/>
      <c r="J69" s="328"/>
      <c r="K69" s="328"/>
      <c r="L69" s="329"/>
    </row>
    <row r="70" spans="1:12" ht="12.75" customHeight="1" x14ac:dyDescent="0.35">
      <c r="A70" s="322"/>
      <c r="B70" s="323"/>
      <c r="C70" s="323"/>
      <c r="D70" s="326"/>
      <c r="E70" s="12"/>
      <c r="F70" s="2"/>
      <c r="G70" s="34">
        <f t="shared" si="1"/>
        <v>0</v>
      </c>
      <c r="H70" s="30"/>
      <c r="I70" s="327"/>
      <c r="J70" s="328"/>
      <c r="K70" s="328"/>
      <c r="L70" s="329"/>
    </row>
    <row r="71" spans="1:12" ht="12.75" customHeight="1" x14ac:dyDescent="0.35">
      <c r="A71" s="322"/>
      <c r="B71" s="323"/>
      <c r="C71" s="323"/>
      <c r="D71" s="326"/>
      <c r="E71" s="12"/>
      <c r="F71" s="2"/>
      <c r="G71" s="34">
        <f t="shared" si="1"/>
        <v>0</v>
      </c>
      <c r="H71" s="30"/>
      <c r="I71" s="327"/>
      <c r="J71" s="328"/>
      <c r="K71" s="328"/>
      <c r="L71" s="329"/>
    </row>
    <row r="72" spans="1:12" ht="12.75" customHeight="1" x14ac:dyDescent="0.35">
      <c r="A72" s="322"/>
      <c r="B72" s="323"/>
      <c r="C72" s="323"/>
      <c r="D72" s="326"/>
      <c r="E72" s="12"/>
      <c r="F72" s="2"/>
      <c r="G72" s="34">
        <f t="shared" si="1"/>
        <v>0</v>
      </c>
      <c r="H72" s="30"/>
      <c r="I72" s="327"/>
      <c r="J72" s="328"/>
      <c r="K72" s="328"/>
      <c r="L72" s="329"/>
    </row>
    <row r="73" spans="1:12" ht="12.75" customHeight="1" x14ac:dyDescent="0.35">
      <c r="A73" s="322"/>
      <c r="B73" s="323"/>
      <c r="C73" s="323"/>
      <c r="D73" s="326"/>
      <c r="E73" s="12"/>
      <c r="F73" s="2"/>
      <c r="G73" s="34">
        <f t="shared" si="1"/>
        <v>0</v>
      </c>
      <c r="H73" s="30"/>
      <c r="I73" s="327"/>
      <c r="J73" s="328"/>
      <c r="K73" s="328"/>
      <c r="L73" s="329"/>
    </row>
    <row r="74" spans="1:12" ht="12.75" customHeight="1" x14ac:dyDescent="0.35">
      <c r="A74" s="322"/>
      <c r="B74" s="323"/>
      <c r="C74" s="323"/>
      <c r="D74" s="326"/>
      <c r="E74" s="12"/>
      <c r="F74" s="2"/>
      <c r="G74" s="34">
        <f t="shared" si="1"/>
        <v>0</v>
      </c>
      <c r="H74" s="30"/>
      <c r="I74" s="327"/>
      <c r="J74" s="328"/>
      <c r="K74" s="328"/>
      <c r="L74" s="329"/>
    </row>
    <row r="75" spans="1:12" ht="12.75" customHeight="1" x14ac:dyDescent="0.35">
      <c r="A75" s="322"/>
      <c r="B75" s="323"/>
      <c r="C75" s="323"/>
      <c r="D75" s="326"/>
      <c r="E75" s="12"/>
      <c r="F75" s="2"/>
      <c r="G75" s="34">
        <f t="shared" si="1"/>
        <v>0</v>
      </c>
      <c r="H75" s="30"/>
      <c r="I75" s="327"/>
      <c r="J75" s="328"/>
      <c r="K75" s="328"/>
      <c r="L75" s="329"/>
    </row>
    <row r="76" spans="1:12" ht="12.75" customHeight="1" x14ac:dyDescent="0.35">
      <c r="A76" s="322"/>
      <c r="B76" s="323"/>
      <c r="C76" s="323"/>
      <c r="D76" s="326"/>
      <c r="E76" s="12"/>
      <c r="F76" s="2"/>
      <c r="G76" s="34">
        <f t="shared" si="1"/>
        <v>0</v>
      </c>
      <c r="H76" s="30"/>
      <c r="I76" s="327"/>
      <c r="J76" s="328"/>
      <c r="K76" s="328"/>
      <c r="L76" s="329"/>
    </row>
    <row r="77" spans="1:12" ht="12.75" customHeight="1" x14ac:dyDescent="0.35">
      <c r="A77" s="322"/>
      <c r="B77" s="323"/>
      <c r="C77" s="323"/>
      <c r="D77" s="326"/>
      <c r="E77" s="12"/>
      <c r="F77" s="2"/>
      <c r="G77" s="34">
        <f t="shared" si="1"/>
        <v>0</v>
      </c>
      <c r="H77" s="30"/>
      <c r="I77" s="327"/>
      <c r="J77" s="328"/>
      <c r="K77" s="328"/>
      <c r="L77" s="329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2"/>
  <sheetViews>
    <sheetView showZeros="0" view="pageBreakPreview" zoomScale="115" zoomScaleNormal="35" zoomScaleSheetLayoutView="115" zoomScalePageLayoutView="41" workbookViewId="0">
      <selection activeCell="I26" sqref="I26"/>
    </sheetView>
  </sheetViews>
  <sheetFormatPr defaultColWidth="6" defaultRowHeight="12.75" customHeight="1" x14ac:dyDescent="0.25"/>
  <cols>
    <col min="1" max="1" width="17.54296875" style="1" customWidth="1"/>
    <col min="2" max="2" width="10.453125" style="1" hidden="1" customWidth="1"/>
    <col min="3" max="3" width="35.1796875" style="1" customWidth="1"/>
    <col min="4" max="4" width="14.453125" style="1" customWidth="1"/>
    <col min="5" max="5" width="16.453125" style="1" customWidth="1"/>
    <col min="6" max="6" width="15.54296875" style="1" customWidth="1"/>
    <col min="7" max="7" width="12.54296875" style="1" customWidth="1"/>
    <col min="8" max="8" width="14.81640625" style="1" customWidth="1"/>
    <col min="9" max="16384" width="6" style="1"/>
  </cols>
  <sheetData>
    <row r="1" spans="1:8" ht="13.75" customHeight="1" x14ac:dyDescent="0.25">
      <c r="A1" s="371"/>
      <c r="B1" s="195" t="s">
        <v>220</v>
      </c>
      <c r="C1" s="303" t="s">
        <v>147</v>
      </c>
      <c r="D1" s="303"/>
      <c r="E1" s="303"/>
      <c r="F1" s="303"/>
      <c r="G1" s="303"/>
      <c r="H1" s="303"/>
    </row>
    <row r="2" spans="1:8" ht="13.75" customHeight="1" x14ac:dyDescent="0.25">
      <c r="A2" s="372"/>
      <c r="B2" s="196"/>
      <c r="C2" s="305"/>
      <c r="D2" s="305"/>
      <c r="E2" s="305"/>
      <c r="F2" s="305"/>
      <c r="G2" s="305"/>
      <c r="H2" s="305"/>
    </row>
    <row r="3" spans="1:8" ht="13.75" customHeight="1" x14ac:dyDescent="0.25">
      <c r="A3" s="37" t="s">
        <v>148</v>
      </c>
      <c r="B3" s="190"/>
      <c r="C3" s="206" t="str" cm="1">
        <f t="array" ref="C3:D3">'DESIGN FRONT SHEET'!B3:C3</f>
        <v>MCLAREN SEASON 3</v>
      </c>
      <c r="D3" s="253">
        <v>0</v>
      </c>
      <c r="E3" s="37" t="s">
        <v>150</v>
      </c>
      <c r="F3" s="245" t="str">
        <f>'DESIGN FRONT SHEET'!E3</f>
        <v>UNAVAILABLE</v>
      </c>
      <c r="G3" s="37" t="s">
        <v>152</v>
      </c>
      <c r="H3" s="246" t="str">
        <f>'DESIGN FRONT SHEET'!G3</f>
        <v>FRAN</v>
      </c>
    </row>
    <row r="4" spans="1:8" ht="13.75" customHeight="1" x14ac:dyDescent="0.25">
      <c r="A4" s="37" t="s">
        <v>154</v>
      </c>
      <c r="B4" s="190"/>
      <c r="C4" s="206" t="str" cm="1">
        <f t="array" ref="C4:D4">'DESIGN FRONT SHEET'!B4:C4</f>
        <v>ROVIK</v>
      </c>
      <c r="D4" s="205">
        <v>0</v>
      </c>
      <c r="E4" s="37" t="s">
        <v>156</v>
      </c>
      <c r="F4" s="245" t="str">
        <f>'DESIGN FRONT SHEET'!E4</f>
        <v>VIETNAM</v>
      </c>
      <c r="G4" s="37" t="s">
        <v>158</v>
      </c>
      <c r="H4" s="246" t="s">
        <v>159</v>
      </c>
    </row>
    <row r="5" spans="1:8" ht="13.75" customHeight="1" x14ac:dyDescent="0.25">
      <c r="A5" s="37" t="s">
        <v>160</v>
      </c>
      <c r="B5" s="190"/>
      <c r="C5" s="206" t="str" cm="1">
        <f t="array" ref="C5:D5">'DESIGN FRONT SHEET'!B5:C5</f>
        <v>DOUBLE SLEEVE T-SHIRT</v>
      </c>
      <c r="D5" s="205">
        <v>0</v>
      </c>
      <c r="E5" s="37" t="s">
        <v>162</v>
      </c>
      <c r="F5" s="245" t="str">
        <f>'DESIGN FRONT SHEET'!E5</f>
        <v>AIME LEON DORE - FACTORY REF</v>
      </c>
      <c r="G5" s="37" t="s">
        <v>164</v>
      </c>
      <c r="H5" s="274">
        <v>45888</v>
      </c>
    </row>
    <row r="6" spans="1:8" ht="13.75" customHeight="1" x14ac:dyDescent="0.25">
      <c r="A6" s="291" t="s">
        <v>221</v>
      </c>
      <c r="B6" s="292"/>
      <c r="C6" s="292"/>
      <c r="D6" s="292"/>
      <c r="E6" s="292"/>
      <c r="F6" s="292"/>
      <c r="G6" s="292"/>
      <c r="H6" s="374"/>
    </row>
    <row r="7" spans="1:8" ht="13.75" customHeight="1" thickBot="1" x14ac:dyDescent="0.3">
      <c r="A7" s="375" t="s">
        <v>222</v>
      </c>
      <c r="B7" s="376"/>
      <c r="C7" s="248" t="s">
        <v>223</v>
      </c>
      <c r="D7" s="251" t="s">
        <v>224</v>
      </c>
      <c r="E7" s="251" t="s">
        <v>225</v>
      </c>
      <c r="F7" s="248" t="s">
        <v>226</v>
      </c>
      <c r="G7" s="248" t="s">
        <v>227</v>
      </c>
      <c r="H7" s="13" t="s">
        <v>228</v>
      </c>
    </row>
    <row r="8" spans="1:8" ht="43.5" customHeight="1" x14ac:dyDescent="0.25">
      <c r="A8" s="378" t="s">
        <v>229</v>
      </c>
      <c r="B8" s="379"/>
      <c r="C8" s="379"/>
      <c r="D8" s="379"/>
      <c r="E8" s="379"/>
      <c r="F8" s="379"/>
      <c r="G8" s="380"/>
      <c r="H8" s="21" t="s">
        <v>230</v>
      </c>
    </row>
    <row r="9" spans="1:8" ht="21" x14ac:dyDescent="0.25">
      <c r="A9" s="370" t="s">
        <v>231</v>
      </c>
      <c r="B9" s="370"/>
      <c r="C9" s="247" t="s">
        <v>232</v>
      </c>
      <c r="D9" s="247" t="s">
        <v>151</v>
      </c>
      <c r="E9" s="247" t="s">
        <v>233</v>
      </c>
      <c r="F9" s="247" t="s">
        <v>234</v>
      </c>
      <c r="G9" s="247" t="s">
        <v>235</v>
      </c>
      <c r="H9" s="21" t="s">
        <v>230</v>
      </c>
    </row>
    <row r="10" spans="1:8" ht="10.5" x14ac:dyDescent="0.25">
      <c r="A10" s="370" t="s">
        <v>236</v>
      </c>
      <c r="B10" s="370"/>
      <c r="C10" s="247"/>
      <c r="D10" s="247" t="s">
        <v>151</v>
      </c>
      <c r="E10" s="247" t="s">
        <v>237</v>
      </c>
      <c r="F10" s="247" t="s">
        <v>238</v>
      </c>
      <c r="G10" s="247" t="s">
        <v>239</v>
      </c>
      <c r="H10" s="21" t="s">
        <v>230</v>
      </c>
    </row>
    <row r="11" spans="1:8" ht="21" x14ac:dyDescent="0.25">
      <c r="A11" s="370" t="s">
        <v>240</v>
      </c>
      <c r="B11" s="370"/>
      <c r="C11" s="247" t="s">
        <v>241</v>
      </c>
      <c r="D11" s="247" t="s">
        <v>151</v>
      </c>
      <c r="E11" s="247" t="s">
        <v>242</v>
      </c>
      <c r="F11" s="247" t="s">
        <v>234</v>
      </c>
      <c r="G11" s="247" t="s">
        <v>235</v>
      </c>
      <c r="H11" s="21" t="s">
        <v>230</v>
      </c>
    </row>
    <row r="12" spans="1:8" ht="21" x14ac:dyDescent="0.25">
      <c r="A12" s="370"/>
      <c r="B12" s="370"/>
      <c r="C12" s="247" t="s">
        <v>243</v>
      </c>
      <c r="D12" s="247" t="s">
        <v>244</v>
      </c>
      <c r="E12" s="247" t="s">
        <v>245</v>
      </c>
      <c r="F12" s="247" t="s">
        <v>246</v>
      </c>
      <c r="G12" s="247" t="s">
        <v>247</v>
      </c>
      <c r="H12" s="21" t="s">
        <v>230</v>
      </c>
    </row>
    <row r="13" spans="1:8" ht="31.5" x14ac:dyDescent="0.25">
      <c r="A13" s="370"/>
      <c r="B13" s="370"/>
      <c r="C13" s="247" t="s">
        <v>248</v>
      </c>
      <c r="D13" s="247" t="s">
        <v>244</v>
      </c>
      <c r="E13" s="247" t="s">
        <v>249</v>
      </c>
      <c r="F13" s="247" t="s">
        <v>250</v>
      </c>
      <c r="G13" s="247" t="s">
        <v>247</v>
      </c>
      <c r="H13" s="21" t="s">
        <v>230</v>
      </c>
    </row>
    <row r="14" spans="1:8" ht="10.5" x14ac:dyDescent="0.25">
      <c r="A14" s="370"/>
      <c r="B14" s="370"/>
      <c r="C14" s="247" t="s">
        <v>251</v>
      </c>
      <c r="D14" s="247" t="s">
        <v>244</v>
      </c>
      <c r="E14" s="247" t="s">
        <v>245</v>
      </c>
      <c r="F14" s="247" t="s">
        <v>252</v>
      </c>
      <c r="G14" s="247" t="s">
        <v>247</v>
      </c>
      <c r="H14" s="21" t="s">
        <v>230</v>
      </c>
    </row>
    <row r="15" spans="1:8" ht="21" x14ac:dyDescent="0.25">
      <c r="A15" s="370"/>
      <c r="B15" s="370"/>
      <c r="C15" s="247" t="s">
        <v>253</v>
      </c>
      <c r="D15" s="247" t="s">
        <v>244</v>
      </c>
      <c r="E15" s="247" t="s">
        <v>254</v>
      </c>
      <c r="F15" s="247" t="s">
        <v>255</v>
      </c>
      <c r="G15" s="247" t="s">
        <v>247</v>
      </c>
      <c r="H15" s="21" t="s">
        <v>230</v>
      </c>
    </row>
    <row r="16" spans="1:8" ht="43.5" customHeight="1" x14ac:dyDescent="0.25">
      <c r="A16" s="378" t="s">
        <v>256</v>
      </c>
      <c r="B16" s="379"/>
      <c r="C16" s="379"/>
      <c r="D16" s="379"/>
      <c r="E16" s="379"/>
      <c r="F16" s="379"/>
      <c r="G16" s="380"/>
      <c r="H16" s="21" t="s">
        <v>230</v>
      </c>
    </row>
    <row r="17" spans="1:8" ht="10.5" x14ac:dyDescent="0.25">
      <c r="A17" s="370" t="s">
        <v>231</v>
      </c>
      <c r="B17" s="370"/>
      <c r="C17" s="247" t="s">
        <v>232</v>
      </c>
      <c r="D17" s="247" t="s">
        <v>151</v>
      </c>
      <c r="E17" s="247" t="s">
        <v>233</v>
      </c>
      <c r="F17" s="247" t="s">
        <v>234</v>
      </c>
      <c r="G17" s="247" t="s">
        <v>257</v>
      </c>
      <c r="H17" s="21" t="s">
        <v>230</v>
      </c>
    </row>
    <row r="18" spans="1:8" ht="10.5" x14ac:dyDescent="0.25">
      <c r="A18" s="370" t="s">
        <v>236</v>
      </c>
      <c r="B18" s="370"/>
      <c r="C18" s="247"/>
      <c r="D18" s="247" t="s">
        <v>151</v>
      </c>
      <c r="E18" s="247" t="s">
        <v>237</v>
      </c>
      <c r="F18" s="247" t="s">
        <v>238</v>
      </c>
      <c r="G18" s="247" t="s">
        <v>257</v>
      </c>
      <c r="H18" s="21" t="s">
        <v>230</v>
      </c>
    </row>
    <row r="19" spans="1:8" ht="10.5" x14ac:dyDescent="0.25">
      <c r="A19" s="370" t="s">
        <v>240</v>
      </c>
      <c r="B19" s="370"/>
      <c r="C19" s="247" t="s">
        <v>241</v>
      </c>
      <c r="D19" s="247" t="s">
        <v>151</v>
      </c>
      <c r="E19" s="247" t="s">
        <v>242</v>
      </c>
      <c r="F19" s="247" t="s">
        <v>234</v>
      </c>
      <c r="G19" s="247" t="s">
        <v>257</v>
      </c>
      <c r="H19" s="21" t="s">
        <v>230</v>
      </c>
    </row>
    <row r="20" spans="1:8" ht="42" x14ac:dyDescent="0.25">
      <c r="A20" s="370"/>
      <c r="B20" s="370"/>
      <c r="C20" s="247" t="s">
        <v>243</v>
      </c>
      <c r="D20" s="247" t="s">
        <v>244</v>
      </c>
      <c r="E20" s="247" t="s">
        <v>258</v>
      </c>
      <c r="F20" s="247" t="s">
        <v>246</v>
      </c>
      <c r="G20" s="247" t="s">
        <v>259</v>
      </c>
      <c r="H20" s="21" t="s">
        <v>230</v>
      </c>
    </row>
    <row r="21" spans="1:8" ht="31.5" x14ac:dyDescent="0.25">
      <c r="A21" s="370"/>
      <c r="B21" s="370"/>
      <c r="C21" s="247" t="s">
        <v>248</v>
      </c>
      <c r="D21" s="247" t="s">
        <v>244</v>
      </c>
      <c r="E21" s="247" t="s">
        <v>249</v>
      </c>
      <c r="F21" s="247" t="s">
        <v>250</v>
      </c>
      <c r="G21" s="247" t="s">
        <v>259</v>
      </c>
      <c r="H21" s="21" t="s">
        <v>230</v>
      </c>
    </row>
    <row r="22" spans="1:8" ht="21" x14ac:dyDescent="0.25">
      <c r="A22" s="370"/>
      <c r="B22" s="370"/>
      <c r="C22" s="247" t="s">
        <v>251</v>
      </c>
      <c r="D22" s="247" t="s">
        <v>244</v>
      </c>
      <c r="E22" s="247" t="s">
        <v>245</v>
      </c>
      <c r="F22" s="247" t="s">
        <v>252</v>
      </c>
      <c r="G22" s="247" t="s">
        <v>260</v>
      </c>
      <c r="H22" s="21" t="s">
        <v>230</v>
      </c>
    </row>
    <row r="23" spans="1:8" ht="21" x14ac:dyDescent="0.25">
      <c r="A23" s="370"/>
      <c r="B23" s="370"/>
      <c r="C23" s="247" t="s">
        <v>253</v>
      </c>
      <c r="D23" s="247" t="s">
        <v>244</v>
      </c>
      <c r="E23" s="247" t="s">
        <v>254</v>
      </c>
      <c r="F23" s="247" t="s">
        <v>255</v>
      </c>
      <c r="G23" s="247" t="s">
        <v>260</v>
      </c>
      <c r="H23" s="21" t="s">
        <v>230</v>
      </c>
    </row>
    <row r="24" spans="1:8" ht="18" customHeight="1" x14ac:dyDescent="0.25">
      <c r="A24" s="364" t="s">
        <v>261</v>
      </c>
      <c r="B24" s="365"/>
      <c r="C24" s="365"/>
      <c r="D24" s="365"/>
      <c r="E24" s="365"/>
      <c r="F24" s="365"/>
      <c r="G24" s="365"/>
      <c r="H24" s="373"/>
    </row>
    <row r="25" spans="1:8" ht="44.5" customHeight="1" x14ac:dyDescent="0.25">
      <c r="A25" s="252" t="s">
        <v>262</v>
      </c>
      <c r="B25" s="363" t="s">
        <v>35</v>
      </c>
      <c r="C25" s="363"/>
      <c r="D25" s="377" t="e" vm="54">
        <f>_xlfn.XLOOKUP(B27,'DO NOT USE'!A57:A89,'DO NOT USE'!B57:B89)</f>
        <v>#VALUE!</v>
      </c>
      <c r="E25" s="377"/>
      <c r="F25" s="377"/>
      <c r="G25" s="377">
        <f>_xlfn.XLOOKUP(B26,'DO NOT USE'!A20:A55,'DO NOT USE'!B20:B55)</f>
        <v>0</v>
      </c>
      <c r="H25" s="377"/>
    </row>
    <row r="26" spans="1:8" ht="44.5" customHeight="1" x14ac:dyDescent="0.25">
      <c r="A26" s="252" t="s">
        <v>263</v>
      </c>
      <c r="B26" s="363" t="s">
        <v>264</v>
      </c>
      <c r="C26" s="363"/>
      <c r="D26" s="377"/>
      <c r="E26" s="377"/>
      <c r="F26" s="377"/>
      <c r="G26" s="377"/>
      <c r="H26" s="377"/>
    </row>
    <row r="27" spans="1:8" ht="44.5" customHeight="1" x14ac:dyDescent="0.25">
      <c r="A27" s="252" t="s">
        <v>265</v>
      </c>
      <c r="B27" s="363" t="s">
        <v>125</v>
      </c>
      <c r="C27" s="363"/>
      <c r="D27" s="377"/>
      <c r="E27" s="377"/>
      <c r="F27" s="377"/>
      <c r="G27" s="377"/>
      <c r="H27" s="377"/>
    </row>
    <row r="28" spans="1:8" ht="25.5" customHeight="1" x14ac:dyDescent="0.25">
      <c r="A28" s="252" t="s">
        <v>266</v>
      </c>
      <c r="B28" s="363" t="s">
        <v>267</v>
      </c>
      <c r="C28" s="363"/>
      <c r="D28" s="377"/>
      <c r="E28" s="377"/>
      <c r="F28" s="377"/>
      <c r="G28" s="377"/>
      <c r="H28" s="377"/>
    </row>
    <row r="29" spans="1:8" ht="32.15" customHeight="1" x14ac:dyDescent="0.25">
      <c r="A29" s="175" t="s">
        <v>126</v>
      </c>
      <c r="B29" s="369" t="s">
        <v>146</v>
      </c>
      <c r="C29" s="369"/>
      <c r="D29" s="377"/>
      <c r="E29" s="377"/>
      <c r="F29" s="377"/>
      <c r="G29" s="377" t="e" vm="55">
        <f>_xlfn.XLOOKUP(B25,'DO NOT USE'!A2:A13,'DO NOT USE'!B2:B13)</f>
        <v>#VALUE!</v>
      </c>
      <c r="H29" s="377"/>
    </row>
    <row r="30" spans="1:8" ht="44.5" customHeight="1" x14ac:dyDescent="0.25">
      <c r="A30" s="364"/>
      <c r="B30" s="365"/>
      <c r="C30" s="365"/>
      <c r="D30" s="377"/>
      <c r="E30" s="377"/>
      <c r="F30" s="377"/>
      <c r="G30" s="377"/>
      <c r="H30" s="377"/>
    </row>
    <row r="31" spans="1:8" ht="44.5" customHeight="1" x14ac:dyDescent="0.25">
      <c r="A31" s="366"/>
      <c r="B31" s="367"/>
      <c r="C31" s="368"/>
      <c r="D31" s="377"/>
      <c r="E31" s="377"/>
      <c r="F31" s="377"/>
      <c r="G31" s="377"/>
      <c r="H31" s="377"/>
    </row>
    <row r="32" spans="1:8" ht="44.5" customHeight="1" x14ac:dyDescent="0.25">
      <c r="A32" s="366"/>
      <c r="B32" s="367"/>
      <c r="C32" s="368"/>
      <c r="D32" s="377"/>
      <c r="E32" s="377"/>
      <c r="F32" s="377"/>
      <c r="G32" s="377"/>
      <c r="H32" s="377"/>
    </row>
  </sheetData>
  <mergeCells count="33">
    <mergeCell ref="A21:B21"/>
    <mergeCell ref="A22:B22"/>
    <mergeCell ref="A23:B23"/>
    <mergeCell ref="A8:G8"/>
    <mergeCell ref="A9:B9"/>
    <mergeCell ref="A10:B10"/>
    <mergeCell ref="A16:G16"/>
    <mergeCell ref="A18:B18"/>
    <mergeCell ref="A19:B19"/>
    <mergeCell ref="A20:B20"/>
    <mergeCell ref="C1:H2"/>
    <mergeCell ref="A11:B11"/>
    <mergeCell ref="A12:B12"/>
    <mergeCell ref="A13:B13"/>
    <mergeCell ref="A31:C31"/>
    <mergeCell ref="A17:B17"/>
    <mergeCell ref="A1:A2"/>
    <mergeCell ref="A24:C24"/>
    <mergeCell ref="D24:H24"/>
    <mergeCell ref="A6:H6"/>
    <mergeCell ref="A7:B7"/>
    <mergeCell ref="A14:B14"/>
    <mergeCell ref="A15:B15"/>
    <mergeCell ref="D25:F32"/>
    <mergeCell ref="G25:H28"/>
    <mergeCell ref="G29:H32"/>
    <mergeCell ref="B25:C25"/>
    <mergeCell ref="B26:C26"/>
    <mergeCell ref="B27:C27"/>
    <mergeCell ref="A30:C30"/>
    <mergeCell ref="A32:C32"/>
    <mergeCell ref="B28:C28"/>
    <mergeCell ref="B29:C29"/>
  </mergeCells>
  <conditionalFormatting sqref="A8:A32">
    <cfRule type="containsText" dxfId="27" priority="1" operator="containsText" text="QC">
      <formula>NOT(ISERROR(SEARCH("QC",A8)))</formula>
    </cfRule>
  </conditionalFormatting>
  <conditionalFormatting sqref="C9:E15 C17:E23">
    <cfRule type="containsText" dxfId="26" priority="7" operator="containsText" text="QC">
      <formula>NOT(ISERROR(SEARCH("QC",C9)))</formula>
    </cfRule>
  </conditionalFormatting>
  <conditionalFormatting sqref="H8:H23">
    <cfRule type="containsText" dxfId="25" priority="20" operator="containsText" text="APPROVED">
      <formula>NOT(ISERROR(SEARCH("APPROVED",H8)))</formula>
    </cfRule>
    <cfRule type="containsText" dxfId="24" priority="21" operator="containsText" text="REJECTED">
      <formula>NOT(ISERROR(SEARCH("REJECTED",H8)))</formula>
    </cfRule>
    <cfRule type="containsText" dxfId="23" priority="22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B25:C25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B26:C26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B27:C27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B29:C29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4"/>
  <sheetViews>
    <sheetView showZeros="0" view="pageBreakPreview" topLeftCell="B29" zoomScaleNormal="100" zoomScaleSheetLayoutView="100" workbookViewId="0">
      <selection activeCell="F7" sqref="F7:F46"/>
    </sheetView>
  </sheetViews>
  <sheetFormatPr defaultColWidth="6" defaultRowHeight="12.75" customHeight="1" x14ac:dyDescent="0.25"/>
  <cols>
    <col min="1" max="1" width="8.54296875" style="1" hidden="1" customWidth="1"/>
    <col min="2" max="2" width="9.81640625" style="1" customWidth="1"/>
    <col min="3" max="3" width="4.453125" style="1" customWidth="1"/>
    <col min="4" max="4" width="7.81640625" style="1" customWidth="1"/>
    <col min="5" max="6" width="32.54296875" style="1" customWidth="1"/>
    <col min="7" max="7" width="7.81640625" style="1" customWidth="1"/>
    <col min="8" max="9" width="7" style="1" customWidth="1"/>
    <col min="10" max="10" width="7.54296875" style="1" bestFit="1" customWidth="1"/>
    <col min="11" max="11" width="7.81640625" style="1" customWidth="1"/>
    <col min="12" max="14" width="6.45312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98"/>
      <c r="B1" s="298"/>
      <c r="C1" s="298"/>
      <c r="D1" s="302" t="s">
        <v>268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</row>
    <row r="2" spans="1:14" ht="13.75" customHeight="1" x14ac:dyDescent="0.25">
      <c r="A2" s="298"/>
      <c r="B2" s="298"/>
      <c r="C2" s="298"/>
      <c r="D2" s="304"/>
      <c r="E2" s="305"/>
      <c r="F2" s="305"/>
      <c r="G2" s="305"/>
      <c r="H2" s="305"/>
      <c r="I2" s="305"/>
      <c r="J2" s="305"/>
      <c r="K2" s="305"/>
      <c r="L2" s="305"/>
      <c r="M2" s="305"/>
      <c r="N2" s="305"/>
    </row>
    <row r="3" spans="1:14" ht="13.75" customHeight="1" x14ac:dyDescent="0.25">
      <c r="A3" s="394" t="s">
        <v>148</v>
      </c>
      <c r="B3" s="394"/>
      <c r="C3" s="397" t="str">
        <f>'DESIGN FRONT SHEET'!B3</f>
        <v>MCLAREN SEASON 3</v>
      </c>
      <c r="D3" s="398"/>
      <c r="E3" s="399"/>
      <c r="F3" s="281"/>
      <c r="G3" s="37" t="s">
        <v>150</v>
      </c>
      <c r="H3" s="393" t="str">
        <f>'DESIGN FRONT SHEET'!E3</f>
        <v>UNAVAILABLE</v>
      </c>
      <c r="I3" s="300"/>
      <c r="J3" s="300"/>
      <c r="K3" s="37" t="s">
        <v>152</v>
      </c>
      <c r="L3" s="312" t="str">
        <f>'DESIGN FRONT SHEET'!G3</f>
        <v>FRAN</v>
      </c>
      <c r="M3" s="312"/>
      <c r="N3" s="313"/>
    </row>
    <row r="4" spans="1:14" ht="13.75" customHeight="1" x14ac:dyDescent="0.25">
      <c r="A4" s="394" t="s">
        <v>154</v>
      </c>
      <c r="B4" s="394"/>
      <c r="C4" s="397" t="str">
        <f>'DESIGN FRONT SHEET'!B4</f>
        <v>ROVIK</v>
      </c>
      <c r="D4" s="398"/>
      <c r="E4" s="399"/>
      <c r="F4" s="281"/>
      <c r="G4" s="37" t="s">
        <v>156</v>
      </c>
      <c r="H4" s="393" t="str">
        <f>'DESIGN FRONT SHEET'!E4</f>
        <v>VIETNAM</v>
      </c>
      <c r="I4" s="300"/>
      <c r="J4" s="300"/>
      <c r="K4" s="37" t="s">
        <v>158</v>
      </c>
      <c r="L4" s="312" t="str">
        <f>'DESIGN FRONT SHEET'!G4</f>
        <v>CHARLOTTE</v>
      </c>
      <c r="M4" s="312"/>
      <c r="N4" s="313"/>
    </row>
    <row r="5" spans="1:14" ht="13.75" customHeight="1" x14ac:dyDescent="0.25">
      <c r="A5" s="394" t="s">
        <v>160</v>
      </c>
      <c r="B5" s="394" t="s">
        <v>160</v>
      </c>
      <c r="C5" s="397" t="str">
        <f>'DESIGN FRONT SHEET'!B5</f>
        <v>DOUBLE SLEEVE T-SHIRT</v>
      </c>
      <c r="D5" s="398"/>
      <c r="E5" s="399"/>
      <c r="F5" s="281"/>
      <c r="G5" s="37" t="s">
        <v>162</v>
      </c>
      <c r="H5" s="393" t="str">
        <f>'DESIGN FRONT SHEET'!E5</f>
        <v>AIME LEON DORE - FACTORY REF</v>
      </c>
      <c r="I5" s="300"/>
      <c r="J5" s="300"/>
      <c r="K5" s="37" t="s">
        <v>164</v>
      </c>
      <c r="L5" s="400">
        <v>45889</v>
      </c>
      <c r="M5" s="400"/>
      <c r="N5" s="401"/>
    </row>
    <row r="6" spans="1:14" ht="13.75" customHeight="1" x14ac:dyDescent="0.25">
      <c r="A6" s="395" t="s">
        <v>269</v>
      </c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6"/>
    </row>
    <row r="7" spans="1:14" ht="27" customHeight="1" x14ac:dyDescent="0.25">
      <c r="A7" s="154" t="s">
        <v>270</v>
      </c>
      <c r="B7" s="417" t="s">
        <v>175</v>
      </c>
      <c r="C7" s="418"/>
      <c r="D7" s="418"/>
      <c r="E7" s="419"/>
      <c r="F7" s="280" t="s">
        <v>406</v>
      </c>
      <c r="G7" s="135" t="s">
        <v>439</v>
      </c>
      <c r="H7" s="135" t="s">
        <v>440</v>
      </c>
      <c r="I7" s="135" t="s">
        <v>441</v>
      </c>
      <c r="J7" s="136" t="s">
        <v>442</v>
      </c>
      <c r="K7" s="381" t="s">
        <v>180</v>
      </c>
      <c r="L7" s="382"/>
      <c r="M7" s="382"/>
      <c r="N7" s="383"/>
    </row>
    <row r="8" spans="1:14" s="208" customFormat="1" ht="13.5" customHeight="1" x14ac:dyDescent="0.35">
      <c r="A8" s="207" t="s">
        <v>271</v>
      </c>
      <c r="B8" s="387" t="s">
        <v>272</v>
      </c>
      <c r="C8" s="388"/>
      <c r="D8" s="388"/>
      <c r="E8" s="389"/>
      <c r="F8" s="277" t="s">
        <v>407</v>
      </c>
      <c r="G8" s="43">
        <v>71</v>
      </c>
      <c r="H8" s="212">
        <v>73</v>
      </c>
      <c r="I8" s="213">
        <f t="shared" ref="I8:I46" si="0">H8+(-G8)</f>
        <v>2</v>
      </c>
      <c r="J8" s="278">
        <v>71</v>
      </c>
      <c r="K8" s="390" t="s">
        <v>273</v>
      </c>
      <c r="L8" s="391"/>
      <c r="M8" s="391"/>
      <c r="N8" s="392"/>
    </row>
    <row r="9" spans="1:14" ht="12.75" customHeight="1" x14ac:dyDescent="0.35">
      <c r="A9" s="155" t="s">
        <v>274</v>
      </c>
      <c r="B9" s="387" t="s">
        <v>275</v>
      </c>
      <c r="C9" s="388"/>
      <c r="D9" s="388"/>
      <c r="E9" s="389"/>
      <c r="F9" s="277" t="s">
        <v>408</v>
      </c>
      <c r="G9" s="43">
        <v>72</v>
      </c>
      <c r="H9" s="212">
        <v>73.5</v>
      </c>
      <c r="I9" s="213">
        <f t="shared" si="0"/>
        <v>1.5</v>
      </c>
      <c r="J9" s="278">
        <v>72</v>
      </c>
      <c r="K9" s="390" t="s">
        <v>273</v>
      </c>
      <c r="L9" s="391"/>
      <c r="M9" s="391"/>
      <c r="N9" s="392"/>
    </row>
    <row r="10" spans="1:14" ht="12.75" customHeight="1" x14ac:dyDescent="0.35">
      <c r="A10" s="155"/>
      <c r="B10" s="387" t="s">
        <v>276</v>
      </c>
      <c r="C10" s="388"/>
      <c r="D10" s="388"/>
      <c r="E10" s="389"/>
      <c r="F10" s="277" t="s">
        <v>409</v>
      </c>
      <c r="G10" s="43">
        <v>72</v>
      </c>
      <c r="H10" s="244">
        <v>73.5</v>
      </c>
      <c r="I10" s="213">
        <f t="shared" si="0"/>
        <v>1.5</v>
      </c>
      <c r="J10" s="278">
        <v>72</v>
      </c>
      <c r="K10" s="384" t="s">
        <v>273</v>
      </c>
      <c r="L10" s="385"/>
      <c r="M10" s="385"/>
      <c r="N10" s="386"/>
    </row>
    <row r="11" spans="1:14" ht="12.75" customHeight="1" x14ac:dyDescent="0.35">
      <c r="A11" s="155"/>
      <c r="B11" s="387" t="s">
        <v>277</v>
      </c>
      <c r="C11" s="388"/>
      <c r="D11" s="388"/>
      <c r="E11" s="389"/>
      <c r="F11" s="277" t="s">
        <v>410</v>
      </c>
      <c r="G11" s="43">
        <v>58</v>
      </c>
      <c r="H11" s="212">
        <v>54.5</v>
      </c>
      <c r="I11" s="213">
        <f t="shared" si="0"/>
        <v>-3.5</v>
      </c>
      <c r="J11" s="278">
        <v>60.5</v>
      </c>
      <c r="K11" s="384" t="s">
        <v>273</v>
      </c>
      <c r="L11" s="385"/>
      <c r="M11" s="385"/>
      <c r="N11" s="386"/>
    </row>
    <row r="12" spans="1:14" ht="12.75" customHeight="1" x14ac:dyDescent="0.35">
      <c r="A12" s="155"/>
      <c r="B12" s="387" t="s">
        <v>278</v>
      </c>
      <c r="C12" s="388"/>
      <c r="D12" s="388"/>
      <c r="E12" s="389"/>
      <c r="F12" s="277" t="s">
        <v>411</v>
      </c>
      <c r="G12" s="43">
        <v>47</v>
      </c>
      <c r="H12" s="244">
        <v>47</v>
      </c>
      <c r="I12" s="213">
        <f t="shared" si="0"/>
        <v>0</v>
      </c>
      <c r="J12" s="30">
        <v>47</v>
      </c>
      <c r="K12" s="402"/>
      <c r="L12" s="328"/>
      <c r="M12" s="328"/>
      <c r="N12" s="329"/>
    </row>
    <row r="13" spans="1:14" ht="12.75" customHeight="1" x14ac:dyDescent="0.35">
      <c r="A13" s="155"/>
      <c r="B13" s="387" t="s">
        <v>279</v>
      </c>
      <c r="C13" s="388"/>
      <c r="D13" s="388"/>
      <c r="E13" s="389"/>
      <c r="F13" s="277" t="s">
        <v>412</v>
      </c>
      <c r="G13" s="43">
        <v>58</v>
      </c>
      <c r="H13" s="212">
        <v>53</v>
      </c>
      <c r="I13" s="213">
        <f t="shared" si="0"/>
        <v>-5</v>
      </c>
      <c r="J13" s="278">
        <v>60.5</v>
      </c>
      <c r="K13" s="384" t="s">
        <v>273</v>
      </c>
      <c r="L13" s="385"/>
      <c r="M13" s="385"/>
      <c r="N13" s="386"/>
    </row>
    <row r="14" spans="1:14" ht="12.75" customHeight="1" x14ac:dyDescent="0.35">
      <c r="A14" s="155"/>
      <c r="B14" s="387" t="s">
        <v>280</v>
      </c>
      <c r="C14" s="388"/>
      <c r="D14" s="388"/>
      <c r="E14" s="389"/>
      <c r="F14" s="277" t="s">
        <v>413</v>
      </c>
      <c r="G14" s="43">
        <v>58</v>
      </c>
      <c r="H14" s="244">
        <v>54</v>
      </c>
      <c r="I14" s="213">
        <f t="shared" si="0"/>
        <v>-4</v>
      </c>
      <c r="J14" s="278">
        <v>60.5</v>
      </c>
      <c r="K14" s="384" t="s">
        <v>273</v>
      </c>
      <c r="L14" s="385"/>
      <c r="M14" s="385"/>
      <c r="N14" s="386"/>
    </row>
    <row r="15" spans="1:14" ht="12.75" customHeight="1" x14ac:dyDescent="0.35">
      <c r="A15" s="155"/>
      <c r="B15" s="387" t="s">
        <v>281</v>
      </c>
      <c r="C15" s="388"/>
      <c r="D15" s="388"/>
      <c r="E15" s="389"/>
      <c r="F15" s="277" t="s">
        <v>414</v>
      </c>
      <c r="G15" s="43">
        <v>3</v>
      </c>
      <c r="H15" s="212">
        <v>2</v>
      </c>
      <c r="I15" s="213">
        <f t="shared" si="0"/>
        <v>-1</v>
      </c>
      <c r="J15" s="30">
        <v>2</v>
      </c>
      <c r="K15" s="402"/>
      <c r="L15" s="328"/>
      <c r="M15" s="328"/>
      <c r="N15" s="329"/>
    </row>
    <row r="16" spans="1:14" ht="12.75" customHeight="1" x14ac:dyDescent="0.35">
      <c r="A16" s="155"/>
      <c r="B16" s="387" t="s">
        <v>282</v>
      </c>
      <c r="C16" s="388"/>
      <c r="D16" s="388"/>
      <c r="E16" s="389"/>
      <c r="F16" s="277" t="s">
        <v>415</v>
      </c>
      <c r="G16" s="43">
        <v>53</v>
      </c>
      <c r="H16" s="244">
        <v>49</v>
      </c>
      <c r="I16" s="213">
        <f t="shared" si="0"/>
        <v>-4</v>
      </c>
      <c r="J16" s="278">
        <v>46</v>
      </c>
      <c r="K16" s="390" t="s">
        <v>273</v>
      </c>
      <c r="L16" s="391"/>
      <c r="M16" s="391"/>
      <c r="N16" s="392"/>
    </row>
    <row r="17" spans="1:14" ht="12.75" customHeight="1" x14ac:dyDescent="0.25">
      <c r="A17" s="155"/>
      <c r="B17" s="407" t="s">
        <v>283</v>
      </c>
      <c r="C17" s="408"/>
      <c r="D17" s="408"/>
      <c r="E17" s="409"/>
      <c r="F17" s="263" t="s">
        <v>416</v>
      </c>
      <c r="G17" s="43">
        <v>6</v>
      </c>
      <c r="H17" s="244">
        <v>6</v>
      </c>
      <c r="I17" s="213">
        <f t="shared" si="0"/>
        <v>0</v>
      </c>
      <c r="J17" s="30">
        <v>6</v>
      </c>
      <c r="K17" s="402"/>
      <c r="L17" s="410"/>
      <c r="M17" s="410"/>
      <c r="N17" s="411"/>
    </row>
    <row r="18" spans="1:14" ht="12.75" customHeight="1" x14ac:dyDescent="0.35">
      <c r="A18" s="155"/>
      <c r="B18" s="387" t="s">
        <v>284</v>
      </c>
      <c r="C18" s="388"/>
      <c r="D18" s="388"/>
      <c r="E18" s="389"/>
      <c r="F18" s="277" t="s">
        <v>417</v>
      </c>
      <c r="G18" s="43">
        <v>45.5</v>
      </c>
      <c r="H18" s="212">
        <v>44</v>
      </c>
      <c r="I18" s="213">
        <f t="shared" si="0"/>
        <v>-1.5</v>
      </c>
      <c r="J18" s="278">
        <v>43</v>
      </c>
      <c r="K18" s="390" t="s">
        <v>273</v>
      </c>
      <c r="L18" s="391"/>
      <c r="M18" s="391"/>
      <c r="N18" s="392"/>
    </row>
    <row r="19" spans="1:14" s="208" customFormat="1" ht="12.75" customHeight="1" x14ac:dyDescent="0.25">
      <c r="A19" s="207"/>
      <c r="B19" s="387" t="s">
        <v>285</v>
      </c>
      <c r="C19" s="388"/>
      <c r="D19" s="388"/>
      <c r="E19" s="389"/>
      <c r="F19" s="277" t="s">
        <v>418</v>
      </c>
      <c r="G19" s="43">
        <v>46.5</v>
      </c>
      <c r="H19" s="244">
        <v>43.5</v>
      </c>
      <c r="I19" s="213">
        <f t="shared" si="0"/>
        <v>-3</v>
      </c>
      <c r="J19" s="278">
        <v>44</v>
      </c>
      <c r="K19" s="390" t="s">
        <v>273</v>
      </c>
      <c r="L19" s="403"/>
      <c r="M19" s="403"/>
      <c r="N19" s="404"/>
    </row>
    <row r="20" spans="1:14" ht="12.75" customHeight="1" x14ac:dyDescent="0.35">
      <c r="A20" s="155"/>
      <c r="B20" s="387" t="s">
        <v>286</v>
      </c>
      <c r="C20" s="388"/>
      <c r="D20" s="388"/>
      <c r="E20" s="389"/>
      <c r="F20" s="277" t="s">
        <v>419</v>
      </c>
      <c r="G20" s="43">
        <v>19</v>
      </c>
      <c r="H20" s="212">
        <v>22</v>
      </c>
      <c r="I20" s="213">
        <f t="shared" si="0"/>
        <v>3</v>
      </c>
      <c r="J20" s="278">
        <v>17</v>
      </c>
      <c r="K20" s="405" t="s">
        <v>273</v>
      </c>
      <c r="L20" s="406"/>
      <c r="M20" s="406"/>
      <c r="N20" s="406"/>
    </row>
    <row r="21" spans="1:14" ht="12.75" customHeight="1" x14ac:dyDescent="0.35">
      <c r="A21" s="155"/>
      <c r="B21" s="387" t="s">
        <v>287</v>
      </c>
      <c r="C21" s="388"/>
      <c r="D21" s="388"/>
      <c r="E21" s="389"/>
      <c r="F21" s="277" t="s">
        <v>420</v>
      </c>
      <c r="G21" s="43">
        <v>10.5</v>
      </c>
      <c r="H21" s="244">
        <v>10.5</v>
      </c>
      <c r="I21" s="213">
        <f t="shared" si="0"/>
        <v>0</v>
      </c>
      <c r="J21" s="30">
        <v>10.5</v>
      </c>
      <c r="K21" s="402"/>
      <c r="L21" s="328"/>
      <c r="M21" s="328"/>
      <c r="N21" s="329"/>
    </row>
    <row r="22" spans="1:14" ht="12.75" customHeight="1" x14ac:dyDescent="0.35">
      <c r="A22" s="155"/>
      <c r="B22" s="387" t="s">
        <v>288</v>
      </c>
      <c r="C22" s="388"/>
      <c r="D22" s="388"/>
      <c r="E22" s="389"/>
      <c r="F22" s="277" t="s">
        <v>421</v>
      </c>
      <c r="G22" s="43">
        <v>2.5</v>
      </c>
      <c r="H22" s="212">
        <v>2.5</v>
      </c>
      <c r="I22" s="213">
        <f t="shared" si="0"/>
        <v>0</v>
      </c>
      <c r="J22" s="30">
        <v>2.5</v>
      </c>
      <c r="K22" s="402"/>
      <c r="L22" s="328"/>
      <c r="M22" s="328"/>
      <c r="N22" s="329"/>
    </row>
    <row r="23" spans="1:14" ht="12.75" customHeight="1" x14ac:dyDescent="0.25">
      <c r="A23" s="155"/>
      <c r="B23" s="407" t="s">
        <v>289</v>
      </c>
      <c r="C23" s="408"/>
      <c r="D23" s="408"/>
      <c r="E23" s="409"/>
      <c r="F23" s="263" t="s">
        <v>422</v>
      </c>
      <c r="G23" s="43">
        <v>2</v>
      </c>
      <c r="H23" s="244">
        <v>2</v>
      </c>
      <c r="I23" s="213">
        <f t="shared" si="0"/>
        <v>0</v>
      </c>
      <c r="J23" s="30">
        <v>2</v>
      </c>
      <c r="K23" s="402"/>
      <c r="L23" s="410"/>
      <c r="M23" s="410"/>
      <c r="N23" s="411"/>
    </row>
    <row r="24" spans="1:14" ht="12.75" customHeight="1" x14ac:dyDescent="0.35">
      <c r="A24" s="155"/>
      <c r="B24" s="387" t="s">
        <v>290</v>
      </c>
      <c r="C24" s="388"/>
      <c r="D24" s="388"/>
      <c r="E24" s="389"/>
      <c r="F24" s="277" t="s">
        <v>423</v>
      </c>
      <c r="G24" s="43">
        <v>25</v>
      </c>
      <c r="H24" s="244">
        <v>26.5</v>
      </c>
      <c r="I24" s="213">
        <f t="shared" si="0"/>
        <v>1.5</v>
      </c>
      <c r="J24" s="278">
        <v>27.5</v>
      </c>
      <c r="K24" s="390" t="s">
        <v>273</v>
      </c>
      <c r="L24" s="391"/>
      <c r="M24" s="391"/>
      <c r="N24" s="392"/>
    </row>
    <row r="25" spans="1:14" ht="13.5" customHeight="1" x14ac:dyDescent="0.35">
      <c r="A25" s="155"/>
      <c r="B25" s="387" t="s">
        <v>291</v>
      </c>
      <c r="C25" s="388"/>
      <c r="D25" s="388"/>
      <c r="E25" s="389"/>
      <c r="F25" s="277" t="s">
        <v>424</v>
      </c>
      <c r="G25" s="43">
        <v>24</v>
      </c>
      <c r="H25" s="212">
        <v>26.5</v>
      </c>
      <c r="I25" s="213">
        <f t="shared" si="0"/>
        <v>2.5</v>
      </c>
      <c r="J25" s="278">
        <v>28</v>
      </c>
      <c r="K25" s="390" t="s">
        <v>273</v>
      </c>
      <c r="L25" s="391"/>
      <c r="M25" s="391"/>
      <c r="N25" s="392"/>
    </row>
    <row r="26" spans="1:14" ht="13.5" customHeight="1" x14ac:dyDescent="0.25">
      <c r="A26" s="155"/>
      <c r="B26" s="261" t="s">
        <v>292</v>
      </c>
      <c r="C26" s="262"/>
      <c r="D26" s="262"/>
      <c r="E26" s="263"/>
      <c r="F26" s="263" t="s">
        <v>425</v>
      </c>
      <c r="G26" s="43">
        <v>0</v>
      </c>
      <c r="H26" s="244">
        <v>65</v>
      </c>
      <c r="I26" s="213">
        <f t="shared" si="0"/>
        <v>65</v>
      </c>
      <c r="J26" s="278">
        <v>66.5</v>
      </c>
      <c r="K26" s="390" t="s">
        <v>273</v>
      </c>
      <c r="L26" s="403"/>
      <c r="M26" s="403"/>
      <c r="N26" s="404"/>
    </row>
    <row r="27" spans="1:14" s="208" customFormat="1" ht="12.75" customHeight="1" x14ac:dyDescent="0.35">
      <c r="A27" s="207"/>
      <c r="B27" s="387" t="s">
        <v>293</v>
      </c>
      <c r="C27" s="388"/>
      <c r="D27" s="388"/>
      <c r="E27" s="389"/>
      <c r="F27" s="277" t="s">
        <v>426</v>
      </c>
      <c r="G27" s="43">
        <v>0</v>
      </c>
      <c r="H27" s="244"/>
      <c r="I27" s="213">
        <f t="shared" si="0"/>
        <v>0</v>
      </c>
      <c r="J27" s="30"/>
      <c r="K27" s="402"/>
      <c r="L27" s="328"/>
      <c r="M27" s="328"/>
      <c r="N27" s="329"/>
    </row>
    <row r="28" spans="1:14" ht="12.75" customHeight="1" x14ac:dyDescent="0.35">
      <c r="A28" s="155"/>
      <c r="B28" s="387" t="s">
        <v>294</v>
      </c>
      <c r="C28" s="388"/>
      <c r="D28" s="388"/>
      <c r="E28" s="389"/>
      <c r="F28" s="277" t="s">
        <v>427</v>
      </c>
      <c r="G28" s="43">
        <v>24</v>
      </c>
      <c r="H28" s="212">
        <v>21</v>
      </c>
      <c r="I28" s="213">
        <f t="shared" si="0"/>
        <v>-3</v>
      </c>
      <c r="J28" s="278">
        <v>23</v>
      </c>
      <c r="K28" s="390" t="s">
        <v>273</v>
      </c>
      <c r="L28" s="391"/>
      <c r="M28" s="391"/>
      <c r="N28" s="392"/>
    </row>
    <row r="29" spans="1:14" ht="12.75" customHeight="1" x14ac:dyDescent="0.35">
      <c r="A29" s="155"/>
      <c r="B29" s="387" t="s">
        <v>295</v>
      </c>
      <c r="C29" s="388"/>
      <c r="D29" s="388"/>
      <c r="E29" s="389"/>
      <c r="F29" s="277" t="s">
        <v>428</v>
      </c>
      <c r="G29" s="43">
        <v>0</v>
      </c>
      <c r="H29" s="244">
        <v>14.5</v>
      </c>
      <c r="I29" s="213">
        <f t="shared" si="0"/>
        <v>14.5</v>
      </c>
      <c r="J29" s="30">
        <v>14.5</v>
      </c>
      <c r="K29" s="402"/>
      <c r="L29" s="328"/>
      <c r="M29" s="328"/>
      <c r="N29" s="329"/>
    </row>
    <row r="30" spans="1:14" ht="12.75" customHeight="1" x14ac:dyDescent="0.25">
      <c r="A30" s="155"/>
      <c r="B30" s="387" t="s">
        <v>296</v>
      </c>
      <c r="C30" s="388"/>
      <c r="D30" s="388"/>
      <c r="E30" s="389"/>
      <c r="F30" s="277" t="s">
        <v>429</v>
      </c>
      <c r="G30" s="43">
        <v>20</v>
      </c>
      <c r="H30" s="244">
        <v>18.5</v>
      </c>
      <c r="I30" s="213">
        <f t="shared" si="0"/>
        <v>-1.5</v>
      </c>
      <c r="J30" s="278">
        <v>19.5</v>
      </c>
      <c r="K30" s="390" t="s">
        <v>273</v>
      </c>
      <c r="L30" s="403"/>
      <c r="M30" s="403"/>
      <c r="N30" s="404"/>
    </row>
    <row r="31" spans="1:14" ht="12.75" customHeight="1" x14ac:dyDescent="0.25">
      <c r="A31" s="155"/>
      <c r="B31" s="387" t="s">
        <v>297</v>
      </c>
      <c r="C31" s="388"/>
      <c r="D31" s="388"/>
      <c r="E31" s="389"/>
      <c r="F31" s="277" t="s">
        <v>430</v>
      </c>
      <c r="G31" s="43">
        <v>0</v>
      </c>
      <c r="H31" s="244">
        <v>13</v>
      </c>
      <c r="I31" s="213">
        <f t="shared" si="0"/>
        <v>13</v>
      </c>
      <c r="J31" s="278">
        <v>12</v>
      </c>
      <c r="K31" s="390" t="s">
        <v>273</v>
      </c>
      <c r="L31" s="403"/>
      <c r="M31" s="403"/>
      <c r="N31" s="404"/>
    </row>
    <row r="32" spans="1:14" ht="12.75" customHeight="1" x14ac:dyDescent="0.25">
      <c r="A32" s="155"/>
      <c r="B32" s="387" t="s">
        <v>298</v>
      </c>
      <c r="C32" s="388"/>
      <c r="D32" s="388"/>
      <c r="E32" s="389"/>
      <c r="F32" s="277" t="s">
        <v>431</v>
      </c>
      <c r="G32" s="43">
        <v>3</v>
      </c>
      <c r="H32" s="244">
        <v>2</v>
      </c>
      <c r="I32" s="213">
        <f t="shared" si="0"/>
        <v>-1</v>
      </c>
      <c r="J32" s="30">
        <v>2</v>
      </c>
      <c r="K32" s="402"/>
      <c r="L32" s="410"/>
      <c r="M32" s="410"/>
      <c r="N32" s="411"/>
    </row>
    <row r="33" spans="1:14" ht="12.75" customHeight="1" x14ac:dyDescent="0.25">
      <c r="A33" s="155"/>
      <c r="B33" s="407" t="s">
        <v>299</v>
      </c>
      <c r="C33" s="408"/>
      <c r="D33" s="408"/>
      <c r="E33" s="409"/>
      <c r="F33" s="263"/>
      <c r="G33" s="43">
        <v>0</v>
      </c>
      <c r="H33" s="244"/>
      <c r="I33" s="213">
        <f t="shared" si="0"/>
        <v>0</v>
      </c>
      <c r="J33" s="30"/>
      <c r="K33" s="402"/>
      <c r="L33" s="410"/>
      <c r="M33" s="410"/>
      <c r="N33" s="411"/>
    </row>
    <row r="34" spans="1:14" ht="12.75" customHeight="1" x14ac:dyDescent="0.25">
      <c r="A34" s="155"/>
      <c r="B34" s="407" t="s">
        <v>300</v>
      </c>
      <c r="C34" s="408"/>
      <c r="D34" s="408"/>
      <c r="E34" s="409"/>
      <c r="F34" s="263"/>
      <c r="G34" s="43">
        <v>0</v>
      </c>
      <c r="H34" s="244"/>
      <c r="I34" s="213">
        <f t="shared" si="0"/>
        <v>0</v>
      </c>
      <c r="J34" s="30"/>
      <c r="K34" s="402"/>
      <c r="L34" s="410"/>
      <c r="M34" s="410"/>
      <c r="N34" s="411"/>
    </row>
    <row r="35" spans="1:14" ht="12.75" customHeight="1" x14ac:dyDescent="0.25">
      <c r="A35" s="155"/>
      <c r="B35" s="407" t="s">
        <v>301</v>
      </c>
      <c r="C35" s="408"/>
      <c r="D35" s="408"/>
      <c r="E35" s="409"/>
      <c r="F35" s="263"/>
      <c r="G35" s="43">
        <v>0</v>
      </c>
      <c r="H35" s="244"/>
      <c r="I35" s="213">
        <f t="shared" si="0"/>
        <v>0</v>
      </c>
      <c r="J35" s="30"/>
      <c r="K35" s="402"/>
      <c r="L35" s="410"/>
      <c r="M35" s="410"/>
      <c r="N35" s="411"/>
    </row>
    <row r="36" spans="1:14" ht="12.75" customHeight="1" x14ac:dyDescent="0.25">
      <c r="A36" s="155"/>
      <c r="B36" s="407" t="s">
        <v>302</v>
      </c>
      <c r="C36" s="408"/>
      <c r="D36" s="408"/>
      <c r="E36" s="409"/>
      <c r="F36" s="263"/>
      <c r="G36" s="43">
        <v>0</v>
      </c>
      <c r="H36" s="212"/>
      <c r="I36" s="213">
        <f t="shared" si="0"/>
        <v>0</v>
      </c>
      <c r="J36" s="30"/>
      <c r="K36" s="402"/>
      <c r="L36" s="410"/>
      <c r="M36" s="410"/>
      <c r="N36" s="411"/>
    </row>
    <row r="37" spans="1:14" ht="12.75" customHeight="1" x14ac:dyDescent="0.25">
      <c r="A37" s="264"/>
      <c r="B37" s="262" t="s">
        <v>303</v>
      </c>
      <c r="C37" s="262"/>
      <c r="D37" s="262"/>
      <c r="E37" s="262"/>
      <c r="F37" s="262" t="s">
        <v>432</v>
      </c>
      <c r="G37" s="32">
        <v>33</v>
      </c>
      <c r="H37" s="265">
        <v>33</v>
      </c>
      <c r="I37" s="213">
        <f t="shared" si="0"/>
        <v>0</v>
      </c>
      <c r="J37" s="30">
        <v>33</v>
      </c>
      <c r="K37" s="402"/>
      <c r="L37" s="410"/>
      <c r="M37" s="410"/>
      <c r="N37" s="411"/>
    </row>
    <row r="38" spans="1:14" ht="12.75" customHeight="1" x14ac:dyDescent="0.25">
      <c r="A38" s="83"/>
      <c r="B38" s="81" t="s">
        <v>219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2"/>
    </row>
    <row r="39" spans="1:14" ht="12.75" customHeight="1" x14ac:dyDescent="0.35">
      <c r="A39" s="155"/>
      <c r="B39" s="414" t="s">
        <v>304</v>
      </c>
      <c r="C39" s="415"/>
      <c r="D39" s="415"/>
      <c r="E39" s="416"/>
      <c r="F39" s="286" t="s">
        <v>433</v>
      </c>
      <c r="G39" s="32"/>
      <c r="H39" s="4">
        <v>18</v>
      </c>
      <c r="I39" s="34">
        <f t="shared" si="0"/>
        <v>18</v>
      </c>
      <c r="J39" s="278">
        <v>23.5</v>
      </c>
      <c r="K39" s="390" t="s">
        <v>273</v>
      </c>
      <c r="L39" s="391"/>
      <c r="M39" s="391"/>
      <c r="N39" s="392"/>
    </row>
    <row r="40" spans="1:14" ht="12.75" customHeight="1" x14ac:dyDescent="0.35">
      <c r="A40" s="155"/>
      <c r="B40" s="414" t="s">
        <v>305</v>
      </c>
      <c r="C40" s="415"/>
      <c r="D40" s="415"/>
      <c r="E40" s="416"/>
      <c r="F40" s="286" t="s">
        <v>434</v>
      </c>
      <c r="G40" s="32"/>
      <c r="H40" s="4">
        <v>10</v>
      </c>
      <c r="I40" s="34">
        <f t="shared" si="0"/>
        <v>10</v>
      </c>
      <c r="J40" s="278">
        <v>11</v>
      </c>
      <c r="K40" s="390" t="s">
        <v>273</v>
      </c>
      <c r="L40" s="391"/>
      <c r="M40" s="391"/>
      <c r="N40" s="392"/>
    </row>
    <row r="41" spans="1:14" ht="12.75" customHeight="1" x14ac:dyDescent="0.35">
      <c r="A41" s="155"/>
      <c r="B41" s="387" t="s">
        <v>306</v>
      </c>
      <c r="C41" s="388"/>
      <c r="D41" s="388"/>
      <c r="E41" s="389"/>
      <c r="F41" s="286" t="s">
        <v>435</v>
      </c>
      <c r="G41" s="32"/>
      <c r="H41" s="4">
        <v>12</v>
      </c>
      <c r="I41" s="34">
        <f t="shared" si="0"/>
        <v>12</v>
      </c>
      <c r="J41" s="278">
        <v>15.5</v>
      </c>
      <c r="K41" s="390" t="s">
        <v>273</v>
      </c>
      <c r="L41" s="391"/>
      <c r="M41" s="391"/>
      <c r="N41" s="392"/>
    </row>
    <row r="42" spans="1:14" ht="12.75" customHeight="1" x14ac:dyDescent="0.35">
      <c r="B42" s="285" t="s">
        <v>307</v>
      </c>
      <c r="C42" s="276"/>
      <c r="D42" s="276"/>
      <c r="E42" s="277"/>
      <c r="F42" s="277" t="s">
        <v>436</v>
      </c>
      <c r="G42" s="32"/>
      <c r="H42" s="4">
        <v>5.5</v>
      </c>
      <c r="I42" s="34">
        <f>H42+(-G43)</f>
        <v>5.5</v>
      </c>
      <c r="J42" s="30">
        <v>5.5</v>
      </c>
      <c r="K42" s="402"/>
      <c r="L42" s="328"/>
      <c r="M42" s="328"/>
      <c r="N42" s="329"/>
    </row>
    <row r="43" spans="1:14" ht="12.75" customHeight="1" x14ac:dyDescent="0.35">
      <c r="A43" s="155"/>
      <c r="B43" s="275" t="s">
        <v>308</v>
      </c>
      <c r="C43" s="276"/>
      <c r="D43" s="276"/>
      <c r="E43" s="277"/>
      <c r="F43" s="277" t="s">
        <v>437</v>
      </c>
      <c r="G43" s="32"/>
      <c r="H43" s="4">
        <v>4</v>
      </c>
      <c r="I43" s="34">
        <f>H43+(-G44)</f>
        <v>4</v>
      </c>
      <c r="J43" s="30">
        <v>4</v>
      </c>
      <c r="K43" s="327"/>
      <c r="L43" s="412"/>
      <c r="M43" s="412"/>
      <c r="N43" s="413"/>
    </row>
    <row r="44" spans="1:14" ht="12.75" customHeight="1" x14ac:dyDescent="0.35">
      <c r="A44" s="155"/>
      <c r="B44" s="414" t="s">
        <v>309</v>
      </c>
      <c r="C44" s="415"/>
      <c r="D44" s="415"/>
      <c r="E44" s="416"/>
      <c r="F44" s="286" t="s">
        <v>438</v>
      </c>
      <c r="G44" s="32"/>
      <c r="H44" s="4"/>
      <c r="I44" s="34">
        <f>H44+(-G45)</f>
        <v>0</v>
      </c>
      <c r="J44" s="30">
        <v>7</v>
      </c>
      <c r="K44" s="327"/>
      <c r="L44" s="412"/>
      <c r="M44" s="412"/>
      <c r="N44" s="413"/>
    </row>
    <row r="45" spans="1:14" ht="12.75" customHeight="1" x14ac:dyDescent="0.35">
      <c r="A45" s="155"/>
      <c r="B45" s="387" t="s">
        <v>310</v>
      </c>
      <c r="C45" s="388"/>
      <c r="D45" s="388"/>
      <c r="E45" s="389"/>
      <c r="F45" s="286" t="s">
        <v>438</v>
      </c>
      <c r="G45" s="32"/>
      <c r="H45" s="4"/>
      <c r="I45" s="34">
        <f t="shared" ref="I45" si="1">H45+(-G45)</f>
        <v>0</v>
      </c>
      <c r="J45" s="30"/>
      <c r="K45" s="327"/>
      <c r="L45" s="412"/>
      <c r="M45" s="412"/>
      <c r="N45" s="413"/>
    </row>
    <row r="46" spans="1:14" ht="12.75" customHeight="1" x14ac:dyDescent="0.35">
      <c r="A46" s="155"/>
      <c r="B46" s="387"/>
      <c r="C46" s="388"/>
      <c r="D46" s="388"/>
      <c r="E46" s="389"/>
      <c r="F46" s="277"/>
      <c r="G46" s="32"/>
      <c r="H46" s="4"/>
      <c r="I46" s="34">
        <f t="shared" si="0"/>
        <v>0</v>
      </c>
      <c r="J46" s="30"/>
      <c r="K46" s="327"/>
      <c r="L46" s="412"/>
      <c r="M46" s="412"/>
      <c r="N46" s="413"/>
    </row>
    <row r="47" spans="1:14" ht="12.75" customHeight="1" x14ac:dyDescent="0.35">
      <c r="A47" s="155"/>
      <c r="B47" s="387"/>
      <c r="C47" s="388"/>
      <c r="D47" s="388"/>
      <c r="E47" s="389"/>
      <c r="F47" s="277"/>
      <c r="G47" s="32"/>
      <c r="H47" s="4"/>
      <c r="I47" s="34">
        <f t="shared" ref="I47:I54" si="2">H47+(-G47)</f>
        <v>0</v>
      </c>
      <c r="J47" s="30"/>
      <c r="K47" s="327"/>
      <c r="L47" s="412"/>
      <c r="M47" s="412"/>
      <c r="N47" s="413"/>
    </row>
    <row r="48" spans="1:14" ht="12.75" customHeight="1" x14ac:dyDescent="0.35">
      <c r="A48" s="155"/>
      <c r="B48" s="387"/>
      <c r="C48" s="388"/>
      <c r="D48" s="388"/>
      <c r="E48" s="389"/>
      <c r="F48" s="277"/>
      <c r="G48" s="32"/>
      <c r="H48" s="4"/>
      <c r="I48" s="34">
        <f t="shared" si="2"/>
        <v>0</v>
      </c>
      <c r="J48" s="30"/>
      <c r="K48" s="327"/>
      <c r="L48" s="412"/>
      <c r="M48" s="412"/>
      <c r="N48" s="413"/>
    </row>
    <row r="49" spans="1:14" ht="12.75" customHeight="1" x14ac:dyDescent="0.35">
      <c r="A49" s="155"/>
      <c r="B49" s="387"/>
      <c r="C49" s="388"/>
      <c r="D49" s="388"/>
      <c r="E49" s="389"/>
      <c r="F49" s="277"/>
      <c r="G49" s="32"/>
      <c r="H49" s="4"/>
      <c r="I49" s="34">
        <f t="shared" si="2"/>
        <v>0</v>
      </c>
      <c r="J49" s="30"/>
      <c r="K49" s="327"/>
      <c r="L49" s="412"/>
      <c r="M49" s="412"/>
      <c r="N49" s="413"/>
    </row>
    <row r="50" spans="1:14" ht="12.75" customHeight="1" x14ac:dyDescent="0.35">
      <c r="A50" s="155"/>
      <c r="B50" s="387"/>
      <c r="C50" s="388"/>
      <c r="D50" s="388"/>
      <c r="E50" s="389"/>
      <c r="F50" s="277"/>
      <c r="G50" s="32"/>
      <c r="H50" s="4"/>
      <c r="I50" s="34">
        <f t="shared" si="2"/>
        <v>0</v>
      </c>
      <c r="J50" s="30"/>
      <c r="K50" s="327"/>
      <c r="L50" s="412"/>
      <c r="M50" s="412"/>
      <c r="N50" s="413"/>
    </row>
    <row r="51" spans="1:14" ht="12.75" customHeight="1" x14ac:dyDescent="0.35">
      <c r="A51" s="155"/>
      <c r="B51" s="387"/>
      <c r="C51" s="388"/>
      <c r="D51" s="388"/>
      <c r="E51" s="389"/>
      <c r="F51" s="277"/>
      <c r="G51" s="32"/>
      <c r="H51" s="4"/>
      <c r="I51" s="34">
        <f t="shared" si="2"/>
        <v>0</v>
      </c>
      <c r="J51" s="30"/>
      <c r="K51" s="327"/>
      <c r="L51" s="412"/>
      <c r="M51" s="412"/>
      <c r="N51" s="413"/>
    </row>
    <row r="52" spans="1:14" ht="12.75" customHeight="1" x14ac:dyDescent="0.35">
      <c r="A52" s="155"/>
      <c r="B52" s="387"/>
      <c r="C52" s="388"/>
      <c r="D52" s="388"/>
      <c r="E52" s="389"/>
      <c r="F52" s="277"/>
      <c r="G52" s="32"/>
      <c r="H52" s="4"/>
      <c r="I52" s="34">
        <f t="shared" si="2"/>
        <v>0</v>
      </c>
      <c r="J52" s="30"/>
      <c r="K52" s="327"/>
      <c r="L52" s="412"/>
      <c r="M52" s="412"/>
      <c r="N52" s="413"/>
    </row>
    <row r="53" spans="1:14" ht="12.75" customHeight="1" x14ac:dyDescent="0.35">
      <c r="A53" s="155"/>
      <c r="B53" s="387"/>
      <c r="C53" s="388"/>
      <c r="D53" s="388"/>
      <c r="E53" s="389"/>
      <c r="F53" s="277"/>
      <c r="G53" s="32"/>
      <c r="H53" s="4"/>
      <c r="I53" s="34">
        <f t="shared" si="2"/>
        <v>0</v>
      </c>
      <c r="J53" s="30"/>
      <c r="K53" s="327"/>
      <c r="L53" s="412"/>
      <c r="M53" s="412"/>
      <c r="N53" s="413"/>
    </row>
    <row r="54" spans="1:14" ht="12.75" customHeight="1" x14ac:dyDescent="0.35">
      <c r="A54" s="155"/>
      <c r="B54" s="387"/>
      <c r="C54" s="388"/>
      <c r="D54" s="388"/>
      <c r="E54" s="389"/>
      <c r="F54" s="277"/>
      <c r="G54" s="32"/>
      <c r="H54" s="4"/>
      <c r="I54" s="34">
        <f t="shared" si="2"/>
        <v>0</v>
      </c>
      <c r="J54" s="30"/>
      <c r="K54" s="327"/>
      <c r="L54" s="412"/>
      <c r="M54" s="412"/>
      <c r="N54" s="413"/>
    </row>
  </sheetData>
  <mergeCells count="105">
    <mergeCell ref="K35:N35"/>
    <mergeCell ref="B32:E32"/>
    <mergeCell ref="K32:N32"/>
    <mergeCell ref="B31:E31"/>
    <mergeCell ref="K37:N37"/>
    <mergeCell ref="A1:C2"/>
    <mergeCell ref="D1:N2"/>
    <mergeCell ref="B7:E7"/>
    <mergeCell ref="K28:N28"/>
    <mergeCell ref="K22:N22"/>
    <mergeCell ref="B24:E24"/>
    <mergeCell ref="B22:E22"/>
    <mergeCell ref="B29:E29"/>
    <mergeCell ref="B36:E36"/>
    <mergeCell ref="K29:N29"/>
    <mergeCell ref="K24:N24"/>
    <mergeCell ref="B27:E27"/>
    <mergeCell ref="B28:E28"/>
    <mergeCell ref="K27:N27"/>
    <mergeCell ref="K36:N36"/>
    <mergeCell ref="K25:N25"/>
    <mergeCell ref="K30:N30"/>
    <mergeCell ref="K26:N26"/>
    <mergeCell ref="B33:E33"/>
    <mergeCell ref="B34:E34"/>
    <mergeCell ref="B35:E35"/>
    <mergeCell ref="K31:N31"/>
    <mergeCell ref="K33:N33"/>
    <mergeCell ref="K34:N34"/>
    <mergeCell ref="B54:E54"/>
    <mergeCell ref="K54:N54"/>
    <mergeCell ref="B49:E49"/>
    <mergeCell ref="K49:N49"/>
    <mergeCell ref="B50:E50"/>
    <mergeCell ref="K50:N50"/>
    <mergeCell ref="B51:E51"/>
    <mergeCell ref="K51:N51"/>
    <mergeCell ref="B52:E52"/>
    <mergeCell ref="K52:N52"/>
    <mergeCell ref="B53:E53"/>
    <mergeCell ref="K53:N53"/>
    <mergeCell ref="B25:E25"/>
    <mergeCell ref="B21:E21"/>
    <mergeCell ref="K23:N23"/>
    <mergeCell ref="B23:E23"/>
    <mergeCell ref="B48:E48"/>
    <mergeCell ref="K48:N48"/>
    <mergeCell ref="B45:E45"/>
    <mergeCell ref="K45:N45"/>
    <mergeCell ref="B46:E46"/>
    <mergeCell ref="K46:N46"/>
    <mergeCell ref="B47:E47"/>
    <mergeCell ref="K47:N47"/>
    <mergeCell ref="B40:E40"/>
    <mergeCell ref="K40:N40"/>
    <mergeCell ref="B41:E41"/>
    <mergeCell ref="B30:E30"/>
    <mergeCell ref="K21:N21"/>
    <mergeCell ref="B44:E44"/>
    <mergeCell ref="K44:N44"/>
    <mergeCell ref="B39:E39"/>
    <mergeCell ref="K39:N39"/>
    <mergeCell ref="K41:N41"/>
    <mergeCell ref="K42:N42"/>
    <mergeCell ref="K43:N43"/>
    <mergeCell ref="K11:N11"/>
    <mergeCell ref="K12:N12"/>
    <mergeCell ref="B10:E10"/>
    <mergeCell ref="B11:E11"/>
    <mergeCell ref="K8:N8"/>
    <mergeCell ref="B20:E20"/>
    <mergeCell ref="B15:E15"/>
    <mergeCell ref="B14:E14"/>
    <mergeCell ref="B19:E19"/>
    <mergeCell ref="K19:N19"/>
    <mergeCell ref="K20:N20"/>
    <mergeCell ref="B17:E17"/>
    <mergeCell ref="K17:N17"/>
    <mergeCell ref="K15:N15"/>
    <mergeCell ref="K16:N16"/>
    <mergeCell ref="K13:N13"/>
    <mergeCell ref="B16:E16"/>
    <mergeCell ref="B18:E18"/>
    <mergeCell ref="K14:N14"/>
    <mergeCell ref="K18:N18"/>
    <mergeCell ref="B13:E13"/>
    <mergeCell ref="B12:E12"/>
    <mergeCell ref="K7:N7"/>
    <mergeCell ref="K10:N10"/>
    <mergeCell ref="B9:E9"/>
    <mergeCell ref="K9:N9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L5:N5"/>
    <mergeCell ref="C5:E5"/>
    <mergeCell ref="B8:E8"/>
  </mergeCells>
  <phoneticPr fontId="7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view="pageBreakPreview" zoomScaleNormal="100" zoomScaleSheetLayoutView="100" workbookViewId="0">
      <selection activeCell="L29" sqref="L29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8"/>
      <c r="B1" s="298"/>
      <c r="C1" s="302" t="s">
        <v>268</v>
      </c>
      <c r="D1" s="303"/>
      <c r="E1" s="303"/>
      <c r="F1" s="303"/>
      <c r="G1" s="303"/>
      <c r="H1" s="303"/>
      <c r="I1" s="303"/>
      <c r="J1" s="303"/>
      <c r="K1" s="303"/>
    </row>
    <row r="2" spans="1:11" s="1" customFormat="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</row>
    <row r="3" spans="1:11" s="1" customFormat="1" ht="13.75" customHeight="1" x14ac:dyDescent="0.25">
      <c r="A3" s="394" t="s">
        <v>148</v>
      </c>
      <c r="B3" s="394"/>
      <c r="C3" s="432" t="str">
        <f>'DESIGN FRONT SHEET'!B3</f>
        <v>MCLAREN SEASON 3</v>
      </c>
      <c r="D3" s="433"/>
      <c r="E3" s="158" t="s">
        <v>150</v>
      </c>
      <c r="F3" s="432" t="str">
        <f>'DESIGN FRONT SHEET'!E3</f>
        <v>UNAVAILABLE</v>
      </c>
      <c r="G3" s="434"/>
      <c r="H3" s="434"/>
      <c r="I3" s="158" t="s">
        <v>152</v>
      </c>
      <c r="J3" s="434" t="str">
        <f>'DESIGN FRONT SHEET'!G3</f>
        <v>FRAN</v>
      </c>
      <c r="K3" s="434"/>
    </row>
    <row r="4" spans="1:11" s="1" customFormat="1" ht="13.75" customHeight="1" x14ac:dyDescent="0.25">
      <c r="A4" s="394" t="s">
        <v>154</v>
      </c>
      <c r="B4" s="394"/>
      <c r="C4" s="432" t="str">
        <f>'DESIGN FRONT SHEET'!B4</f>
        <v>ROVIK</v>
      </c>
      <c r="D4" s="433"/>
      <c r="E4" s="158" t="s">
        <v>156</v>
      </c>
      <c r="F4" s="432" t="str">
        <f>'DESIGN FRONT SHEET'!E4</f>
        <v>VIETNAM</v>
      </c>
      <c r="G4" s="434"/>
      <c r="H4" s="434"/>
      <c r="I4" s="158" t="s">
        <v>158</v>
      </c>
      <c r="J4" s="434" t="str">
        <f>'DESIGN FRONT SHEET'!G4</f>
        <v>CHARLOTTE</v>
      </c>
      <c r="K4" s="434"/>
    </row>
    <row r="5" spans="1:11" s="1" customFormat="1" ht="13.75" customHeight="1" x14ac:dyDescent="0.25">
      <c r="A5" s="394" t="s">
        <v>160</v>
      </c>
      <c r="B5" s="394" t="s">
        <v>160</v>
      </c>
      <c r="C5" s="432" t="str">
        <f>'DESIGN FRONT SHEET'!B5</f>
        <v>DOUBLE SLEEVE T-SHIRT</v>
      </c>
      <c r="D5" s="433"/>
      <c r="E5" s="37" t="s">
        <v>162</v>
      </c>
      <c r="F5" s="432" t="str">
        <f>'DESIGN FRONT SHEET'!E5</f>
        <v>AIME LEON DORE - FACTORY REF</v>
      </c>
      <c r="G5" s="434"/>
      <c r="H5" s="434"/>
      <c r="I5" s="158" t="s">
        <v>311</v>
      </c>
      <c r="J5" s="400">
        <v>45905</v>
      </c>
      <c r="K5" s="400"/>
    </row>
    <row r="6" spans="1:11" ht="13.75" customHeight="1" x14ac:dyDescent="0.35">
      <c r="A6" s="435" t="s">
        <v>312</v>
      </c>
      <c r="B6" s="395"/>
      <c r="C6" s="395"/>
      <c r="D6" s="395"/>
      <c r="E6" s="395"/>
      <c r="F6" s="395"/>
      <c r="G6" s="395"/>
      <c r="H6" s="395"/>
      <c r="I6" s="395"/>
      <c r="J6" s="395"/>
      <c r="K6" s="396"/>
    </row>
    <row r="7" spans="1:11" ht="13.75" customHeight="1" x14ac:dyDescent="0.35">
      <c r="A7" s="427" t="s">
        <v>313</v>
      </c>
      <c r="B7" s="427"/>
      <c r="C7" s="436" t="s">
        <v>8</v>
      </c>
      <c r="D7" s="436"/>
      <c r="E7" s="436"/>
      <c r="F7" s="436"/>
      <c r="G7" s="436"/>
      <c r="H7" s="436"/>
      <c r="I7" s="436"/>
      <c r="J7" s="436"/>
      <c r="K7" s="436"/>
    </row>
    <row r="8" spans="1:11" ht="13.75" customHeight="1" x14ac:dyDescent="0.35">
      <c r="A8" s="427" t="s">
        <v>314</v>
      </c>
      <c r="B8" s="427"/>
      <c r="C8" s="440">
        <v>45897</v>
      </c>
      <c r="D8" s="428"/>
      <c r="E8" s="428"/>
      <c r="F8" s="428"/>
      <c r="G8" s="428"/>
      <c r="H8" s="428"/>
      <c r="I8" s="428"/>
      <c r="J8" s="428"/>
      <c r="K8" s="428"/>
    </row>
    <row r="9" spans="1:11" ht="13.75" customHeight="1" x14ac:dyDescent="0.35">
      <c r="A9" s="427" t="s">
        <v>315</v>
      </c>
      <c r="B9" s="427"/>
      <c r="C9" s="428" t="s">
        <v>316</v>
      </c>
      <c r="D9" s="428"/>
      <c r="E9" s="428"/>
      <c r="F9" s="428"/>
      <c r="G9" s="428"/>
      <c r="H9" s="428"/>
      <c r="I9" s="428"/>
      <c r="J9" s="428"/>
      <c r="K9" s="428"/>
    </row>
    <row r="10" spans="1:11" ht="13.75" customHeight="1" x14ac:dyDescent="0.35">
      <c r="A10" s="427" t="s">
        <v>317</v>
      </c>
      <c r="B10" s="427"/>
      <c r="C10" s="428" t="s">
        <v>318</v>
      </c>
      <c r="D10" s="428"/>
      <c r="E10" s="428"/>
      <c r="F10" s="428"/>
      <c r="G10" s="428"/>
      <c r="H10" s="428"/>
      <c r="I10" s="428"/>
      <c r="J10" s="428"/>
      <c r="K10" s="428"/>
    </row>
    <row r="11" spans="1:11" ht="269.5" customHeight="1" x14ac:dyDescent="0.35">
      <c r="A11" s="437"/>
      <c r="B11" s="438"/>
      <c r="C11" s="438"/>
      <c r="D11" s="438"/>
      <c r="E11" s="438"/>
      <c r="F11" s="438"/>
      <c r="G11" s="438"/>
      <c r="H11" s="438"/>
      <c r="I11" s="438"/>
      <c r="J11" s="438"/>
      <c r="K11" s="439"/>
    </row>
    <row r="12" spans="1:11" ht="14.5" x14ac:dyDescent="0.35">
      <c r="A12" s="429"/>
      <c r="B12" s="430"/>
      <c r="C12" s="430"/>
      <c r="D12" s="430"/>
      <c r="E12" s="430"/>
      <c r="F12" s="430"/>
      <c r="G12" s="430"/>
      <c r="H12" s="430"/>
      <c r="I12" s="430"/>
      <c r="J12" s="430"/>
      <c r="K12" s="431"/>
    </row>
    <row r="13" spans="1:11" ht="14.5" x14ac:dyDescent="0.35">
      <c r="A13" s="420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ht="14.5" x14ac:dyDescent="0.35">
      <c r="A14" s="420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ht="14.5" x14ac:dyDescent="0.35">
      <c r="A15" s="420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ht="14.5" x14ac:dyDescent="0.35">
      <c r="A16" s="420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ht="14.5" x14ac:dyDescent="0.35">
      <c r="A17" s="420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ht="14.5" x14ac:dyDescent="0.35">
      <c r="A18" s="420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ht="14.5" x14ac:dyDescent="0.35">
      <c r="A19" s="420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ht="14.5" x14ac:dyDescent="0.35">
      <c r="A20" s="420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ht="14.5" x14ac:dyDescent="0.35">
      <c r="A21" s="420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ht="14.5" x14ac:dyDescent="0.35">
      <c r="A22" s="420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ht="14.5" x14ac:dyDescent="0.35">
      <c r="A23" s="420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ht="14.5" x14ac:dyDescent="0.35">
      <c r="A24" s="420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ht="14.5" x14ac:dyDescent="0.35">
      <c r="A25" s="420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ht="14.5" x14ac:dyDescent="0.35">
      <c r="A26" s="420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ht="14.5" x14ac:dyDescent="0.35">
      <c r="A27" s="420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ht="14.5" x14ac:dyDescent="0.35">
      <c r="A28" s="420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ht="14.5" x14ac:dyDescent="0.35">
      <c r="A29" s="420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ht="14.5" x14ac:dyDescent="0.35">
      <c r="A30" s="420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ht="14.5" x14ac:dyDescent="0.35">
      <c r="A31" s="420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ht="14.5" x14ac:dyDescent="0.35">
      <c r="A32" s="420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ht="14.5" x14ac:dyDescent="0.35">
      <c r="A33" s="420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ht="14.5" x14ac:dyDescent="0.35">
      <c r="A34" s="420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ht="14.5" x14ac:dyDescent="0.35">
      <c r="A35" s="420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ht="14.5" x14ac:dyDescent="0.35">
      <c r="A36" s="420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ht="14.5" x14ac:dyDescent="0.35">
      <c r="A37" s="420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ht="14.5" x14ac:dyDescent="0.35">
      <c r="A38" s="420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ht="14.5" x14ac:dyDescent="0.35">
      <c r="A39" s="420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ht="14.5" x14ac:dyDescent="0.35">
      <c r="A40" s="420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ht="14.5" x14ac:dyDescent="0.35">
      <c r="A41" s="420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ht="14.5" x14ac:dyDescent="0.35">
      <c r="A42" s="420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ht="14.5" x14ac:dyDescent="0.35">
      <c r="A43" s="420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ht="14.5" x14ac:dyDescent="0.35">
      <c r="A44" s="420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ht="14.5" x14ac:dyDescent="0.35">
      <c r="A45" s="420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ht="14.5" x14ac:dyDescent="0.35">
      <c r="A46" s="420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ht="14.5" x14ac:dyDescent="0.35">
      <c r="A47" s="420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ht="14.5" x14ac:dyDescent="0.35">
      <c r="A48" s="420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ht="14.5" x14ac:dyDescent="0.35">
      <c r="A49" s="420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ht="14.5" x14ac:dyDescent="0.35">
      <c r="A50" s="420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ht="14.5" x14ac:dyDescent="0.35">
      <c r="A51" s="420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ht="14.5" x14ac:dyDescent="0.35">
      <c r="A52" s="420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ht="14.5" x14ac:dyDescent="0.35">
      <c r="A53" s="420"/>
      <c r="B53" s="421"/>
      <c r="C53" s="421"/>
      <c r="D53" s="421"/>
      <c r="E53" s="421"/>
      <c r="F53" s="421"/>
      <c r="G53" s="421"/>
      <c r="H53" s="421"/>
      <c r="I53" s="421"/>
      <c r="J53" s="421"/>
      <c r="K53" s="422"/>
    </row>
    <row r="54" spans="1:11" ht="14.5" x14ac:dyDescent="0.35">
      <c r="A54" s="420"/>
      <c r="B54" s="421"/>
      <c r="C54" s="421"/>
      <c r="D54" s="421"/>
      <c r="E54" s="421"/>
      <c r="F54" s="421"/>
      <c r="G54" s="421"/>
      <c r="H54" s="421"/>
      <c r="I54" s="421"/>
      <c r="J54" s="421"/>
      <c r="K54" s="422"/>
    </row>
    <row r="55" spans="1:11" ht="14.5" x14ac:dyDescent="0.35">
      <c r="A55" s="420"/>
      <c r="B55" s="421"/>
      <c r="C55" s="421"/>
      <c r="D55" s="421"/>
      <c r="E55" s="421"/>
      <c r="F55" s="421"/>
      <c r="G55" s="421"/>
      <c r="H55" s="421"/>
      <c r="I55" s="421"/>
      <c r="J55" s="421"/>
      <c r="K55" s="422"/>
    </row>
    <row r="56" spans="1:11" ht="14.5" x14ac:dyDescent="0.35">
      <c r="A56" s="420"/>
      <c r="B56" s="421"/>
      <c r="C56" s="421"/>
      <c r="D56" s="421"/>
      <c r="E56" s="421"/>
      <c r="F56" s="421"/>
      <c r="G56" s="421"/>
      <c r="H56" s="421"/>
      <c r="I56" s="421"/>
      <c r="J56" s="421"/>
      <c r="K56" s="422"/>
    </row>
    <row r="57" spans="1:11" ht="18.5" x14ac:dyDescent="0.35">
      <c r="A57" s="146"/>
      <c r="B57" s="147"/>
      <c r="C57" s="147"/>
      <c r="D57" s="147"/>
      <c r="E57" s="147"/>
      <c r="F57" s="147"/>
      <c r="G57" s="147"/>
      <c r="H57" s="147"/>
      <c r="I57" s="147"/>
      <c r="J57" s="147"/>
      <c r="K57" s="148"/>
    </row>
    <row r="58" spans="1:11" ht="18.5" x14ac:dyDescent="0.35">
      <c r="A58" s="146"/>
      <c r="B58" s="147"/>
      <c r="C58" s="147"/>
      <c r="D58" s="147"/>
      <c r="E58" s="147"/>
      <c r="F58" s="147"/>
      <c r="G58" s="147"/>
      <c r="H58" s="147"/>
      <c r="I58" s="147"/>
      <c r="J58" s="147"/>
      <c r="K58" s="148"/>
    </row>
    <row r="59" spans="1:11" ht="18.5" x14ac:dyDescent="0.35">
      <c r="A59" s="146"/>
      <c r="B59" s="147"/>
      <c r="C59" s="147"/>
      <c r="D59" s="147"/>
      <c r="E59" s="147"/>
      <c r="F59" s="147"/>
      <c r="G59" s="147"/>
      <c r="H59" s="147"/>
      <c r="I59" s="147"/>
      <c r="J59" s="147"/>
      <c r="K59" s="148"/>
    </row>
    <row r="60" spans="1:11" ht="18.5" x14ac:dyDescent="0.35">
      <c r="A60" s="146"/>
      <c r="B60" s="147"/>
      <c r="C60" s="147"/>
      <c r="D60" s="147"/>
      <c r="E60" s="147"/>
      <c r="F60" s="147"/>
      <c r="G60" s="147"/>
      <c r="H60" s="147"/>
      <c r="I60" s="147"/>
      <c r="J60" s="147"/>
      <c r="K60" s="148"/>
    </row>
    <row r="61" spans="1:11" ht="18.5" x14ac:dyDescent="0.35">
      <c r="A61" s="146"/>
      <c r="B61" s="147"/>
      <c r="C61" s="147"/>
      <c r="D61" s="147"/>
      <c r="E61" s="147"/>
      <c r="F61" s="147"/>
      <c r="G61" s="147"/>
      <c r="H61" s="147"/>
      <c r="I61" s="147"/>
      <c r="J61" s="147"/>
      <c r="K61" s="148"/>
    </row>
    <row r="62" spans="1:11" ht="18.5" x14ac:dyDescent="0.35">
      <c r="A62" s="146"/>
      <c r="B62" s="147"/>
      <c r="C62" s="147"/>
      <c r="D62" s="147"/>
      <c r="E62" s="147"/>
      <c r="F62" s="147"/>
      <c r="G62" s="147"/>
      <c r="H62" s="147"/>
      <c r="I62" s="147"/>
      <c r="J62" s="147"/>
      <c r="K62" s="148"/>
    </row>
    <row r="63" spans="1:11" ht="18.5" x14ac:dyDescent="0.35">
      <c r="A63" s="146"/>
      <c r="B63" s="147"/>
      <c r="C63" s="147"/>
      <c r="D63" s="147"/>
      <c r="E63" s="147"/>
      <c r="F63" s="147"/>
      <c r="G63" s="147"/>
      <c r="H63" s="147"/>
      <c r="I63" s="147"/>
      <c r="J63" s="147"/>
      <c r="K63" s="148"/>
    </row>
    <row r="64" spans="1:11" ht="18.5" x14ac:dyDescent="0.35">
      <c r="A64" s="146"/>
      <c r="B64" s="147"/>
      <c r="C64" s="147"/>
      <c r="D64" s="147"/>
      <c r="E64" s="147"/>
      <c r="F64" s="147"/>
      <c r="G64" s="147"/>
      <c r="H64" s="147"/>
      <c r="I64" s="147"/>
      <c r="J64" s="147"/>
      <c r="K64" s="148"/>
    </row>
    <row r="65" spans="1:11" ht="18.5" x14ac:dyDescent="0.35">
      <c r="A65" s="146"/>
      <c r="B65" s="147"/>
      <c r="C65" s="147"/>
      <c r="D65" s="147"/>
      <c r="E65" s="147"/>
      <c r="F65" s="147"/>
      <c r="G65" s="147"/>
      <c r="H65" s="147"/>
      <c r="I65" s="147"/>
      <c r="J65" s="147"/>
      <c r="K65" s="148"/>
    </row>
    <row r="66" spans="1:11" ht="18.5" x14ac:dyDescent="0.35">
      <c r="A66" s="146"/>
      <c r="B66" s="147"/>
      <c r="C66" s="147"/>
      <c r="D66" s="147"/>
      <c r="E66" s="147"/>
      <c r="F66" s="147"/>
      <c r="G66" s="147"/>
      <c r="H66" s="147"/>
      <c r="I66" s="147"/>
      <c r="J66" s="147"/>
      <c r="K66" s="148"/>
    </row>
    <row r="67" spans="1:11" ht="18.5" x14ac:dyDescent="0.35">
      <c r="A67" s="146"/>
      <c r="B67" s="147"/>
      <c r="C67" s="147"/>
      <c r="D67" s="147"/>
      <c r="E67" s="147"/>
      <c r="F67" s="147"/>
      <c r="G67" s="147"/>
      <c r="H67" s="147"/>
      <c r="I67" s="147"/>
      <c r="J67" s="147"/>
      <c r="K67" s="148"/>
    </row>
    <row r="68" spans="1:11" ht="18.5" x14ac:dyDescent="0.35">
      <c r="A68" s="146"/>
      <c r="B68" s="147"/>
      <c r="C68" s="147"/>
      <c r="D68" s="147"/>
      <c r="E68" s="147"/>
      <c r="F68" s="147"/>
      <c r="G68" s="147"/>
      <c r="H68" s="147"/>
      <c r="I68" s="147"/>
      <c r="J68" s="147"/>
      <c r="K68" s="148"/>
    </row>
    <row r="69" spans="1:11" ht="14.5" x14ac:dyDescent="0.35">
      <c r="A69" s="420"/>
      <c r="B69" s="421"/>
      <c r="C69" s="421"/>
      <c r="D69" s="421"/>
      <c r="E69" s="421"/>
      <c r="F69" s="421"/>
      <c r="G69" s="421"/>
      <c r="H69" s="421"/>
      <c r="I69" s="421"/>
      <c r="J69" s="421"/>
      <c r="K69" s="422"/>
    </row>
    <row r="70" spans="1:11" ht="14.5" x14ac:dyDescent="0.35">
      <c r="A70" s="420"/>
      <c r="B70" s="421"/>
      <c r="C70" s="421"/>
      <c r="D70" s="421"/>
      <c r="E70" s="421"/>
      <c r="F70" s="421"/>
      <c r="G70" s="421"/>
      <c r="H70" s="421"/>
      <c r="I70" s="421"/>
      <c r="J70" s="421"/>
      <c r="K70" s="422"/>
    </row>
    <row r="71" spans="1:11" ht="18.5" x14ac:dyDescent="0.35">
      <c r="A71" s="146"/>
      <c r="B71" s="147"/>
      <c r="C71" s="147"/>
      <c r="D71" s="147"/>
      <c r="E71" s="147"/>
      <c r="F71" s="147"/>
      <c r="G71" s="147"/>
      <c r="H71" s="147"/>
      <c r="I71" s="147"/>
      <c r="J71" s="147"/>
      <c r="K71" s="148"/>
    </row>
    <row r="72" spans="1:11" ht="18.5" x14ac:dyDescent="0.35">
      <c r="A72" s="146"/>
      <c r="B72" s="147"/>
      <c r="C72" s="147"/>
      <c r="D72" s="147"/>
      <c r="E72" s="147"/>
      <c r="F72" s="147"/>
      <c r="G72" s="147"/>
      <c r="H72" s="147"/>
      <c r="I72" s="147"/>
      <c r="J72" s="147"/>
      <c r="K72" s="148"/>
    </row>
    <row r="73" spans="1:11" ht="18.5" x14ac:dyDescent="0.35">
      <c r="A73" s="146"/>
      <c r="B73" s="147"/>
      <c r="C73" s="147"/>
      <c r="D73" s="147"/>
      <c r="E73" s="147"/>
      <c r="F73" s="147"/>
      <c r="G73" s="147"/>
      <c r="H73" s="147"/>
      <c r="I73" s="147"/>
      <c r="J73" s="147"/>
      <c r="K73" s="148"/>
    </row>
    <row r="74" spans="1:11" ht="18.5" x14ac:dyDescent="0.35">
      <c r="A74" s="146"/>
      <c r="B74" s="147"/>
      <c r="C74" s="147"/>
      <c r="D74" s="147"/>
      <c r="E74" s="147"/>
      <c r="F74" s="147"/>
      <c r="G74" s="147"/>
      <c r="H74" s="147"/>
      <c r="I74" s="147"/>
      <c r="J74" s="147"/>
      <c r="K74" s="148"/>
    </row>
    <row r="75" spans="1:11" ht="18.5" x14ac:dyDescent="0.35">
      <c r="A75" s="146"/>
      <c r="B75" s="147"/>
      <c r="C75" s="147"/>
      <c r="D75" s="147"/>
      <c r="E75" s="147"/>
      <c r="F75" s="147"/>
      <c r="G75" s="147"/>
      <c r="H75" s="147"/>
      <c r="I75" s="147"/>
      <c r="J75" s="147"/>
      <c r="K75" s="148"/>
    </row>
    <row r="76" spans="1:11" ht="18.5" x14ac:dyDescent="0.35">
      <c r="A76" s="146"/>
      <c r="B76" s="147"/>
      <c r="C76" s="147"/>
      <c r="D76" s="147"/>
      <c r="E76" s="147"/>
      <c r="F76" s="147"/>
      <c r="G76" s="147"/>
      <c r="H76" s="147"/>
      <c r="I76" s="147"/>
      <c r="J76" s="147"/>
      <c r="K76" s="148"/>
    </row>
    <row r="77" spans="1:11" ht="18.5" x14ac:dyDescent="0.35">
      <c r="A77" s="146"/>
      <c r="B77" s="147"/>
      <c r="C77" s="147"/>
      <c r="D77" s="147"/>
      <c r="E77" s="147"/>
      <c r="F77" s="147"/>
      <c r="G77" s="147"/>
      <c r="H77" s="147"/>
      <c r="I77" s="147"/>
      <c r="J77" s="147"/>
      <c r="K77" s="148"/>
    </row>
    <row r="78" spans="1:11" ht="18.5" x14ac:dyDescent="0.35">
      <c r="A78" s="146"/>
      <c r="B78" s="147"/>
      <c r="C78" s="147"/>
      <c r="D78" s="147"/>
      <c r="E78" s="147"/>
      <c r="F78" s="147"/>
      <c r="G78" s="147"/>
      <c r="H78" s="147"/>
      <c r="I78" s="147"/>
      <c r="J78" s="147"/>
      <c r="K78" s="148"/>
    </row>
    <row r="79" spans="1:11" ht="18.5" x14ac:dyDescent="0.35">
      <c r="A79" s="146"/>
      <c r="B79" s="147"/>
      <c r="C79" s="147"/>
      <c r="D79" s="147"/>
      <c r="E79" s="147"/>
      <c r="F79" s="147"/>
      <c r="G79" s="147"/>
      <c r="H79" s="147"/>
      <c r="I79" s="147"/>
      <c r="J79" s="147"/>
      <c r="K79" s="148"/>
    </row>
    <row r="80" spans="1:11" ht="18.5" x14ac:dyDescent="0.35">
      <c r="A80" s="146"/>
      <c r="B80" s="147"/>
      <c r="C80" s="147"/>
      <c r="D80" s="147"/>
      <c r="E80" s="147"/>
      <c r="F80" s="147"/>
      <c r="G80" s="147"/>
      <c r="H80" s="147"/>
      <c r="I80" s="147"/>
      <c r="J80" s="147"/>
      <c r="K80" s="148"/>
    </row>
    <row r="81" spans="1:11" ht="18.5" x14ac:dyDescent="0.35">
      <c r="A81" s="146"/>
      <c r="B81" s="147"/>
      <c r="C81" s="147"/>
      <c r="D81" s="147"/>
      <c r="E81" s="147"/>
      <c r="F81" s="147"/>
      <c r="G81" s="147"/>
      <c r="H81" s="147"/>
      <c r="I81" s="147"/>
      <c r="J81" s="147"/>
      <c r="K81" s="148"/>
    </row>
    <row r="82" spans="1:11" ht="18.5" x14ac:dyDescent="0.35">
      <c r="A82" s="146"/>
      <c r="B82" s="147"/>
      <c r="C82" s="147"/>
      <c r="D82" s="147"/>
      <c r="E82" s="147"/>
      <c r="F82" s="147"/>
      <c r="G82" s="147"/>
      <c r="H82" s="147"/>
      <c r="I82" s="147"/>
      <c r="J82" s="147"/>
      <c r="K82" s="148"/>
    </row>
    <row r="83" spans="1:11" ht="18.5" x14ac:dyDescent="0.35">
      <c r="A83" s="146"/>
      <c r="B83" s="147"/>
      <c r="C83" s="147"/>
      <c r="D83" s="147"/>
      <c r="E83" s="147"/>
      <c r="F83" s="147"/>
      <c r="G83" s="147"/>
      <c r="H83" s="147"/>
      <c r="I83" s="147"/>
      <c r="J83" s="147"/>
      <c r="K83" s="148"/>
    </row>
    <row r="84" spans="1:11" ht="18.5" x14ac:dyDescent="0.35">
      <c r="A84" s="146"/>
      <c r="B84" s="147"/>
      <c r="C84" s="147"/>
      <c r="D84" s="147"/>
      <c r="E84" s="147"/>
      <c r="F84" s="147"/>
      <c r="G84" s="147"/>
      <c r="H84" s="147"/>
      <c r="I84" s="147"/>
      <c r="J84" s="147"/>
      <c r="K84" s="148"/>
    </row>
    <row r="85" spans="1:11" ht="18.5" x14ac:dyDescent="0.35">
      <c r="A85" s="146"/>
      <c r="B85" s="147"/>
      <c r="C85" s="147"/>
      <c r="D85" s="147"/>
      <c r="E85" s="147"/>
      <c r="F85" s="147"/>
      <c r="G85" s="147"/>
      <c r="H85" s="147"/>
      <c r="I85" s="147"/>
      <c r="J85" s="147"/>
      <c r="K85" s="148"/>
    </row>
    <row r="86" spans="1:11" ht="18.5" x14ac:dyDescent="0.35">
      <c r="A86" s="146"/>
      <c r="B86" s="147"/>
      <c r="C86" s="147"/>
      <c r="D86" s="147"/>
      <c r="E86" s="147"/>
      <c r="F86" s="147"/>
      <c r="G86" s="147"/>
      <c r="H86" s="147"/>
      <c r="I86" s="147"/>
      <c r="J86" s="147"/>
      <c r="K86" s="148"/>
    </row>
    <row r="87" spans="1:11" ht="18.5" x14ac:dyDescent="0.35">
      <c r="A87" s="146"/>
      <c r="B87" s="147"/>
      <c r="C87" s="147"/>
      <c r="D87" s="147"/>
      <c r="E87" s="147"/>
      <c r="F87" s="147"/>
      <c r="G87" s="147"/>
      <c r="H87" s="147"/>
      <c r="I87" s="147"/>
      <c r="J87" s="147"/>
      <c r="K87" s="148"/>
    </row>
    <row r="88" spans="1:11" ht="18.5" x14ac:dyDescent="0.35">
      <c r="A88" s="146"/>
      <c r="B88" s="147"/>
      <c r="C88" s="147"/>
      <c r="D88" s="147"/>
      <c r="E88" s="147"/>
      <c r="F88" s="147"/>
      <c r="G88" s="147"/>
      <c r="H88" s="147"/>
      <c r="I88" s="147"/>
      <c r="J88" s="147"/>
      <c r="K88" s="148"/>
    </row>
    <row r="89" spans="1:11" ht="18.5" x14ac:dyDescent="0.35">
      <c r="A89" s="146"/>
      <c r="B89" s="147"/>
      <c r="C89" s="147"/>
      <c r="D89" s="147"/>
      <c r="E89" s="147"/>
      <c r="F89" s="147"/>
      <c r="G89" s="147"/>
      <c r="H89" s="147"/>
      <c r="I89" s="147"/>
      <c r="J89" s="147"/>
      <c r="K89" s="148"/>
    </row>
    <row r="90" spans="1:11" ht="18.5" x14ac:dyDescent="0.35">
      <c r="A90" s="146"/>
      <c r="B90" s="147"/>
      <c r="C90" s="147"/>
      <c r="D90" s="147"/>
      <c r="E90" s="147"/>
      <c r="F90" s="147"/>
      <c r="G90" s="147"/>
      <c r="H90" s="147"/>
      <c r="I90" s="147"/>
      <c r="J90" s="147"/>
      <c r="K90" s="148"/>
    </row>
    <row r="91" spans="1:11" ht="18.5" x14ac:dyDescent="0.35">
      <c r="A91" s="146"/>
      <c r="B91" s="147"/>
      <c r="C91" s="147"/>
      <c r="D91" s="147"/>
      <c r="E91" s="147"/>
      <c r="F91" s="147"/>
      <c r="G91" s="147"/>
      <c r="H91" s="147"/>
      <c r="I91" s="147"/>
      <c r="J91" s="147"/>
      <c r="K91" s="148"/>
    </row>
    <row r="92" spans="1:11" ht="18.5" x14ac:dyDescent="0.35">
      <c r="A92" s="146"/>
      <c r="B92" s="147"/>
      <c r="C92" s="147"/>
      <c r="D92" s="147"/>
      <c r="E92" s="147"/>
      <c r="F92" s="147"/>
      <c r="G92" s="147"/>
      <c r="H92" s="147"/>
      <c r="I92" s="147"/>
      <c r="J92" s="147"/>
      <c r="K92" s="148"/>
    </row>
    <row r="93" spans="1:11" ht="18.5" x14ac:dyDescent="0.35">
      <c r="A93" s="146"/>
      <c r="B93" s="147"/>
      <c r="C93" s="147"/>
      <c r="D93" s="147"/>
      <c r="E93" s="147"/>
      <c r="F93" s="147"/>
      <c r="G93" s="147"/>
      <c r="H93" s="147"/>
      <c r="I93" s="147"/>
      <c r="J93" s="147"/>
      <c r="K93" s="148"/>
    </row>
    <row r="94" spans="1:11" ht="18.5" x14ac:dyDescent="0.35">
      <c r="A94" s="146"/>
      <c r="B94" s="147"/>
      <c r="C94" s="147"/>
      <c r="D94" s="147"/>
      <c r="E94" s="147"/>
      <c r="F94" s="147"/>
      <c r="G94" s="147"/>
      <c r="H94" s="147"/>
      <c r="I94" s="147"/>
      <c r="J94" s="147"/>
      <c r="K94" s="148"/>
    </row>
    <row r="95" spans="1:11" ht="18.5" x14ac:dyDescent="0.35">
      <c r="A95" s="146"/>
      <c r="B95" s="147"/>
      <c r="C95" s="147"/>
      <c r="D95" s="147"/>
      <c r="E95" s="147"/>
      <c r="F95" s="147"/>
      <c r="G95" s="147"/>
      <c r="H95" s="147"/>
      <c r="I95" s="147"/>
      <c r="J95" s="147"/>
      <c r="K95" s="148"/>
    </row>
    <row r="96" spans="1:11" ht="18.5" x14ac:dyDescent="0.35">
      <c r="A96" s="146"/>
      <c r="B96" s="147"/>
      <c r="C96" s="147"/>
      <c r="D96" s="147"/>
      <c r="E96" s="147"/>
      <c r="F96" s="147"/>
      <c r="G96" s="147"/>
      <c r="H96" s="147"/>
      <c r="I96" s="147"/>
      <c r="J96" s="147"/>
      <c r="K96" s="148"/>
    </row>
    <row r="97" spans="1:11" ht="18.5" x14ac:dyDescent="0.35">
      <c r="A97" s="146"/>
      <c r="B97" s="147"/>
      <c r="C97" s="147"/>
      <c r="D97" s="147"/>
      <c r="E97" s="147"/>
      <c r="F97" s="147"/>
      <c r="G97" s="147"/>
      <c r="H97" s="147"/>
      <c r="I97" s="147"/>
      <c r="J97" s="147"/>
      <c r="K97" s="148"/>
    </row>
    <row r="98" spans="1:11" ht="18.5" x14ac:dyDescent="0.35">
      <c r="A98" s="146"/>
      <c r="B98" s="147"/>
      <c r="C98" s="147"/>
      <c r="D98" s="147"/>
      <c r="E98" s="147"/>
      <c r="F98" s="147"/>
      <c r="G98" s="147"/>
      <c r="H98" s="147"/>
      <c r="I98" s="147"/>
      <c r="J98" s="147"/>
      <c r="K98" s="148"/>
    </row>
    <row r="99" spans="1:11" ht="18.5" x14ac:dyDescent="0.35">
      <c r="A99" s="146"/>
      <c r="B99" s="147"/>
      <c r="C99" s="147"/>
      <c r="D99" s="147"/>
      <c r="E99" s="147"/>
      <c r="F99" s="147"/>
      <c r="G99" s="147"/>
      <c r="H99" s="147"/>
      <c r="I99" s="147"/>
      <c r="J99" s="147"/>
      <c r="K99" s="148"/>
    </row>
    <row r="100" spans="1:11" ht="18.5" x14ac:dyDescent="0.35">
      <c r="A100" s="146"/>
      <c r="B100" s="147"/>
      <c r="C100" s="147"/>
      <c r="D100" s="147"/>
      <c r="E100" s="147"/>
      <c r="F100" s="147"/>
      <c r="G100" s="147"/>
      <c r="H100" s="147"/>
      <c r="I100" s="147"/>
      <c r="J100" s="147"/>
      <c r="K100" s="148"/>
    </row>
    <row r="101" spans="1:11" ht="18.5" x14ac:dyDescent="0.35">
      <c r="A101" s="146"/>
      <c r="B101" s="147"/>
      <c r="C101" s="147"/>
      <c r="D101" s="147"/>
      <c r="E101" s="147"/>
      <c r="F101" s="147"/>
      <c r="G101" s="147"/>
      <c r="H101" s="147"/>
      <c r="I101" s="147"/>
      <c r="J101" s="147"/>
      <c r="K101" s="148"/>
    </row>
    <row r="102" spans="1:11" ht="18.5" x14ac:dyDescent="0.35">
      <c r="A102" s="146"/>
      <c r="B102" s="147"/>
      <c r="C102" s="147"/>
      <c r="D102" s="147"/>
      <c r="E102" s="147"/>
      <c r="F102" s="147"/>
      <c r="G102" s="147"/>
      <c r="H102" s="147"/>
      <c r="I102" s="147"/>
      <c r="J102" s="147"/>
      <c r="K102" s="148"/>
    </row>
    <row r="103" spans="1:11" ht="18.5" x14ac:dyDescent="0.35">
      <c r="A103" s="146"/>
      <c r="B103" s="147"/>
      <c r="C103" s="147"/>
      <c r="D103" s="147"/>
      <c r="E103" s="147"/>
      <c r="F103" s="147"/>
      <c r="G103" s="147"/>
      <c r="H103" s="147"/>
      <c r="I103" s="147"/>
      <c r="J103" s="147"/>
      <c r="K103" s="148"/>
    </row>
    <row r="104" spans="1:11" ht="18.5" x14ac:dyDescent="0.35">
      <c r="A104" s="146"/>
      <c r="B104" s="147"/>
      <c r="C104" s="147"/>
      <c r="D104" s="147"/>
      <c r="E104" s="147"/>
      <c r="F104" s="147"/>
      <c r="G104" s="147"/>
      <c r="H104" s="147"/>
      <c r="I104" s="147"/>
      <c r="J104" s="147"/>
      <c r="K104" s="148"/>
    </row>
    <row r="105" spans="1:11" ht="18.5" x14ac:dyDescent="0.35">
      <c r="A105" s="146"/>
      <c r="B105" s="147"/>
      <c r="C105" s="147"/>
      <c r="D105" s="147"/>
      <c r="E105" s="147"/>
      <c r="F105" s="147"/>
      <c r="G105" s="147"/>
      <c r="H105" s="147"/>
      <c r="I105" s="147"/>
      <c r="J105" s="147"/>
      <c r="K105" s="148"/>
    </row>
    <row r="106" spans="1:11" ht="18.5" x14ac:dyDescent="0.35">
      <c r="A106" s="146"/>
      <c r="B106" s="147"/>
      <c r="C106" s="147"/>
      <c r="D106" s="147"/>
      <c r="E106" s="147"/>
      <c r="F106" s="147"/>
      <c r="G106" s="147"/>
      <c r="H106" s="147"/>
      <c r="I106" s="147"/>
      <c r="J106" s="147"/>
      <c r="K106" s="148"/>
    </row>
    <row r="107" spans="1:11" ht="18.5" x14ac:dyDescent="0.35">
      <c r="A107" s="146"/>
      <c r="B107" s="147"/>
      <c r="C107" s="147"/>
      <c r="D107" s="147"/>
      <c r="E107" s="147"/>
      <c r="F107" s="147"/>
      <c r="G107" s="147"/>
      <c r="H107" s="147"/>
      <c r="I107" s="147"/>
      <c r="J107" s="147"/>
      <c r="K107" s="148"/>
    </row>
    <row r="108" spans="1:11" ht="18.5" x14ac:dyDescent="0.35">
      <c r="A108" s="146"/>
      <c r="B108" s="147"/>
      <c r="C108" s="147"/>
      <c r="D108" s="147"/>
      <c r="E108" s="147"/>
      <c r="F108" s="147"/>
      <c r="G108" s="147"/>
      <c r="H108" s="147"/>
      <c r="I108" s="147"/>
      <c r="J108" s="147"/>
      <c r="K108" s="148"/>
    </row>
    <row r="109" spans="1:11" ht="18.5" x14ac:dyDescent="0.35">
      <c r="A109" s="146"/>
      <c r="B109" s="147"/>
      <c r="C109" s="147"/>
      <c r="D109" s="147"/>
      <c r="E109" s="147"/>
      <c r="F109" s="147"/>
      <c r="G109" s="147"/>
      <c r="H109" s="147"/>
      <c r="I109" s="147"/>
      <c r="J109" s="147"/>
      <c r="K109" s="148"/>
    </row>
    <row r="110" spans="1:11" ht="18.5" x14ac:dyDescent="0.35">
      <c r="A110" s="146"/>
      <c r="B110" s="147"/>
      <c r="C110" s="147"/>
      <c r="D110" s="147"/>
      <c r="E110" s="147"/>
      <c r="F110" s="147"/>
      <c r="G110" s="147"/>
      <c r="H110" s="147"/>
      <c r="I110" s="147"/>
      <c r="J110" s="147"/>
      <c r="K110" s="148"/>
    </row>
    <row r="111" spans="1:11" ht="18.5" x14ac:dyDescent="0.35">
      <c r="A111" s="146"/>
      <c r="B111" s="147"/>
      <c r="C111" s="147"/>
      <c r="D111" s="147"/>
      <c r="E111" s="147"/>
      <c r="F111" s="147"/>
      <c r="G111" s="147"/>
      <c r="H111" s="147"/>
      <c r="I111" s="147"/>
      <c r="J111" s="147"/>
      <c r="K111" s="148"/>
    </row>
    <row r="112" spans="1:11" ht="18.5" x14ac:dyDescent="0.35">
      <c r="A112" s="146"/>
      <c r="B112" s="147"/>
      <c r="C112" s="147"/>
      <c r="D112" s="147"/>
      <c r="E112" s="147"/>
      <c r="F112" s="147"/>
      <c r="G112" s="147"/>
      <c r="H112" s="147"/>
      <c r="I112" s="147"/>
      <c r="J112" s="147"/>
      <c r="K112" s="148"/>
    </row>
    <row r="113" spans="1:11" ht="18.5" x14ac:dyDescent="0.35">
      <c r="A113" s="146"/>
      <c r="B113" s="147"/>
      <c r="C113" s="147"/>
      <c r="D113" s="147"/>
      <c r="E113" s="147"/>
      <c r="F113" s="147"/>
      <c r="G113" s="147"/>
      <c r="H113" s="147"/>
      <c r="I113" s="147"/>
      <c r="J113" s="147"/>
      <c r="K113" s="148"/>
    </row>
    <row r="114" spans="1:11" ht="18.5" x14ac:dyDescent="0.35">
      <c r="A114" s="146"/>
      <c r="B114" s="147"/>
      <c r="C114" s="147"/>
      <c r="D114" s="147"/>
      <c r="E114" s="147"/>
      <c r="F114" s="147"/>
      <c r="G114" s="147"/>
      <c r="H114" s="147"/>
      <c r="I114" s="147"/>
      <c r="J114" s="147"/>
      <c r="K114" s="148"/>
    </row>
    <row r="115" spans="1:11" ht="18.5" x14ac:dyDescent="0.35">
      <c r="A115" s="146"/>
      <c r="B115" s="147"/>
      <c r="C115" s="147"/>
      <c r="D115" s="147"/>
      <c r="E115" s="147"/>
      <c r="F115" s="147"/>
      <c r="G115" s="147"/>
      <c r="H115" s="147"/>
      <c r="I115" s="147"/>
      <c r="J115" s="147"/>
      <c r="K115" s="148"/>
    </row>
    <row r="116" spans="1:11" ht="18.5" x14ac:dyDescent="0.35">
      <c r="A116" s="146"/>
      <c r="B116" s="147"/>
      <c r="C116" s="147"/>
      <c r="D116" s="147"/>
      <c r="E116" s="147"/>
      <c r="F116" s="147"/>
      <c r="G116" s="147"/>
      <c r="H116" s="147"/>
      <c r="I116" s="147"/>
      <c r="J116" s="147"/>
      <c r="K116" s="148"/>
    </row>
    <row r="117" spans="1:11" ht="18.5" x14ac:dyDescent="0.35">
      <c r="A117" s="146"/>
      <c r="B117" s="147"/>
      <c r="C117" s="147"/>
      <c r="D117" s="147"/>
      <c r="E117" s="147"/>
      <c r="F117" s="147"/>
      <c r="G117" s="147"/>
      <c r="H117" s="147"/>
      <c r="I117" s="147"/>
      <c r="J117" s="147"/>
      <c r="K117" s="148"/>
    </row>
    <row r="118" spans="1:11" ht="18.5" x14ac:dyDescent="0.35">
      <c r="A118" s="146"/>
      <c r="B118" s="147"/>
      <c r="C118" s="147"/>
      <c r="D118" s="147"/>
      <c r="E118" s="147"/>
      <c r="F118" s="147"/>
      <c r="G118" s="147"/>
      <c r="H118" s="147"/>
      <c r="I118" s="147"/>
      <c r="J118" s="147"/>
      <c r="K118" s="148"/>
    </row>
    <row r="119" spans="1:11" ht="18.5" x14ac:dyDescent="0.35">
      <c r="A119" s="146"/>
      <c r="B119" s="147"/>
      <c r="C119" s="147"/>
      <c r="D119" s="147"/>
      <c r="E119" s="147"/>
      <c r="F119" s="147"/>
      <c r="G119" s="147"/>
      <c r="H119" s="147"/>
      <c r="I119" s="147"/>
      <c r="J119" s="147"/>
      <c r="K119" s="148"/>
    </row>
    <row r="120" spans="1:11" ht="18.5" x14ac:dyDescent="0.35">
      <c r="A120" s="146"/>
      <c r="B120" s="147"/>
      <c r="C120" s="147"/>
      <c r="D120" s="147"/>
      <c r="E120" s="147"/>
      <c r="F120" s="147"/>
      <c r="G120" s="147"/>
      <c r="H120" s="147"/>
      <c r="I120" s="147"/>
      <c r="J120" s="147"/>
      <c r="K120" s="148"/>
    </row>
    <row r="121" spans="1:11" ht="18.5" x14ac:dyDescent="0.35">
      <c r="A121" s="146"/>
      <c r="B121" s="147"/>
      <c r="C121" s="147"/>
      <c r="D121" s="147"/>
      <c r="E121" s="147"/>
      <c r="F121" s="147"/>
      <c r="G121" s="147"/>
      <c r="H121" s="147"/>
      <c r="I121" s="147"/>
      <c r="J121" s="147"/>
      <c r="K121" s="148"/>
    </row>
    <row r="122" spans="1:11" ht="18.5" x14ac:dyDescent="0.35">
      <c r="A122" s="146"/>
      <c r="B122" s="147"/>
      <c r="C122" s="147"/>
      <c r="D122" s="147"/>
      <c r="E122" s="147"/>
      <c r="F122" s="147"/>
      <c r="G122" s="147"/>
      <c r="H122" s="147"/>
      <c r="I122" s="147"/>
      <c r="J122" s="147"/>
      <c r="K122" s="148"/>
    </row>
    <row r="123" spans="1:11" ht="18.5" x14ac:dyDescent="0.35">
      <c r="A123" s="146"/>
      <c r="B123" s="147"/>
      <c r="C123" s="147"/>
      <c r="D123" s="147"/>
      <c r="E123" s="147"/>
      <c r="F123" s="147"/>
      <c r="G123" s="147"/>
      <c r="H123" s="147"/>
      <c r="I123" s="147"/>
      <c r="J123" s="147"/>
      <c r="K123" s="148"/>
    </row>
    <row r="124" spans="1:11" ht="18.5" x14ac:dyDescent="0.35">
      <c r="A124" s="146"/>
      <c r="B124" s="147"/>
      <c r="C124" s="147"/>
      <c r="D124" s="147"/>
      <c r="E124" s="147"/>
      <c r="F124" s="147"/>
      <c r="G124" s="147"/>
      <c r="H124" s="147"/>
      <c r="I124" s="147"/>
      <c r="J124" s="147"/>
      <c r="K124" s="148"/>
    </row>
    <row r="125" spans="1:11" ht="18.5" x14ac:dyDescent="0.35">
      <c r="A125" s="146"/>
      <c r="B125" s="147"/>
      <c r="C125" s="147"/>
      <c r="D125" s="147"/>
      <c r="E125" s="147"/>
      <c r="F125" s="147"/>
      <c r="G125" s="147"/>
      <c r="H125" s="147"/>
      <c r="I125" s="147"/>
      <c r="J125" s="147"/>
      <c r="K125" s="148"/>
    </row>
    <row r="126" spans="1:11" ht="18.5" x14ac:dyDescent="0.35">
      <c r="A126" s="146"/>
      <c r="B126" s="147"/>
      <c r="C126" s="147"/>
      <c r="D126" s="147"/>
      <c r="E126" s="147"/>
      <c r="F126" s="147"/>
      <c r="G126" s="147"/>
      <c r="H126" s="147"/>
      <c r="I126" s="147"/>
      <c r="J126" s="147"/>
      <c r="K126" s="148"/>
    </row>
    <row r="127" spans="1:11" ht="18.5" x14ac:dyDescent="0.35">
      <c r="A127" s="146"/>
      <c r="B127" s="147"/>
      <c r="C127" s="147"/>
      <c r="D127" s="147"/>
      <c r="E127" s="147"/>
      <c r="F127" s="147"/>
      <c r="G127" s="147"/>
      <c r="H127" s="147"/>
      <c r="I127" s="147"/>
      <c r="J127" s="147"/>
      <c r="K127" s="148"/>
    </row>
    <row r="128" spans="1:11" ht="18.5" x14ac:dyDescent="0.35">
      <c r="A128" s="146"/>
      <c r="B128" s="147"/>
      <c r="C128" s="147"/>
      <c r="D128" s="147"/>
      <c r="E128" s="147"/>
      <c r="F128" s="147"/>
      <c r="G128" s="147"/>
      <c r="H128" s="147"/>
      <c r="I128" s="147"/>
      <c r="J128" s="147"/>
      <c r="K128" s="148"/>
    </row>
    <row r="129" spans="1:11" ht="18.5" x14ac:dyDescent="0.35">
      <c r="A129" s="146"/>
      <c r="B129" s="147"/>
      <c r="C129" s="147"/>
      <c r="D129" s="147"/>
      <c r="E129" s="147"/>
      <c r="F129" s="147"/>
      <c r="G129" s="147"/>
      <c r="H129" s="147"/>
      <c r="I129" s="147"/>
      <c r="J129" s="147"/>
      <c r="K129" s="148"/>
    </row>
    <row r="130" spans="1:11" ht="14.5" x14ac:dyDescent="0.35">
      <c r="A130" s="149"/>
      <c r="B130" s="140"/>
      <c r="C130" s="140"/>
      <c r="D130" s="140"/>
      <c r="E130" s="140"/>
      <c r="F130" s="140"/>
      <c r="G130" s="140"/>
      <c r="H130" s="140"/>
      <c r="I130" s="140"/>
      <c r="J130" s="140"/>
      <c r="K130" s="150"/>
    </row>
    <row r="131" spans="1:11" ht="14.5" x14ac:dyDescent="0.35">
      <c r="A131" s="149"/>
      <c r="B131" s="140"/>
      <c r="C131" s="140"/>
      <c r="D131" s="140"/>
      <c r="E131" s="140"/>
      <c r="F131" s="140"/>
      <c r="G131" s="140"/>
      <c r="H131" s="140"/>
      <c r="I131" s="140"/>
      <c r="J131" s="140"/>
      <c r="K131" s="150"/>
    </row>
    <row r="132" spans="1:11" ht="14.5" x14ac:dyDescent="0.35">
      <c r="A132" s="149"/>
      <c r="B132" s="140"/>
      <c r="C132" s="140"/>
      <c r="D132" s="140"/>
      <c r="E132" s="140"/>
      <c r="F132" s="140"/>
      <c r="G132" s="140"/>
      <c r="H132" s="140"/>
      <c r="I132" s="140"/>
      <c r="J132" s="140"/>
      <c r="K132" s="150"/>
    </row>
    <row r="133" spans="1:11" ht="14.5" x14ac:dyDescent="0.35">
      <c r="A133" s="149"/>
      <c r="B133" s="140"/>
      <c r="C133" s="140"/>
      <c r="D133" s="140"/>
      <c r="E133" s="140"/>
      <c r="F133" s="140"/>
      <c r="G133" s="140"/>
      <c r="H133" s="140"/>
      <c r="I133" s="140"/>
      <c r="J133" s="140"/>
      <c r="K133" s="150"/>
    </row>
    <row r="134" spans="1:11" ht="14.5" x14ac:dyDescent="0.35">
      <c r="A134" s="149"/>
      <c r="B134" s="140"/>
      <c r="C134" s="140"/>
      <c r="D134" s="140"/>
      <c r="E134" s="140"/>
      <c r="F134" s="140"/>
      <c r="G134" s="140"/>
      <c r="H134" s="140"/>
      <c r="I134" s="140"/>
      <c r="J134" s="140"/>
      <c r="K134" s="150"/>
    </row>
    <row r="135" spans="1:11" ht="14.5" x14ac:dyDescent="0.35">
      <c r="A135" s="149"/>
      <c r="B135" s="140"/>
      <c r="C135" s="140"/>
      <c r="D135" s="140"/>
      <c r="E135" s="140"/>
      <c r="F135" s="140"/>
      <c r="G135" s="140"/>
      <c r="H135" s="140"/>
      <c r="I135" s="140"/>
      <c r="J135" s="140"/>
      <c r="K135" s="150"/>
    </row>
    <row r="136" spans="1:11" ht="14.5" x14ac:dyDescent="0.35">
      <c r="A136" s="149"/>
      <c r="B136" s="140"/>
      <c r="C136" s="140"/>
      <c r="D136" s="140"/>
      <c r="E136" s="140"/>
      <c r="F136" s="140"/>
      <c r="G136" s="140"/>
      <c r="H136" s="140"/>
      <c r="I136" s="140"/>
      <c r="J136" s="140"/>
      <c r="K136" s="150"/>
    </row>
    <row r="137" spans="1:11" ht="14.5" x14ac:dyDescent="0.35">
      <c r="A137" s="149"/>
      <c r="B137" s="140"/>
      <c r="C137" s="140"/>
      <c r="D137" s="140"/>
      <c r="E137" s="140"/>
      <c r="F137" s="140"/>
      <c r="G137" s="140"/>
      <c r="H137" s="140"/>
      <c r="I137" s="140"/>
      <c r="J137" s="140"/>
      <c r="K137" s="150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USE'!$F$2:$F$16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54296875" style="159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98"/>
      <c r="B1" s="298"/>
      <c r="C1" s="302" t="s">
        <v>319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</row>
    <row r="2" spans="1:21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</row>
    <row r="3" spans="1:21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52" t="s">
        <v>150</v>
      </c>
      <c r="F3" s="393" t="str">
        <f>'DESIGN FRONT SHEET'!E3</f>
        <v>UNAVAILABLE</v>
      </c>
      <c r="G3" s="300"/>
      <c r="H3" s="300"/>
      <c r="I3" s="300"/>
      <c r="J3" s="300"/>
      <c r="K3" s="300"/>
      <c r="L3" s="300"/>
      <c r="M3" s="300"/>
      <c r="N3" s="300"/>
      <c r="O3" s="301"/>
      <c r="P3" s="447" t="s">
        <v>152</v>
      </c>
      <c r="Q3" s="448"/>
      <c r="R3" s="449"/>
      <c r="S3" s="312" t="str">
        <f>'DESIGN FRONT SHEET'!G3</f>
        <v>FRAN</v>
      </c>
      <c r="T3" s="312"/>
      <c r="U3" s="313"/>
    </row>
    <row r="4" spans="1:21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37" t="s">
        <v>156</v>
      </c>
      <c r="F4" s="393" t="str">
        <f>'DESIGN FRONT SHEET'!E4</f>
        <v>VIETNAM</v>
      </c>
      <c r="G4" s="300"/>
      <c r="H4" s="300"/>
      <c r="I4" s="300"/>
      <c r="J4" s="300"/>
      <c r="K4" s="300"/>
      <c r="L4" s="300"/>
      <c r="M4" s="300"/>
      <c r="N4" s="300"/>
      <c r="O4" s="301"/>
      <c r="P4" s="447" t="s">
        <v>158</v>
      </c>
      <c r="Q4" s="448"/>
      <c r="R4" s="449"/>
      <c r="S4" s="312" t="str">
        <f>'DESIGN FRONT SHEET'!G4</f>
        <v>CHARLOTTE</v>
      </c>
      <c r="T4" s="312"/>
      <c r="U4" s="313"/>
    </row>
    <row r="5" spans="1:21" ht="13.75" customHeight="1" x14ac:dyDescent="0.25">
      <c r="A5" s="394" t="s">
        <v>160</v>
      </c>
      <c r="B5" s="394"/>
      <c r="C5" s="300" t="str">
        <f>'DESIGN FRONT SHEET'!B5</f>
        <v>DOUBLE SLEEVE T-SHIRT</v>
      </c>
      <c r="D5" s="301"/>
      <c r="E5" s="37" t="s">
        <v>162</v>
      </c>
      <c r="F5" s="393" t="str">
        <f>'DESIGN FRONT SHEET'!E5</f>
        <v>AIME LEON DORE - FACTORY REF</v>
      </c>
      <c r="G5" s="300"/>
      <c r="H5" s="300"/>
      <c r="I5" s="300"/>
      <c r="J5" s="300"/>
      <c r="K5" s="300"/>
      <c r="L5" s="300"/>
      <c r="M5" s="300"/>
      <c r="N5" s="300"/>
      <c r="O5" s="301"/>
      <c r="P5" s="447" t="s">
        <v>164</v>
      </c>
      <c r="Q5" s="448"/>
      <c r="R5" s="449"/>
      <c r="S5" s="441"/>
      <c r="T5" s="441"/>
      <c r="U5" s="442"/>
    </row>
    <row r="6" spans="1:21" ht="13.75" customHeight="1" x14ac:dyDescent="0.25">
      <c r="A6" s="444" t="s">
        <v>320</v>
      </c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</row>
    <row r="7" spans="1:21" ht="27" customHeight="1" x14ac:dyDescent="0.25">
      <c r="A7" s="154" t="s">
        <v>270</v>
      </c>
      <c r="B7" s="417" t="s">
        <v>175</v>
      </c>
      <c r="C7" s="418"/>
      <c r="D7" s="419"/>
      <c r="E7" s="170" t="s">
        <v>321</v>
      </c>
      <c r="F7" s="172" t="s">
        <v>322</v>
      </c>
      <c r="G7" s="144" t="s">
        <v>178</v>
      </c>
      <c r="H7" s="171" t="s">
        <v>323</v>
      </c>
      <c r="I7" s="144" t="s">
        <v>178</v>
      </c>
      <c r="J7" s="172" t="s">
        <v>324</v>
      </c>
      <c r="K7" s="144" t="s">
        <v>178</v>
      </c>
      <c r="L7" s="171" t="s">
        <v>325</v>
      </c>
      <c r="M7" s="144" t="s">
        <v>178</v>
      </c>
      <c r="N7" s="172" t="s">
        <v>326</v>
      </c>
      <c r="O7" s="144" t="s">
        <v>178</v>
      </c>
      <c r="P7" s="171" t="s">
        <v>327</v>
      </c>
      <c r="Q7" s="144" t="s">
        <v>178</v>
      </c>
      <c r="R7" s="445" t="s">
        <v>328</v>
      </c>
      <c r="S7" s="446"/>
      <c r="T7" s="446"/>
      <c r="U7" s="446"/>
    </row>
    <row r="8" spans="1:21" ht="13.5" customHeight="1" x14ac:dyDescent="0.25">
      <c r="A8" s="155" t="str">
        <f>'PROTO SPEC'!A8</f>
        <v>H2</v>
      </c>
      <c r="B8" s="456" t="str">
        <f>'PROTO SPEC'!B8</f>
        <v>1. Front length - SNP to bottom hem edge</v>
      </c>
      <c r="C8" s="456"/>
      <c r="D8" s="456"/>
      <c r="E8" s="79"/>
      <c r="F8" s="173"/>
      <c r="G8" s="34">
        <f t="shared" ref="G8:G36" si="0">F8+(-E8)</f>
        <v>0</v>
      </c>
      <c r="H8" s="137"/>
      <c r="I8" s="34">
        <f>H8-E8</f>
        <v>0</v>
      </c>
      <c r="J8" s="187"/>
      <c r="K8" s="34">
        <f>J8-E8</f>
        <v>0</v>
      </c>
      <c r="L8" s="137"/>
      <c r="M8" s="34">
        <f>L8-E8</f>
        <v>0</v>
      </c>
      <c r="N8" s="187"/>
      <c r="O8" s="34">
        <f>N8-E8</f>
        <v>0</v>
      </c>
      <c r="P8" s="137"/>
      <c r="Q8" s="191">
        <f>P8-E8</f>
        <v>0</v>
      </c>
      <c r="R8" s="450" t="s">
        <v>329</v>
      </c>
      <c r="S8" s="451"/>
      <c r="T8" s="451"/>
      <c r="U8" s="452"/>
    </row>
    <row r="9" spans="1:21" ht="12.75" customHeight="1" x14ac:dyDescent="0.25">
      <c r="A9" s="155" t="str">
        <f>'PROTO SPEC'!A9</f>
        <v>H3</v>
      </c>
      <c r="B9" s="443" t="str">
        <f>'PROTO SPEC'!B9</f>
        <v>2. Front length - HSP to bottom hem edge</v>
      </c>
      <c r="C9" s="443"/>
      <c r="D9" s="443"/>
      <c r="E9" s="32"/>
      <c r="F9" s="174"/>
      <c r="G9" s="34">
        <f t="shared" si="0"/>
        <v>0</v>
      </c>
      <c r="H9" s="137"/>
      <c r="I9" s="34">
        <f t="shared" ref="I9:I37" si="1">H9-E9</f>
        <v>0</v>
      </c>
      <c r="J9" s="187"/>
      <c r="K9" s="34">
        <f t="shared" ref="K9:K27" si="2">J9-E9</f>
        <v>0</v>
      </c>
      <c r="L9" s="137"/>
      <c r="M9" s="34">
        <f t="shared" ref="M9:M27" si="3">L9-E9</f>
        <v>0</v>
      </c>
      <c r="N9" s="187"/>
      <c r="O9" s="34">
        <f t="shared" ref="O9:O27" si="4">N9-E9</f>
        <v>0</v>
      </c>
      <c r="P9" s="137"/>
      <c r="Q9" s="191">
        <f t="shared" ref="Q9:Q27" si="5">P9-E9</f>
        <v>0</v>
      </c>
      <c r="R9" s="453"/>
      <c r="S9" s="454"/>
      <c r="T9" s="454"/>
      <c r="U9" s="455"/>
    </row>
    <row r="10" spans="1:21" ht="12.75" customHeight="1" x14ac:dyDescent="0.25">
      <c r="A10" s="155">
        <f>'PROTO SPEC'!A10</f>
        <v>0</v>
      </c>
      <c r="B10" s="443" t="str">
        <f>'PROTO SPEC'!B10</f>
        <v>3. Back length - HSP to bottom hem edge</v>
      </c>
      <c r="C10" s="443"/>
      <c r="D10" s="443"/>
      <c r="E10" s="32"/>
      <c r="F10" s="173"/>
      <c r="G10" s="34">
        <f t="shared" si="0"/>
        <v>0</v>
      </c>
      <c r="H10" s="137"/>
      <c r="I10" s="34">
        <f t="shared" si="1"/>
        <v>0</v>
      </c>
      <c r="J10" s="187"/>
      <c r="K10" s="34">
        <f t="shared" si="2"/>
        <v>0</v>
      </c>
      <c r="L10" s="137"/>
      <c r="M10" s="34">
        <f t="shared" si="3"/>
        <v>0</v>
      </c>
      <c r="N10" s="187"/>
      <c r="O10" s="34">
        <f t="shared" si="4"/>
        <v>0</v>
      </c>
      <c r="P10" s="137"/>
      <c r="Q10" s="191">
        <f t="shared" si="5"/>
        <v>0</v>
      </c>
      <c r="R10" s="453"/>
      <c r="S10" s="454"/>
      <c r="T10" s="454"/>
      <c r="U10" s="455"/>
    </row>
    <row r="11" spans="1:21" ht="12.75" customHeight="1" x14ac:dyDescent="0.25">
      <c r="A11" s="155">
        <f>'PROTO SPEC'!A11</f>
        <v>0</v>
      </c>
      <c r="B11" s="443" t="str">
        <f>'PROTO SPEC'!B11</f>
        <v>4. Chest - measured 2.5cm down from underarm</v>
      </c>
      <c r="C11" s="443"/>
      <c r="D11" s="443"/>
      <c r="E11" s="32"/>
      <c r="F11" s="174"/>
      <c r="G11" s="34">
        <f t="shared" si="0"/>
        <v>0</v>
      </c>
      <c r="H11" s="137"/>
      <c r="I11" s="34">
        <f t="shared" si="1"/>
        <v>0</v>
      </c>
      <c r="J11" s="187"/>
      <c r="K11" s="34">
        <f t="shared" si="2"/>
        <v>0</v>
      </c>
      <c r="L11" s="137"/>
      <c r="M11" s="34">
        <f t="shared" si="3"/>
        <v>0</v>
      </c>
      <c r="N11" s="187"/>
      <c r="O11" s="34">
        <f t="shared" si="4"/>
        <v>0</v>
      </c>
      <c r="P11" s="137"/>
      <c r="Q11" s="191">
        <f t="shared" si="5"/>
        <v>0</v>
      </c>
      <c r="R11" s="453"/>
      <c r="S11" s="454"/>
      <c r="T11" s="454"/>
      <c r="U11" s="455"/>
    </row>
    <row r="12" spans="1:21" ht="12.75" customHeight="1" x14ac:dyDescent="0.25">
      <c r="A12" s="155">
        <f>'PROTO SPEC'!A12</f>
        <v>0</v>
      </c>
      <c r="B12" s="443" t="str">
        <f>'PROTO SPEC'!B12</f>
        <v>5. Waist position - below HSP</v>
      </c>
      <c r="C12" s="443"/>
      <c r="D12" s="443"/>
      <c r="E12" s="32"/>
      <c r="F12" s="173"/>
      <c r="G12" s="34">
        <f t="shared" si="0"/>
        <v>0</v>
      </c>
      <c r="H12" s="137"/>
      <c r="I12" s="34">
        <f t="shared" si="1"/>
        <v>0</v>
      </c>
      <c r="J12" s="187"/>
      <c r="K12" s="34">
        <f t="shared" si="2"/>
        <v>0</v>
      </c>
      <c r="L12" s="137"/>
      <c r="M12" s="34">
        <f t="shared" si="3"/>
        <v>0</v>
      </c>
      <c r="N12" s="187"/>
      <c r="O12" s="34">
        <f t="shared" si="4"/>
        <v>0</v>
      </c>
      <c r="P12" s="137"/>
      <c r="Q12" s="191">
        <f t="shared" si="5"/>
        <v>0</v>
      </c>
      <c r="R12" s="453"/>
      <c r="S12" s="454"/>
      <c r="T12" s="454"/>
      <c r="U12" s="455"/>
    </row>
    <row r="13" spans="1:21" ht="12.75" customHeight="1" x14ac:dyDescent="0.25">
      <c r="A13" s="155">
        <f>'PROTO SPEC'!A13</f>
        <v>0</v>
      </c>
      <c r="B13" s="443" t="str">
        <f>'PROTO SPEC'!B13</f>
        <v>6. Waist width</v>
      </c>
      <c r="C13" s="443"/>
      <c r="D13" s="443"/>
      <c r="E13" s="32"/>
      <c r="F13" s="174"/>
      <c r="G13" s="34">
        <f t="shared" si="0"/>
        <v>0</v>
      </c>
      <c r="H13" s="137"/>
      <c r="I13" s="34">
        <f t="shared" si="1"/>
        <v>0</v>
      </c>
      <c r="J13" s="187"/>
      <c r="K13" s="34">
        <f t="shared" si="2"/>
        <v>0</v>
      </c>
      <c r="L13" s="137"/>
      <c r="M13" s="34">
        <f t="shared" si="3"/>
        <v>0</v>
      </c>
      <c r="N13" s="187"/>
      <c r="O13" s="34">
        <f t="shared" si="4"/>
        <v>0</v>
      </c>
      <c r="P13" s="137"/>
      <c r="Q13" s="191">
        <f t="shared" si="5"/>
        <v>0</v>
      </c>
      <c r="R13" s="453"/>
      <c r="S13" s="454"/>
      <c r="T13" s="454"/>
      <c r="U13" s="455"/>
    </row>
    <row r="14" spans="1:21" ht="12.75" customHeight="1" x14ac:dyDescent="0.25">
      <c r="A14" s="155">
        <f>'PROTO SPEC'!A14</f>
        <v>0</v>
      </c>
      <c r="B14" s="443" t="str">
        <f>'PROTO SPEC'!B14</f>
        <v>7. Hem width</v>
      </c>
      <c r="C14" s="443"/>
      <c r="D14" s="443"/>
      <c r="E14" s="32"/>
      <c r="F14" s="173"/>
      <c r="G14" s="34">
        <f t="shared" si="0"/>
        <v>0</v>
      </c>
      <c r="H14" s="137"/>
      <c r="I14" s="34">
        <f t="shared" si="1"/>
        <v>0</v>
      </c>
      <c r="J14" s="187"/>
      <c r="K14" s="34">
        <f t="shared" si="2"/>
        <v>0</v>
      </c>
      <c r="L14" s="137"/>
      <c r="M14" s="34">
        <f t="shared" si="3"/>
        <v>0</v>
      </c>
      <c r="N14" s="187"/>
      <c r="O14" s="34">
        <f t="shared" si="4"/>
        <v>0</v>
      </c>
      <c r="P14" s="137"/>
      <c r="Q14" s="191">
        <f t="shared" si="5"/>
        <v>0</v>
      </c>
      <c r="R14" s="453"/>
      <c r="S14" s="454"/>
      <c r="T14" s="454"/>
      <c r="U14" s="455"/>
    </row>
    <row r="15" spans="1:21" ht="12.75" customHeight="1" x14ac:dyDescent="0.25">
      <c r="A15" s="155">
        <f>'PROTO SPEC'!A15</f>
        <v>0</v>
      </c>
      <c r="B15" s="443" t="str">
        <f>'PROTO SPEC'!B15</f>
        <v>8. Hem depth</v>
      </c>
      <c r="C15" s="443"/>
      <c r="D15" s="443"/>
      <c r="E15" s="32"/>
      <c r="F15" s="174"/>
      <c r="G15" s="34">
        <f t="shared" si="0"/>
        <v>0</v>
      </c>
      <c r="H15" s="137"/>
      <c r="I15" s="34">
        <f t="shared" si="1"/>
        <v>0</v>
      </c>
      <c r="J15" s="187"/>
      <c r="K15" s="34">
        <f t="shared" si="2"/>
        <v>0</v>
      </c>
      <c r="L15" s="137"/>
      <c r="M15" s="34">
        <f t="shared" si="3"/>
        <v>0</v>
      </c>
      <c r="N15" s="187"/>
      <c r="O15" s="34">
        <f t="shared" si="4"/>
        <v>0</v>
      </c>
      <c r="P15" s="137"/>
      <c r="Q15" s="191">
        <f t="shared" si="5"/>
        <v>0</v>
      </c>
      <c r="R15" s="453"/>
      <c r="S15" s="454"/>
      <c r="T15" s="454"/>
      <c r="U15" s="455"/>
    </row>
    <row r="16" spans="1:21" ht="12.75" customHeight="1" x14ac:dyDescent="0.25">
      <c r="A16" s="155">
        <f>'PROTO SPEC'!A16</f>
        <v>0</v>
      </c>
      <c r="B16" s="443" t="str">
        <f>'PROTO SPEC'!B16</f>
        <v>9. X-Shoulder (seam to seam)</v>
      </c>
      <c r="C16" s="443"/>
      <c r="D16" s="443"/>
      <c r="E16" s="32"/>
      <c r="F16" s="173"/>
      <c r="G16" s="34">
        <f t="shared" si="0"/>
        <v>0</v>
      </c>
      <c r="H16" s="137"/>
      <c r="I16" s="34">
        <f t="shared" si="1"/>
        <v>0</v>
      </c>
      <c r="J16" s="187"/>
      <c r="K16" s="34">
        <f t="shared" si="2"/>
        <v>0</v>
      </c>
      <c r="L16" s="137"/>
      <c r="M16" s="34">
        <f t="shared" si="3"/>
        <v>0</v>
      </c>
      <c r="N16" s="187"/>
      <c r="O16" s="34">
        <f t="shared" si="4"/>
        <v>0</v>
      </c>
      <c r="P16" s="137"/>
      <c r="Q16" s="191">
        <f t="shared" si="5"/>
        <v>0</v>
      </c>
      <c r="R16" s="453"/>
      <c r="S16" s="454"/>
      <c r="T16" s="454"/>
      <c r="U16" s="455"/>
    </row>
    <row r="17" spans="1:21" ht="12.75" customHeight="1" x14ac:dyDescent="0.25">
      <c r="A17" s="155">
        <f>'PROTO SPEC'!A18</f>
        <v>0</v>
      </c>
      <c r="B17" s="443" t="str">
        <f>'PROTO SPEC'!B18</f>
        <v>11. X-Front - 15cm below HSP</v>
      </c>
      <c r="C17" s="443"/>
      <c r="D17" s="443"/>
      <c r="E17" s="32"/>
      <c r="F17" s="174"/>
      <c r="G17" s="34">
        <f t="shared" si="0"/>
        <v>0</v>
      </c>
      <c r="H17" s="137"/>
      <c r="I17" s="34">
        <f t="shared" si="1"/>
        <v>0</v>
      </c>
      <c r="J17" s="187"/>
      <c r="K17" s="34">
        <f t="shared" si="2"/>
        <v>0</v>
      </c>
      <c r="L17" s="137"/>
      <c r="M17" s="34">
        <f t="shared" si="3"/>
        <v>0</v>
      </c>
      <c r="N17" s="187"/>
      <c r="O17" s="34">
        <f t="shared" si="4"/>
        <v>0</v>
      </c>
      <c r="P17" s="137"/>
      <c r="Q17" s="191">
        <f t="shared" si="5"/>
        <v>0</v>
      </c>
      <c r="R17" s="453"/>
      <c r="S17" s="454"/>
      <c r="T17" s="454"/>
      <c r="U17" s="455"/>
    </row>
    <row r="18" spans="1:21" ht="12.75" customHeight="1" x14ac:dyDescent="0.25">
      <c r="A18" s="155">
        <f>'PROTO SPEC'!A19</f>
        <v>0</v>
      </c>
      <c r="B18" s="443" t="str">
        <f>'PROTO SPEC'!B19</f>
        <v>12. X-Back - 15cm below HSP</v>
      </c>
      <c r="C18" s="443"/>
      <c r="D18" s="443"/>
      <c r="E18" s="32"/>
      <c r="F18" s="173"/>
      <c r="G18" s="34">
        <f t="shared" si="0"/>
        <v>0</v>
      </c>
      <c r="H18" s="137"/>
      <c r="I18" s="34">
        <f t="shared" si="1"/>
        <v>0</v>
      </c>
      <c r="J18" s="187"/>
      <c r="K18" s="34">
        <f t="shared" si="2"/>
        <v>0</v>
      </c>
      <c r="L18" s="137"/>
      <c r="M18" s="34">
        <f t="shared" si="3"/>
        <v>0</v>
      </c>
      <c r="N18" s="187"/>
      <c r="O18" s="34">
        <f t="shared" si="4"/>
        <v>0</v>
      </c>
      <c r="P18" s="137"/>
      <c r="Q18" s="191">
        <f t="shared" si="5"/>
        <v>0</v>
      </c>
      <c r="R18" s="453"/>
      <c r="S18" s="454"/>
      <c r="T18" s="454"/>
      <c r="U18" s="455"/>
    </row>
    <row r="19" spans="1:21" ht="12.75" customHeight="1" x14ac:dyDescent="0.25">
      <c r="A19" s="155">
        <f>'PROTO SPEC'!A20</f>
        <v>0</v>
      </c>
      <c r="B19" s="443" t="str">
        <f>'PROTO SPEC'!B20</f>
        <v>13. Back neck width - HSP to HSP straight</v>
      </c>
      <c r="C19" s="443"/>
      <c r="D19" s="443"/>
      <c r="E19" s="32"/>
      <c r="F19" s="174"/>
      <c r="G19" s="34">
        <f t="shared" si="0"/>
        <v>0</v>
      </c>
      <c r="H19" s="137"/>
      <c r="I19" s="34">
        <f t="shared" si="1"/>
        <v>0</v>
      </c>
      <c r="J19" s="187"/>
      <c r="K19" s="34">
        <f t="shared" si="2"/>
        <v>0</v>
      </c>
      <c r="L19" s="137"/>
      <c r="M19" s="34">
        <f t="shared" si="3"/>
        <v>0</v>
      </c>
      <c r="N19" s="187"/>
      <c r="O19" s="34">
        <f t="shared" si="4"/>
        <v>0</v>
      </c>
      <c r="P19" s="137"/>
      <c r="Q19" s="191">
        <f t="shared" si="5"/>
        <v>0</v>
      </c>
      <c r="R19" s="453"/>
      <c r="S19" s="454"/>
      <c r="T19" s="454"/>
      <c r="U19" s="455"/>
    </row>
    <row r="20" spans="1:21" ht="12.75" customHeight="1" x14ac:dyDescent="0.25">
      <c r="A20" s="155">
        <f>'PROTO SPEC'!A21</f>
        <v>0</v>
      </c>
      <c r="B20" s="443" t="str">
        <f>'PROTO SPEC'!B21</f>
        <v>14. Front neck drop - From HSP</v>
      </c>
      <c r="C20" s="443"/>
      <c r="D20" s="443"/>
      <c r="E20" s="32"/>
      <c r="F20" s="173"/>
      <c r="G20" s="34">
        <f t="shared" si="0"/>
        <v>0</v>
      </c>
      <c r="H20" s="137"/>
      <c r="I20" s="34">
        <f t="shared" si="1"/>
        <v>0</v>
      </c>
      <c r="J20" s="187"/>
      <c r="K20" s="34">
        <f t="shared" si="2"/>
        <v>0</v>
      </c>
      <c r="L20" s="137"/>
      <c r="M20" s="34">
        <f t="shared" si="3"/>
        <v>0</v>
      </c>
      <c r="N20" s="187"/>
      <c r="O20" s="34">
        <f t="shared" si="4"/>
        <v>0</v>
      </c>
      <c r="P20" s="137"/>
      <c r="Q20" s="191">
        <f t="shared" si="5"/>
        <v>0</v>
      </c>
      <c r="R20" s="453"/>
      <c r="S20" s="454"/>
      <c r="T20" s="454"/>
      <c r="U20" s="455"/>
    </row>
    <row r="21" spans="1:21" ht="12.75" customHeight="1" x14ac:dyDescent="0.25">
      <c r="A21" s="155">
        <f>'PROTO SPEC'!A22</f>
        <v>0</v>
      </c>
      <c r="B21" s="443" t="str">
        <f>'PROTO SPEC'!B22</f>
        <v>15. Back neck drop</v>
      </c>
      <c r="C21" s="443"/>
      <c r="D21" s="443"/>
      <c r="E21" s="32"/>
      <c r="F21" s="174"/>
      <c r="G21" s="34">
        <f t="shared" si="0"/>
        <v>0</v>
      </c>
      <c r="H21" s="137"/>
      <c r="I21" s="34">
        <f t="shared" si="1"/>
        <v>0</v>
      </c>
      <c r="J21" s="187"/>
      <c r="K21" s="34">
        <f t="shared" si="2"/>
        <v>0</v>
      </c>
      <c r="L21" s="137"/>
      <c r="M21" s="34">
        <f t="shared" si="3"/>
        <v>0</v>
      </c>
      <c r="N21" s="187"/>
      <c r="O21" s="34">
        <f t="shared" si="4"/>
        <v>0</v>
      </c>
      <c r="P21" s="137"/>
      <c r="Q21" s="191">
        <f t="shared" si="5"/>
        <v>0</v>
      </c>
      <c r="R21" s="453"/>
      <c r="S21" s="454"/>
      <c r="T21" s="454"/>
      <c r="U21" s="455"/>
    </row>
    <row r="22" spans="1:21" ht="12.75" customHeight="1" x14ac:dyDescent="0.25">
      <c r="A22" s="155">
        <f>'PROTO SPEC'!A24</f>
        <v>0</v>
      </c>
      <c r="B22" s="443" t="str">
        <f>'PROTO SPEC'!B24</f>
        <v>17. Armhole Straight</v>
      </c>
      <c r="C22" s="443"/>
      <c r="D22" s="443"/>
      <c r="E22" s="32"/>
      <c r="F22" s="173"/>
      <c r="G22" s="34">
        <f t="shared" si="0"/>
        <v>0</v>
      </c>
      <c r="H22" s="137"/>
      <c r="I22" s="34">
        <f t="shared" si="1"/>
        <v>0</v>
      </c>
      <c r="J22" s="187"/>
      <c r="K22" s="34">
        <f t="shared" si="2"/>
        <v>0</v>
      </c>
      <c r="L22" s="137"/>
      <c r="M22" s="34">
        <f t="shared" si="3"/>
        <v>0</v>
      </c>
      <c r="N22" s="187"/>
      <c r="O22" s="34">
        <f t="shared" si="4"/>
        <v>0</v>
      </c>
      <c r="P22" s="137"/>
      <c r="Q22" s="191">
        <f t="shared" si="5"/>
        <v>0</v>
      </c>
      <c r="R22" s="453"/>
      <c r="S22" s="454"/>
      <c r="T22" s="454"/>
      <c r="U22" s="455"/>
    </row>
    <row r="23" spans="1:21" ht="12.75" customHeight="1" x14ac:dyDescent="0.25">
      <c r="A23" s="155">
        <f>'PROTO SPEC'!A25</f>
        <v>0</v>
      </c>
      <c r="B23" s="443" t="str">
        <f>'PROTO SPEC'!B25</f>
        <v>18. Sleeve length - Shoulder seam to cuff (Short Sleeve)</v>
      </c>
      <c r="C23" s="443"/>
      <c r="D23" s="443"/>
      <c r="E23" s="32"/>
      <c r="F23" s="174"/>
      <c r="G23" s="34">
        <f t="shared" si="0"/>
        <v>0</v>
      </c>
      <c r="H23" s="137"/>
      <c r="I23" s="34">
        <f t="shared" si="1"/>
        <v>0</v>
      </c>
      <c r="J23" s="187"/>
      <c r="K23" s="34">
        <f t="shared" si="2"/>
        <v>0</v>
      </c>
      <c r="L23" s="137"/>
      <c r="M23" s="34">
        <f t="shared" si="3"/>
        <v>0</v>
      </c>
      <c r="N23" s="187"/>
      <c r="O23" s="34">
        <f t="shared" si="4"/>
        <v>0</v>
      </c>
      <c r="P23" s="137"/>
      <c r="Q23" s="191">
        <f t="shared" si="5"/>
        <v>0</v>
      </c>
      <c r="R23" s="453"/>
      <c r="S23" s="454"/>
      <c r="T23" s="454"/>
      <c r="U23" s="455"/>
    </row>
    <row r="24" spans="1:21" ht="12.75" customHeight="1" x14ac:dyDescent="0.25">
      <c r="A24" s="155">
        <f>'PROTO SPEC'!A27</f>
        <v>0</v>
      </c>
      <c r="B24" s="443" t="str">
        <f>'PROTO SPEC'!B27</f>
        <v>20. Underarm length</v>
      </c>
      <c r="C24" s="443"/>
      <c r="D24" s="443"/>
      <c r="E24" s="32"/>
      <c r="F24" s="173"/>
      <c r="G24" s="34">
        <f t="shared" si="0"/>
        <v>0</v>
      </c>
      <c r="H24" s="137"/>
      <c r="I24" s="34">
        <f t="shared" si="1"/>
        <v>0</v>
      </c>
      <c r="J24" s="187"/>
      <c r="K24" s="34">
        <f t="shared" si="2"/>
        <v>0</v>
      </c>
      <c r="L24" s="137"/>
      <c r="M24" s="34">
        <f t="shared" si="3"/>
        <v>0</v>
      </c>
      <c r="N24" s="187"/>
      <c r="O24" s="34">
        <f t="shared" si="4"/>
        <v>0</v>
      </c>
      <c r="P24" s="137"/>
      <c r="Q24" s="191">
        <f t="shared" si="5"/>
        <v>0</v>
      </c>
      <c r="R24" s="453"/>
      <c r="S24" s="454"/>
      <c r="T24" s="454"/>
      <c r="U24" s="455"/>
    </row>
    <row r="25" spans="1:21" ht="12.75" customHeight="1" x14ac:dyDescent="0.25">
      <c r="A25" s="155">
        <f>'PROTO SPEC'!A28</f>
        <v>0</v>
      </c>
      <c r="B25" s="443" t="str">
        <f>'PROTO SPEC'!B28</f>
        <v>21. 1/2 Bicep width - 2.5cm down from underarm</v>
      </c>
      <c r="C25" s="443"/>
      <c r="D25" s="443"/>
      <c r="E25" s="32"/>
      <c r="F25" s="174"/>
      <c r="G25" s="34">
        <f t="shared" si="0"/>
        <v>0</v>
      </c>
      <c r="H25" s="137"/>
      <c r="I25" s="34">
        <f t="shared" si="1"/>
        <v>0</v>
      </c>
      <c r="J25" s="187"/>
      <c r="K25" s="34">
        <f t="shared" si="2"/>
        <v>0</v>
      </c>
      <c r="L25" s="137"/>
      <c r="M25" s="34">
        <f t="shared" si="3"/>
        <v>0</v>
      </c>
      <c r="N25" s="187"/>
      <c r="O25" s="34">
        <f t="shared" si="4"/>
        <v>0</v>
      </c>
      <c r="P25" s="137"/>
      <c r="Q25" s="191">
        <f t="shared" si="5"/>
        <v>0</v>
      </c>
      <c r="R25" s="453"/>
      <c r="S25" s="454"/>
      <c r="T25" s="454"/>
      <c r="U25" s="455"/>
    </row>
    <row r="26" spans="1:21" ht="12.75" customHeight="1" x14ac:dyDescent="0.25">
      <c r="A26" s="155">
        <f>'PROTO SPEC'!A29</f>
        <v>0</v>
      </c>
      <c r="B26" s="443" t="str">
        <f>'PROTO SPEC'!B29</f>
        <v>22. 1/2 Elbow width - 21cm down from underarm</v>
      </c>
      <c r="C26" s="443"/>
      <c r="D26" s="443"/>
      <c r="E26" s="32"/>
      <c r="F26" s="173"/>
      <c r="G26" s="34">
        <f t="shared" si="0"/>
        <v>0</v>
      </c>
      <c r="H26" s="137"/>
      <c r="I26" s="34">
        <f t="shared" si="1"/>
        <v>0</v>
      </c>
      <c r="J26" s="187"/>
      <c r="K26" s="34">
        <f t="shared" si="2"/>
        <v>0</v>
      </c>
      <c r="L26" s="137"/>
      <c r="M26" s="34">
        <f t="shared" si="3"/>
        <v>0</v>
      </c>
      <c r="N26" s="187"/>
      <c r="O26" s="34">
        <f t="shared" si="4"/>
        <v>0</v>
      </c>
      <c r="P26" s="137"/>
      <c r="Q26" s="191">
        <f t="shared" si="5"/>
        <v>0</v>
      </c>
      <c r="R26" s="453"/>
      <c r="S26" s="454"/>
      <c r="T26" s="454"/>
      <c r="U26" s="455"/>
    </row>
    <row r="27" spans="1:21" ht="12.75" customHeight="1" x14ac:dyDescent="0.25">
      <c r="A27" s="155">
        <f>'PROTO SPEC'!A36</f>
        <v>0</v>
      </c>
      <c r="B27" s="443" t="str">
        <f>'PROTO SPEC'!B36</f>
        <v>29. Pocket width</v>
      </c>
      <c r="C27" s="443"/>
      <c r="D27" s="443"/>
      <c r="E27" s="32"/>
      <c r="F27" s="174"/>
      <c r="G27" s="34">
        <f t="shared" si="0"/>
        <v>0</v>
      </c>
      <c r="H27" s="137"/>
      <c r="I27" s="34">
        <f t="shared" si="1"/>
        <v>0</v>
      </c>
      <c r="J27" s="187"/>
      <c r="K27" s="34">
        <f t="shared" si="2"/>
        <v>0</v>
      </c>
      <c r="L27" s="137"/>
      <c r="M27" s="34">
        <f t="shared" si="3"/>
        <v>0</v>
      </c>
      <c r="N27" s="187"/>
      <c r="O27" s="34">
        <f t="shared" si="4"/>
        <v>0</v>
      </c>
      <c r="P27" s="137"/>
      <c r="Q27" s="191">
        <f t="shared" si="5"/>
        <v>0</v>
      </c>
      <c r="R27" s="453"/>
      <c r="S27" s="454"/>
      <c r="T27" s="454"/>
      <c r="U27" s="455"/>
    </row>
    <row r="28" spans="1:21" ht="12.75" customHeight="1" x14ac:dyDescent="0.25">
      <c r="A28" s="83"/>
      <c r="B28" s="81" t="s">
        <v>219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7"/>
      <c r="O28" s="81"/>
      <c r="P28" s="81"/>
      <c r="Q28" s="81"/>
      <c r="R28" s="193"/>
      <c r="S28" s="193"/>
      <c r="T28" s="193"/>
      <c r="U28" s="194"/>
    </row>
    <row r="29" spans="1:21" ht="12.75" customHeight="1" x14ac:dyDescent="0.35">
      <c r="A29" s="155">
        <f>'PROTO SPEC'!A39</f>
        <v>0</v>
      </c>
      <c r="B29" s="443" t="str">
        <f>'PROTO SPEC'!B39</f>
        <v>31. MCLAREN &amp; REISS chest print position from HSP</v>
      </c>
      <c r="C29" s="443"/>
      <c r="D29" s="443"/>
      <c r="E29" s="32"/>
      <c r="F29" s="174"/>
      <c r="G29" s="34">
        <f t="shared" si="0"/>
        <v>0</v>
      </c>
      <c r="H29" s="137"/>
      <c r="I29" s="34">
        <f t="shared" si="1"/>
        <v>0</v>
      </c>
      <c r="J29" s="187"/>
      <c r="K29" s="34">
        <f t="shared" ref="K29:K44" si="6">J29-E29</f>
        <v>0</v>
      </c>
      <c r="L29" s="137"/>
      <c r="M29" s="34">
        <f t="shared" ref="M29:M44" si="7">L29-E29</f>
        <v>0</v>
      </c>
      <c r="N29" s="187"/>
      <c r="O29" s="34">
        <f t="shared" ref="O29:O44" si="8">N29-E29</f>
        <v>0</v>
      </c>
      <c r="P29" s="137"/>
      <c r="Q29" s="34">
        <f t="shared" ref="Q29:Q44" si="9">P29-E29</f>
        <v>0</v>
      </c>
      <c r="R29" s="327"/>
      <c r="S29" s="328"/>
      <c r="T29" s="328"/>
      <c r="U29" s="329"/>
    </row>
    <row r="30" spans="1:21" ht="12.75" customHeight="1" x14ac:dyDescent="0.35">
      <c r="A30" s="155">
        <f>'PROTO SPEC'!A40</f>
        <v>0</v>
      </c>
      <c r="B30" s="443" t="str">
        <f>'PROTO SPEC'!B40</f>
        <v>32. MCLAREN &amp; REISS chest print position from CF</v>
      </c>
      <c r="C30" s="443"/>
      <c r="D30" s="443"/>
      <c r="E30" s="32"/>
      <c r="F30" s="174"/>
      <c r="G30" s="34">
        <f t="shared" si="0"/>
        <v>0</v>
      </c>
      <c r="H30" s="137"/>
      <c r="I30" s="34">
        <f t="shared" si="1"/>
        <v>0</v>
      </c>
      <c r="J30" s="187"/>
      <c r="K30" s="34">
        <f t="shared" si="6"/>
        <v>0</v>
      </c>
      <c r="L30" s="137"/>
      <c r="M30" s="34">
        <f t="shared" si="7"/>
        <v>0</v>
      </c>
      <c r="N30" s="187"/>
      <c r="O30" s="34">
        <f t="shared" si="8"/>
        <v>0</v>
      </c>
      <c r="P30" s="137"/>
      <c r="Q30" s="34">
        <f t="shared" si="9"/>
        <v>0</v>
      </c>
      <c r="R30" s="327"/>
      <c r="S30" s="328"/>
      <c r="T30" s="328"/>
      <c r="U30" s="329"/>
    </row>
    <row r="31" spans="1:21" ht="12.75" customHeight="1" x14ac:dyDescent="0.35">
      <c r="A31" s="155">
        <f>'PROTO SPEC'!A41</f>
        <v>0</v>
      </c>
      <c r="B31" s="443" t="str">
        <f>'PROTO SPEC'!B41</f>
        <v>33. MOTORSPORT position from CF neck seam (to star)</v>
      </c>
      <c r="C31" s="443"/>
      <c r="D31" s="443"/>
      <c r="E31" s="32"/>
      <c r="F31" s="174"/>
      <c r="G31" s="34">
        <f t="shared" si="0"/>
        <v>0</v>
      </c>
      <c r="H31" s="137"/>
      <c r="I31" s="34">
        <f t="shared" si="1"/>
        <v>0</v>
      </c>
      <c r="J31" s="187"/>
      <c r="K31" s="34">
        <f t="shared" si="6"/>
        <v>0</v>
      </c>
      <c r="L31" s="137"/>
      <c r="M31" s="34">
        <f t="shared" si="7"/>
        <v>0</v>
      </c>
      <c r="N31" s="187"/>
      <c r="O31" s="34">
        <f t="shared" si="8"/>
        <v>0</v>
      </c>
      <c r="P31" s="137"/>
      <c r="Q31" s="34">
        <f t="shared" si="9"/>
        <v>0</v>
      </c>
      <c r="R31" s="327"/>
      <c r="S31" s="328"/>
      <c r="T31" s="328"/>
      <c r="U31" s="329"/>
    </row>
    <row r="32" spans="1:21" ht="12.75" customHeight="1" x14ac:dyDescent="0.35">
      <c r="A32" s="155" t="e">
        <f>'PROTO SPEC'!#REF!</f>
        <v>#REF!</v>
      </c>
      <c r="B32" s="443" t="str">
        <f>'PROTO SPEC'!B42</f>
        <v>34. Sleeve VELOCITY position from cuff edge (to 1971)</v>
      </c>
      <c r="C32" s="443"/>
      <c r="D32" s="443"/>
      <c r="E32" s="32"/>
      <c r="F32" s="174"/>
      <c r="G32" s="34">
        <f t="shared" si="0"/>
        <v>0</v>
      </c>
      <c r="H32" s="137"/>
      <c r="I32" s="34">
        <f t="shared" si="1"/>
        <v>0</v>
      </c>
      <c r="J32" s="187"/>
      <c r="K32" s="34">
        <f t="shared" si="6"/>
        <v>0</v>
      </c>
      <c r="L32" s="137"/>
      <c r="M32" s="34">
        <f t="shared" si="7"/>
        <v>0</v>
      </c>
      <c r="N32" s="187"/>
      <c r="O32" s="34">
        <f t="shared" si="8"/>
        <v>0</v>
      </c>
      <c r="P32" s="137"/>
      <c r="Q32" s="34">
        <f t="shared" si="9"/>
        <v>0</v>
      </c>
      <c r="R32" s="327"/>
      <c r="S32" s="328"/>
      <c r="T32" s="328"/>
      <c r="U32" s="329"/>
    </row>
    <row r="33" spans="1:21" ht="12.75" customHeight="1" x14ac:dyDescent="0.35">
      <c r="A33" s="155">
        <f>'PROTO SPEC'!A43</f>
        <v>0</v>
      </c>
      <c r="B33" s="443" t="str">
        <f>'PROTO SPEC'!B43</f>
        <v>35. Sleeve BORN RACERS position from cuff edge</v>
      </c>
      <c r="C33" s="443"/>
      <c r="D33" s="443"/>
      <c r="E33" s="32"/>
      <c r="F33" s="174"/>
      <c r="G33" s="34">
        <f t="shared" si="0"/>
        <v>0</v>
      </c>
      <c r="H33" s="137"/>
      <c r="I33" s="34">
        <f t="shared" si="1"/>
        <v>0</v>
      </c>
      <c r="J33" s="187"/>
      <c r="K33" s="34">
        <f t="shared" si="6"/>
        <v>0</v>
      </c>
      <c r="L33" s="137"/>
      <c r="M33" s="34">
        <f t="shared" si="7"/>
        <v>0</v>
      </c>
      <c r="N33" s="187"/>
      <c r="O33" s="34">
        <f t="shared" si="8"/>
        <v>0</v>
      </c>
      <c r="P33" s="137"/>
      <c r="Q33" s="34">
        <f t="shared" si="9"/>
        <v>0</v>
      </c>
      <c r="R33" s="327"/>
      <c r="S33" s="328"/>
      <c r="T33" s="328"/>
      <c r="U33" s="329"/>
    </row>
    <row r="34" spans="1:21" ht="12.75" customHeight="1" x14ac:dyDescent="0.35">
      <c r="A34" s="155">
        <f>'PROTO SPEC'!A44</f>
        <v>0</v>
      </c>
      <c r="B34" s="443" t="str">
        <f>'PROTO SPEC'!B44</f>
        <v>36. Back print position from hem edge to FORMULA 1 TEAM</v>
      </c>
      <c r="C34" s="443"/>
      <c r="D34" s="443"/>
      <c r="E34" s="32"/>
      <c r="F34" s="174"/>
      <c r="G34" s="34">
        <f t="shared" si="0"/>
        <v>0</v>
      </c>
      <c r="H34" s="137"/>
      <c r="I34" s="34">
        <f t="shared" si="1"/>
        <v>0</v>
      </c>
      <c r="J34" s="187"/>
      <c r="K34" s="34">
        <f t="shared" si="6"/>
        <v>0</v>
      </c>
      <c r="L34" s="137"/>
      <c r="M34" s="34">
        <f t="shared" si="7"/>
        <v>0</v>
      </c>
      <c r="N34" s="187"/>
      <c r="O34" s="34">
        <f t="shared" si="8"/>
        <v>0</v>
      </c>
      <c r="P34" s="137"/>
      <c r="Q34" s="34">
        <f t="shared" si="9"/>
        <v>0</v>
      </c>
      <c r="R34" s="327"/>
      <c r="S34" s="328"/>
      <c r="T34" s="328"/>
      <c r="U34" s="329"/>
    </row>
    <row r="35" spans="1:21" ht="12.75" customHeight="1" x14ac:dyDescent="0.35">
      <c r="A35" s="155">
        <f>'PROTO SPEC'!A45</f>
        <v>0</v>
      </c>
      <c r="B35" s="443" t="str">
        <f>'PROTO SPEC'!B45</f>
        <v>37. Back print position from hem edge to FORMULA 1 TEAM</v>
      </c>
      <c r="C35" s="443"/>
      <c r="D35" s="443"/>
      <c r="E35" s="32"/>
      <c r="F35" s="174"/>
      <c r="G35" s="34">
        <f t="shared" si="0"/>
        <v>0</v>
      </c>
      <c r="H35" s="137"/>
      <c r="I35" s="34">
        <f t="shared" si="1"/>
        <v>0</v>
      </c>
      <c r="J35" s="187"/>
      <c r="K35" s="34">
        <f t="shared" si="6"/>
        <v>0</v>
      </c>
      <c r="L35" s="137"/>
      <c r="M35" s="34">
        <f t="shared" si="7"/>
        <v>0</v>
      </c>
      <c r="N35" s="187"/>
      <c r="O35" s="34">
        <f t="shared" si="8"/>
        <v>0</v>
      </c>
      <c r="P35" s="137"/>
      <c r="Q35" s="34">
        <f t="shared" si="9"/>
        <v>0</v>
      </c>
      <c r="R35" s="327"/>
      <c r="S35" s="328"/>
      <c r="T35" s="328"/>
      <c r="U35" s="329"/>
    </row>
    <row r="36" spans="1:21" ht="12.75" customHeight="1" x14ac:dyDescent="0.35">
      <c r="A36" s="155">
        <f>'PROTO SPEC'!A46</f>
        <v>0</v>
      </c>
      <c r="B36" s="443">
        <f>'PROTO SPEC'!B46</f>
        <v>0</v>
      </c>
      <c r="C36" s="443"/>
      <c r="D36" s="443"/>
      <c r="E36" s="32"/>
      <c r="F36" s="174"/>
      <c r="G36" s="34">
        <f t="shared" si="0"/>
        <v>0</v>
      </c>
      <c r="H36" s="137"/>
      <c r="I36" s="34">
        <f t="shared" si="1"/>
        <v>0</v>
      </c>
      <c r="J36" s="187"/>
      <c r="K36" s="34">
        <f t="shared" si="6"/>
        <v>0</v>
      </c>
      <c r="L36" s="137"/>
      <c r="M36" s="34">
        <f t="shared" si="7"/>
        <v>0</v>
      </c>
      <c r="N36" s="187"/>
      <c r="O36" s="34">
        <f t="shared" si="8"/>
        <v>0</v>
      </c>
      <c r="P36" s="137"/>
      <c r="Q36" s="34">
        <f t="shared" si="9"/>
        <v>0</v>
      </c>
      <c r="R36" s="327"/>
      <c r="S36" s="328"/>
      <c r="T36" s="328"/>
      <c r="U36" s="329"/>
    </row>
    <row r="37" spans="1:21" ht="12.75" customHeight="1" x14ac:dyDescent="0.35">
      <c r="A37" s="155">
        <f>'PROTO SPEC'!A47</f>
        <v>0</v>
      </c>
      <c r="B37" s="443">
        <f>'PROTO SPEC'!B47</f>
        <v>0</v>
      </c>
      <c r="C37" s="443"/>
      <c r="D37" s="443"/>
      <c r="E37" s="32"/>
      <c r="F37" s="174"/>
      <c r="G37" s="34">
        <f t="shared" ref="G37:G44" si="10">F37+(-E37)</f>
        <v>0</v>
      </c>
      <c r="H37" s="137"/>
      <c r="I37" s="34">
        <f t="shared" si="1"/>
        <v>0</v>
      </c>
      <c r="J37" s="187"/>
      <c r="K37" s="34">
        <f t="shared" si="6"/>
        <v>0</v>
      </c>
      <c r="L37" s="137"/>
      <c r="M37" s="34">
        <f t="shared" si="7"/>
        <v>0</v>
      </c>
      <c r="N37" s="187"/>
      <c r="O37" s="34">
        <f t="shared" si="8"/>
        <v>0</v>
      </c>
      <c r="P37" s="137"/>
      <c r="Q37" s="34">
        <f t="shared" si="9"/>
        <v>0</v>
      </c>
      <c r="R37" s="327"/>
      <c r="S37" s="328"/>
      <c r="T37" s="328"/>
      <c r="U37" s="329"/>
    </row>
    <row r="38" spans="1:21" ht="12.75" customHeight="1" x14ac:dyDescent="0.35">
      <c r="A38" s="155">
        <f>'PROTO SPEC'!A48</f>
        <v>0</v>
      </c>
      <c r="B38" s="443">
        <f>'PROTO SPEC'!B48</f>
        <v>0</v>
      </c>
      <c r="C38" s="443"/>
      <c r="D38" s="443"/>
      <c r="E38" s="32"/>
      <c r="F38" s="174"/>
      <c r="G38" s="34">
        <f t="shared" si="10"/>
        <v>0</v>
      </c>
      <c r="H38" s="137"/>
      <c r="I38" s="34">
        <f t="shared" ref="I38:I44" si="11">H38-E38</f>
        <v>0</v>
      </c>
      <c r="J38" s="187"/>
      <c r="K38" s="34">
        <f t="shared" si="6"/>
        <v>0</v>
      </c>
      <c r="L38" s="137"/>
      <c r="M38" s="34">
        <f t="shared" si="7"/>
        <v>0</v>
      </c>
      <c r="N38" s="187"/>
      <c r="O38" s="34">
        <f t="shared" si="8"/>
        <v>0</v>
      </c>
      <c r="P38" s="137"/>
      <c r="Q38" s="34">
        <f t="shared" si="9"/>
        <v>0</v>
      </c>
      <c r="R38" s="327"/>
      <c r="S38" s="328"/>
      <c r="T38" s="328"/>
      <c r="U38" s="329"/>
    </row>
    <row r="39" spans="1:21" ht="12.75" customHeight="1" x14ac:dyDescent="0.35">
      <c r="A39" s="155">
        <f>'PROTO SPEC'!A49</f>
        <v>0</v>
      </c>
      <c r="B39" s="443">
        <f>'PROTO SPEC'!B49</f>
        <v>0</v>
      </c>
      <c r="C39" s="443"/>
      <c r="D39" s="443"/>
      <c r="E39" s="32"/>
      <c r="F39" s="174"/>
      <c r="G39" s="34">
        <f t="shared" si="10"/>
        <v>0</v>
      </c>
      <c r="H39" s="137"/>
      <c r="I39" s="34">
        <f t="shared" si="11"/>
        <v>0</v>
      </c>
      <c r="J39" s="187"/>
      <c r="K39" s="34">
        <f t="shared" si="6"/>
        <v>0</v>
      </c>
      <c r="L39" s="137"/>
      <c r="M39" s="34">
        <f t="shared" si="7"/>
        <v>0</v>
      </c>
      <c r="N39" s="187"/>
      <c r="O39" s="34">
        <f t="shared" si="8"/>
        <v>0</v>
      </c>
      <c r="P39" s="137"/>
      <c r="Q39" s="34">
        <f t="shared" si="9"/>
        <v>0</v>
      </c>
      <c r="R39" s="327"/>
      <c r="S39" s="328"/>
      <c r="T39" s="328"/>
      <c r="U39" s="329"/>
    </row>
    <row r="40" spans="1:21" ht="12.75" customHeight="1" x14ac:dyDescent="0.35">
      <c r="A40" s="155">
        <f>'PROTO SPEC'!A50</f>
        <v>0</v>
      </c>
      <c r="B40" s="443">
        <f>'PROTO SPEC'!B50</f>
        <v>0</v>
      </c>
      <c r="C40" s="443"/>
      <c r="D40" s="443"/>
      <c r="E40" s="32"/>
      <c r="F40" s="174"/>
      <c r="G40" s="34">
        <f t="shared" si="10"/>
        <v>0</v>
      </c>
      <c r="H40" s="137"/>
      <c r="I40" s="34">
        <f t="shared" si="11"/>
        <v>0</v>
      </c>
      <c r="J40" s="187"/>
      <c r="K40" s="34">
        <f t="shared" si="6"/>
        <v>0</v>
      </c>
      <c r="L40" s="137"/>
      <c r="M40" s="34">
        <f t="shared" si="7"/>
        <v>0</v>
      </c>
      <c r="N40" s="187"/>
      <c r="O40" s="34">
        <f t="shared" si="8"/>
        <v>0</v>
      </c>
      <c r="P40" s="137"/>
      <c r="Q40" s="34">
        <f t="shared" si="9"/>
        <v>0</v>
      </c>
      <c r="R40" s="327"/>
      <c r="S40" s="328"/>
      <c r="T40" s="328"/>
      <c r="U40" s="329"/>
    </row>
    <row r="41" spans="1:21" ht="12.75" customHeight="1" x14ac:dyDescent="0.35">
      <c r="A41" s="155">
        <f>'PROTO SPEC'!A51</f>
        <v>0</v>
      </c>
      <c r="B41" s="443">
        <f>'PROTO SPEC'!B51</f>
        <v>0</v>
      </c>
      <c r="C41" s="443"/>
      <c r="D41" s="443"/>
      <c r="E41" s="32"/>
      <c r="F41" s="174"/>
      <c r="G41" s="34">
        <f t="shared" si="10"/>
        <v>0</v>
      </c>
      <c r="H41" s="137"/>
      <c r="I41" s="34">
        <f t="shared" si="11"/>
        <v>0</v>
      </c>
      <c r="J41" s="187"/>
      <c r="K41" s="34">
        <f t="shared" si="6"/>
        <v>0</v>
      </c>
      <c r="L41" s="137"/>
      <c r="M41" s="34">
        <f t="shared" si="7"/>
        <v>0</v>
      </c>
      <c r="N41" s="187"/>
      <c r="O41" s="34">
        <f t="shared" si="8"/>
        <v>0</v>
      </c>
      <c r="P41" s="137"/>
      <c r="Q41" s="34">
        <f t="shared" si="9"/>
        <v>0</v>
      </c>
      <c r="R41" s="327"/>
      <c r="S41" s="328"/>
      <c r="T41" s="328"/>
      <c r="U41" s="329"/>
    </row>
    <row r="42" spans="1:21" ht="12.75" customHeight="1" x14ac:dyDescent="0.35">
      <c r="A42" s="155">
        <f>'PROTO SPEC'!A52</f>
        <v>0</v>
      </c>
      <c r="B42" s="443">
        <f>'PROTO SPEC'!B52</f>
        <v>0</v>
      </c>
      <c r="C42" s="443"/>
      <c r="D42" s="443"/>
      <c r="E42" s="32"/>
      <c r="F42" s="174"/>
      <c r="G42" s="34">
        <f t="shared" si="10"/>
        <v>0</v>
      </c>
      <c r="H42" s="137"/>
      <c r="I42" s="34">
        <f t="shared" si="11"/>
        <v>0</v>
      </c>
      <c r="J42" s="187"/>
      <c r="K42" s="34">
        <f t="shared" si="6"/>
        <v>0</v>
      </c>
      <c r="L42" s="137"/>
      <c r="M42" s="34">
        <f t="shared" si="7"/>
        <v>0</v>
      </c>
      <c r="N42" s="187"/>
      <c r="O42" s="34">
        <f t="shared" si="8"/>
        <v>0</v>
      </c>
      <c r="P42" s="137"/>
      <c r="Q42" s="34">
        <f t="shared" si="9"/>
        <v>0</v>
      </c>
      <c r="R42" s="327"/>
      <c r="S42" s="328"/>
      <c r="T42" s="328"/>
      <c r="U42" s="329"/>
    </row>
    <row r="43" spans="1:21" ht="12.75" customHeight="1" x14ac:dyDescent="0.35">
      <c r="A43" s="155">
        <f>'PROTO SPEC'!A53</f>
        <v>0</v>
      </c>
      <c r="B43" s="443">
        <f>'PROTO SPEC'!B53</f>
        <v>0</v>
      </c>
      <c r="C43" s="443"/>
      <c r="D43" s="443"/>
      <c r="E43" s="32"/>
      <c r="F43" s="174"/>
      <c r="G43" s="34">
        <f t="shared" si="10"/>
        <v>0</v>
      </c>
      <c r="H43" s="137"/>
      <c r="I43" s="34">
        <f t="shared" si="11"/>
        <v>0</v>
      </c>
      <c r="J43" s="187"/>
      <c r="K43" s="34">
        <f t="shared" si="6"/>
        <v>0</v>
      </c>
      <c r="L43" s="137"/>
      <c r="M43" s="34">
        <f t="shared" si="7"/>
        <v>0</v>
      </c>
      <c r="N43" s="187"/>
      <c r="O43" s="34">
        <f t="shared" si="8"/>
        <v>0</v>
      </c>
      <c r="P43" s="137"/>
      <c r="Q43" s="34">
        <f t="shared" si="9"/>
        <v>0</v>
      </c>
      <c r="R43" s="327"/>
      <c r="S43" s="328"/>
      <c r="T43" s="328"/>
      <c r="U43" s="329"/>
    </row>
    <row r="44" spans="1:21" ht="12.75" customHeight="1" x14ac:dyDescent="0.35">
      <c r="A44" s="155">
        <f>'PROTO SPEC'!A54</f>
        <v>0</v>
      </c>
      <c r="B44" s="443">
        <f>'PROTO SPEC'!B54</f>
        <v>0</v>
      </c>
      <c r="C44" s="443"/>
      <c r="D44" s="443"/>
      <c r="E44" s="32"/>
      <c r="F44" s="174"/>
      <c r="G44" s="34">
        <f t="shared" si="10"/>
        <v>0</v>
      </c>
      <c r="H44" s="137"/>
      <c r="I44" s="34">
        <f t="shared" si="11"/>
        <v>0</v>
      </c>
      <c r="J44" s="187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27"/>
      <c r="S44" s="328"/>
      <c r="T44" s="328"/>
      <c r="U44" s="329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CA54"/>
  <sheetViews>
    <sheetView showZeros="0" tabSelected="1" view="pageBreakPreview" topLeftCell="B32" zoomScaleNormal="115" zoomScaleSheetLayoutView="100" workbookViewId="0">
      <selection activeCell="E11" sqref="E11"/>
    </sheetView>
  </sheetViews>
  <sheetFormatPr defaultColWidth="6" defaultRowHeight="12.75" customHeight="1" x14ac:dyDescent="0.25"/>
  <cols>
    <col min="1" max="1" width="7.453125" style="159" hidden="1" customWidth="1"/>
    <col min="2" max="2" width="13.81640625" style="1" customWidth="1"/>
    <col min="3" max="3" width="8.453125" style="1" customWidth="1"/>
    <col min="4" max="4" width="16.81640625" style="1" customWidth="1"/>
    <col min="5" max="5" width="48.54296875" style="1" customWidth="1"/>
    <col min="6" max="6" width="9" style="582" customWidth="1"/>
    <col min="7" max="8" width="7.1796875" style="582" customWidth="1"/>
    <col min="9" max="9" width="7.81640625" style="582" customWidth="1"/>
    <col min="10" max="10" width="10.453125" style="1" customWidth="1"/>
    <col min="11" max="13" width="5.453125" style="1" customWidth="1"/>
    <col min="14" max="14" width="8.1796875" style="1" customWidth="1"/>
    <col min="15" max="15" width="6.453125" style="1" customWidth="1"/>
    <col min="16" max="18" width="6" style="1"/>
    <col min="19" max="19" width="6.453125" style="1" bestFit="1" customWidth="1"/>
    <col min="20" max="16384" width="6" style="1"/>
  </cols>
  <sheetData>
    <row r="1" spans="1:13" ht="13.75" customHeight="1" x14ac:dyDescent="0.25">
      <c r="A1" s="298"/>
      <c r="B1" s="298"/>
      <c r="C1" s="302" t="s">
        <v>330</v>
      </c>
      <c r="D1" s="303"/>
      <c r="E1" s="303"/>
      <c r="F1" s="303"/>
      <c r="G1" s="303"/>
      <c r="H1" s="303"/>
      <c r="I1" s="303"/>
      <c r="J1" s="303"/>
      <c r="K1" s="303"/>
      <c r="L1" s="303"/>
      <c r="M1" s="303"/>
    </row>
    <row r="2" spans="1:13" ht="13.75" customHeight="1" x14ac:dyDescent="0.25">
      <c r="A2" s="298"/>
      <c r="B2" s="298"/>
      <c r="C2" s="304"/>
      <c r="D2" s="305"/>
      <c r="E2" s="305"/>
      <c r="F2" s="305"/>
      <c r="G2" s="305"/>
      <c r="H2" s="305"/>
      <c r="I2" s="305"/>
      <c r="J2" s="305"/>
      <c r="K2" s="305"/>
      <c r="L2" s="305"/>
      <c r="M2" s="305"/>
    </row>
    <row r="3" spans="1:13" ht="13.75" customHeight="1" x14ac:dyDescent="0.25">
      <c r="A3" s="394" t="s">
        <v>148</v>
      </c>
      <c r="B3" s="394"/>
      <c r="C3" s="300" t="str">
        <f>'DESIGN FRONT SHEET'!B3</f>
        <v>MCLAREN SEASON 3</v>
      </c>
      <c r="D3" s="301"/>
      <c r="E3" s="282"/>
      <c r="F3" s="568" t="s">
        <v>150</v>
      </c>
      <c r="G3" s="569" t="str">
        <f>'DESIGN FRONT SHEET'!E3</f>
        <v>UNAVAILABLE</v>
      </c>
      <c r="H3" s="570"/>
      <c r="I3" s="570"/>
      <c r="J3" s="52" t="s">
        <v>152</v>
      </c>
      <c r="K3" s="312" t="str">
        <f>'DESIGN FRONT SHEET'!G3</f>
        <v>FRAN</v>
      </c>
      <c r="L3" s="312"/>
      <c r="M3" s="313"/>
    </row>
    <row r="4" spans="1:13" ht="13.75" customHeight="1" x14ac:dyDescent="0.25">
      <c r="A4" s="394" t="s">
        <v>154</v>
      </c>
      <c r="B4" s="394"/>
      <c r="C4" s="300" t="str">
        <f>'DESIGN FRONT SHEET'!B4</f>
        <v>ROVIK</v>
      </c>
      <c r="D4" s="301"/>
      <c r="E4" s="279"/>
      <c r="F4" s="571" t="s">
        <v>156</v>
      </c>
      <c r="G4" s="569" t="str">
        <f>'DESIGN FRONT SHEET'!E4</f>
        <v>VIETNAM</v>
      </c>
      <c r="H4" s="570"/>
      <c r="I4" s="570"/>
      <c r="J4" s="37" t="s">
        <v>158</v>
      </c>
      <c r="K4" s="312" t="str">
        <f>'DESIGN FRONT SHEET'!G4</f>
        <v>CHARLOTTE</v>
      </c>
      <c r="L4" s="312"/>
      <c r="M4" s="313"/>
    </row>
    <row r="5" spans="1:13" ht="13.75" customHeight="1" x14ac:dyDescent="0.25">
      <c r="A5" s="394" t="s">
        <v>160</v>
      </c>
      <c r="B5" s="394"/>
      <c r="C5" s="300" t="str">
        <f>'DESIGN FRONT SHEET'!B5</f>
        <v>DOUBLE SLEEVE T-SHIRT</v>
      </c>
      <c r="D5" s="301"/>
      <c r="E5" s="279"/>
      <c r="F5" s="571" t="s">
        <v>162</v>
      </c>
      <c r="G5" s="569" t="str">
        <f>'DESIGN FRONT SHEET'!E5</f>
        <v>AIME LEON DORE - FACTORY REF</v>
      </c>
      <c r="H5" s="570"/>
      <c r="I5" s="570"/>
      <c r="J5" s="53" t="s">
        <v>164</v>
      </c>
      <c r="K5" s="400"/>
      <c r="L5" s="400"/>
      <c r="M5" s="401"/>
    </row>
    <row r="6" spans="1:13" ht="13.75" customHeight="1" x14ac:dyDescent="0.25">
      <c r="A6" s="457" t="s">
        <v>331</v>
      </c>
      <c r="B6" s="457"/>
      <c r="C6" s="457"/>
      <c r="D6" s="457"/>
      <c r="E6" s="457"/>
      <c r="F6" s="457"/>
      <c r="G6" s="457"/>
      <c r="H6" s="457"/>
      <c r="I6" s="457"/>
      <c r="J6" s="457"/>
      <c r="K6" s="457"/>
      <c r="L6" s="457"/>
      <c r="M6" s="457"/>
    </row>
    <row r="7" spans="1:13" ht="27" customHeight="1" x14ac:dyDescent="0.25">
      <c r="A7" s="154" t="s">
        <v>270</v>
      </c>
      <c r="B7" s="417" t="s">
        <v>175</v>
      </c>
      <c r="C7" s="418"/>
      <c r="D7" s="419"/>
      <c r="E7" s="567" t="s">
        <v>406</v>
      </c>
      <c r="F7" s="170" t="s">
        <v>443</v>
      </c>
      <c r="G7" s="572" t="s">
        <v>444</v>
      </c>
      <c r="H7" s="572" t="s">
        <v>441</v>
      </c>
      <c r="I7" s="145" t="s">
        <v>442</v>
      </c>
      <c r="J7" s="445" t="s">
        <v>180</v>
      </c>
      <c r="K7" s="446"/>
      <c r="L7" s="446"/>
      <c r="M7" s="446"/>
    </row>
    <row r="8" spans="1:13" ht="13.5" customHeight="1" x14ac:dyDescent="0.35">
      <c r="A8" s="155" t="str">
        <f>'PROTO SPEC'!A8</f>
        <v>H2</v>
      </c>
      <c r="B8" s="456" t="str">
        <f>'PROTO SPEC'!B8</f>
        <v>1. Front length - SNP to bottom hem edge</v>
      </c>
      <c r="C8" s="456"/>
      <c r="D8" s="456"/>
      <c r="E8" s="284" t="s">
        <v>407</v>
      </c>
      <c r="F8" s="573">
        <f>'PROTO SPEC'!J8</f>
        <v>71</v>
      </c>
      <c r="G8" s="574"/>
      <c r="H8" s="575">
        <f t="shared" ref="H8:H37" si="0">G8+(-F8)</f>
        <v>-71</v>
      </c>
      <c r="I8" s="576"/>
      <c r="J8" s="339"/>
      <c r="K8" s="340"/>
      <c r="L8" s="340"/>
      <c r="M8" s="341"/>
    </row>
    <row r="9" spans="1:13" ht="12.75" customHeight="1" x14ac:dyDescent="0.35">
      <c r="A9" s="155" t="str">
        <f>'PROTO SPEC'!A9</f>
        <v>H3</v>
      </c>
      <c r="B9" s="456" t="str">
        <f>'PROTO SPEC'!B9</f>
        <v>2. Front length - HSP to bottom hem edge</v>
      </c>
      <c r="C9" s="456"/>
      <c r="D9" s="456"/>
      <c r="E9" s="284" t="s">
        <v>408</v>
      </c>
      <c r="F9" s="573">
        <f>'PROTO SPEC'!J9</f>
        <v>72</v>
      </c>
      <c r="G9" s="577"/>
      <c r="H9" s="575">
        <f t="shared" si="0"/>
        <v>-72</v>
      </c>
      <c r="I9" s="576"/>
      <c r="J9" s="327"/>
      <c r="K9" s="328"/>
      <c r="L9" s="328"/>
      <c r="M9" s="329"/>
    </row>
    <row r="10" spans="1:13" ht="12.75" customHeight="1" x14ac:dyDescent="0.35">
      <c r="A10" s="155">
        <f>'PROTO SPEC'!A10</f>
        <v>0</v>
      </c>
      <c r="B10" s="456" t="str">
        <f>'PROTO SPEC'!B10</f>
        <v>3. Back length - HSP to bottom hem edge</v>
      </c>
      <c r="C10" s="456"/>
      <c r="D10" s="456"/>
      <c r="E10" s="284" t="s">
        <v>409</v>
      </c>
      <c r="F10" s="573">
        <f>'PROTO SPEC'!J10</f>
        <v>72</v>
      </c>
      <c r="G10" s="574"/>
      <c r="H10" s="575">
        <f t="shared" si="0"/>
        <v>-72</v>
      </c>
      <c r="I10" s="576"/>
      <c r="J10" s="339"/>
      <c r="K10" s="340"/>
      <c r="L10" s="340"/>
      <c r="M10" s="341"/>
    </row>
    <row r="11" spans="1:13" ht="12.75" customHeight="1" x14ac:dyDescent="0.35">
      <c r="A11" s="155">
        <f>'PROTO SPEC'!A11</f>
        <v>0</v>
      </c>
      <c r="B11" s="456" t="str">
        <f>'PROTO SPEC'!B11</f>
        <v>4. Chest - measured 2.5cm down from underarm</v>
      </c>
      <c r="C11" s="456"/>
      <c r="D11" s="456"/>
      <c r="E11" s="284" t="s">
        <v>410</v>
      </c>
      <c r="F11" s="573">
        <f>'PROTO SPEC'!J11</f>
        <v>60.5</v>
      </c>
      <c r="G11" s="577"/>
      <c r="H11" s="575">
        <f t="shared" si="0"/>
        <v>-60.5</v>
      </c>
      <c r="I11" s="576"/>
      <c r="J11" s="327"/>
      <c r="K11" s="328"/>
      <c r="L11" s="328"/>
      <c r="M11" s="329"/>
    </row>
    <row r="12" spans="1:13" ht="12.75" customHeight="1" x14ac:dyDescent="0.35">
      <c r="A12" s="155">
        <f>'PROTO SPEC'!A12</f>
        <v>0</v>
      </c>
      <c r="B12" s="456" t="str">
        <f>'PROTO SPEC'!B12</f>
        <v>5. Waist position - below HSP</v>
      </c>
      <c r="C12" s="456"/>
      <c r="D12" s="456"/>
      <c r="E12" s="284" t="s">
        <v>411</v>
      </c>
      <c r="F12" s="573">
        <f>'PROTO SPEC'!J12</f>
        <v>47</v>
      </c>
      <c r="G12" s="574"/>
      <c r="H12" s="575">
        <f t="shared" si="0"/>
        <v>-47</v>
      </c>
      <c r="I12" s="576"/>
      <c r="J12" s="327"/>
      <c r="K12" s="328"/>
      <c r="L12" s="328"/>
      <c r="M12" s="329"/>
    </row>
    <row r="13" spans="1:13" ht="12.75" customHeight="1" x14ac:dyDescent="0.35">
      <c r="A13" s="155">
        <f>'PROTO SPEC'!A13</f>
        <v>0</v>
      </c>
      <c r="B13" s="456" t="str">
        <f>'PROTO SPEC'!B13</f>
        <v>6. Waist width</v>
      </c>
      <c r="C13" s="456"/>
      <c r="D13" s="456"/>
      <c r="E13" s="284" t="s">
        <v>412</v>
      </c>
      <c r="F13" s="573">
        <f>'PROTO SPEC'!J13</f>
        <v>60.5</v>
      </c>
      <c r="G13" s="577"/>
      <c r="H13" s="575">
        <f t="shared" si="0"/>
        <v>-60.5</v>
      </c>
      <c r="I13" s="576"/>
      <c r="J13" s="327"/>
      <c r="K13" s="328"/>
      <c r="L13" s="328"/>
      <c r="M13" s="329"/>
    </row>
    <row r="14" spans="1:13" ht="12.75" customHeight="1" x14ac:dyDescent="0.35">
      <c r="A14" s="155">
        <f>'PROTO SPEC'!A14</f>
        <v>0</v>
      </c>
      <c r="B14" s="456" t="str">
        <f>'PROTO SPEC'!B14</f>
        <v>7. Hem width</v>
      </c>
      <c r="C14" s="456"/>
      <c r="D14" s="456"/>
      <c r="E14" s="284" t="s">
        <v>413</v>
      </c>
      <c r="F14" s="573">
        <f>'PROTO SPEC'!J14</f>
        <v>60.5</v>
      </c>
      <c r="G14" s="574"/>
      <c r="H14" s="575">
        <f t="shared" si="0"/>
        <v>-60.5</v>
      </c>
      <c r="I14" s="576"/>
      <c r="J14" s="327"/>
      <c r="K14" s="328"/>
      <c r="L14" s="328"/>
      <c r="M14" s="329"/>
    </row>
    <row r="15" spans="1:13" ht="12.75" customHeight="1" x14ac:dyDescent="0.35">
      <c r="A15" s="155">
        <f>'PROTO SPEC'!A15</f>
        <v>0</v>
      </c>
      <c r="B15" s="456" t="str">
        <f>'PROTO SPEC'!B15</f>
        <v>8. Hem depth</v>
      </c>
      <c r="C15" s="456"/>
      <c r="D15" s="456"/>
      <c r="E15" s="284" t="s">
        <v>414</v>
      </c>
      <c r="F15" s="573">
        <f>'PROTO SPEC'!J15</f>
        <v>2</v>
      </c>
      <c r="G15" s="577"/>
      <c r="H15" s="575">
        <f t="shared" si="0"/>
        <v>-2</v>
      </c>
      <c r="I15" s="576"/>
      <c r="J15" s="327"/>
      <c r="K15" s="328"/>
      <c r="L15" s="328"/>
      <c r="M15" s="329"/>
    </row>
    <row r="16" spans="1:13" ht="12.75" customHeight="1" x14ac:dyDescent="0.35">
      <c r="A16" s="155">
        <f>'PROTO SPEC'!A16</f>
        <v>0</v>
      </c>
      <c r="B16" s="456" t="str">
        <f>'PROTO SPEC'!B16</f>
        <v>9. X-Shoulder (seam to seam)</v>
      </c>
      <c r="C16" s="456"/>
      <c r="D16" s="456"/>
      <c r="E16" s="284" t="s">
        <v>415</v>
      </c>
      <c r="F16" s="573">
        <f>'PROTO SPEC'!J16</f>
        <v>46</v>
      </c>
      <c r="G16" s="574"/>
      <c r="H16" s="575">
        <f t="shared" si="0"/>
        <v>-46</v>
      </c>
      <c r="I16" s="576"/>
      <c r="J16" s="327"/>
      <c r="K16" s="328"/>
      <c r="L16" s="328"/>
      <c r="M16" s="329"/>
    </row>
    <row r="17" spans="1:13" ht="12.75" customHeight="1" x14ac:dyDescent="0.25">
      <c r="A17" s="155"/>
      <c r="B17" s="456" t="str">
        <f>'PROTO SPEC'!B17</f>
        <v>10. Shoulder slope</v>
      </c>
      <c r="C17" s="456"/>
      <c r="D17" s="456"/>
      <c r="E17" s="284" t="s">
        <v>416</v>
      </c>
      <c r="F17" s="573">
        <f>'PROTO SPEC'!J17</f>
        <v>6</v>
      </c>
      <c r="G17" s="574"/>
      <c r="H17" s="575">
        <f t="shared" si="0"/>
        <v>-6</v>
      </c>
      <c r="I17" s="576"/>
      <c r="J17" s="327"/>
      <c r="K17" s="337"/>
      <c r="L17" s="337"/>
      <c r="M17" s="338"/>
    </row>
    <row r="18" spans="1:13" ht="12.75" customHeight="1" x14ac:dyDescent="0.35">
      <c r="A18" s="155">
        <f>'PROTO SPEC'!A18</f>
        <v>0</v>
      </c>
      <c r="B18" s="456" t="str">
        <f>'PROTO SPEC'!B18</f>
        <v>11. X-Front - 15cm below HSP</v>
      </c>
      <c r="C18" s="456"/>
      <c r="D18" s="456"/>
      <c r="E18" s="284" t="s">
        <v>417</v>
      </c>
      <c r="F18" s="573">
        <f>'PROTO SPEC'!J18</f>
        <v>43</v>
      </c>
      <c r="G18" s="577"/>
      <c r="H18" s="575">
        <f t="shared" si="0"/>
        <v>-43</v>
      </c>
      <c r="I18" s="576"/>
      <c r="J18" s="327"/>
      <c r="K18" s="328"/>
      <c r="L18" s="328"/>
      <c r="M18" s="329"/>
    </row>
    <row r="19" spans="1:13" ht="12.75" customHeight="1" x14ac:dyDescent="0.35">
      <c r="A19" s="155">
        <f>'PROTO SPEC'!A19</f>
        <v>0</v>
      </c>
      <c r="B19" s="456" t="str">
        <f>'PROTO SPEC'!B19</f>
        <v>12. X-Back - 15cm below HSP</v>
      </c>
      <c r="C19" s="456"/>
      <c r="D19" s="456"/>
      <c r="E19" s="284" t="s">
        <v>418</v>
      </c>
      <c r="F19" s="573">
        <f>'PROTO SPEC'!J19</f>
        <v>44</v>
      </c>
      <c r="G19" s="574"/>
      <c r="H19" s="575">
        <f t="shared" si="0"/>
        <v>-44</v>
      </c>
      <c r="I19" s="576"/>
      <c r="J19" s="332"/>
      <c r="K19" s="333"/>
      <c r="L19" s="333"/>
      <c r="M19" s="333"/>
    </row>
    <row r="20" spans="1:13" ht="12.75" customHeight="1" x14ac:dyDescent="0.35">
      <c r="A20" s="155">
        <f>'PROTO SPEC'!A20</f>
        <v>0</v>
      </c>
      <c r="B20" s="456" t="str">
        <f>'PROTO SPEC'!B20</f>
        <v>13. Back neck width - HSP to HSP straight</v>
      </c>
      <c r="C20" s="456"/>
      <c r="D20" s="456"/>
      <c r="E20" s="284" t="s">
        <v>419</v>
      </c>
      <c r="F20" s="573">
        <f>'PROTO SPEC'!J20</f>
        <v>17</v>
      </c>
      <c r="G20" s="577"/>
      <c r="H20" s="575">
        <f t="shared" si="0"/>
        <v>-17</v>
      </c>
      <c r="I20" s="576"/>
      <c r="J20" s="332"/>
      <c r="K20" s="333"/>
      <c r="L20" s="333"/>
      <c r="M20" s="333"/>
    </row>
    <row r="21" spans="1:13" ht="12.75" customHeight="1" x14ac:dyDescent="0.35">
      <c r="A21" s="155">
        <f>'PROTO SPEC'!A21</f>
        <v>0</v>
      </c>
      <c r="B21" s="456" t="str">
        <f>'PROTO SPEC'!B21</f>
        <v>14. Front neck drop - From HSP</v>
      </c>
      <c r="C21" s="456"/>
      <c r="D21" s="456"/>
      <c r="E21" s="284" t="s">
        <v>420</v>
      </c>
      <c r="F21" s="573">
        <f>'PROTO SPEC'!J21</f>
        <v>10.5</v>
      </c>
      <c r="G21" s="574"/>
      <c r="H21" s="575">
        <f t="shared" si="0"/>
        <v>-10.5</v>
      </c>
      <c r="I21" s="576"/>
      <c r="J21" s="327"/>
      <c r="K21" s="328"/>
      <c r="L21" s="328"/>
      <c r="M21" s="329"/>
    </row>
    <row r="22" spans="1:13" ht="12.75" customHeight="1" x14ac:dyDescent="0.35">
      <c r="A22" s="155">
        <f>'PROTO SPEC'!A22</f>
        <v>0</v>
      </c>
      <c r="B22" s="456" t="str">
        <f>'PROTO SPEC'!B22</f>
        <v>15. Back neck drop</v>
      </c>
      <c r="C22" s="456"/>
      <c r="D22" s="456"/>
      <c r="E22" s="284" t="s">
        <v>421</v>
      </c>
      <c r="F22" s="573">
        <f>'PROTO SPEC'!J22</f>
        <v>2.5</v>
      </c>
      <c r="G22" s="577"/>
      <c r="H22" s="575">
        <f t="shared" si="0"/>
        <v>-2.5</v>
      </c>
      <c r="I22" s="576"/>
      <c r="J22" s="327"/>
      <c r="K22" s="328"/>
      <c r="L22" s="328"/>
      <c r="M22" s="329"/>
    </row>
    <row r="23" spans="1:13" ht="12.75" customHeight="1" x14ac:dyDescent="0.25">
      <c r="A23" s="155"/>
      <c r="B23" s="456" t="str">
        <f>'PROTO SPEC'!B23</f>
        <v>16. Neck trim depth</v>
      </c>
      <c r="C23" s="456"/>
      <c r="D23" s="456"/>
      <c r="E23" s="284" t="s">
        <v>422</v>
      </c>
      <c r="F23" s="573">
        <f>'PROTO SPEC'!J23</f>
        <v>2</v>
      </c>
      <c r="G23" s="574"/>
      <c r="H23" s="575">
        <f t="shared" si="0"/>
        <v>-2</v>
      </c>
      <c r="I23" s="576"/>
      <c r="J23" s="327"/>
      <c r="K23" s="337"/>
      <c r="L23" s="337"/>
      <c r="M23" s="338"/>
    </row>
    <row r="24" spans="1:13" ht="12.75" customHeight="1" x14ac:dyDescent="0.35">
      <c r="A24" s="155">
        <f>'PROTO SPEC'!A24</f>
        <v>0</v>
      </c>
      <c r="B24" s="456" t="str">
        <f>'PROTO SPEC'!B24</f>
        <v>17. Armhole Straight</v>
      </c>
      <c r="C24" s="456"/>
      <c r="D24" s="456"/>
      <c r="E24" s="284" t="s">
        <v>423</v>
      </c>
      <c r="F24" s="573">
        <f>'PROTO SPEC'!J24</f>
        <v>27.5</v>
      </c>
      <c r="G24" s="574"/>
      <c r="H24" s="575">
        <f t="shared" si="0"/>
        <v>-27.5</v>
      </c>
      <c r="I24" s="576"/>
      <c r="J24" s="327"/>
      <c r="K24" s="328"/>
      <c r="L24" s="328"/>
      <c r="M24" s="329"/>
    </row>
    <row r="25" spans="1:13" ht="12.75" customHeight="1" x14ac:dyDescent="0.35">
      <c r="A25" s="155">
        <f>'PROTO SPEC'!A25</f>
        <v>0</v>
      </c>
      <c r="B25" s="456" t="str">
        <f>'PROTO SPEC'!B25</f>
        <v>18. Sleeve length - Shoulder seam to cuff (Short Sleeve)</v>
      </c>
      <c r="C25" s="456"/>
      <c r="D25" s="456"/>
      <c r="E25" s="284" t="s">
        <v>424</v>
      </c>
      <c r="F25" s="573">
        <f>'PROTO SPEC'!J25</f>
        <v>28</v>
      </c>
      <c r="G25" s="577"/>
      <c r="H25" s="575">
        <f t="shared" si="0"/>
        <v>-28</v>
      </c>
      <c r="I25" s="576"/>
      <c r="J25" s="327"/>
      <c r="K25" s="328"/>
      <c r="L25" s="328"/>
      <c r="M25" s="329"/>
    </row>
    <row r="26" spans="1:13" ht="12.75" customHeight="1" x14ac:dyDescent="0.25">
      <c r="A26" s="155"/>
      <c r="B26" s="456" t="str">
        <f>'PROTO SPEC'!B26</f>
        <v>19. Sleeve length - Shoulder seam to cuff (Long Sleeve)</v>
      </c>
      <c r="C26" s="456"/>
      <c r="D26" s="456"/>
      <c r="E26" s="284" t="s">
        <v>425</v>
      </c>
      <c r="F26" s="573">
        <f>'PROTO SPEC'!J26</f>
        <v>66.5</v>
      </c>
      <c r="G26" s="574"/>
      <c r="H26" s="575">
        <f t="shared" si="0"/>
        <v>-66.5</v>
      </c>
      <c r="I26" s="576"/>
      <c r="J26" s="327"/>
      <c r="K26" s="337"/>
      <c r="L26" s="337"/>
      <c r="M26" s="338"/>
    </row>
    <row r="27" spans="1:13" ht="12.75" customHeight="1" x14ac:dyDescent="0.35">
      <c r="A27" s="155">
        <f>'PROTO SPEC'!A27</f>
        <v>0</v>
      </c>
      <c r="B27" s="456" t="str">
        <f>'PROTO SPEC'!B27</f>
        <v>20. Underarm length</v>
      </c>
      <c r="C27" s="456"/>
      <c r="D27" s="456"/>
      <c r="E27" s="284" t="s">
        <v>426</v>
      </c>
      <c r="F27" s="573">
        <f>'PROTO SPEC'!J27</f>
        <v>0</v>
      </c>
      <c r="G27" s="574"/>
      <c r="H27" s="575">
        <f t="shared" si="0"/>
        <v>0</v>
      </c>
      <c r="I27" s="576"/>
      <c r="J27" s="327"/>
      <c r="K27" s="328"/>
      <c r="L27" s="328"/>
      <c r="M27" s="329"/>
    </row>
    <row r="28" spans="1:13" ht="12.75" customHeight="1" x14ac:dyDescent="0.35">
      <c r="A28" s="155">
        <f>'PROTO SPEC'!A28</f>
        <v>0</v>
      </c>
      <c r="B28" s="456" t="str">
        <f>'PROTO SPEC'!B28</f>
        <v>21. 1/2 Bicep width - 2.5cm down from underarm</v>
      </c>
      <c r="C28" s="456"/>
      <c r="D28" s="456"/>
      <c r="E28" s="284" t="s">
        <v>427</v>
      </c>
      <c r="F28" s="573">
        <f>'PROTO SPEC'!J28</f>
        <v>23</v>
      </c>
      <c r="G28" s="577"/>
      <c r="H28" s="575">
        <f t="shared" si="0"/>
        <v>-23</v>
      </c>
      <c r="I28" s="576"/>
      <c r="J28" s="327"/>
      <c r="K28" s="328"/>
      <c r="L28" s="328"/>
      <c r="M28" s="329"/>
    </row>
    <row r="29" spans="1:13" ht="12.75" customHeight="1" x14ac:dyDescent="0.35">
      <c r="A29" s="155">
        <f>'PROTO SPEC'!A29</f>
        <v>0</v>
      </c>
      <c r="B29" s="456" t="str">
        <f>'PROTO SPEC'!B29</f>
        <v>22. 1/2 Elbow width - 21cm down from underarm</v>
      </c>
      <c r="C29" s="456"/>
      <c r="D29" s="456"/>
      <c r="E29" s="284" t="s">
        <v>428</v>
      </c>
      <c r="F29" s="573">
        <f>'PROTO SPEC'!J29</f>
        <v>14.5</v>
      </c>
      <c r="G29" s="574"/>
      <c r="H29" s="575">
        <f t="shared" si="0"/>
        <v>-14.5</v>
      </c>
      <c r="I29" s="576"/>
      <c r="J29" s="327"/>
      <c r="K29" s="328"/>
      <c r="L29" s="328"/>
      <c r="M29" s="329"/>
    </row>
    <row r="30" spans="1:13" ht="12.75" customHeight="1" x14ac:dyDescent="0.25">
      <c r="A30" s="155"/>
      <c r="B30" s="456" t="str">
        <f>'PROTO SPEC'!B30</f>
        <v>23. 1/2 Cuff width - Short Sleeve</v>
      </c>
      <c r="C30" s="456"/>
      <c r="D30" s="456"/>
      <c r="E30" s="284" t="s">
        <v>429</v>
      </c>
      <c r="F30" s="573">
        <f>'PROTO SPEC'!J30</f>
        <v>19.5</v>
      </c>
      <c r="G30" s="574"/>
      <c r="H30" s="575">
        <f t="shared" si="0"/>
        <v>-19.5</v>
      </c>
      <c r="I30" s="576"/>
      <c r="J30" s="327"/>
      <c r="K30" s="337"/>
      <c r="L30" s="337"/>
      <c r="M30" s="338"/>
    </row>
    <row r="31" spans="1:13" ht="12.75" customHeight="1" x14ac:dyDescent="0.25">
      <c r="A31" s="155"/>
      <c r="B31" s="456" t="str">
        <f>'PROTO SPEC'!B31</f>
        <v>24. 1/2 Cuff width - Long Sleeve</v>
      </c>
      <c r="C31" s="456"/>
      <c r="D31" s="456"/>
      <c r="E31" s="284" t="s">
        <v>430</v>
      </c>
      <c r="F31" s="573">
        <f>'PROTO SPEC'!J31</f>
        <v>12</v>
      </c>
      <c r="G31" s="574"/>
      <c r="H31" s="575">
        <f t="shared" si="0"/>
        <v>-12</v>
      </c>
      <c r="I31" s="576"/>
      <c r="J31" s="327"/>
      <c r="K31" s="337"/>
      <c r="L31" s="337"/>
      <c r="M31" s="338"/>
    </row>
    <row r="32" spans="1:13" ht="12.75" customHeight="1" x14ac:dyDescent="0.25">
      <c r="A32" s="155"/>
      <c r="B32" s="456" t="str">
        <f>'PROTO SPEC'!B32</f>
        <v>25. Cuff depth</v>
      </c>
      <c r="C32" s="456"/>
      <c r="D32" s="456"/>
      <c r="E32" s="284" t="s">
        <v>431</v>
      </c>
      <c r="F32" s="573">
        <f>'PROTO SPEC'!J32</f>
        <v>2</v>
      </c>
      <c r="G32" s="574"/>
      <c r="H32" s="575">
        <f t="shared" si="0"/>
        <v>-2</v>
      </c>
      <c r="I32" s="576"/>
      <c r="J32" s="27"/>
      <c r="K32" s="28"/>
      <c r="L32" s="28"/>
      <c r="M32" s="29"/>
    </row>
    <row r="33" spans="1:79" ht="12.75" customHeight="1" x14ac:dyDescent="0.25">
      <c r="A33" s="155"/>
      <c r="B33" s="456" t="str">
        <f>'PROTO SPEC'!B33</f>
        <v>26. Pocket position from HSP</v>
      </c>
      <c r="C33" s="456"/>
      <c r="D33" s="456"/>
      <c r="E33" s="284"/>
      <c r="F33" s="573">
        <f>'PROTO SPEC'!J33</f>
        <v>0</v>
      </c>
      <c r="G33" s="574"/>
      <c r="H33" s="575">
        <f t="shared" si="0"/>
        <v>0</v>
      </c>
      <c r="I33" s="576"/>
      <c r="J33" s="327"/>
      <c r="K33" s="337"/>
      <c r="L33" s="337"/>
      <c r="M33" s="338"/>
    </row>
    <row r="34" spans="1:79" ht="12.75" customHeight="1" x14ac:dyDescent="0.25">
      <c r="A34" s="155"/>
      <c r="B34" s="456" t="str">
        <f>'PROTO SPEC'!B34</f>
        <v>27. Pocket position from CF</v>
      </c>
      <c r="C34" s="456"/>
      <c r="D34" s="456"/>
      <c r="E34" s="284"/>
      <c r="F34" s="573">
        <f>'PROTO SPEC'!J34</f>
        <v>0</v>
      </c>
      <c r="G34" s="574"/>
      <c r="H34" s="575">
        <f t="shared" si="0"/>
        <v>0</v>
      </c>
      <c r="I34" s="576"/>
      <c r="J34" s="327"/>
      <c r="K34" s="337"/>
      <c r="L34" s="337"/>
      <c r="M34" s="338"/>
    </row>
    <row r="35" spans="1:79" ht="12.75" customHeight="1" x14ac:dyDescent="0.25">
      <c r="A35" s="155"/>
      <c r="B35" s="456" t="str">
        <f>'PROTO SPEC'!B35</f>
        <v>28. Pocket Length</v>
      </c>
      <c r="C35" s="456"/>
      <c r="D35" s="456"/>
      <c r="E35" s="284"/>
      <c r="F35" s="573">
        <f>'PROTO SPEC'!J35</f>
        <v>0</v>
      </c>
      <c r="G35" s="574"/>
      <c r="H35" s="575">
        <f t="shared" si="0"/>
        <v>0</v>
      </c>
      <c r="I35" s="576"/>
      <c r="J35" s="327"/>
      <c r="K35" s="337"/>
      <c r="L35" s="337"/>
      <c r="M35" s="338"/>
    </row>
    <row r="36" spans="1:79" ht="12.75" customHeight="1" x14ac:dyDescent="0.25">
      <c r="A36" s="155">
        <f>'PROTO SPEC'!A36</f>
        <v>0</v>
      </c>
      <c r="B36" s="456" t="str">
        <f>'PROTO SPEC'!B36</f>
        <v>29. Pocket width</v>
      </c>
      <c r="C36" s="456"/>
      <c r="D36" s="456"/>
      <c r="E36" s="284"/>
      <c r="F36" s="573">
        <f>'PROTO SPEC'!J36</f>
        <v>0</v>
      </c>
      <c r="G36" s="577"/>
      <c r="H36" s="575">
        <f t="shared" si="0"/>
        <v>0</v>
      </c>
      <c r="I36" s="576"/>
      <c r="J36" s="327"/>
      <c r="K36" s="337"/>
      <c r="L36" s="337"/>
      <c r="M36" s="338"/>
    </row>
    <row r="37" spans="1:79" ht="12.75" customHeight="1" x14ac:dyDescent="0.25">
      <c r="A37" s="266"/>
      <c r="B37" s="456" t="str">
        <f>'PROTO SPEC'!B37</f>
        <v>30. Minimum neck stretch</v>
      </c>
      <c r="C37" s="456"/>
      <c r="D37" s="456"/>
      <c r="E37" s="284" t="s">
        <v>432</v>
      </c>
      <c r="F37" s="573">
        <f>'PROTO SPEC'!J37</f>
        <v>33</v>
      </c>
      <c r="G37" s="578"/>
      <c r="H37" s="575">
        <f t="shared" si="0"/>
        <v>-33</v>
      </c>
      <c r="I37" s="576"/>
      <c r="J37" s="28"/>
      <c r="K37" s="28"/>
      <c r="L37" s="28"/>
      <c r="M37" s="29"/>
    </row>
    <row r="38" spans="1:79" s="83" customFormat="1" ht="12.75" customHeight="1" x14ac:dyDescent="0.35">
      <c r="A38" s="227"/>
      <c r="B38" s="83" t="s">
        <v>219</v>
      </c>
      <c r="C38" s="81"/>
      <c r="D38" s="81"/>
      <c r="E38" s="81"/>
      <c r="F38" s="579"/>
      <c r="G38" s="579"/>
      <c r="H38" s="579"/>
      <c r="I38" s="579"/>
      <c r="J38" s="81"/>
      <c r="K38" s="81"/>
      <c r="L38" s="81"/>
      <c r="M38" s="82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</row>
    <row r="39" spans="1:79" ht="12.75" customHeight="1" x14ac:dyDescent="0.35">
      <c r="A39" s="155">
        <f>'PROTO SPEC'!A39</f>
        <v>0</v>
      </c>
      <c r="B39" s="443" t="str">
        <f>'PROTO SPEC'!B39</f>
        <v>31. MCLAREN &amp; REISS chest print position from HSP</v>
      </c>
      <c r="C39" s="443"/>
      <c r="D39" s="443"/>
      <c r="E39" s="283" t="s">
        <v>433</v>
      </c>
      <c r="F39" s="580">
        <f>'PROTO SPEC'!J39</f>
        <v>23.5</v>
      </c>
      <c r="G39" s="577"/>
      <c r="H39" s="575">
        <f t="shared" ref="H39:H54" si="1">G39+(-F39)</f>
        <v>-23.5</v>
      </c>
      <c r="I39" s="581"/>
      <c r="J39" s="327"/>
      <c r="K39" s="328"/>
      <c r="L39" s="328"/>
      <c r="M39" s="329"/>
    </row>
    <row r="40" spans="1:79" ht="12.75" customHeight="1" x14ac:dyDescent="0.35">
      <c r="A40" s="155">
        <f>'PROTO SPEC'!A40</f>
        <v>0</v>
      </c>
      <c r="B40" s="443" t="str">
        <f>'PROTO SPEC'!B40</f>
        <v>32. MCLAREN &amp; REISS chest print position from CF</v>
      </c>
      <c r="C40" s="443"/>
      <c r="D40" s="443"/>
      <c r="E40" s="283" t="s">
        <v>434</v>
      </c>
      <c r="F40" s="580">
        <f>'PROTO SPEC'!J40</f>
        <v>11</v>
      </c>
      <c r="G40" s="577"/>
      <c r="H40" s="575">
        <f t="shared" si="1"/>
        <v>-11</v>
      </c>
      <c r="I40" s="581"/>
      <c r="J40" s="327"/>
      <c r="K40" s="328"/>
      <c r="L40" s="328"/>
      <c r="M40" s="329"/>
    </row>
    <row r="41" spans="1:79" ht="12.75" customHeight="1" x14ac:dyDescent="0.35">
      <c r="A41" s="155">
        <f>'PROTO SPEC'!A41</f>
        <v>0</v>
      </c>
      <c r="B41" s="443" t="str">
        <f>'PROTO SPEC'!B41</f>
        <v>33. MOTORSPORT position from CF neck seam (to star)</v>
      </c>
      <c r="C41" s="443"/>
      <c r="D41" s="443"/>
      <c r="E41" s="283" t="s">
        <v>435</v>
      </c>
      <c r="F41" s="580">
        <f>'PROTO SPEC'!J41</f>
        <v>15.5</v>
      </c>
      <c r="G41" s="577"/>
      <c r="H41" s="575">
        <f t="shared" si="1"/>
        <v>-15.5</v>
      </c>
      <c r="I41" s="581"/>
      <c r="J41" s="327"/>
      <c r="K41" s="328"/>
      <c r="L41" s="328"/>
      <c r="M41" s="329"/>
    </row>
    <row r="42" spans="1:79" ht="12.75" customHeight="1" x14ac:dyDescent="0.35">
      <c r="A42" s="155" t="e">
        <f>'PROTO SPEC'!#REF!</f>
        <v>#REF!</v>
      </c>
      <c r="B42" s="443" t="str">
        <f>'PROTO SPEC'!B42</f>
        <v>34. Sleeve VELOCITY position from cuff edge (to 1971)</v>
      </c>
      <c r="C42" s="443"/>
      <c r="D42" s="443"/>
      <c r="E42" s="283" t="s">
        <v>436</v>
      </c>
      <c r="F42" s="580" t="e">
        <f>'PROTO SPEC'!#REF!</f>
        <v>#REF!</v>
      </c>
      <c r="G42" s="577"/>
      <c r="H42" s="575" t="e">
        <f t="shared" si="1"/>
        <v>#REF!</v>
      </c>
      <c r="I42" s="581"/>
      <c r="J42" s="327"/>
      <c r="K42" s="328"/>
      <c r="L42" s="328"/>
      <c r="M42" s="329"/>
    </row>
    <row r="43" spans="1:79" ht="12.75" customHeight="1" x14ac:dyDescent="0.35">
      <c r="A43" s="155">
        <f>'PROTO SPEC'!A43</f>
        <v>0</v>
      </c>
      <c r="B43" s="443" t="str">
        <f>'PROTO SPEC'!B43</f>
        <v>35. Sleeve BORN RACERS position from cuff edge</v>
      </c>
      <c r="C43" s="443"/>
      <c r="D43" s="443"/>
      <c r="E43" s="283" t="s">
        <v>437</v>
      </c>
      <c r="F43" s="580">
        <f>'PROTO SPEC'!J42</f>
        <v>5.5</v>
      </c>
      <c r="G43" s="577"/>
      <c r="H43" s="575">
        <f t="shared" si="1"/>
        <v>-5.5</v>
      </c>
      <c r="I43" s="581"/>
      <c r="J43" s="327"/>
      <c r="K43" s="328"/>
      <c r="L43" s="328"/>
      <c r="M43" s="329"/>
    </row>
    <row r="44" spans="1:79" ht="12.75" customHeight="1" x14ac:dyDescent="0.35">
      <c r="A44" s="155">
        <f>'PROTO SPEC'!A44</f>
        <v>0</v>
      </c>
      <c r="B44" s="443" t="str">
        <f>'PROTO SPEC'!B44</f>
        <v>36. Back print position from hem edge to FORMULA 1 TEAM</v>
      </c>
      <c r="C44" s="443"/>
      <c r="D44" s="443"/>
      <c r="E44" s="283" t="s">
        <v>438</v>
      </c>
      <c r="F44" s="580">
        <f>'PROTO SPEC'!J43</f>
        <v>4</v>
      </c>
      <c r="G44" s="577"/>
      <c r="H44" s="575">
        <f t="shared" si="1"/>
        <v>-4</v>
      </c>
      <c r="I44" s="581"/>
      <c r="J44" s="327"/>
      <c r="K44" s="328"/>
      <c r="L44" s="328"/>
      <c r="M44" s="329"/>
    </row>
    <row r="45" spans="1:79" ht="12.75" customHeight="1" x14ac:dyDescent="0.35">
      <c r="A45" s="155">
        <f>'PROTO SPEC'!A45</f>
        <v>0</v>
      </c>
      <c r="B45" s="443" t="str">
        <f>'PROTO SPEC'!B45</f>
        <v>37. Back print position from hem edge to FORMULA 1 TEAM</v>
      </c>
      <c r="C45" s="443"/>
      <c r="D45" s="443"/>
      <c r="E45" s="283" t="s">
        <v>438</v>
      </c>
      <c r="F45" s="580">
        <f>'PROTO SPEC'!J44</f>
        <v>7</v>
      </c>
      <c r="G45" s="577"/>
      <c r="H45" s="575">
        <f t="shared" si="1"/>
        <v>-7</v>
      </c>
      <c r="I45" s="581"/>
      <c r="J45" s="327"/>
      <c r="K45" s="328"/>
      <c r="L45" s="328"/>
      <c r="M45" s="329"/>
    </row>
    <row r="46" spans="1:79" ht="12.75" customHeight="1" x14ac:dyDescent="0.35">
      <c r="A46" s="155">
        <f>'PROTO SPEC'!A46</f>
        <v>0</v>
      </c>
      <c r="B46" s="443">
        <f>'PROTO SPEC'!B46</f>
        <v>0</v>
      </c>
      <c r="C46" s="443"/>
      <c r="D46" s="443"/>
      <c r="E46" s="283"/>
      <c r="F46" s="580">
        <f>'PROTO SPEC'!J46</f>
        <v>0</v>
      </c>
      <c r="G46" s="577"/>
      <c r="H46" s="575">
        <f t="shared" si="1"/>
        <v>0</v>
      </c>
      <c r="I46" s="581"/>
      <c r="J46" s="327"/>
      <c r="K46" s="328"/>
      <c r="L46" s="328"/>
      <c r="M46" s="329"/>
    </row>
    <row r="47" spans="1:79" ht="12.75" customHeight="1" x14ac:dyDescent="0.35">
      <c r="A47" s="155">
        <f>'PROTO SPEC'!A47</f>
        <v>0</v>
      </c>
      <c r="B47" s="443">
        <f>'PROTO SPEC'!B47</f>
        <v>0</v>
      </c>
      <c r="C47" s="443"/>
      <c r="D47" s="443"/>
      <c r="E47" s="283"/>
      <c r="F47" s="580">
        <f>'PROTO SPEC'!J47</f>
        <v>0</v>
      </c>
      <c r="G47" s="577"/>
      <c r="H47" s="575">
        <f t="shared" si="1"/>
        <v>0</v>
      </c>
      <c r="I47" s="581"/>
      <c r="J47" s="327"/>
      <c r="K47" s="328"/>
      <c r="L47" s="328"/>
      <c r="M47" s="329"/>
    </row>
    <row r="48" spans="1:79" ht="12.75" customHeight="1" x14ac:dyDescent="0.35">
      <c r="A48" s="155">
        <f>'PROTO SPEC'!A48</f>
        <v>0</v>
      </c>
      <c r="B48" s="443">
        <f>'PROTO SPEC'!B48</f>
        <v>0</v>
      </c>
      <c r="C48" s="443"/>
      <c r="D48" s="443"/>
      <c r="E48" s="283"/>
      <c r="F48" s="580">
        <f>'PROTO SPEC'!J48</f>
        <v>0</v>
      </c>
      <c r="G48" s="577"/>
      <c r="H48" s="575">
        <f t="shared" si="1"/>
        <v>0</v>
      </c>
      <c r="I48" s="581"/>
      <c r="J48" s="327"/>
      <c r="K48" s="328"/>
      <c r="L48" s="328"/>
      <c r="M48" s="329"/>
    </row>
    <row r="49" spans="1:13" ht="12.75" customHeight="1" x14ac:dyDescent="0.35">
      <c r="A49" s="155">
        <f>'PROTO SPEC'!A49</f>
        <v>0</v>
      </c>
      <c r="B49" s="443">
        <f>'PROTO SPEC'!B49</f>
        <v>0</v>
      </c>
      <c r="C49" s="443"/>
      <c r="D49" s="443"/>
      <c r="E49" s="283"/>
      <c r="F49" s="580">
        <f>'PROTO SPEC'!J49</f>
        <v>0</v>
      </c>
      <c r="G49" s="577"/>
      <c r="H49" s="575">
        <f t="shared" si="1"/>
        <v>0</v>
      </c>
      <c r="I49" s="581"/>
      <c r="J49" s="327"/>
      <c r="K49" s="328"/>
      <c r="L49" s="328"/>
      <c r="M49" s="329"/>
    </row>
    <row r="50" spans="1:13" ht="12.75" customHeight="1" x14ac:dyDescent="0.35">
      <c r="A50" s="155">
        <f>'PROTO SPEC'!A50</f>
        <v>0</v>
      </c>
      <c r="B50" s="443">
        <f>'PROTO SPEC'!B50</f>
        <v>0</v>
      </c>
      <c r="C50" s="443"/>
      <c r="D50" s="443"/>
      <c r="E50" s="283"/>
      <c r="F50" s="580">
        <f>'PROTO SPEC'!J50</f>
        <v>0</v>
      </c>
      <c r="G50" s="577"/>
      <c r="H50" s="575">
        <f t="shared" si="1"/>
        <v>0</v>
      </c>
      <c r="I50" s="581"/>
      <c r="J50" s="327"/>
      <c r="K50" s="328"/>
      <c r="L50" s="328"/>
      <c r="M50" s="329"/>
    </row>
    <row r="51" spans="1:13" ht="12.75" customHeight="1" x14ac:dyDescent="0.35">
      <c r="A51" s="155">
        <f>'PROTO SPEC'!A51</f>
        <v>0</v>
      </c>
      <c r="B51" s="443">
        <f>'PROTO SPEC'!B51</f>
        <v>0</v>
      </c>
      <c r="C51" s="443"/>
      <c r="D51" s="443"/>
      <c r="E51" s="283"/>
      <c r="F51" s="580">
        <f>'PROTO SPEC'!J51</f>
        <v>0</v>
      </c>
      <c r="G51" s="577"/>
      <c r="H51" s="575">
        <f t="shared" si="1"/>
        <v>0</v>
      </c>
      <c r="I51" s="581"/>
      <c r="J51" s="327"/>
      <c r="K51" s="328"/>
      <c r="L51" s="328"/>
      <c r="M51" s="329"/>
    </row>
    <row r="52" spans="1:13" ht="12.75" customHeight="1" x14ac:dyDescent="0.35">
      <c r="A52" s="155">
        <f>'PROTO SPEC'!A52</f>
        <v>0</v>
      </c>
      <c r="B52" s="443">
        <f>'PROTO SPEC'!B52</f>
        <v>0</v>
      </c>
      <c r="C52" s="443"/>
      <c r="D52" s="443"/>
      <c r="E52" s="283"/>
      <c r="F52" s="580">
        <f>'PROTO SPEC'!J52</f>
        <v>0</v>
      </c>
      <c r="G52" s="577"/>
      <c r="H52" s="575">
        <f t="shared" si="1"/>
        <v>0</v>
      </c>
      <c r="I52" s="581"/>
      <c r="J52" s="327"/>
      <c r="K52" s="328"/>
      <c r="L52" s="328"/>
      <c r="M52" s="329"/>
    </row>
    <row r="53" spans="1:13" ht="12.75" customHeight="1" x14ac:dyDescent="0.35">
      <c r="A53" s="155">
        <f>'PROTO SPEC'!A53</f>
        <v>0</v>
      </c>
      <c r="B53" s="443">
        <f>'PROTO SPEC'!B53</f>
        <v>0</v>
      </c>
      <c r="C53" s="443"/>
      <c r="D53" s="443"/>
      <c r="E53" s="283"/>
      <c r="F53" s="580">
        <f>'PROTO SPEC'!J53</f>
        <v>0</v>
      </c>
      <c r="G53" s="577"/>
      <c r="H53" s="575">
        <f t="shared" si="1"/>
        <v>0</v>
      </c>
      <c r="I53" s="581"/>
      <c r="J53" s="327"/>
      <c r="K53" s="328"/>
      <c r="L53" s="328"/>
      <c r="M53" s="329"/>
    </row>
    <row r="54" spans="1:13" ht="12.75" customHeight="1" x14ac:dyDescent="0.35">
      <c r="A54" s="155">
        <f>'PROTO SPEC'!A54</f>
        <v>0</v>
      </c>
      <c r="B54" s="443">
        <f>'PROTO SPEC'!B54</f>
        <v>0</v>
      </c>
      <c r="C54" s="443"/>
      <c r="D54" s="443"/>
      <c r="E54" s="283"/>
      <c r="F54" s="580">
        <f>'PROTO SPEC'!J54</f>
        <v>0</v>
      </c>
      <c r="G54" s="577"/>
      <c r="H54" s="575">
        <f t="shared" si="1"/>
        <v>0</v>
      </c>
      <c r="I54" s="581"/>
      <c r="J54" s="327"/>
      <c r="K54" s="328"/>
      <c r="L54" s="328"/>
      <c r="M54" s="329"/>
    </row>
  </sheetData>
  <mergeCells count="107">
    <mergeCell ref="A1:B2"/>
    <mergeCell ref="C1:M2"/>
    <mergeCell ref="G4:I4"/>
    <mergeCell ref="G5:I5"/>
    <mergeCell ref="C3:D3"/>
    <mergeCell ref="K3:M3"/>
    <mergeCell ref="C4:D4"/>
    <mergeCell ref="K4:M4"/>
    <mergeCell ref="C5:D5"/>
    <mergeCell ref="K5:M5"/>
    <mergeCell ref="G3:I3"/>
    <mergeCell ref="A5:B5"/>
    <mergeCell ref="A3:B3"/>
    <mergeCell ref="A4:B4"/>
    <mergeCell ref="J16:M16"/>
    <mergeCell ref="J15:M15"/>
    <mergeCell ref="J8:M8"/>
    <mergeCell ref="B10:D10"/>
    <mergeCell ref="J7:M7"/>
    <mergeCell ref="J10:M10"/>
    <mergeCell ref="J9:M9"/>
    <mergeCell ref="B8:D8"/>
    <mergeCell ref="B9:D9"/>
    <mergeCell ref="B7:D7"/>
    <mergeCell ref="B16:D16"/>
    <mergeCell ref="B15:D15"/>
    <mergeCell ref="B11:D11"/>
    <mergeCell ref="B12:D12"/>
    <mergeCell ref="B13:D13"/>
    <mergeCell ref="B14:D14"/>
    <mergeCell ref="A6:M6"/>
    <mergeCell ref="J14:M14"/>
    <mergeCell ref="J11:M11"/>
    <mergeCell ref="J12:M12"/>
    <mergeCell ref="J13:M13"/>
    <mergeCell ref="B42:D42"/>
    <mergeCell ref="J42:M42"/>
    <mergeCell ref="J17:M17"/>
    <mergeCell ref="J23:M23"/>
    <mergeCell ref="B17:D17"/>
    <mergeCell ref="B23:D23"/>
    <mergeCell ref="B21:D21"/>
    <mergeCell ref="B29:D29"/>
    <mergeCell ref="B27:D27"/>
    <mergeCell ref="B36:D36"/>
    <mergeCell ref="J36:M36"/>
    <mergeCell ref="J24:M24"/>
    <mergeCell ref="J25:M25"/>
    <mergeCell ref="J28:M28"/>
    <mergeCell ref="J29:M29"/>
    <mergeCell ref="B25:D25"/>
    <mergeCell ref="J27:M27"/>
    <mergeCell ref="B24:D24"/>
    <mergeCell ref="B28:D28"/>
    <mergeCell ref="B18:D18"/>
    <mergeCell ref="B19:D19"/>
    <mergeCell ref="J44:M44"/>
    <mergeCell ref="B45:D45"/>
    <mergeCell ref="J45:M45"/>
    <mergeCell ref="B46:D46"/>
    <mergeCell ref="J46:M46"/>
    <mergeCell ref="J41:M41"/>
    <mergeCell ref="J18:M18"/>
    <mergeCell ref="J19:M19"/>
    <mergeCell ref="J20:M20"/>
    <mergeCell ref="B30:D30"/>
    <mergeCell ref="B31:D31"/>
    <mergeCell ref="B20:D20"/>
    <mergeCell ref="B33:D33"/>
    <mergeCell ref="B34:D34"/>
    <mergeCell ref="B35:D35"/>
    <mergeCell ref="J30:M30"/>
    <mergeCell ref="J31:M31"/>
    <mergeCell ref="J33:M33"/>
    <mergeCell ref="J34:M34"/>
    <mergeCell ref="J35:M35"/>
    <mergeCell ref="J26:M26"/>
    <mergeCell ref="J22:M22"/>
    <mergeCell ref="J21:M21"/>
    <mergeCell ref="B43:D43"/>
    <mergeCell ref="J43:M43"/>
    <mergeCell ref="B39:D39"/>
    <mergeCell ref="J39:M39"/>
    <mergeCell ref="B40:D40"/>
    <mergeCell ref="J40:M40"/>
    <mergeCell ref="B41:D41"/>
    <mergeCell ref="B22:D22"/>
    <mergeCell ref="B26:D26"/>
    <mergeCell ref="B54:D54"/>
    <mergeCell ref="J54:M54"/>
    <mergeCell ref="B50:D50"/>
    <mergeCell ref="J50:M50"/>
    <mergeCell ref="B51:D51"/>
    <mergeCell ref="J51:M51"/>
    <mergeCell ref="B52:D52"/>
    <mergeCell ref="J52:M52"/>
    <mergeCell ref="B32:D32"/>
    <mergeCell ref="B47:D47"/>
    <mergeCell ref="J47:M47"/>
    <mergeCell ref="B48:D48"/>
    <mergeCell ref="J48:M48"/>
    <mergeCell ref="B49:D49"/>
    <mergeCell ref="J49:M49"/>
    <mergeCell ref="J53:M53"/>
    <mergeCell ref="B44:D44"/>
    <mergeCell ref="B37:D37"/>
    <mergeCell ref="B53:D53"/>
  </mergeCells>
  <conditionalFormatting sqref="L5:M5">
    <cfRule type="containsText" dxfId="18" priority="1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D4999F-103F-48DF-B352-70C67930C3D8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120D87-66E4-465F-88DF-2F57834B1D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SIZE SET (ALPHA)</vt:lpstr>
      <vt:lpstr>PRE SHIPMENT SPEC</vt:lpstr>
      <vt:lpstr>PRE SHIPMENT COMMENTS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dcterms:created xsi:type="dcterms:W3CDTF">2014-05-18T10:39:53Z</dcterms:created>
  <dcterms:modified xsi:type="dcterms:W3CDTF">2025-10-20T04:38:24Z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