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2.xml" ContentType="application/vnd.openxmlformats-officedocument.drawing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3.xml" ContentType="application/vnd.openxmlformats-officedocument.drawing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drawings/drawing4.xml" ContentType="application/vnd.openxmlformats-officedocument.drawing+xml"/>
  <Override PartName="/xl/customProperty20.bin" ContentType="application/vnd.openxmlformats-officedocument.spreadsheetml.customProperty"/>
  <Override PartName="/xl/drawings/drawing5.xml" ContentType="application/vnd.openxmlformats-officedocument.drawing+xml"/>
  <Override PartName="/xl/customProperty21.bin" ContentType="application/vnd.openxmlformats-officedocument.spreadsheetml.customProperty"/>
  <Override PartName="/xl/drawings/drawing6.xml" ContentType="application/vnd.openxmlformats-officedocument.drawing+xml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7.xml" ContentType="application/vnd.openxmlformats-officedocument.drawing+xml"/>
  <Override PartName="/xl/customProperty25.bin" ContentType="application/vnd.openxmlformats-officedocument.spreadsheetml.customProperty"/>
  <Override PartName="/xl/drawings/drawing8.xml" ContentType="application/vnd.openxmlformats-officedocument.drawing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drawings/drawing9.xml" ContentType="application/vnd.openxmlformats-officedocument.drawing+xml"/>
  <Override PartName="/xl/customProperty29.bin" ContentType="application/vnd.openxmlformats-officedocument.spreadsheetml.customProperty"/>
  <Override PartName="/xl/drawings/drawing10.xml" ContentType="application/vnd.openxmlformats-officedocument.drawing+xml"/>
  <Override PartName="/xl/customProperty30.bin" ContentType="application/vnd.openxmlformats-officedocument.spreadsheetml.customProperty"/>
  <Override PartName="/xl/drawings/drawing11.xml" ContentType="application/vnd.openxmlformats-officedocument.drawing+xml"/>
  <Override PartName="/xl/customProperty31.bin" ContentType="application/vnd.openxmlformats-officedocument.spreadsheetml.customProperty"/>
  <Override PartName="/xl/drawings/drawing12.xml" ContentType="application/vnd.openxmlformats-officedocument.drawing+xml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drawings/drawing13.xml" ContentType="application/vnd.openxmlformats-officedocument.drawing+xml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drawings/drawing14.xml" ContentType="application/vnd.openxmlformats-officedocument.drawing+xml"/>
  <Override PartName="/xl/customProperty38.bin" ContentType="application/vnd.openxmlformats-officedocument.spreadsheetml.customProperty"/>
  <Override PartName="/xl/drawings/drawing15.xml" ContentType="application/vnd.openxmlformats-officedocument.drawing+xml"/>
  <Override PartName="/xl/customProperty39.bin" ContentType="application/vnd.openxmlformats-officedocument.spreadsheetml.customProperty"/>
  <Override PartName="/xl/drawings/drawing16.xml" ContentType="application/vnd.openxmlformats-officedocument.drawing+xml"/>
  <Override PartName="/xl/customProperty40.bin" ContentType="application/vnd.openxmlformats-officedocument.spreadsheetml.customProperty"/>
  <Override PartName="/xl/drawings/drawing17.xml" ContentType="application/vnd.openxmlformats-officedocument.drawing+xml"/>
  <Override PartName="/xl/customProperty41.bin" ContentType="application/vnd.openxmlformats-officedocument.spreadsheetml.customProperty"/>
  <Override PartName="/xl/drawings/drawing18.xml" ContentType="application/vnd.openxmlformats-officedocument.drawing+xml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drawings/drawing19.xml" ContentType="application/vnd.openxmlformats-officedocument.drawing+xml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drawings/drawing20.xml" ContentType="application/vnd.openxmlformats-officedocument.drawing+xml"/>
  <Override PartName="/xl/customProperty48.bin" ContentType="application/vnd.openxmlformats-officedocument.spreadsheetml.customProperty"/>
  <Override PartName="/xl/drawings/drawing21.xml" ContentType="application/vnd.openxmlformats-officedocument.drawing+xml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REISS/2 -AW25 (SS26)/1-SAMPLE/2-STYLE-FILE/1. TECH PACK/McLAREN/ASHLAM _ C0082-HOD017/Comment SMS/"/>
    </mc:Choice>
  </mc:AlternateContent>
  <xr:revisionPtr revIDLastSave="23" documentId="13_ncr:1_{26FD5D93-CA0E-49D7-A990-49D873C946EC}" xr6:coauthVersionLast="47" xr6:coauthVersionMax="47" xr10:uidLastSave="{7FF024CF-A30C-44D6-81BE-3E69D000CC34}"/>
  <bookViews>
    <workbookView xWindow="-110" yWindow="-110" windowWidth="19420" windowHeight="10300" tabRatio="859" activeTab="6" xr2:uid="{00000000-000D-0000-FFFF-FFFF00000000}"/>
  </bookViews>
  <sheets>
    <sheet name="DO NOT USE" sheetId="55" r:id="rId1"/>
    <sheet name="DESIGN FRONT SHEET" sheetId="29" r:id="rId2"/>
    <sheet name="DESIGN DETAIL" sheetId="46" r:id="rId3"/>
    <sheet name="DESIGN SPEC" sheetId="35" state="hidden" r:id="rId4"/>
    <sheet name="BOM" sheetId="48" r:id="rId5"/>
    <sheet name="PROTO SPEC" sheetId="11" r:id="rId6"/>
    <sheet name="PROTO COMMENTS" sheetId="62" r:id="rId7"/>
    <sheet name="WEARER TRAIL" sheetId="76" state="hidden" r:id="rId8"/>
    <sheet name="PP1 SPEC" sheetId="37" r:id="rId9"/>
    <sheet name="PP1 COMMENTS" sheetId="66" r:id="rId10"/>
    <sheet name="PP2 SPEC" sheetId="38" r:id="rId11"/>
    <sheet name="PP2 COMMENTS" sheetId="67" r:id="rId12"/>
    <sheet name="GOLD SEAL SPEC" sheetId="78" r:id="rId13"/>
    <sheet name="GOLD SEAL COMMENTS" sheetId="77" r:id="rId14"/>
    <sheet name="GRADED SPEC (ALPHA)" sheetId="49" r:id="rId15"/>
    <sheet name="PRE SHIPMENT SPEC" sheetId="51" r:id="rId16"/>
    <sheet name="PRE SHIPMENT COMMENTS" sheetId="84" r:id="rId17"/>
    <sheet name="SIZE SET (ALPHA)" sheetId="75" r:id="rId18"/>
    <sheet name="CARE LABEL" sheetId="72" r:id="rId19"/>
    <sheet name="PETITE COMMENTS" sheetId="69" state="hidden" r:id="rId20"/>
    <sheet name="PETITE GRADED SPEC (NUMERICAL)" sheetId="57" state="hidden" r:id="rId21"/>
    <sheet name="PETITE GRADED SPEC (ALPHA)" sheetId="58" state="hidden" r:id="rId22"/>
    <sheet name="PETITE PRE SHIPMENT" sheetId="71" state="hidden" r:id="rId23"/>
    <sheet name="AQL (ALPHA)" sheetId="50" state="hidden" r:id="rId24"/>
  </sheets>
  <definedNames>
    <definedName name="_xlnm._FilterDatabase" localSheetId="0" hidden="1">'DO NOT USE'!$A$1:$A$16</definedName>
    <definedName name="_xlnm.Print_Area" localSheetId="23">'AQL (ALPHA)'!$A$1:$W$77</definedName>
    <definedName name="_xlnm.Print_Area" localSheetId="4">BOM!$A$1:$I$30</definedName>
    <definedName name="_xlnm.Print_Area" localSheetId="18">'CARE LABEL'!$A$1:$X$109</definedName>
    <definedName name="_xlnm.Print_Area" localSheetId="2">'DESIGN DETAIL'!$A$1:$AZ$148</definedName>
    <definedName name="_xlnm.Print_Area" localSheetId="1">'DESIGN FRONT SHEET'!$A$1:$G$56</definedName>
    <definedName name="_xlnm.Print_Area" localSheetId="3">'DESIGN SPEC'!$A$1:$L$77</definedName>
    <definedName name="_xlnm.Print_Area" localSheetId="13">'GOLD SEAL COMMENTS'!$A$1:$K$137</definedName>
    <definedName name="_xlnm.Print_Area" localSheetId="12">'GOLD SEAL SPEC'!$A$1:$W$55</definedName>
    <definedName name="_xlnm.Print_Area" localSheetId="14">'GRADED SPEC (ALPHA)'!$B$1:$N$55</definedName>
    <definedName name="_xlnm.Print_Area" localSheetId="21">'PETITE GRADED SPEC (ALPHA)'!$A$1:$K$79</definedName>
    <definedName name="_xlnm.Print_Area" localSheetId="20">'PETITE GRADED SPEC (NUMERICAL)'!$A$1:$M$79</definedName>
    <definedName name="_xlnm.Print_Area" localSheetId="22">'PETITE PRE SHIPMENT'!$A$1:$X$79</definedName>
    <definedName name="_xlnm.Print_Area" localSheetId="9">'PP1 COMMENTS'!$A$1:$K$137</definedName>
    <definedName name="_xlnm.Print_Area" localSheetId="8">'PP1 SPEC'!$A$1:$L$55</definedName>
    <definedName name="_xlnm.Print_Area" localSheetId="11">'PP2 COMMENTS'!$A$1:$K$90</definedName>
    <definedName name="_xlnm.Print_Area" localSheetId="10">'PP2 SPEC'!$A$1:$L$55</definedName>
    <definedName name="_xlnm.Print_Area" localSheetId="16">'PRE SHIPMENT COMMENTS'!$A$1:$V$82</definedName>
    <definedName name="_xlnm.Print_Area" localSheetId="15">'PRE SHIPMENT SPEC'!$A$1:$AJ$55</definedName>
    <definedName name="_xlnm.Print_Area" localSheetId="6">'PROTO COMMENTS'!$A$1:$K$90</definedName>
    <definedName name="_xlnm.Print_Area" localSheetId="5">'PROTO SPEC'!$B$1:$M$55</definedName>
    <definedName name="_xlnm.Print_Area" localSheetId="17">'SIZE SET (ALPHA)'!$A$1:$AA$56</definedName>
    <definedName name="_xlnm.Print_Area" localSheetId="7">'WEARER TRAIL'!$A$1:$U$44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" i="49" l="1"/>
  <c r="I10" i="49"/>
  <c r="I11" i="49"/>
  <c r="I12" i="49"/>
  <c r="I13" i="49"/>
  <c r="I14" i="49"/>
  <c r="I15" i="49"/>
  <c r="I16" i="49"/>
  <c r="I17" i="49"/>
  <c r="I18" i="49"/>
  <c r="I19" i="49"/>
  <c r="I20" i="49"/>
  <c r="I21" i="49"/>
  <c r="I22" i="49"/>
  <c r="I23" i="49"/>
  <c r="G23" i="49" s="1"/>
  <c r="I24" i="49"/>
  <c r="I25" i="49"/>
  <c r="I26" i="49"/>
  <c r="I27" i="49"/>
  <c r="I28" i="49"/>
  <c r="I29" i="49"/>
  <c r="I30" i="49"/>
  <c r="I31" i="49"/>
  <c r="I32" i="49"/>
  <c r="I33" i="49"/>
  <c r="I34" i="49"/>
  <c r="I35" i="49"/>
  <c r="I36" i="49"/>
  <c r="I37" i="49"/>
  <c r="I38" i="49"/>
  <c r="I8" i="49"/>
  <c r="G23" i="48"/>
  <c r="H23" i="49"/>
  <c r="M23" i="49"/>
  <c r="J23" i="49" l="1"/>
  <c r="K23" i="49"/>
  <c r="L23" i="49"/>
  <c r="H38" i="49"/>
  <c r="G38" i="49" s="1"/>
  <c r="M38" i="49"/>
  <c r="L38" i="49"/>
  <c r="K38" i="49"/>
  <c r="J38" i="49"/>
  <c r="G37" i="49"/>
  <c r="H37" i="49"/>
  <c r="J37" i="49"/>
  <c r="K37" i="49"/>
  <c r="L37" i="49"/>
  <c r="M37" i="49"/>
  <c r="I3" i="48"/>
  <c r="G36" i="49"/>
  <c r="J36" i="49"/>
  <c r="K36" i="49"/>
  <c r="L36" i="49"/>
  <c r="M36" i="49"/>
  <c r="M10" i="49"/>
  <c r="M9" i="49"/>
  <c r="M8" i="49"/>
  <c r="M33" i="49"/>
  <c r="B27" i="75"/>
  <c r="B28" i="75"/>
  <c r="B29" i="75"/>
  <c r="B30" i="75"/>
  <c r="B31" i="75"/>
  <c r="B32" i="75"/>
  <c r="B33" i="75"/>
  <c r="B34" i="75"/>
  <c r="B35" i="75"/>
  <c r="B36" i="75"/>
  <c r="B37" i="75"/>
  <c r="F27" i="75"/>
  <c r="F28" i="75"/>
  <c r="F29" i="75"/>
  <c r="F30" i="75"/>
  <c r="F31" i="75"/>
  <c r="F32" i="75"/>
  <c r="F33" i="75"/>
  <c r="F34" i="75"/>
  <c r="F35" i="75"/>
  <c r="F36" i="75"/>
  <c r="F37" i="75"/>
  <c r="B27" i="51"/>
  <c r="B28" i="51"/>
  <c r="B29" i="51"/>
  <c r="B30" i="51"/>
  <c r="B31" i="51"/>
  <c r="B32" i="51"/>
  <c r="B33" i="51"/>
  <c r="B34" i="51"/>
  <c r="B35" i="51"/>
  <c r="B36" i="51"/>
  <c r="B37" i="51"/>
  <c r="G9" i="49"/>
  <c r="K10" i="49"/>
  <c r="G11" i="49"/>
  <c r="J12" i="49"/>
  <c r="J13" i="49"/>
  <c r="H14" i="49"/>
  <c r="G15" i="49"/>
  <c r="K16" i="49"/>
  <c r="G17" i="49"/>
  <c r="K18" i="49"/>
  <c r="L19" i="49"/>
  <c r="J20" i="49"/>
  <c r="M21" i="49"/>
  <c r="H22" i="49"/>
  <c r="K24" i="49"/>
  <c r="M25" i="49"/>
  <c r="H26" i="49"/>
  <c r="H8" i="49"/>
  <c r="B28" i="49"/>
  <c r="B28" i="78"/>
  <c r="E28" i="78"/>
  <c r="G28" i="78" s="1"/>
  <c r="B28" i="38"/>
  <c r="E28" i="38"/>
  <c r="G28" i="38" s="1"/>
  <c r="B28" i="37"/>
  <c r="E28" i="37"/>
  <c r="G28" i="37" s="1"/>
  <c r="H28" i="11"/>
  <c r="B27" i="49"/>
  <c r="B29" i="49"/>
  <c r="B30" i="49"/>
  <c r="B31" i="49"/>
  <c r="B32" i="49"/>
  <c r="B33" i="49"/>
  <c r="B34" i="49"/>
  <c r="B35" i="49"/>
  <c r="B36" i="49"/>
  <c r="B37" i="49"/>
  <c r="E26" i="78"/>
  <c r="E27" i="78"/>
  <c r="G27" i="78" s="1"/>
  <c r="E29" i="78"/>
  <c r="G29" i="78" s="1"/>
  <c r="E30" i="78"/>
  <c r="G30" i="78" s="1"/>
  <c r="E31" i="78"/>
  <c r="G31" i="78" s="1"/>
  <c r="E32" i="78"/>
  <c r="G32" i="78" s="1"/>
  <c r="E33" i="78"/>
  <c r="G33" i="78" s="1"/>
  <c r="E34" i="78"/>
  <c r="G34" i="78" s="1"/>
  <c r="E35" i="78"/>
  <c r="G35" i="78" s="1"/>
  <c r="E36" i="78"/>
  <c r="G36" i="78" s="1"/>
  <c r="E37" i="78"/>
  <c r="G37" i="78" s="1"/>
  <c r="B27" i="78"/>
  <c r="B29" i="78"/>
  <c r="B30" i="78"/>
  <c r="B31" i="78"/>
  <c r="B32" i="78"/>
  <c r="B33" i="78"/>
  <c r="B34" i="78"/>
  <c r="B35" i="78"/>
  <c r="B36" i="78"/>
  <c r="B37" i="78"/>
  <c r="E27" i="38"/>
  <c r="G27" i="38" s="1"/>
  <c r="E29" i="38"/>
  <c r="G29" i="38" s="1"/>
  <c r="E30" i="38"/>
  <c r="G30" i="38" s="1"/>
  <c r="E31" i="38"/>
  <c r="G31" i="38" s="1"/>
  <c r="E32" i="38"/>
  <c r="G32" i="38" s="1"/>
  <c r="E33" i="38"/>
  <c r="G33" i="38" s="1"/>
  <c r="E34" i="38"/>
  <c r="G34" i="38" s="1"/>
  <c r="E35" i="38"/>
  <c r="G35" i="38" s="1"/>
  <c r="E36" i="38"/>
  <c r="G36" i="38" s="1"/>
  <c r="E37" i="38"/>
  <c r="G37" i="38" s="1"/>
  <c r="B27" i="38"/>
  <c r="B29" i="38"/>
  <c r="B30" i="38"/>
  <c r="B31" i="38"/>
  <c r="B32" i="38"/>
  <c r="B33" i="38"/>
  <c r="B34" i="38"/>
  <c r="B35" i="38"/>
  <c r="B36" i="38"/>
  <c r="B37" i="38"/>
  <c r="E27" i="37"/>
  <c r="G27" i="37" s="1"/>
  <c r="E29" i="37"/>
  <c r="G29" i="37" s="1"/>
  <c r="E30" i="37"/>
  <c r="G30" i="37" s="1"/>
  <c r="E31" i="37"/>
  <c r="G31" i="37" s="1"/>
  <c r="E32" i="37"/>
  <c r="G32" i="37" s="1"/>
  <c r="E33" i="37"/>
  <c r="G33" i="37" s="1"/>
  <c r="E34" i="37"/>
  <c r="G34" i="37" s="1"/>
  <c r="E35" i="37"/>
  <c r="G35" i="37" s="1"/>
  <c r="E36" i="37"/>
  <c r="G36" i="37" s="1"/>
  <c r="E37" i="37"/>
  <c r="G37" i="37" s="1"/>
  <c r="B27" i="37"/>
  <c r="B29" i="37"/>
  <c r="B30" i="37"/>
  <c r="B31" i="37"/>
  <c r="B32" i="37"/>
  <c r="B33" i="37"/>
  <c r="B34" i="37"/>
  <c r="B35" i="37"/>
  <c r="B36" i="37"/>
  <c r="B37" i="37"/>
  <c r="H35" i="11"/>
  <c r="H36" i="11"/>
  <c r="H37" i="11"/>
  <c r="H27" i="11"/>
  <c r="H29" i="11"/>
  <c r="H30" i="11"/>
  <c r="H31" i="11"/>
  <c r="H32" i="11"/>
  <c r="H33" i="11"/>
  <c r="H34" i="11"/>
  <c r="H28" i="49" l="1"/>
  <c r="J28" i="75" s="1"/>
  <c r="L28" i="75" s="1"/>
  <c r="M28" i="49"/>
  <c r="Y28" i="75" s="1"/>
  <c r="AA28" i="75" s="1"/>
  <c r="G28" i="49"/>
  <c r="G28" i="75" s="1"/>
  <c r="I28" i="75" s="1"/>
  <c r="L28" i="49"/>
  <c r="V28" i="75" s="1"/>
  <c r="X28" i="75" s="1"/>
  <c r="K28" i="49"/>
  <c r="S28" i="75" s="1"/>
  <c r="U28" i="75" s="1"/>
  <c r="J28" i="49"/>
  <c r="F35" i="51"/>
  <c r="I35" i="51" s="1"/>
  <c r="H35" i="49"/>
  <c r="J35" i="75" s="1"/>
  <c r="L35" i="75" s="1"/>
  <c r="M35" i="49"/>
  <c r="Y35" i="75" s="1"/>
  <c r="AA35" i="75" s="1"/>
  <c r="G35" i="49"/>
  <c r="G35" i="75" s="1"/>
  <c r="I35" i="75" s="1"/>
  <c r="J35" i="49"/>
  <c r="P35" i="75" s="1"/>
  <c r="R35" i="75" s="1"/>
  <c r="K35" i="49"/>
  <c r="S35" i="75" s="1"/>
  <c r="U35" i="75" s="1"/>
  <c r="L35" i="49"/>
  <c r="V35" i="75" s="1"/>
  <c r="X35" i="75" s="1"/>
  <c r="H27" i="49"/>
  <c r="J27" i="75" s="1"/>
  <c r="L27" i="75" s="1"/>
  <c r="G27" i="49"/>
  <c r="G27" i="75" s="1"/>
  <c r="I27" i="75" s="1"/>
  <c r="M27" i="49"/>
  <c r="Y27" i="75" s="1"/>
  <c r="AA27" i="75" s="1"/>
  <c r="J27" i="49"/>
  <c r="P27" i="75" s="1"/>
  <c r="R27" i="75" s="1"/>
  <c r="L27" i="49"/>
  <c r="V27" i="75" s="1"/>
  <c r="X27" i="75" s="1"/>
  <c r="K27" i="49"/>
  <c r="S27" i="75" s="1"/>
  <c r="U27" i="75" s="1"/>
  <c r="Y33" i="75"/>
  <c r="AA33" i="75" s="1"/>
  <c r="J33" i="49"/>
  <c r="P33" i="75" s="1"/>
  <c r="R33" i="75" s="1"/>
  <c r="H33" i="49"/>
  <c r="J33" i="75" s="1"/>
  <c r="L33" i="75" s="1"/>
  <c r="L33" i="49"/>
  <c r="V33" i="75" s="1"/>
  <c r="X33" i="75" s="1"/>
  <c r="G33" i="49"/>
  <c r="G33" i="75" s="1"/>
  <c r="I33" i="75" s="1"/>
  <c r="K33" i="49"/>
  <c r="S33" i="75" s="1"/>
  <c r="U33" i="75" s="1"/>
  <c r="H32" i="49"/>
  <c r="J32" i="75" s="1"/>
  <c r="L32" i="75" s="1"/>
  <c r="G32" i="49"/>
  <c r="G32" i="75" s="1"/>
  <c r="I32" i="75" s="1"/>
  <c r="M32" i="49"/>
  <c r="Y32" i="75" s="1"/>
  <c r="AA32" i="75" s="1"/>
  <c r="L32" i="49"/>
  <c r="K32" i="49"/>
  <c r="S32" i="75" s="1"/>
  <c r="U32" i="75" s="1"/>
  <c r="J32" i="49"/>
  <c r="P32" i="75" s="1"/>
  <c r="R32" i="75" s="1"/>
  <c r="K31" i="49"/>
  <c r="S31" i="75" s="1"/>
  <c r="U31" i="75" s="1"/>
  <c r="M31" i="49"/>
  <c r="Y31" i="75" s="1"/>
  <c r="AA31" i="75" s="1"/>
  <c r="L31" i="49"/>
  <c r="V31" i="75" s="1"/>
  <c r="X31" i="75" s="1"/>
  <c r="H31" i="49"/>
  <c r="J31" i="75" s="1"/>
  <c r="L31" i="75" s="1"/>
  <c r="J31" i="49"/>
  <c r="P31" i="75" s="1"/>
  <c r="R31" i="75" s="1"/>
  <c r="G31" i="49"/>
  <c r="G31" i="75" s="1"/>
  <c r="I31" i="75" s="1"/>
  <c r="F34" i="51"/>
  <c r="U34" i="51" s="1"/>
  <c r="W34" i="51" s="1"/>
  <c r="H34" i="49"/>
  <c r="J34" i="75" s="1"/>
  <c r="L34" i="75" s="1"/>
  <c r="K34" i="49"/>
  <c r="S34" i="75" s="1"/>
  <c r="U34" i="75" s="1"/>
  <c r="M34" i="49"/>
  <c r="Y34" i="75" s="1"/>
  <c r="AA34" i="75" s="1"/>
  <c r="L34" i="49"/>
  <c r="V34" i="75" s="1"/>
  <c r="X34" i="75" s="1"/>
  <c r="J34" i="49"/>
  <c r="P34" i="75" s="1"/>
  <c r="R34" i="75" s="1"/>
  <c r="G34" i="49"/>
  <c r="G34" i="75" s="1"/>
  <c r="I34" i="75" s="1"/>
  <c r="H30" i="49"/>
  <c r="J30" i="75" s="1"/>
  <c r="L30" i="75" s="1"/>
  <c r="L30" i="49"/>
  <c r="V30" i="75" s="1"/>
  <c r="X30" i="75" s="1"/>
  <c r="M30" i="49"/>
  <c r="Y30" i="75" s="1"/>
  <c r="AA30" i="75" s="1"/>
  <c r="K30" i="49"/>
  <c r="S30" i="75" s="1"/>
  <c r="U30" i="75" s="1"/>
  <c r="J30" i="49"/>
  <c r="P30" i="75" s="1"/>
  <c r="R30" i="75" s="1"/>
  <c r="G30" i="49"/>
  <c r="G30" i="75" s="1"/>
  <c r="I30" i="75" s="1"/>
  <c r="V36" i="75"/>
  <c r="X36" i="75" s="1"/>
  <c r="G36" i="75"/>
  <c r="I36" i="75" s="1"/>
  <c r="H36" i="49"/>
  <c r="J36" i="75" s="1"/>
  <c r="L36" i="75" s="1"/>
  <c r="P36" i="75"/>
  <c r="R36" i="75" s="1"/>
  <c r="Y37" i="75"/>
  <c r="AA37" i="75" s="1"/>
  <c r="P37" i="75"/>
  <c r="R37" i="75" s="1"/>
  <c r="J37" i="75"/>
  <c r="L37" i="75" s="1"/>
  <c r="L29" i="49"/>
  <c r="V29" i="75" s="1"/>
  <c r="X29" i="75" s="1"/>
  <c r="H29" i="49"/>
  <c r="J29" i="75" s="1"/>
  <c r="L29" i="75" s="1"/>
  <c r="K29" i="49"/>
  <c r="S29" i="75" s="1"/>
  <c r="U29" i="75" s="1"/>
  <c r="J29" i="49"/>
  <c r="P29" i="75" s="1"/>
  <c r="R29" i="75" s="1"/>
  <c r="M29" i="49"/>
  <c r="Y29" i="75" s="1"/>
  <c r="AA29" i="75" s="1"/>
  <c r="G29" i="49"/>
  <c r="G29" i="75" s="1"/>
  <c r="I29" i="75" s="1"/>
  <c r="M27" i="75"/>
  <c r="O27" i="75" s="1"/>
  <c r="M33" i="75"/>
  <c r="O33" i="75" s="1"/>
  <c r="M30" i="75"/>
  <c r="O30" i="75" s="1"/>
  <c r="M29" i="75"/>
  <c r="O29" i="75" s="1"/>
  <c r="M28" i="75"/>
  <c r="O28" i="75" s="1"/>
  <c r="M37" i="75"/>
  <c r="O37" i="75" s="1"/>
  <c r="M36" i="75"/>
  <c r="O36" i="75" s="1"/>
  <c r="M35" i="75"/>
  <c r="O35" i="75" s="1"/>
  <c r="M34" i="75"/>
  <c r="O34" i="75" s="1"/>
  <c r="M32" i="75"/>
  <c r="O32" i="75" s="1"/>
  <c r="M31" i="75"/>
  <c r="O31" i="75" s="1"/>
  <c r="J22" i="49"/>
  <c r="M19" i="49"/>
  <c r="H19" i="49"/>
  <c r="F37" i="51"/>
  <c r="U37" i="51" s="1"/>
  <c r="W37" i="51" s="1"/>
  <c r="V37" i="75"/>
  <c r="X37" i="75" s="1"/>
  <c r="M26" i="49"/>
  <c r="H21" i="49"/>
  <c r="G19" i="49"/>
  <c r="J19" i="49"/>
  <c r="K19" i="49"/>
  <c r="L15" i="49"/>
  <c r="J15" i="49"/>
  <c r="G13" i="49"/>
  <c r="J8" i="49"/>
  <c r="G26" i="49"/>
  <c r="L18" i="49"/>
  <c r="F36" i="51"/>
  <c r="H36" i="51" s="1"/>
  <c r="J18" i="49"/>
  <c r="F30" i="51"/>
  <c r="AD30" i="51" s="1"/>
  <c r="AF30" i="51" s="1"/>
  <c r="F29" i="51"/>
  <c r="AA29" i="51" s="1"/>
  <c r="AC29" i="51" s="1"/>
  <c r="J26" i="49"/>
  <c r="K26" i="49"/>
  <c r="S36" i="75"/>
  <c r="U36" i="75" s="1"/>
  <c r="S37" i="75"/>
  <c r="U37" i="75" s="1"/>
  <c r="G37" i="75"/>
  <c r="I37" i="75" s="1"/>
  <c r="Y36" i="75"/>
  <c r="AA36" i="75" s="1"/>
  <c r="U35" i="51"/>
  <c r="W35" i="51" s="1"/>
  <c r="X34" i="51"/>
  <c r="Z34" i="51" s="1"/>
  <c r="F33" i="51"/>
  <c r="F32" i="51"/>
  <c r="V32" i="75"/>
  <c r="X32" i="75" s="1"/>
  <c r="F31" i="51"/>
  <c r="P28" i="75"/>
  <c r="R28" i="75" s="1"/>
  <c r="F28" i="51"/>
  <c r="F27" i="51"/>
  <c r="H25" i="49"/>
  <c r="K20" i="49"/>
  <c r="H20" i="49"/>
  <c r="L20" i="49"/>
  <c r="M20" i="49"/>
  <c r="G18" i="49"/>
  <c r="M17" i="49"/>
  <c r="K15" i="49"/>
  <c r="K13" i="49"/>
  <c r="M13" i="49"/>
  <c r="K12" i="49"/>
  <c r="G12" i="49"/>
  <c r="L12" i="49"/>
  <c r="H12" i="49"/>
  <c r="M12" i="49"/>
  <c r="J11" i="49"/>
  <c r="K11" i="49"/>
  <c r="L11" i="49"/>
  <c r="M11" i="49"/>
  <c r="H11" i="49"/>
  <c r="G10" i="49"/>
  <c r="L10" i="49"/>
  <c r="J10" i="49"/>
  <c r="K8" i="49"/>
  <c r="L8" i="49"/>
  <c r="G8" i="49"/>
  <c r="G14" i="49"/>
  <c r="L13" i="49"/>
  <c r="G21" i="49"/>
  <c r="L24" i="49"/>
  <c r="H13" i="49"/>
  <c r="L16" i="49"/>
  <c r="J21" i="49"/>
  <c r="M22" i="49"/>
  <c r="M14" i="49"/>
  <c r="M16" i="49"/>
  <c r="K21" i="49"/>
  <c r="G22" i="49"/>
  <c r="L14" i="49"/>
  <c r="L21" i="49"/>
  <c r="K22" i="49"/>
  <c r="J14" i="49"/>
  <c r="L9" i="49"/>
  <c r="K9" i="49"/>
  <c r="H16" i="49"/>
  <c r="H24" i="49"/>
  <c r="J9" i="49"/>
  <c r="M15" i="49"/>
  <c r="J17" i="49"/>
  <c r="G20" i="49"/>
  <c r="M24" i="49"/>
  <c r="K17" i="49"/>
  <c r="G16" i="49"/>
  <c r="G24" i="49"/>
  <c r="H10" i="49"/>
  <c r="K14" i="49"/>
  <c r="H15" i="49"/>
  <c r="M18" i="49"/>
  <c r="H18" i="49"/>
  <c r="L22" i="49"/>
  <c r="J25" i="49"/>
  <c r="L26" i="49"/>
  <c r="K25" i="49"/>
  <c r="H9" i="49"/>
  <c r="J16" i="49"/>
  <c r="H17" i="49"/>
  <c r="J24" i="49"/>
  <c r="L25" i="49"/>
  <c r="L17" i="49"/>
  <c r="G25" i="49"/>
  <c r="O35" i="51" l="1"/>
  <c r="Q35" i="51" s="1"/>
  <c r="AD34" i="51"/>
  <c r="AF34" i="51" s="1"/>
  <c r="AA34" i="51"/>
  <c r="AC34" i="51" s="1"/>
  <c r="H34" i="51"/>
  <c r="O34" i="51"/>
  <c r="Q34" i="51" s="1"/>
  <c r="R34" i="51"/>
  <c r="T34" i="51" s="1"/>
  <c r="I34" i="51"/>
  <c r="K34" i="51" s="1"/>
  <c r="I30" i="51"/>
  <c r="L30" i="51" s="1"/>
  <c r="N30" i="51" s="1"/>
  <c r="AD35" i="51"/>
  <c r="AF35" i="51" s="1"/>
  <c r="AA35" i="51"/>
  <c r="AC35" i="51" s="1"/>
  <c r="R35" i="51"/>
  <c r="T35" i="51" s="1"/>
  <c r="X35" i="51"/>
  <c r="Z35" i="51" s="1"/>
  <c r="H35" i="51"/>
  <c r="AD37" i="51"/>
  <c r="AF37" i="51" s="1"/>
  <c r="R37" i="51"/>
  <c r="T37" i="51" s="1"/>
  <c r="O37" i="51"/>
  <c r="Q37" i="51" s="1"/>
  <c r="H37" i="51"/>
  <c r="AA37" i="51"/>
  <c r="AC37" i="51" s="1"/>
  <c r="I37" i="51"/>
  <c r="L37" i="51" s="1"/>
  <c r="N37" i="51" s="1"/>
  <c r="X37" i="51"/>
  <c r="Z37" i="51" s="1"/>
  <c r="H29" i="51"/>
  <c r="O29" i="51"/>
  <c r="Q29" i="51" s="1"/>
  <c r="AA30" i="51"/>
  <c r="AC30" i="51" s="1"/>
  <c r="U30" i="51"/>
  <c r="W30" i="51" s="1"/>
  <c r="R30" i="51"/>
  <c r="T30" i="51" s="1"/>
  <c r="X30" i="51"/>
  <c r="Z30" i="51" s="1"/>
  <c r="O30" i="51"/>
  <c r="Q30" i="51" s="1"/>
  <c r="H30" i="51"/>
  <c r="AD36" i="51"/>
  <c r="AF36" i="51" s="1"/>
  <c r="X36" i="51"/>
  <c r="Z36" i="51" s="1"/>
  <c r="U36" i="51"/>
  <c r="W36" i="51" s="1"/>
  <c r="X29" i="51"/>
  <c r="Z29" i="51" s="1"/>
  <c r="I29" i="51"/>
  <c r="K29" i="51" s="1"/>
  <c r="R29" i="51"/>
  <c r="T29" i="51" s="1"/>
  <c r="AA36" i="51"/>
  <c r="AC36" i="51" s="1"/>
  <c r="R36" i="51"/>
  <c r="T36" i="51" s="1"/>
  <c r="O36" i="51"/>
  <c r="Q36" i="51" s="1"/>
  <c r="I36" i="51"/>
  <c r="K36" i="51" s="1"/>
  <c r="U29" i="51"/>
  <c r="W29" i="51" s="1"/>
  <c r="AD29" i="51"/>
  <c r="AF29" i="51" s="1"/>
  <c r="K35" i="51"/>
  <c r="L35" i="51"/>
  <c r="N35" i="51" s="1"/>
  <c r="U33" i="51"/>
  <c r="W33" i="51" s="1"/>
  <c r="I33" i="51"/>
  <c r="X33" i="51"/>
  <c r="Z33" i="51" s="1"/>
  <c r="AD33" i="51"/>
  <c r="AF33" i="51" s="1"/>
  <c r="R33" i="51"/>
  <c r="T33" i="51" s="1"/>
  <c r="AA33" i="51"/>
  <c r="AC33" i="51" s="1"/>
  <c r="O33" i="51"/>
  <c r="Q33" i="51" s="1"/>
  <c r="H33" i="51"/>
  <c r="AA32" i="51"/>
  <c r="AC32" i="51" s="1"/>
  <c r="U32" i="51"/>
  <c r="W32" i="51" s="1"/>
  <c r="O32" i="51"/>
  <c r="Q32" i="51" s="1"/>
  <c r="I32" i="51"/>
  <c r="H32" i="51"/>
  <c r="AD32" i="51"/>
  <c r="AF32" i="51" s="1"/>
  <c r="X32" i="51"/>
  <c r="Z32" i="51" s="1"/>
  <c r="R32" i="51"/>
  <c r="T32" i="51" s="1"/>
  <c r="U31" i="51"/>
  <c r="W31" i="51" s="1"/>
  <c r="O31" i="51"/>
  <c r="Q31" i="51" s="1"/>
  <c r="I31" i="51"/>
  <c r="X31" i="51"/>
  <c r="Z31" i="51" s="1"/>
  <c r="H31" i="51"/>
  <c r="AA31" i="51"/>
  <c r="AC31" i="51" s="1"/>
  <c r="AD31" i="51"/>
  <c r="AF31" i="51" s="1"/>
  <c r="R31" i="51"/>
  <c r="T31" i="51" s="1"/>
  <c r="AA28" i="51"/>
  <c r="AC28" i="51" s="1"/>
  <c r="U28" i="51"/>
  <c r="W28" i="51" s="1"/>
  <c r="O28" i="51"/>
  <c r="Q28" i="51" s="1"/>
  <c r="I28" i="51"/>
  <c r="AD28" i="51"/>
  <c r="AF28" i="51" s="1"/>
  <c r="X28" i="51"/>
  <c r="Z28" i="51" s="1"/>
  <c r="R28" i="51"/>
  <c r="T28" i="51" s="1"/>
  <c r="H28" i="51"/>
  <c r="U27" i="51"/>
  <c r="W27" i="51" s="1"/>
  <c r="I27" i="51"/>
  <c r="X27" i="51"/>
  <c r="Z27" i="51" s="1"/>
  <c r="R27" i="51"/>
  <c r="T27" i="51" s="1"/>
  <c r="AA27" i="51"/>
  <c r="AC27" i="51" s="1"/>
  <c r="O27" i="51"/>
  <c r="Q27" i="51" s="1"/>
  <c r="AD27" i="51"/>
  <c r="AF27" i="51" s="1"/>
  <c r="H27" i="51"/>
  <c r="I41" i="49"/>
  <c r="F41" i="51" s="1"/>
  <c r="I42" i="49"/>
  <c r="M42" i="75" s="1"/>
  <c r="I43" i="49"/>
  <c r="M43" i="75" s="1"/>
  <c r="I44" i="49"/>
  <c r="M44" i="75" s="1"/>
  <c r="I45" i="49"/>
  <c r="M45" i="75" s="1"/>
  <c r="I46" i="49"/>
  <c r="M46" i="75" s="1"/>
  <c r="I47" i="49"/>
  <c r="F47" i="51" s="1"/>
  <c r="I48" i="49"/>
  <c r="F48" i="51" s="1"/>
  <c r="I49" i="49"/>
  <c r="M49" i="75" s="1"/>
  <c r="I50" i="49"/>
  <c r="F50" i="51" s="1"/>
  <c r="I51" i="49"/>
  <c r="M51" i="75" s="1"/>
  <c r="I52" i="49"/>
  <c r="M52" i="75" s="1"/>
  <c r="I53" i="49"/>
  <c r="M53" i="75" s="1"/>
  <c r="I54" i="49"/>
  <c r="M54" i="75" s="1"/>
  <c r="I55" i="49"/>
  <c r="F55" i="51" s="1"/>
  <c r="I40" i="49"/>
  <c r="F40" i="51" s="1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40" i="75"/>
  <c r="F41" i="75"/>
  <c r="F42" i="75"/>
  <c r="F43" i="75"/>
  <c r="F44" i="75"/>
  <c r="F45" i="75"/>
  <c r="F46" i="75"/>
  <c r="F47" i="75"/>
  <c r="F48" i="75"/>
  <c r="F49" i="75"/>
  <c r="F50" i="75"/>
  <c r="F51" i="75"/>
  <c r="F52" i="75"/>
  <c r="F53" i="75"/>
  <c r="F54" i="75"/>
  <c r="F55" i="75"/>
  <c r="F56" i="75"/>
  <c r="F40" i="75"/>
  <c r="M10" i="75"/>
  <c r="F11" i="51"/>
  <c r="M12" i="75"/>
  <c r="M14" i="75"/>
  <c r="M17" i="75"/>
  <c r="M18" i="75"/>
  <c r="M19" i="75"/>
  <c r="M20" i="75"/>
  <c r="M21" i="75"/>
  <c r="M23" i="75"/>
  <c r="M26" i="75"/>
  <c r="Y41" i="75"/>
  <c r="Y42" i="75"/>
  <c r="Y43" i="75"/>
  <c r="Y44" i="75"/>
  <c r="Y45" i="75"/>
  <c r="Y46" i="75"/>
  <c r="Y47" i="75"/>
  <c r="Y48" i="75"/>
  <c r="Y49" i="75"/>
  <c r="Y50" i="75"/>
  <c r="Y51" i="75"/>
  <c r="Y52" i="75"/>
  <c r="Y53" i="75"/>
  <c r="Y54" i="75"/>
  <c r="Y55" i="75"/>
  <c r="Y56" i="75"/>
  <c r="Y40" i="75"/>
  <c r="V41" i="75"/>
  <c r="V42" i="75"/>
  <c r="V43" i="75"/>
  <c r="V44" i="75"/>
  <c r="V45" i="75"/>
  <c r="V46" i="75"/>
  <c r="V47" i="75"/>
  <c r="V48" i="75"/>
  <c r="V49" i="75"/>
  <c r="V50" i="75"/>
  <c r="V51" i="75"/>
  <c r="V52" i="75"/>
  <c r="V53" i="75"/>
  <c r="V54" i="75"/>
  <c r="V55" i="75"/>
  <c r="V56" i="75"/>
  <c r="V40" i="75"/>
  <c r="S41" i="75"/>
  <c r="S42" i="75"/>
  <c r="S43" i="75"/>
  <c r="S44" i="75"/>
  <c r="S45" i="75"/>
  <c r="S46" i="75"/>
  <c r="S47" i="75"/>
  <c r="S48" i="75"/>
  <c r="S49" i="75"/>
  <c r="S50" i="75"/>
  <c r="S51" i="75"/>
  <c r="S52" i="75"/>
  <c r="S53" i="75"/>
  <c r="S54" i="75"/>
  <c r="S55" i="75"/>
  <c r="S56" i="75"/>
  <c r="S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P54" i="75"/>
  <c r="P55" i="75"/>
  <c r="P56" i="75"/>
  <c r="P40" i="75"/>
  <c r="G41" i="75"/>
  <c r="G42" i="75"/>
  <c r="G43" i="75"/>
  <c r="G44" i="75"/>
  <c r="G45" i="75"/>
  <c r="G46" i="75"/>
  <c r="G47" i="75"/>
  <c r="G48" i="75"/>
  <c r="G49" i="75"/>
  <c r="G50" i="75"/>
  <c r="G51" i="75"/>
  <c r="G52" i="75"/>
  <c r="G53" i="75"/>
  <c r="G54" i="75"/>
  <c r="G55" i="75"/>
  <c r="G56" i="75"/>
  <c r="G40" i="75"/>
  <c r="J41" i="75"/>
  <c r="J42" i="75"/>
  <c r="J43" i="75"/>
  <c r="J44" i="75"/>
  <c r="J45" i="75"/>
  <c r="J46" i="75"/>
  <c r="J47" i="75"/>
  <c r="J48" i="75"/>
  <c r="J49" i="75"/>
  <c r="J50" i="75"/>
  <c r="J51" i="75"/>
  <c r="J52" i="75"/>
  <c r="J53" i="75"/>
  <c r="J54" i="75"/>
  <c r="J55" i="75"/>
  <c r="J56" i="75"/>
  <c r="J40" i="75"/>
  <c r="J26" i="75"/>
  <c r="M56" i="75"/>
  <c r="M11" i="75"/>
  <c r="M13" i="75"/>
  <c r="U44" i="84"/>
  <c r="Q46" i="84"/>
  <c r="Q45" i="84"/>
  <c r="Q44" i="84"/>
  <c r="N46" i="84"/>
  <c r="N45" i="84"/>
  <c r="N44" i="84"/>
  <c r="J44" i="84"/>
  <c r="F46" i="84"/>
  <c r="F45" i="84"/>
  <c r="F44" i="84"/>
  <c r="C45" i="84"/>
  <c r="C46" i="84"/>
  <c r="C44" i="84"/>
  <c r="U3" i="84"/>
  <c r="Q5" i="84"/>
  <c r="Q4" i="84"/>
  <c r="Q3" i="84"/>
  <c r="N5" i="84"/>
  <c r="N4" i="84"/>
  <c r="N3" i="84"/>
  <c r="F5" i="84"/>
  <c r="C5" i="84"/>
  <c r="F4" i="84"/>
  <c r="C4" i="84"/>
  <c r="J3" i="84"/>
  <c r="F3" i="84"/>
  <c r="C3" i="84"/>
  <c r="B41" i="51"/>
  <c r="B42" i="51"/>
  <c r="B43" i="51"/>
  <c r="B44" i="51"/>
  <c r="B45" i="51"/>
  <c r="B46" i="51"/>
  <c r="B47" i="51"/>
  <c r="B48" i="51"/>
  <c r="B49" i="51"/>
  <c r="B50" i="51"/>
  <c r="B51" i="51"/>
  <c r="B52" i="51"/>
  <c r="B53" i="51"/>
  <c r="B54" i="51"/>
  <c r="B55" i="51"/>
  <c r="B40" i="51"/>
  <c r="F12" i="51"/>
  <c r="F13" i="51"/>
  <c r="F20" i="51"/>
  <c r="J21" i="75"/>
  <c r="J20" i="75"/>
  <c r="J19" i="75"/>
  <c r="J13" i="75"/>
  <c r="J11" i="75"/>
  <c r="E41" i="78"/>
  <c r="E42" i="78"/>
  <c r="E43" i="78"/>
  <c r="E44" i="78"/>
  <c r="E45" i="78"/>
  <c r="E46" i="78"/>
  <c r="E47" i="78"/>
  <c r="E48" i="78"/>
  <c r="E49" i="78"/>
  <c r="E50" i="78"/>
  <c r="E51" i="78"/>
  <c r="E52" i="78"/>
  <c r="E53" i="78"/>
  <c r="E54" i="78"/>
  <c r="E55" i="78"/>
  <c r="E40" i="78"/>
  <c r="E9" i="78"/>
  <c r="E10" i="78"/>
  <c r="E11" i="78"/>
  <c r="E12" i="78"/>
  <c r="E13" i="78"/>
  <c r="E14" i="78"/>
  <c r="E15" i="78"/>
  <c r="E16" i="78"/>
  <c r="E17" i="78"/>
  <c r="E18" i="78"/>
  <c r="E19" i="78"/>
  <c r="E20" i="78"/>
  <c r="E21" i="78"/>
  <c r="E22" i="78"/>
  <c r="E23" i="78"/>
  <c r="E24" i="78"/>
  <c r="E25" i="78"/>
  <c r="E38" i="78"/>
  <c r="E8" i="78"/>
  <c r="E41" i="38"/>
  <c r="E42" i="38"/>
  <c r="E43" i="38"/>
  <c r="E44" i="38"/>
  <c r="E45" i="38"/>
  <c r="E46" i="38"/>
  <c r="E47" i="38"/>
  <c r="E48" i="38"/>
  <c r="E49" i="38"/>
  <c r="E50" i="38"/>
  <c r="E51" i="38"/>
  <c r="E52" i="38"/>
  <c r="E53" i="38"/>
  <c r="E54" i="38"/>
  <c r="E55" i="38"/>
  <c r="E40" i="38"/>
  <c r="E9" i="38"/>
  <c r="E10" i="38"/>
  <c r="E11" i="38"/>
  <c r="E12" i="38"/>
  <c r="E13" i="38"/>
  <c r="E14" i="38"/>
  <c r="E15" i="38"/>
  <c r="E16" i="38"/>
  <c r="E17" i="38"/>
  <c r="E18" i="38"/>
  <c r="E19" i="38"/>
  <c r="E20" i="38"/>
  <c r="E21" i="38"/>
  <c r="E22" i="38"/>
  <c r="E23" i="38"/>
  <c r="E24" i="38"/>
  <c r="E25" i="38"/>
  <c r="E26" i="38"/>
  <c r="E38" i="38"/>
  <c r="E8" i="38"/>
  <c r="E41" i="37"/>
  <c r="E42" i="37"/>
  <c r="E43" i="37"/>
  <c r="E44" i="37"/>
  <c r="E45" i="37"/>
  <c r="E46" i="37"/>
  <c r="E47" i="37"/>
  <c r="E48" i="37"/>
  <c r="E49" i="37"/>
  <c r="E50" i="37"/>
  <c r="E51" i="37"/>
  <c r="E52" i="37"/>
  <c r="E53" i="37"/>
  <c r="E54" i="37"/>
  <c r="E55" i="37"/>
  <c r="E40" i="37"/>
  <c r="E9" i="37"/>
  <c r="E10" i="37"/>
  <c r="E11" i="37"/>
  <c r="E12" i="37"/>
  <c r="E13" i="37"/>
  <c r="E14" i="37"/>
  <c r="E15" i="37"/>
  <c r="E16" i="37"/>
  <c r="E17" i="37"/>
  <c r="E18" i="37"/>
  <c r="E19" i="37"/>
  <c r="E20" i="37"/>
  <c r="E21" i="37"/>
  <c r="E22" i="37"/>
  <c r="E23" i="37"/>
  <c r="E24" i="37"/>
  <c r="E25" i="37"/>
  <c r="E26" i="37"/>
  <c r="E38" i="37"/>
  <c r="E8" i="37"/>
  <c r="K30" i="51" l="1"/>
  <c r="L34" i="51"/>
  <c r="N34" i="51" s="1"/>
  <c r="K37" i="51"/>
  <c r="L29" i="51"/>
  <c r="N29" i="51" s="1"/>
  <c r="L36" i="51"/>
  <c r="N36" i="51" s="1"/>
  <c r="M55" i="75"/>
  <c r="F54" i="51"/>
  <c r="M47" i="75"/>
  <c r="F46" i="51"/>
  <c r="M38" i="75"/>
  <c r="J38" i="75"/>
  <c r="L33" i="51"/>
  <c r="N33" i="51" s="1"/>
  <c r="K33" i="51"/>
  <c r="K32" i="51"/>
  <c r="L32" i="51"/>
  <c r="N32" i="51" s="1"/>
  <c r="K31" i="51"/>
  <c r="L31" i="51"/>
  <c r="N31" i="51" s="1"/>
  <c r="K28" i="51"/>
  <c r="L28" i="51"/>
  <c r="N28" i="51" s="1"/>
  <c r="L27" i="51"/>
  <c r="N27" i="51" s="1"/>
  <c r="K27" i="51"/>
  <c r="M40" i="75"/>
  <c r="F21" i="51"/>
  <c r="F45" i="51"/>
  <c r="F14" i="51"/>
  <c r="F53" i="51"/>
  <c r="F38" i="51"/>
  <c r="F19" i="51"/>
  <c r="M25" i="75"/>
  <c r="F51" i="51"/>
  <c r="M15" i="75"/>
  <c r="F42" i="51"/>
  <c r="J14" i="75"/>
  <c r="J17" i="75"/>
  <c r="J22" i="75"/>
  <c r="J25" i="75"/>
  <c r="F22" i="51"/>
  <c r="M22" i="75"/>
  <c r="F25" i="51"/>
  <c r="J9" i="75"/>
  <c r="F9" i="51"/>
  <c r="F43" i="51"/>
  <c r="M9" i="75"/>
  <c r="F17" i="51"/>
  <c r="F18" i="51"/>
  <c r="M50" i="75"/>
  <c r="M16" i="75"/>
  <c r="M24" i="75"/>
  <c r="J18" i="75"/>
  <c r="F26" i="51"/>
  <c r="F44" i="51"/>
  <c r="J10" i="75"/>
  <c r="F52" i="51"/>
  <c r="F10" i="51"/>
  <c r="M48" i="75"/>
  <c r="M41" i="75"/>
  <c r="F49" i="51"/>
  <c r="F24" i="51"/>
  <c r="F16" i="51"/>
  <c r="J16" i="75"/>
  <c r="J24" i="75"/>
  <c r="F23" i="51"/>
  <c r="F15" i="51"/>
  <c r="J15" i="75"/>
  <c r="J23" i="75"/>
  <c r="M8" i="75"/>
  <c r="F8" i="51"/>
  <c r="J12" i="75"/>
  <c r="H18" i="11" l="1"/>
  <c r="H19" i="11"/>
  <c r="H20" i="11"/>
  <c r="H21" i="11"/>
  <c r="H22" i="11"/>
  <c r="H23" i="11"/>
  <c r="H24" i="11"/>
  <c r="H25" i="11"/>
  <c r="H26" i="11"/>
  <c r="H38" i="11"/>
  <c r="H8" i="11"/>
  <c r="AD39" i="51"/>
  <c r="AA39" i="51"/>
  <c r="X39" i="51"/>
  <c r="U39" i="51"/>
  <c r="R39" i="51"/>
  <c r="B32" i="76" l="1"/>
  <c r="B33" i="76"/>
  <c r="B34" i="76"/>
  <c r="B35" i="76"/>
  <c r="B36" i="76"/>
  <c r="B37" i="76"/>
  <c r="B38" i="76"/>
  <c r="B39" i="76"/>
  <c r="B40" i="76"/>
  <c r="B41" i="76"/>
  <c r="B42" i="76"/>
  <c r="B43" i="76"/>
  <c r="B44" i="76"/>
  <c r="AA41" i="75"/>
  <c r="AA42" i="75"/>
  <c r="AA43" i="75"/>
  <c r="AA45" i="75"/>
  <c r="AA46" i="75"/>
  <c r="AA47" i="75"/>
  <c r="AA48" i="75"/>
  <c r="AA49" i="75"/>
  <c r="AA50" i="75"/>
  <c r="AA51" i="75"/>
  <c r="AA53" i="75"/>
  <c r="AA54" i="75"/>
  <c r="AA55" i="75"/>
  <c r="AA56" i="75"/>
  <c r="AA40" i="75"/>
  <c r="X42" i="75"/>
  <c r="X43" i="75"/>
  <c r="X44" i="75"/>
  <c r="X45" i="75"/>
  <c r="X46" i="75"/>
  <c r="X47" i="75"/>
  <c r="X48" i="75"/>
  <c r="X49" i="75"/>
  <c r="X50" i="75"/>
  <c r="X51" i="75"/>
  <c r="X52" i="75"/>
  <c r="X53" i="75"/>
  <c r="X54" i="75"/>
  <c r="X55" i="75"/>
  <c r="X56" i="75"/>
  <c r="X40" i="75"/>
  <c r="U42" i="75"/>
  <c r="U43" i="75"/>
  <c r="U44" i="75"/>
  <c r="U45" i="75"/>
  <c r="U46" i="75"/>
  <c r="U47" i="75"/>
  <c r="U48" i="75"/>
  <c r="U49" i="75"/>
  <c r="U50" i="75"/>
  <c r="U51" i="75"/>
  <c r="U52" i="75"/>
  <c r="U53" i="75"/>
  <c r="U54" i="75"/>
  <c r="U55" i="75"/>
  <c r="U56" i="75"/>
  <c r="U40" i="75"/>
  <c r="R56" i="75"/>
  <c r="R41" i="75"/>
  <c r="R42" i="75"/>
  <c r="R43" i="75"/>
  <c r="R44" i="75"/>
  <c r="R45" i="75"/>
  <c r="R46" i="75"/>
  <c r="R48" i="75"/>
  <c r="R49" i="75"/>
  <c r="R50" i="75"/>
  <c r="R51" i="75"/>
  <c r="R52" i="75"/>
  <c r="R53" i="75"/>
  <c r="R54" i="75"/>
  <c r="R55" i="75"/>
  <c r="R40" i="75"/>
  <c r="L56" i="75"/>
  <c r="L41" i="75"/>
  <c r="L42" i="75"/>
  <c r="L43" i="75"/>
  <c r="L44" i="75"/>
  <c r="L45" i="75"/>
  <c r="L46" i="75"/>
  <c r="L47" i="75"/>
  <c r="L48" i="75"/>
  <c r="L49" i="75"/>
  <c r="L50" i="75"/>
  <c r="L51" i="75"/>
  <c r="L52" i="75"/>
  <c r="L53" i="75"/>
  <c r="L54" i="75"/>
  <c r="L55" i="75"/>
  <c r="L40" i="75"/>
  <c r="I41" i="75"/>
  <c r="I42" i="75"/>
  <c r="I43" i="75"/>
  <c r="I44" i="75"/>
  <c r="I45" i="75"/>
  <c r="I46" i="75"/>
  <c r="I47" i="75"/>
  <c r="I48" i="75"/>
  <c r="I49" i="75"/>
  <c r="I50" i="75"/>
  <c r="I51" i="75"/>
  <c r="I52" i="75"/>
  <c r="I53" i="75"/>
  <c r="I54" i="75"/>
  <c r="I55" i="75"/>
  <c r="I56" i="75"/>
  <c r="I40" i="75"/>
  <c r="U41" i="75"/>
  <c r="X41" i="75"/>
  <c r="AA44" i="75"/>
  <c r="R47" i="75"/>
  <c r="AA52" i="75"/>
  <c r="F9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38" i="75"/>
  <c r="F8" i="75"/>
  <c r="B40" i="49"/>
  <c r="B41" i="49"/>
  <c r="B42" i="49"/>
  <c r="B43" i="49"/>
  <c r="B44" i="49"/>
  <c r="B45" i="49"/>
  <c r="B46" i="49"/>
  <c r="B47" i="49"/>
  <c r="B48" i="49"/>
  <c r="B49" i="49"/>
  <c r="B50" i="49"/>
  <c r="B51" i="49"/>
  <c r="B52" i="49"/>
  <c r="B53" i="49"/>
  <c r="B54" i="49"/>
  <c r="B55" i="49"/>
  <c r="B9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38" i="49"/>
  <c r="B55" i="78"/>
  <c r="B40" i="78"/>
  <c r="B41" i="78"/>
  <c r="B42" i="78"/>
  <c r="B43" i="78"/>
  <c r="B44" i="78"/>
  <c r="B45" i="78"/>
  <c r="B46" i="78"/>
  <c r="B47" i="78"/>
  <c r="B48" i="78"/>
  <c r="B49" i="78"/>
  <c r="B50" i="78"/>
  <c r="B51" i="78"/>
  <c r="B52" i="78"/>
  <c r="B53" i="78"/>
  <c r="B54" i="7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H43" i="11"/>
  <c r="G4" i="51" l="1"/>
  <c r="G5" i="51"/>
  <c r="G3" i="51"/>
  <c r="J3" i="49"/>
  <c r="F4" i="49"/>
  <c r="F5" i="49"/>
  <c r="F3" i="49"/>
  <c r="J3" i="77"/>
  <c r="F4" i="77"/>
  <c r="F5" i="77"/>
  <c r="F3" i="77"/>
  <c r="F4" i="78"/>
  <c r="F5" i="78"/>
  <c r="F3" i="78"/>
  <c r="J3" i="67"/>
  <c r="F4" i="67"/>
  <c r="F5" i="67"/>
  <c r="F3" i="67"/>
  <c r="F4" i="38"/>
  <c r="F5" i="38"/>
  <c r="F3" i="38"/>
  <c r="J3" i="66"/>
  <c r="F4" i="66"/>
  <c r="F5" i="66"/>
  <c r="F3" i="66"/>
  <c r="F4" i="37"/>
  <c r="F5" i="37"/>
  <c r="F3" i="37"/>
  <c r="S4" i="76"/>
  <c r="F4" i="76"/>
  <c r="F5" i="76"/>
  <c r="F3" i="76"/>
  <c r="C4" i="76"/>
  <c r="C5" i="76"/>
  <c r="C3" i="76"/>
  <c r="J3" i="62"/>
  <c r="F4" i="62"/>
  <c r="F5" i="62"/>
  <c r="F3" i="62"/>
  <c r="C4" i="62"/>
  <c r="C5" i="62"/>
  <c r="C3" i="62"/>
  <c r="K3" i="11"/>
  <c r="G4" i="11"/>
  <c r="G5" i="11"/>
  <c r="G3" i="11"/>
  <c r="C4" i="11"/>
  <c r="C5" i="11"/>
  <c r="C3" i="11"/>
  <c r="F4" i="46"/>
  <c r="F5" i="46"/>
  <c r="F3" i="46"/>
  <c r="B4" i="46"/>
  <c r="B5" i="46"/>
  <c r="B3" i="46"/>
  <c r="F4" i="48"/>
  <c r="F5" i="48"/>
  <c r="F3" i="48"/>
  <c r="C5" i="48" a="1"/>
  <c r="C5" i="48" s="1"/>
  <c r="C4" i="48" a="1"/>
  <c r="C4" i="48" s="1"/>
  <c r="C3" i="48" a="1"/>
  <c r="C3" i="48" s="1"/>
  <c r="D23" i="48"/>
  <c r="G27" i="48"/>
  <c r="O40" i="75" l="1"/>
  <c r="O41" i="75"/>
  <c r="O42" i="75"/>
  <c r="O43" i="75"/>
  <c r="O44" i="75"/>
  <c r="O45" i="75"/>
  <c r="O46" i="75"/>
  <c r="O47" i="75"/>
  <c r="O48" i="75"/>
  <c r="O49" i="75"/>
  <c r="O50" i="75"/>
  <c r="O51" i="75"/>
  <c r="O52" i="75"/>
  <c r="O53" i="75"/>
  <c r="O54" i="75"/>
  <c r="O55" i="75"/>
  <c r="O56" i="75"/>
  <c r="C5" i="49" l="1"/>
  <c r="C4" i="49"/>
  <c r="C3" i="49"/>
  <c r="J8" i="57" l="1"/>
  <c r="I8" i="58" s="1"/>
  <c r="Q8" i="76"/>
  <c r="Q44" i="76"/>
  <c r="O44" i="76"/>
  <c r="M44" i="76"/>
  <c r="K44" i="76"/>
  <c r="Q43" i="76"/>
  <c r="O43" i="76"/>
  <c r="M43" i="76"/>
  <c r="K43" i="76"/>
  <c r="Q42" i="76"/>
  <c r="O42" i="76"/>
  <c r="M42" i="76"/>
  <c r="K42" i="76"/>
  <c r="Q41" i="76"/>
  <c r="O41" i="76"/>
  <c r="M41" i="76"/>
  <c r="K41" i="76"/>
  <c r="Q40" i="76"/>
  <c r="O40" i="76"/>
  <c r="M40" i="76"/>
  <c r="K40" i="76"/>
  <c r="Q39" i="76"/>
  <c r="O39" i="76"/>
  <c r="M39" i="76"/>
  <c r="K39" i="76"/>
  <c r="Q38" i="76"/>
  <c r="O38" i="76"/>
  <c r="M38" i="76"/>
  <c r="K38" i="76"/>
  <c r="Q37" i="76"/>
  <c r="O37" i="76"/>
  <c r="M37" i="76"/>
  <c r="K37" i="76"/>
  <c r="Q36" i="76"/>
  <c r="O36" i="76"/>
  <c r="M36" i="76"/>
  <c r="K36" i="76"/>
  <c r="Q35" i="76"/>
  <c r="O35" i="76"/>
  <c r="M35" i="76"/>
  <c r="K35" i="76"/>
  <c r="Q34" i="76"/>
  <c r="O34" i="76"/>
  <c r="M34" i="76"/>
  <c r="K34" i="76"/>
  <c r="Q33" i="76"/>
  <c r="O33" i="76"/>
  <c r="M33" i="76"/>
  <c r="K33" i="76"/>
  <c r="Q32" i="76"/>
  <c r="O32" i="76"/>
  <c r="M32" i="76"/>
  <c r="K32" i="76"/>
  <c r="Q31" i="76"/>
  <c r="O31" i="76"/>
  <c r="M31" i="76"/>
  <c r="K31" i="76"/>
  <c r="Q30" i="76"/>
  <c r="O30" i="76"/>
  <c r="M30" i="76"/>
  <c r="K30" i="76"/>
  <c r="Q29" i="76"/>
  <c r="O29" i="76"/>
  <c r="M29" i="76"/>
  <c r="K29" i="76"/>
  <c r="Q27" i="76"/>
  <c r="O27" i="76"/>
  <c r="M27" i="76"/>
  <c r="K27" i="76"/>
  <c r="Q26" i="76"/>
  <c r="O26" i="76"/>
  <c r="M26" i="76"/>
  <c r="K26" i="76"/>
  <c r="Q25" i="76"/>
  <c r="O25" i="76"/>
  <c r="M25" i="76"/>
  <c r="K25" i="76"/>
  <c r="Q24" i="76"/>
  <c r="O24" i="76"/>
  <c r="M24" i="76"/>
  <c r="K24" i="76"/>
  <c r="Q23" i="76"/>
  <c r="O23" i="76"/>
  <c r="M23" i="76"/>
  <c r="K23" i="76"/>
  <c r="Q22" i="76"/>
  <c r="O22" i="76"/>
  <c r="M22" i="76"/>
  <c r="K22" i="76"/>
  <c r="Q21" i="76"/>
  <c r="O21" i="76"/>
  <c r="M21" i="76"/>
  <c r="K21" i="76"/>
  <c r="Q20" i="76"/>
  <c r="O20" i="76"/>
  <c r="M20" i="76"/>
  <c r="K20" i="76"/>
  <c r="Q19" i="76"/>
  <c r="O19" i="76"/>
  <c r="M19" i="76"/>
  <c r="K19" i="76"/>
  <c r="Q18" i="76"/>
  <c r="O18" i="76"/>
  <c r="M18" i="76"/>
  <c r="K18" i="76"/>
  <c r="Q17" i="76"/>
  <c r="O17" i="76"/>
  <c r="M17" i="76"/>
  <c r="K17" i="76"/>
  <c r="Q16" i="76"/>
  <c r="O16" i="76"/>
  <c r="M16" i="76"/>
  <c r="K16" i="76"/>
  <c r="Q15" i="76"/>
  <c r="O15" i="76"/>
  <c r="M15" i="76"/>
  <c r="K15" i="76"/>
  <c r="Q14" i="76"/>
  <c r="O14" i="76"/>
  <c r="M14" i="76"/>
  <c r="K14" i="76"/>
  <c r="Q13" i="76"/>
  <c r="O13" i="76"/>
  <c r="M13" i="76"/>
  <c r="K13" i="76"/>
  <c r="Q12" i="76"/>
  <c r="O12" i="76"/>
  <c r="M12" i="76"/>
  <c r="K12" i="76"/>
  <c r="Q11" i="76"/>
  <c r="O11" i="76"/>
  <c r="M11" i="76"/>
  <c r="K11" i="76"/>
  <c r="Q10" i="76"/>
  <c r="O10" i="76"/>
  <c r="M10" i="76"/>
  <c r="K10" i="76"/>
  <c r="Q9" i="76"/>
  <c r="O9" i="76"/>
  <c r="M9" i="76"/>
  <c r="K9" i="76"/>
  <c r="I8" i="76"/>
  <c r="K8" i="76"/>
  <c r="M8" i="76"/>
  <c r="O8" i="76"/>
  <c r="I19" i="58"/>
  <c r="I20" i="58"/>
  <c r="I21" i="58"/>
  <c r="I22" i="58"/>
  <c r="I23" i="58"/>
  <c r="J27" i="57"/>
  <c r="I27" i="58" s="1"/>
  <c r="J9" i="57"/>
  <c r="I9" i="58" s="1"/>
  <c r="I48" i="58"/>
  <c r="I49" i="58"/>
  <c r="I50" i="58"/>
  <c r="I51" i="58"/>
  <c r="I52" i="58"/>
  <c r="I53" i="58"/>
  <c r="I54" i="58"/>
  <c r="I55" i="58"/>
  <c r="I56" i="58"/>
  <c r="I57" i="58"/>
  <c r="I58" i="58"/>
  <c r="I59" i="58"/>
  <c r="I60" i="58"/>
  <c r="I61" i="58"/>
  <c r="I62" i="58"/>
  <c r="I63" i="58"/>
  <c r="I64" i="58"/>
  <c r="I65" i="58"/>
  <c r="I66" i="58"/>
  <c r="I67" i="58"/>
  <c r="I68" i="58"/>
  <c r="I69" i="58"/>
  <c r="I70" i="58"/>
  <c r="I71" i="58"/>
  <c r="I72" i="58"/>
  <c r="I73" i="58"/>
  <c r="I74" i="58"/>
  <c r="I75" i="58"/>
  <c r="I76" i="58"/>
  <c r="I77" i="58"/>
  <c r="I78" i="58"/>
  <c r="I79" i="58"/>
  <c r="I47" i="58"/>
  <c r="I10" i="58"/>
  <c r="I11" i="58"/>
  <c r="I12" i="58"/>
  <c r="I13" i="58"/>
  <c r="I14" i="58"/>
  <c r="I15" i="58"/>
  <c r="I16" i="58"/>
  <c r="I17" i="58"/>
  <c r="I18" i="58"/>
  <c r="I24" i="58"/>
  <c r="I25" i="58"/>
  <c r="I26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G40" i="78"/>
  <c r="G41" i="78"/>
  <c r="G42" i="78"/>
  <c r="G43" i="78"/>
  <c r="G44" i="78"/>
  <c r="G45" i="78"/>
  <c r="G46" i="78"/>
  <c r="G47" i="78"/>
  <c r="G48" i="78"/>
  <c r="G49" i="78"/>
  <c r="G50" i="78"/>
  <c r="G51" i="78"/>
  <c r="G52" i="78"/>
  <c r="G53" i="78"/>
  <c r="G54" i="78"/>
  <c r="G55" i="78"/>
  <c r="G9" i="78"/>
  <c r="G10" i="78"/>
  <c r="G11" i="78"/>
  <c r="G12" i="78"/>
  <c r="G13" i="78"/>
  <c r="G14" i="78"/>
  <c r="G15" i="78"/>
  <c r="G16" i="78"/>
  <c r="G17" i="78"/>
  <c r="G18" i="78"/>
  <c r="G19" i="78"/>
  <c r="G20" i="78"/>
  <c r="G21" i="78"/>
  <c r="G22" i="78"/>
  <c r="G23" i="78"/>
  <c r="G24" i="78"/>
  <c r="G25" i="78"/>
  <c r="G26" i="78"/>
  <c r="G38" i="78"/>
  <c r="G8" i="78"/>
  <c r="A55" i="78"/>
  <c r="A54" i="78"/>
  <c r="A53" i="78"/>
  <c r="A52" i="78"/>
  <c r="A51" i="78"/>
  <c r="A50" i="78"/>
  <c r="A49" i="78"/>
  <c r="A48" i="78"/>
  <c r="A47" i="78"/>
  <c r="A46" i="78"/>
  <c r="A45" i="78"/>
  <c r="A44" i="78"/>
  <c r="A43" i="78"/>
  <c r="A42" i="78"/>
  <c r="A41" i="78"/>
  <c r="A40" i="78"/>
  <c r="B38" i="78"/>
  <c r="A38" i="78"/>
  <c r="B26" i="78"/>
  <c r="A26" i="78"/>
  <c r="B25" i="78"/>
  <c r="A25" i="78"/>
  <c r="B24" i="78"/>
  <c r="A24" i="78"/>
  <c r="B23" i="78"/>
  <c r="A23" i="78"/>
  <c r="B22" i="78"/>
  <c r="A22" i="78"/>
  <c r="B21" i="78"/>
  <c r="A21" i="78"/>
  <c r="B20" i="78"/>
  <c r="A20" i="78"/>
  <c r="B19" i="78"/>
  <c r="A19" i="78"/>
  <c r="B18" i="78"/>
  <c r="A18" i="78"/>
  <c r="B17" i="78"/>
  <c r="A17" i="78"/>
  <c r="B16" i="78"/>
  <c r="A16" i="78"/>
  <c r="B15" i="78"/>
  <c r="A15" i="78"/>
  <c r="B14" i="78"/>
  <c r="A14" i="78"/>
  <c r="B13" i="78"/>
  <c r="A13" i="78"/>
  <c r="B12" i="78"/>
  <c r="A12" i="78"/>
  <c r="B11" i="78"/>
  <c r="A11" i="78"/>
  <c r="B10" i="78"/>
  <c r="A10" i="78"/>
  <c r="B9" i="78"/>
  <c r="A9" i="78"/>
  <c r="B8" i="78"/>
  <c r="A8" i="78"/>
  <c r="C5" i="78"/>
  <c r="C4" i="78"/>
  <c r="J3" i="78"/>
  <c r="C3" i="78"/>
  <c r="C5" i="77"/>
  <c r="C4" i="77"/>
  <c r="C3" i="77"/>
  <c r="Y21" i="75" l="1"/>
  <c r="AA21" i="75" s="1"/>
  <c r="O12" i="75"/>
  <c r="Y16" i="75"/>
  <c r="AA16" i="75" s="1"/>
  <c r="P8" i="75"/>
  <c r="R8" i="75" s="1"/>
  <c r="O14" i="75"/>
  <c r="O19" i="75"/>
  <c r="O13" i="75"/>
  <c r="O21" i="75"/>
  <c r="O25" i="75"/>
  <c r="O10" i="75"/>
  <c r="O11" i="75"/>
  <c r="O38" i="75"/>
  <c r="O22" i="75"/>
  <c r="O24" i="75"/>
  <c r="O17" i="75"/>
  <c r="O26" i="75"/>
  <c r="O15" i="75"/>
  <c r="O23" i="75"/>
  <c r="O9" i="75"/>
  <c r="O16" i="75"/>
  <c r="O8" i="75"/>
  <c r="O18" i="75"/>
  <c r="O20" i="75"/>
  <c r="C5" i="71"/>
  <c r="C4" i="71"/>
  <c r="C3" i="71"/>
  <c r="C5" i="58"/>
  <c r="C4" i="58"/>
  <c r="C3" i="58"/>
  <c r="C5" i="57"/>
  <c r="C4" i="57"/>
  <c r="C3" i="57"/>
  <c r="C5" i="69"/>
  <c r="C4" i="69"/>
  <c r="C3" i="69"/>
  <c r="C5" i="51"/>
  <c r="C4" i="51"/>
  <c r="C3" i="51"/>
  <c r="C5" i="67"/>
  <c r="C4" i="67"/>
  <c r="C3" i="67"/>
  <c r="C5" i="38"/>
  <c r="C4" i="38"/>
  <c r="C3" i="38"/>
  <c r="C5" i="66"/>
  <c r="C4" i="66"/>
  <c r="C3" i="66"/>
  <c r="C4" i="37"/>
  <c r="C5" i="37"/>
  <c r="C3" i="37"/>
  <c r="I44" i="76"/>
  <c r="I43" i="76"/>
  <c r="I42" i="76"/>
  <c r="I41" i="76"/>
  <c r="I40" i="76"/>
  <c r="I39" i="76"/>
  <c r="I38" i="76"/>
  <c r="I37" i="76"/>
  <c r="I36" i="76"/>
  <c r="I35" i="76"/>
  <c r="I34" i="76"/>
  <c r="I33" i="76"/>
  <c r="I32" i="76"/>
  <c r="I31" i="76"/>
  <c r="I30" i="76"/>
  <c r="I29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G44" i="76"/>
  <c r="A44" i="76"/>
  <c r="G43" i="76"/>
  <c r="A43" i="76"/>
  <c r="G42" i="76"/>
  <c r="A42" i="76"/>
  <c r="G41" i="76"/>
  <c r="A41" i="76"/>
  <c r="G40" i="76"/>
  <c r="A40" i="76"/>
  <c r="G39" i="76"/>
  <c r="A39" i="76"/>
  <c r="G38" i="76"/>
  <c r="A38" i="76"/>
  <c r="G37" i="76"/>
  <c r="A37" i="76"/>
  <c r="G36" i="76"/>
  <c r="A36" i="76"/>
  <c r="G35" i="76"/>
  <c r="A35" i="76"/>
  <c r="G34" i="76"/>
  <c r="A34" i="76"/>
  <c r="G33" i="76"/>
  <c r="A33" i="76"/>
  <c r="G32" i="76"/>
  <c r="A32" i="76"/>
  <c r="G31" i="76"/>
  <c r="B31" i="76"/>
  <c r="A31" i="76"/>
  <c r="G30" i="76"/>
  <c r="B30" i="76"/>
  <c r="A30" i="76"/>
  <c r="G29" i="76"/>
  <c r="B29" i="76"/>
  <c r="A29" i="76"/>
  <c r="G27" i="76"/>
  <c r="B27" i="76"/>
  <c r="A27" i="76"/>
  <c r="G26" i="76"/>
  <c r="B26" i="76"/>
  <c r="A26" i="76"/>
  <c r="G25" i="76"/>
  <c r="B25" i="76"/>
  <c r="A25" i="76"/>
  <c r="G24" i="76"/>
  <c r="B24" i="76"/>
  <c r="A24" i="76"/>
  <c r="G23" i="76"/>
  <c r="B23" i="76"/>
  <c r="A23" i="76"/>
  <c r="G22" i="76"/>
  <c r="B22" i="76"/>
  <c r="A22" i="76"/>
  <c r="G21" i="76"/>
  <c r="B21" i="76"/>
  <c r="A21" i="76"/>
  <c r="G20" i="76"/>
  <c r="B20" i="76"/>
  <c r="A20" i="76"/>
  <c r="G19" i="76"/>
  <c r="B19" i="76"/>
  <c r="A19" i="76"/>
  <c r="G18" i="76"/>
  <c r="B18" i="76"/>
  <c r="A18" i="76"/>
  <c r="G17" i="76"/>
  <c r="B17" i="76"/>
  <c r="A17" i="76"/>
  <c r="G16" i="76"/>
  <c r="B16" i="76"/>
  <c r="A16" i="76"/>
  <c r="G15" i="76"/>
  <c r="B15" i="76"/>
  <c r="A15" i="76"/>
  <c r="G14" i="76"/>
  <c r="B14" i="76"/>
  <c r="A14" i="76"/>
  <c r="G13" i="76"/>
  <c r="B13" i="76"/>
  <c r="A13" i="76"/>
  <c r="G12" i="76"/>
  <c r="B12" i="76"/>
  <c r="A12" i="76"/>
  <c r="G11" i="76"/>
  <c r="B11" i="76"/>
  <c r="A11" i="76"/>
  <c r="G10" i="76"/>
  <c r="B10" i="76"/>
  <c r="A10" i="76"/>
  <c r="G9" i="76"/>
  <c r="B9" i="76"/>
  <c r="A9" i="76"/>
  <c r="G8" i="76"/>
  <c r="B8" i="76"/>
  <c r="A8" i="76"/>
  <c r="S3" i="76"/>
  <c r="C5" i="75"/>
  <c r="C4" i="75"/>
  <c r="C3" i="75"/>
  <c r="A56" i="75"/>
  <c r="A55" i="75"/>
  <c r="A54" i="75"/>
  <c r="A53" i="75"/>
  <c r="A52" i="75"/>
  <c r="A51" i="75"/>
  <c r="A50" i="75"/>
  <c r="A49" i="75"/>
  <c r="A48" i="75"/>
  <c r="A47" i="75"/>
  <c r="A46" i="75"/>
  <c r="A45" i="75"/>
  <c r="A44" i="75"/>
  <c r="A43" i="75"/>
  <c r="A42" i="75"/>
  <c r="A41" i="75"/>
  <c r="A40" i="75"/>
  <c r="A39" i="75"/>
  <c r="B38" i="75"/>
  <c r="A38" i="75"/>
  <c r="B26" i="75"/>
  <c r="A26" i="75"/>
  <c r="B25" i="75"/>
  <c r="A25" i="75"/>
  <c r="B24" i="75"/>
  <c r="A24" i="75"/>
  <c r="B23" i="75"/>
  <c r="A23" i="75"/>
  <c r="B22" i="75"/>
  <c r="A22" i="75"/>
  <c r="B21" i="75"/>
  <c r="A21" i="75"/>
  <c r="B20" i="75"/>
  <c r="A20" i="75"/>
  <c r="B19" i="75"/>
  <c r="A19" i="75"/>
  <c r="B18" i="75"/>
  <c r="A18" i="75"/>
  <c r="B17" i="75"/>
  <c r="A17" i="75"/>
  <c r="B16" i="75"/>
  <c r="A16" i="75"/>
  <c r="B15" i="75"/>
  <c r="A15" i="75"/>
  <c r="B14" i="75"/>
  <c r="A14" i="75"/>
  <c r="B13" i="75"/>
  <c r="A13" i="75"/>
  <c r="B12" i="75"/>
  <c r="A12" i="75"/>
  <c r="B11" i="75"/>
  <c r="A11" i="75"/>
  <c r="B10" i="75"/>
  <c r="A10" i="75"/>
  <c r="B9" i="75"/>
  <c r="A9" i="75"/>
  <c r="B8" i="75"/>
  <c r="A8" i="75"/>
  <c r="G5" i="75"/>
  <c r="G4" i="75"/>
  <c r="N3" i="75"/>
  <c r="G3" i="75"/>
  <c r="J4" i="72"/>
  <c r="F5" i="72"/>
  <c r="B5" i="72"/>
  <c r="F4" i="72"/>
  <c r="B4" i="72"/>
  <c r="J3" i="72"/>
  <c r="F3" i="72"/>
  <c r="B3" i="72"/>
  <c r="P12" i="75" l="1"/>
  <c r="R12" i="75" s="1"/>
  <c r="G12" i="75"/>
  <c r="I12" i="75" s="1"/>
  <c r="L12" i="75"/>
  <c r="P25" i="75"/>
  <c r="R25" i="75" s="1"/>
  <c r="P21" i="75"/>
  <c r="R21" i="75" s="1"/>
  <c r="P22" i="75"/>
  <c r="R22" i="75" s="1"/>
  <c r="P13" i="75"/>
  <c r="R13" i="75" s="1"/>
  <c r="G14" i="75"/>
  <c r="I14" i="75" s="1"/>
  <c r="L14" i="75"/>
  <c r="P16" i="75"/>
  <c r="R16" i="75" s="1"/>
  <c r="S8" i="75"/>
  <c r="U8" i="75" s="1"/>
  <c r="P17" i="75"/>
  <c r="R17" i="75" s="1"/>
  <c r="P20" i="75"/>
  <c r="R20" i="75" s="1"/>
  <c r="P14" i="75"/>
  <c r="R14" i="75" s="1"/>
  <c r="P38" i="75"/>
  <c r="R38" i="75" s="1"/>
  <c r="P9" i="75"/>
  <c r="R9" i="75" s="1"/>
  <c r="P15" i="75"/>
  <c r="R15" i="75" s="1"/>
  <c r="P23" i="75"/>
  <c r="R23" i="75" s="1"/>
  <c r="P19" i="75"/>
  <c r="R19" i="75" s="1"/>
  <c r="P26" i="75"/>
  <c r="R26" i="75" s="1"/>
  <c r="P10" i="75"/>
  <c r="R10" i="75" s="1"/>
  <c r="P11" i="75"/>
  <c r="R11" i="75" s="1"/>
  <c r="P24" i="75"/>
  <c r="R24" i="75" s="1"/>
  <c r="P18" i="75"/>
  <c r="R18" i="75" s="1"/>
  <c r="G8" i="75"/>
  <c r="I8" i="75" s="1"/>
  <c r="J8" i="75"/>
  <c r="L8" i="75" s="1"/>
  <c r="G26" i="75"/>
  <c r="I26" i="75" s="1"/>
  <c r="L26" i="75"/>
  <c r="G10" i="75"/>
  <c r="I10" i="75" s="1"/>
  <c r="L10" i="75"/>
  <c r="G16" i="75"/>
  <c r="I16" i="75" s="1"/>
  <c r="L16" i="75"/>
  <c r="G23" i="75"/>
  <c r="I23" i="75" s="1"/>
  <c r="L23" i="75"/>
  <c r="G17" i="75"/>
  <c r="I17" i="75" s="1"/>
  <c r="L17" i="75"/>
  <c r="G38" i="75"/>
  <c r="I38" i="75" s="1"/>
  <c r="L38" i="75"/>
  <c r="G25" i="75"/>
  <c r="I25" i="75" s="1"/>
  <c r="L25" i="75"/>
  <c r="G13" i="75"/>
  <c r="I13" i="75" s="1"/>
  <c r="L13" i="75"/>
  <c r="G22" i="75"/>
  <c r="I22" i="75" s="1"/>
  <c r="L22" i="75"/>
  <c r="G21" i="75"/>
  <c r="I21" i="75" s="1"/>
  <c r="L21" i="75"/>
  <c r="G20" i="75"/>
  <c r="I20" i="75" s="1"/>
  <c r="L20" i="75"/>
  <c r="G9" i="75"/>
  <c r="I9" i="75" s="1"/>
  <c r="L9" i="75"/>
  <c r="G15" i="75"/>
  <c r="I15" i="75" s="1"/>
  <c r="L15" i="75"/>
  <c r="G24" i="75"/>
  <c r="I24" i="75" s="1"/>
  <c r="L24" i="75"/>
  <c r="G11" i="75"/>
  <c r="I11" i="75" s="1"/>
  <c r="L11" i="75"/>
  <c r="G19" i="75"/>
  <c r="I19" i="75" s="1"/>
  <c r="L19" i="75"/>
  <c r="G18" i="75"/>
  <c r="I18" i="75" s="1"/>
  <c r="L18" i="75"/>
  <c r="S12" i="75" l="1"/>
  <c r="U12" i="75" s="1"/>
  <c r="V16" i="75"/>
  <c r="X16" i="75" s="1"/>
  <c r="S16" i="75"/>
  <c r="U16" i="75" s="1"/>
  <c r="S18" i="75"/>
  <c r="U18" i="75" s="1"/>
  <c r="S26" i="75"/>
  <c r="U26" i="75" s="1"/>
  <c r="S15" i="75"/>
  <c r="U15" i="75" s="1"/>
  <c r="S14" i="75"/>
  <c r="U14" i="75" s="1"/>
  <c r="S17" i="75"/>
  <c r="U17" i="75" s="1"/>
  <c r="S38" i="75"/>
  <c r="U38" i="75" s="1"/>
  <c r="S10" i="75"/>
  <c r="U10" i="75" s="1"/>
  <c r="S20" i="75"/>
  <c r="U20" i="75" s="1"/>
  <c r="V21" i="75"/>
  <c r="X21" i="75" s="1"/>
  <c r="S21" i="75"/>
  <c r="U21" i="75" s="1"/>
  <c r="S24" i="75"/>
  <c r="U24" i="75" s="1"/>
  <c r="S19" i="75"/>
  <c r="U19" i="75" s="1"/>
  <c r="S9" i="75"/>
  <c r="U9" i="75" s="1"/>
  <c r="S23" i="75"/>
  <c r="U23" i="75" s="1"/>
  <c r="S22" i="75"/>
  <c r="U22" i="75" s="1"/>
  <c r="S11" i="75"/>
  <c r="U11" i="75" s="1"/>
  <c r="Y8" i="75"/>
  <c r="AA8" i="75" s="1"/>
  <c r="V8" i="75"/>
  <c r="X8" i="75" s="1"/>
  <c r="S13" i="75"/>
  <c r="U13" i="75" s="1"/>
  <c r="S25" i="75"/>
  <c r="U25" i="75" s="1"/>
  <c r="V25" i="75" l="1"/>
  <c r="X25" i="75" s="1"/>
  <c r="Y25" i="75"/>
  <c r="AA25" i="75" s="1"/>
  <c r="Y12" i="75"/>
  <c r="AA12" i="75" s="1"/>
  <c r="V12" i="75"/>
  <c r="X12" i="75" s="1"/>
  <c r="Y15" i="75"/>
  <c r="AA15" i="75" s="1"/>
  <c r="V15" i="75"/>
  <c r="X15" i="75" s="1"/>
  <c r="Y9" i="75"/>
  <c r="AA9" i="75" s="1"/>
  <c r="V9" i="75"/>
  <c r="X9" i="75" s="1"/>
  <c r="Y20" i="75"/>
  <c r="AA20" i="75" s="1"/>
  <c r="V20" i="75"/>
  <c r="X20" i="75" s="1"/>
  <c r="Y26" i="75"/>
  <c r="AA26" i="75" s="1"/>
  <c r="V26" i="75"/>
  <c r="X26" i="75" s="1"/>
  <c r="Y22" i="75"/>
  <c r="AA22" i="75" s="1"/>
  <c r="V22" i="75"/>
  <c r="X22" i="75" s="1"/>
  <c r="Y19" i="75"/>
  <c r="AA19" i="75" s="1"/>
  <c r="V19" i="75"/>
  <c r="X19" i="75" s="1"/>
  <c r="Y10" i="75"/>
  <c r="AA10" i="75" s="1"/>
  <c r="V10" i="75"/>
  <c r="X10" i="75" s="1"/>
  <c r="Y17" i="75"/>
  <c r="AA17" i="75" s="1"/>
  <c r="V17" i="75"/>
  <c r="X17" i="75" s="1"/>
  <c r="Y18" i="75"/>
  <c r="AA18" i="75" s="1"/>
  <c r="V18" i="75"/>
  <c r="X18" i="75" s="1"/>
  <c r="Y11" i="75"/>
  <c r="AA11" i="75" s="1"/>
  <c r="V11" i="75"/>
  <c r="X11" i="75" s="1"/>
  <c r="Y13" i="75"/>
  <c r="AA13" i="75" s="1"/>
  <c r="V13" i="75"/>
  <c r="X13" i="75" s="1"/>
  <c r="Y23" i="75"/>
  <c r="AA23" i="75" s="1"/>
  <c r="V23" i="75"/>
  <c r="X23" i="75" s="1"/>
  <c r="Y24" i="75"/>
  <c r="AA24" i="75" s="1"/>
  <c r="V24" i="75"/>
  <c r="X24" i="75" s="1"/>
  <c r="Y38" i="75"/>
  <c r="AA38" i="75" s="1"/>
  <c r="V38" i="75"/>
  <c r="X38" i="75" s="1"/>
  <c r="Y14" i="75"/>
  <c r="AA14" i="75" s="1"/>
  <c r="V14" i="75"/>
  <c r="X14" i="75" s="1"/>
  <c r="A48" i="7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47" i="71"/>
  <c r="A45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8" i="71"/>
  <c r="A48" i="58"/>
  <c r="A49" i="58"/>
  <c r="A50" i="58"/>
  <c r="A51" i="58"/>
  <c r="A52" i="58"/>
  <c r="A53" i="58"/>
  <c r="A54" i="58"/>
  <c r="A55" i="58"/>
  <c r="A56" i="58"/>
  <c r="A57" i="58"/>
  <c r="A58" i="58"/>
  <c r="A59" i="58"/>
  <c r="A60" i="58"/>
  <c r="A61" i="58"/>
  <c r="A62" i="58"/>
  <c r="A63" i="58"/>
  <c r="A64" i="58"/>
  <c r="A65" i="58"/>
  <c r="A66" i="58"/>
  <c r="A67" i="58"/>
  <c r="A68" i="58"/>
  <c r="A69" i="58"/>
  <c r="A70" i="58"/>
  <c r="A71" i="58"/>
  <c r="A72" i="58"/>
  <c r="A73" i="58"/>
  <c r="A74" i="58"/>
  <c r="A75" i="58"/>
  <c r="A76" i="58"/>
  <c r="A77" i="58"/>
  <c r="A78" i="58"/>
  <c r="A79" i="58"/>
  <c r="A47" i="58"/>
  <c r="A9" i="58"/>
  <c r="A10" i="58"/>
  <c r="A11" i="58"/>
  <c r="A12" i="58"/>
  <c r="A13" i="58"/>
  <c r="A14" i="58"/>
  <c r="A15" i="58"/>
  <c r="A16" i="58"/>
  <c r="A17" i="58"/>
  <c r="A18" i="58"/>
  <c r="A19" i="58"/>
  <c r="A20" i="58"/>
  <c r="A21" i="58"/>
  <c r="A22" i="58"/>
  <c r="A23" i="58"/>
  <c r="A24" i="58"/>
  <c r="A25" i="58"/>
  <c r="A26" i="58"/>
  <c r="A27" i="58"/>
  <c r="A28" i="58"/>
  <c r="A29" i="58"/>
  <c r="A30" i="58"/>
  <c r="A31" i="58"/>
  <c r="A32" i="58"/>
  <c r="A33" i="58"/>
  <c r="A34" i="58"/>
  <c r="A35" i="58"/>
  <c r="A36" i="58"/>
  <c r="A37" i="58"/>
  <c r="A38" i="58"/>
  <c r="A39" i="58"/>
  <c r="A40" i="58"/>
  <c r="A41" i="58"/>
  <c r="A42" i="58"/>
  <c r="A43" i="58"/>
  <c r="A44" i="58"/>
  <c r="A45" i="58"/>
  <c r="A8" i="58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47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8" i="57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25" i="51"/>
  <c r="A26" i="51"/>
  <c r="A38" i="51"/>
  <c r="A8" i="51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38" i="49"/>
  <c r="A8" i="49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38" i="38"/>
  <c r="A8" i="38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9" i="37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38" i="37"/>
  <c r="A8" i="37"/>
  <c r="B79" i="71"/>
  <c r="B78" i="71"/>
  <c r="B77" i="71"/>
  <c r="B76" i="71"/>
  <c r="B75" i="71"/>
  <c r="B74" i="71"/>
  <c r="B73" i="71"/>
  <c r="B72" i="71"/>
  <c r="B71" i="71"/>
  <c r="B70" i="71"/>
  <c r="B69" i="71"/>
  <c r="B68" i="71"/>
  <c r="B67" i="71"/>
  <c r="B66" i="71"/>
  <c r="B65" i="71"/>
  <c r="B64" i="71"/>
  <c r="B63" i="71"/>
  <c r="B62" i="71"/>
  <c r="B61" i="71"/>
  <c r="B60" i="71"/>
  <c r="B59" i="71"/>
  <c r="B58" i="71"/>
  <c r="B57" i="71"/>
  <c r="B56" i="71"/>
  <c r="B55" i="71"/>
  <c r="B54" i="71"/>
  <c r="B53" i="71"/>
  <c r="B52" i="71"/>
  <c r="B51" i="71"/>
  <c r="B50" i="71"/>
  <c r="B49" i="71"/>
  <c r="B48" i="71"/>
  <c r="B47" i="71"/>
  <c r="H46" i="71"/>
  <c r="A46" i="71"/>
  <c r="B45" i="71"/>
  <c r="B44" i="71"/>
  <c r="B43" i="71"/>
  <c r="B42" i="71"/>
  <c r="B41" i="71"/>
  <c r="B40" i="71"/>
  <c r="B39" i="71"/>
  <c r="B38" i="71"/>
  <c r="B37" i="71"/>
  <c r="B36" i="71"/>
  <c r="B35" i="71"/>
  <c r="B34" i="71"/>
  <c r="B33" i="71"/>
  <c r="B32" i="71"/>
  <c r="B31" i="71"/>
  <c r="B30" i="71"/>
  <c r="B29" i="71"/>
  <c r="B28" i="71"/>
  <c r="B27" i="71"/>
  <c r="B26" i="71"/>
  <c r="B25" i="71"/>
  <c r="B24" i="71"/>
  <c r="B23" i="71"/>
  <c r="B22" i="71"/>
  <c r="B21" i="71"/>
  <c r="B20" i="71"/>
  <c r="B19" i="71"/>
  <c r="B18" i="71"/>
  <c r="B17" i="71"/>
  <c r="B16" i="71"/>
  <c r="B15" i="71"/>
  <c r="B14" i="71"/>
  <c r="B13" i="71"/>
  <c r="B12" i="71"/>
  <c r="B11" i="71"/>
  <c r="B10" i="71"/>
  <c r="B9" i="71"/>
  <c r="B8" i="71"/>
  <c r="G5" i="71"/>
  <c r="J4" i="71"/>
  <c r="G4" i="71"/>
  <c r="J3" i="71"/>
  <c r="G3" i="71"/>
  <c r="F5" i="69"/>
  <c r="J4" i="69"/>
  <c r="F4" i="69"/>
  <c r="J3" i="69"/>
  <c r="F3" i="69"/>
  <c r="J9" i="58" l="1"/>
  <c r="K9" i="58" s="1"/>
  <c r="H10" i="58"/>
  <c r="G10" i="58" s="1"/>
  <c r="J11" i="58"/>
  <c r="K11" i="58" s="1"/>
  <c r="H12" i="58"/>
  <c r="G12" i="58" s="1"/>
  <c r="J13" i="58"/>
  <c r="K13" i="58" s="1"/>
  <c r="J14" i="58"/>
  <c r="K14" i="58" s="1"/>
  <c r="J15" i="58"/>
  <c r="K15" i="58" s="1"/>
  <c r="H16" i="58"/>
  <c r="G16" i="58" s="1"/>
  <c r="H17" i="58"/>
  <c r="G17" i="58" s="1"/>
  <c r="J18" i="58"/>
  <c r="K18" i="58" s="1"/>
  <c r="J19" i="58"/>
  <c r="K19" i="58" s="1"/>
  <c r="H20" i="58"/>
  <c r="G20" i="58" s="1"/>
  <c r="H21" i="58"/>
  <c r="G21" i="58" s="1"/>
  <c r="H22" i="58"/>
  <c r="G22" i="58" s="1"/>
  <c r="J23" i="58"/>
  <c r="K23" i="58" s="1"/>
  <c r="H24" i="58"/>
  <c r="G24" i="58" s="1"/>
  <c r="J25" i="58"/>
  <c r="K25" i="58" s="1"/>
  <c r="H26" i="58"/>
  <c r="G26" i="58" s="1"/>
  <c r="J27" i="58"/>
  <c r="K27" i="58" s="1"/>
  <c r="H28" i="58"/>
  <c r="J29" i="58"/>
  <c r="K29" i="58" s="1"/>
  <c r="H30" i="58"/>
  <c r="G30" i="58" s="1"/>
  <c r="J31" i="58"/>
  <c r="K31" i="58" s="1"/>
  <c r="H32" i="58"/>
  <c r="G32" i="58" s="1"/>
  <c r="J33" i="58"/>
  <c r="K33" i="58" s="1"/>
  <c r="J34" i="58"/>
  <c r="K34" i="58" s="1"/>
  <c r="H35" i="58"/>
  <c r="G35" i="58" s="1"/>
  <c r="H36" i="58"/>
  <c r="G36" i="58" s="1"/>
  <c r="H38" i="58"/>
  <c r="G38" i="58" s="1"/>
  <c r="H40" i="58"/>
  <c r="G40" i="58" s="1"/>
  <c r="H8" i="58"/>
  <c r="G8" i="58" s="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47" i="71"/>
  <c r="F11" i="71"/>
  <c r="F12" i="71"/>
  <c r="F18" i="71"/>
  <c r="F19" i="71"/>
  <c r="F20" i="71"/>
  <c r="F22" i="71"/>
  <c r="F26" i="71"/>
  <c r="F27" i="71"/>
  <c r="F28" i="71"/>
  <c r="F35" i="71"/>
  <c r="F36" i="71"/>
  <c r="F37" i="71"/>
  <c r="K38" i="57"/>
  <c r="L38" i="57" s="1"/>
  <c r="M38" i="57" s="1"/>
  <c r="F39" i="71"/>
  <c r="F40" i="71"/>
  <c r="F41" i="71"/>
  <c r="F42" i="71"/>
  <c r="F43" i="71"/>
  <c r="F44" i="71"/>
  <c r="F45" i="71"/>
  <c r="B79" i="58"/>
  <c r="B78" i="58"/>
  <c r="B77" i="58"/>
  <c r="B76" i="58"/>
  <c r="B75" i="58"/>
  <c r="B74" i="58"/>
  <c r="B73" i="58"/>
  <c r="B72" i="58"/>
  <c r="B71" i="58"/>
  <c r="B70" i="58"/>
  <c r="B69" i="58"/>
  <c r="B68" i="58"/>
  <c r="B67" i="58"/>
  <c r="B66" i="58"/>
  <c r="B65" i="58"/>
  <c r="B64" i="58"/>
  <c r="B63" i="58"/>
  <c r="B62" i="58"/>
  <c r="B61" i="58"/>
  <c r="B60" i="58"/>
  <c r="B59" i="58"/>
  <c r="B58" i="58"/>
  <c r="B57" i="58"/>
  <c r="B56" i="58"/>
  <c r="B55" i="58"/>
  <c r="B54" i="58"/>
  <c r="B53" i="58"/>
  <c r="B52" i="58"/>
  <c r="B51" i="58"/>
  <c r="B50" i="58"/>
  <c r="B49" i="58"/>
  <c r="B48" i="58"/>
  <c r="B47" i="58"/>
  <c r="A46" i="58"/>
  <c r="B45" i="58"/>
  <c r="B44" i="58"/>
  <c r="B43" i="58"/>
  <c r="B42" i="58"/>
  <c r="B41" i="58"/>
  <c r="B40" i="58"/>
  <c r="B39" i="58"/>
  <c r="B38" i="58"/>
  <c r="B37" i="58"/>
  <c r="B36" i="58"/>
  <c r="B35" i="58"/>
  <c r="B34" i="58"/>
  <c r="B33" i="58"/>
  <c r="B32" i="58"/>
  <c r="B31" i="58"/>
  <c r="B30" i="58"/>
  <c r="B29" i="58"/>
  <c r="B28" i="58"/>
  <c r="B27" i="58"/>
  <c r="B26" i="58"/>
  <c r="B25" i="58"/>
  <c r="B24" i="58"/>
  <c r="B23" i="58"/>
  <c r="B22" i="58"/>
  <c r="B21" i="58"/>
  <c r="B20" i="58"/>
  <c r="B19" i="58"/>
  <c r="B18" i="58"/>
  <c r="B17" i="58"/>
  <c r="B16" i="58"/>
  <c r="B15" i="58"/>
  <c r="B14" i="58"/>
  <c r="B13" i="58"/>
  <c r="B12" i="58"/>
  <c r="B11" i="58"/>
  <c r="B10" i="58"/>
  <c r="B9" i="58"/>
  <c r="B8" i="58"/>
  <c r="G5" i="58"/>
  <c r="J4" i="58"/>
  <c r="G4" i="58"/>
  <c r="J3" i="58"/>
  <c r="G3" i="58"/>
  <c r="B79" i="57"/>
  <c r="B78" i="57"/>
  <c r="B77" i="57"/>
  <c r="B76" i="57"/>
  <c r="B75" i="57"/>
  <c r="B74" i="57"/>
  <c r="B73" i="57"/>
  <c r="B72" i="57"/>
  <c r="B71" i="57"/>
  <c r="B70" i="57"/>
  <c r="B69" i="57"/>
  <c r="B68" i="57"/>
  <c r="B67" i="57"/>
  <c r="B66" i="57"/>
  <c r="B65" i="57"/>
  <c r="B64" i="57"/>
  <c r="B63" i="57"/>
  <c r="B62" i="57"/>
  <c r="B61" i="57"/>
  <c r="B60" i="57"/>
  <c r="B59" i="57"/>
  <c r="B58" i="57"/>
  <c r="B57" i="57"/>
  <c r="B56" i="57"/>
  <c r="B55" i="57"/>
  <c r="B54" i="57"/>
  <c r="B53" i="57"/>
  <c r="B52" i="57"/>
  <c r="B51" i="57"/>
  <c r="B50" i="57"/>
  <c r="B49" i="57"/>
  <c r="B48" i="57"/>
  <c r="B47" i="57"/>
  <c r="A46" i="57"/>
  <c r="B45" i="57"/>
  <c r="B44" i="57"/>
  <c r="B43" i="57"/>
  <c r="B42" i="57"/>
  <c r="B41" i="57"/>
  <c r="B40" i="57"/>
  <c r="B39" i="57"/>
  <c r="B38" i="57"/>
  <c r="B37" i="57"/>
  <c r="B36" i="57"/>
  <c r="B35" i="57"/>
  <c r="B34" i="57"/>
  <c r="B33" i="57"/>
  <c r="B32" i="57"/>
  <c r="B31" i="57"/>
  <c r="B30" i="57"/>
  <c r="B29" i="57"/>
  <c r="B28" i="57"/>
  <c r="B27" i="57"/>
  <c r="B26" i="57"/>
  <c r="B25" i="57"/>
  <c r="B24" i="57"/>
  <c r="B23" i="57"/>
  <c r="B22" i="57"/>
  <c r="B21" i="57"/>
  <c r="B20" i="57"/>
  <c r="B19" i="57"/>
  <c r="B18" i="57"/>
  <c r="B17" i="57"/>
  <c r="B16" i="57"/>
  <c r="B15" i="57"/>
  <c r="B14" i="57"/>
  <c r="B13" i="57"/>
  <c r="B12" i="57"/>
  <c r="B11" i="57"/>
  <c r="B10" i="57"/>
  <c r="B9" i="57"/>
  <c r="B8" i="57"/>
  <c r="G5" i="57"/>
  <c r="J4" i="57"/>
  <c r="G4" i="57"/>
  <c r="J3" i="57"/>
  <c r="G3" i="57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51" i="35"/>
  <c r="G52" i="35"/>
  <c r="G53" i="35"/>
  <c r="I35" i="57" l="1"/>
  <c r="H35" i="57" s="1"/>
  <c r="G35" i="57" s="1"/>
  <c r="H14" i="58"/>
  <c r="G14" i="58" s="1"/>
  <c r="J22" i="58"/>
  <c r="K22" i="58" s="1"/>
  <c r="J30" i="58"/>
  <c r="K30" i="58" s="1"/>
  <c r="I11" i="57"/>
  <c r="H11" i="57" s="1"/>
  <c r="G11" i="57" s="1"/>
  <c r="J21" i="58"/>
  <c r="K21" i="58" s="1"/>
  <c r="I12" i="57"/>
  <c r="H12" i="57" s="1"/>
  <c r="G12" i="57" s="1"/>
  <c r="I18" i="57"/>
  <c r="H18" i="57" s="1"/>
  <c r="G18" i="57" s="1"/>
  <c r="I19" i="57"/>
  <c r="H19" i="57" s="1"/>
  <c r="G19" i="57" s="1"/>
  <c r="I28" i="57"/>
  <c r="H28" i="57" s="1"/>
  <c r="G28" i="57" s="1"/>
  <c r="H29" i="58"/>
  <c r="G29" i="58" s="1"/>
  <c r="I22" i="57"/>
  <c r="H22" i="57" s="1"/>
  <c r="G22" i="57" s="1"/>
  <c r="H13" i="58"/>
  <c r="G13" i="58" s="1"/>
  <c r="I27" i="57"/>
  <c r="H27" i="57" s="1"/>
  <c r="G27" i="57" s="1"/>
  <c r="I8" i="57"/>
  <c r="H8" i="57" s="1"/>
  <c r="G8" i="57" s="1"/>
  <c r="F8" i="71"/>
  <c r="H8" i="71" s="1"/>
  <c r="I38" i="57"/>
  <c r="H38" i="57" s="1"/>
  <c r="G38" i="57" s="1"/>
  <c r="F38" i="71"/>
  <c r="H38" i="71" s="1"/>
  <c r="I30" i="57"/>
  <c r="H30" i="57" s="1"/>
  <c r="G30" i="57" s="1"/>
  <c r="F30" i="71"/>
  <c r="H30" i="71" s="1"/>
  <c r="I14" i="57"/>
  <c r="H14" i="57" s="1"/>
  <c r="G14" i="57" s="1"/>
  <c r="F14" i="71"/>
  <c r="H14" i="71" s="1"/>
  <c r="H40" i="71"/>
  <c r="H49" i="71"/>
  <c r="H57" i="71"/>
  <c r="H65" i="71"/>
  <c r="H73" i="71"/>
  <c r="I29" i="57"/>
  <c r="H29" i="57" s="1"/>
  <c r="G29" i="57" s="1"/>
  <c r="F29" i="71"/>
  <c r="H29" i="71" s="1"/>
  <c r="I21" i="57"/>
  <c r="H21" i="57" s="1"/>
  <c r="G21" i="57" s="1"/>
  <c r="F21" i="71"/>
  <c r="H21" i="71" s="1"/>
  <c r="I13" i="57"/>
  <c r="H13" i="57" s="1"/>
  <c r="G13" i="57" s="1"/>
  <c r="F13" i="71"/>
  <c r="H13" i="71" s="1"/>
  <c r="H41" i="71"/>
  <c r="H50" i="71"/>
  <c r="H58" i="71"/>
  <c r="H66" i="71"/>
  <c r="H74" i="71"/>
  <c r="H18" i="71"/>
  <c r="H26" i="71"/>
  <c r="H42" i="71"/>
  <c r="H51" i="71"/>
  <c r="H59" i="71"/>
  <c r="H67" i="71"/>
  <c r="H75" i="71"/>
  <c r="H11" i="71"/>
  <c r="H19" i="71"/>
  <c r="H27" i="71"/>
  <c r="H35" i="71"/>
  <c r="H43" i="71"/>
  <c r="H52" i="71"/>
  <c r="H60" i="71"/>
  <c r="H68" i="71"/>
  <c r="H76" i="71"/>
  <c r="I36" i="57"/>
  <c r="H36" i="57" s="1"/>
  <c r="G36" i="57" s="1"/>
  <c r="I34" i="57"/>
  <c r="H34" i="57" s="1"/>
  <c r="G34" i="57" s="1"/>
  <c r="F34" i="71"/>
  <c r="H34" i="71" s="1"/>
  <c r="I10" i="57"/>
  <c r="H10" i="57" s="1"/>
  <c r="G10" i="57" s="1"/>
  <c r="F10" i="71"/>
  <c r="H10" i="71" s="1"/>
  <c r="H12" i="71"/>
  <c r="H20" i="71"/>
  <c r="H28" i="71"/>
  <c r="H36" i="71"/>
  <c r="H44" i="71"/>
  <c r="H53" i="71"/>
  <c r="H61" i="71"/>
  <c r="H69" i="71"/>
  <c r="H77" i="71"/>
  <c r="I33" i="57"/>
  <c r="H33" i="57" s="1"/>
  <c r="G33" i="57" s="1"/>
  <c r="F33" i="71"/>
  <c r="H33" i="71" s="1"/>
  <c r="I25" i="57"/>
  <c r="H25" i="57" s="1"/>
  <c r="G25" i="57" s="1"/>
  <c r="F25" i="71"/>
  <c r="H25" i="71" s="1"/>
  <c r="I17" i="57"/>
  <c r="H17" i="57" s="1"/>
  <c r="G17" i="57" s="1"/>
  <c r="F17" i="71"/>
  <c r="H17" i="71" s="1"/>
  <c r="I9" i="57"/>
  <c r="H9" i="57" s="1"/>
  <c r="G9" i="57" s="1"/>
  <c r="F9" i="71"/>
  <c r="H9" i="71" s="1"/>
  <c r="H37" i="71"/>
  <c r="H45" i="71"/>
  <c r="H54" i="71"/>
  <c r="H62" i="71"/>
  <c r="H70" i="71"/>
  <c r="H78" i="71"/>
  <c r="I20" i="57"/>
  <c r="H20" i="57" s="1"/>
  <c r="G20" i="57" s="1"/>
  <c r="I26" i="57"/>
  <c r="H26" i="57" s="1"/>
  <c r="G26" i="57" s="1"/>
  <c r="I32" i="57"/>
  <c r="H32" i="57" s="1"/>
  <c r="G32" i="57" s="1"/>
  <c r="F32" i="71"/>
  <c r="H32" i="71" s="1"/>
  <c r="I24" i="57"/>
  <c r="H24" i="57" s="1"/>
  <c r="G24" i="57" s="1"/>
  <c r="F24" i="71"/>
  <c r="H24" i="71" s="1"/>
  <c r="I16" i="57"/>
  <c r="H16" i="57" s="1"/>
  <c r="G16" i="57" s="1"/>
  <c r="F16" i="71"/>
  <c r="H16" i="71" s="1"/>
  <c r="H22" i="71"/>
  <c r="H47" i="71"/>
  <c r="H55" i="71"/>
  <c r="H63" i="71"/>
  <c r="H71" i="71"/>
  <c r="H79" i="71"/>
  <c r="I31" i="57"/>
  <c r="H31" i="57" s="1"/>
  <c r="G31" i="57" s="1"/>
  <c r="F31" i="71"/>
  <c r="H31" i="71" s="1"/>
  <c r="I23" i="57"/>
  <c r="H23" i="57" s="1"/>
  <c r="G23" i="57" s="1"/>
  <c r="F23" i="71"/>
  <c r="H23" i="71" s="1"/>
  <c r="I15" i="57"/>
  <c r="H15" i="57" s="1"/>
  <c r="G15" i="57" s="1"/>
  <c r="F15" i="71"/>
  <c r="H15" i="71" s="1"/>
  <c r="H39" i="71"/>
  <c r="H48" i="71"/>
  <c r="H56" i="71"/>
  <c r="H64" i="71"/>
  <c r="H72" i="71"/>
  <c r="J17" i="58"/>
  <c r="K17" i="58" s="1"/>
  <c r="H33" i="58"/>
  <c r="G33" i="58" s="1"/>
  <c r="H23" i="58"/>
  <c r="G23" i="58" s="1"/>
  <c r="H15" i="58"/>
  <c r="G15" i="58" s="1"/>
  <c r="H31" i="58"/>
  <c r="G31" i="58" s="1"/>
  <c r="H19" i="58"/>
  <c r="G19" i="58" s="1"/>
  <c r="J10" i="58"/>
  <c r="K10" i="58" s="1"/>
  <c r="J35" i="58"/>
  <c r="K35" i="58" s="1"/>
  <c r="J26" i="58"/>
  <c r="K26" i="58" s="1"/>
  <c r="H9" i="58"/>
  <c r="G9" i="58" s="1"/>
  <c r="H25" i="58"/>
  <c r="G25" i="58" s="1"/>
  <c r="H11" i="58"/>
  <c r="G11" i="58" s="1"/>
  <c r="H18" i="58"/>
  <c r="G18" i="58" s="1"/>
  <c r="H27" i="58"/>
  <c r="G27" i="58" s="1"/>
  <c r="H34" i="58"/>
  <c r="G34" i="58" s="1"/>
  <c r="J16" i="58"/>
  <c r="K16" i="58" s="1"/>
  <c r="J20" i="58"/>
  <c r="K20" i="58" s="1"/>
  <c r="J32" i="58"/>
  <c r="K32" i="58" s="1"/>
  <c r="J40" i="58"/>
  <c r="K40" i="58" s="1"/>
  <c r="K36" i="58"/>
  <c r="J8" i="58"/>
  <c r="K8" i="58" s="1"/>
  <c r="J12" i="58"/>
  <c r="K12" i="58" s="1"/>
  <c r="J24" i="58"/>
  <c r="K24" i="58" s="1"/>
  <c r="J28" i="58"/>
  <c r="J36" i="58"/>
  <c r="K28" i="58"/>
  <c r="G28" i="58"/>
  <c r="J38" i="58"/>
  <c r="K38" i="58" s="1"/>
  <c r="K8" i="57"/>
  <c r="L8" i="57" s="1"/>
  <c r="M8" i="57" s="1"/>
  <c r="K9" i="57"/>
  <c r="L9" i="57" s="1"/>
  <c r="M9" i="57" s="1"/>
  <c r="K10" i="57"/>
  <c r="L10" i="57" s="1"/>
  <c r="M10" i="57" s="1"/>
  <c r="K11" i="57"/>
  <c r="L11" i="57" s="1"/>
  <c r="M11" i="57" s="1"/>
  <c r="K12" i="57"/>
  <c r="L12" i="57" s="1"/>
  <c r="M12" i="57" s="1"/>
  <c r="K13" i="57"/>
  <c r="L13" i="57" s="1"/>
  <c r="M13" i="57" s="1"/>
  <c r="K14" i="57"/>
  <c r="L14" i="57" s="1"/>
  <c r="M14" i="57" s="1"/>
  <c r="K15" i="57"/>
  <c r="L15" i="57" s="1"/>
  <c r="M15" i="57" s="1"/>
  <c r="K16" i="57"/>
  <c r="L16" i="57" s="1"/>
  <c r="M16" i="57" s="1"/>
  <c r="K17" i="57"/>
  <c r="L17" i="57" s="1"/>
  <c r="M17" i="57" s="1"/>
  <c r="K18" i="57"/>
  <c r="L18" i="57" s="1"/>
  <c r="M18" i="57" s="1"/>
  <c r="K19" i="57"/>
  <c r="L19" i="57" s="1"/>
  <c r="M19" i="57" s="1"/>
  <c r="K20" i="57"/>
  <c r="L20" i="57" s="1"/>
  <c r="M20" i="57" s="1"/>
  <c r="K21" i="57"/>
  <c r="L21" i="57" s="1"/>
  <c r="M21" i="57" s="1"/>
  <c r="K22" i="57"/>
  <c r="L22" i="57" s="1"/>
  <c r="M22" i="57" s="1"/>
  <c r="K23" i="57"/>
  <c r="L23" i="57" s="1"/>
  <c r="M23" i="57" s="1"/>
  <c r="K24" i="57"/>
  <c r="L24" i="57" s="1"/>
  <c r="M24" i="57" s="1"/>
  <c r="K25" i="57"/>
  <c r="L25" i="57" s="1"/>
  <c r="M25" i="57" s="1"/>
  <c r="K26" i="57"/>
  <c r="L26" i="57" s="1"/>
  <c r="M26" i="57" s="1"/>
  <c r="K27" i="57"/>
  <c r="L27" i="57" s="1"/>
  <c r="M27" i="57" s="1"/>
  <c r="K28" i="57"/>
  <c r="L28" i="57" s="1"/>
  <c r="M28" i="57" s="1"/>
  <c r="K29" i="57"/>
  <c r="L29" i="57" s="1"/>
  <c r="M29" i="57" s="1"/>
  <c r="K30" i="57"/>
  <c r="L30" i="57" s="1"/>
  <c r="M30" i="57" s="1"/>
  <c r="K31" i="57"/>
  <c r="L31" i="57" s="1"/>
  <c r="M31" i="57" s="1"/>
  <c r="K32" i="57"/>
  <c r="L32" i="57" s="1"/>
  <c r="M32" i="57" s="1"/>
  <c r="K33" i="57"/>
  <c r="L33" i="57" s="1"/>
  <c r="M33" i="57" s="1"/>
  <c r="K34" i="57"/>
  <c r="L34" i="57" s="1"/>
  <c r="M34" i="57" s="1"/>
  <c r="K35" i="57"/>
  <c r="L35" i="57" s="1"/>
  <c r="M35" i="57" s="1"/>
  <c r="K36" i="57"/>
  <c r="L36" i="57" s="1"/>
  <c r="M36" i="57" s="1"/>
  <c r="T26" i="50"/>
  <c r="T40" i="50"/>
  <c r="T41" i="50"/>
  <c r="T42" i="50"/>
  <c r="T43" i="50"/>
  <c r="T44" i="50"/>
  <c r="T45" i="50"/>
  <c r="T46" i="50"/>
  <c r="T47" i="50"/>
  <c r="T48" i="50"/>
  <c r="T49" i="50"/>
  <c r="T50" i="50"/>
  <c r="T51" i="50"/>
  <c r="T52" i="50"/>
  <c r="T53" i="50"/>
  <c r="T54" i="50"/>
  <c r="T55" i="50"/>
  <c r="T56" i="50"/>
  <c r="T57" i="50"/>
  <c r="T58" i="50"/>
  <c r="T59" i="50"/>
  <c r="T60" i="50"/>
  <c r="T61" i="50"/>
  <c r="T62" i="50"/>
  <c r="T63" i="50"/>
  <c r="T64" i="50"/>
  <c r="T65" i="50"/>
  <c r="T66" i="50"/>
  <c r="T67" i="50"/>
  <c r="T68" i="50"/>
  <c r="T69" i="50"/>
  <c r="T70" i="50"/>
  <c r="T71" i="50"/>
  <c r="T72" i="50"/>
  <c r="T73" i="50"/>
  <c r="T74" i="50"/>
  <c r="T75" i="50"/>
  <c r="T76" i="50"/>
  <c r="T77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49" i="50"/>
  <c r="D50" i="50"/>
  <c r="D51" i="50"/>
  <c r="D52" i="50"/>
  <c r="D53" i="50"/>
  <c r="D54" i="50"/>
  <c r="D55" i="50"/>
  <c r="D56" i="50"/>
  <c r="D57" i="50"/>
  <c r="D58" i="50"/>
  <c r="D59" i="50"/>
  <c r="D60" i="50"/>
  <c r="D61" i="50"/>
  <c r="D62" i="50"/>
  <c r="D63" i="50"/>
  <c r="D64" i="50"/>
  <c r="D65" i="50"/>
  <c r="D66" i="50"/>
  <c r="D67" i="50"/>
  <c r="D68" i="50"/>
  <c r="D69" i="50"/>
  <c r="D70" i="50"/>
  <c r="D71" i="50"/>
  <c r="D72" i="50"/>
  <c r="D73" i="50"/>
  <c r="D74" i="50"/>
  <c r="D75" i="50"/>
  <c r="D76" i="50"/>
  <c r="D77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H63" i="50"/>
  <c r="H64" i="50"/>
  <c r="H65" i="50"/>
  <c r="H66" i="50"/>
  <c r="H67" i="50"/>
  <c r="H68" i="50"/>
  <c r="H69" i="50"/>
  <c r="H70" i="50"/>
  <c r="H71" i="50"/>
  <c r="H72" i="50"/>
  <c r="H73" i="50"/>
  <c r="H74" i="50"/>
  <c r="H75" i="50"/>
  <c r="H76" i="50"/>
  <c r="H77" i="50"/>
  <c r="L40" i="50"/>
  <c r="L41" i="50"/>
  <c r="L42" i="50"/>
  <c r="L43" i="50"/>
  <c r="L44" i="50"/>
  <c r="L45" i="50"/>
  <c r="L46" i="50"/>
  <c r="L47" i="50"/>
  <c r="L48" i="50"/>
  <c r="L49" i="50"/>
  <c r="L50" i="50"/>
  <c r="L51" i="50"/>
  <c r="L52" i="50"/>
  <c r="L53" i="50"/>
  <c r="L54" i="50"/>
  <c r="L55" i="50"/>
  <c r="L56" i="50"/>
  <c r="L57" i="50"/>
  <c r="L58" i="50"/>
  <c r="L59" i="50"/>
  <c r="L60" i="50"/>
  <c r="L61" i="50"/>
  <c r="L62" i="50"/>
  <c r="L63" i="50"/>
  <c r="L64" i="50"/>
  <c r="L65" i="50"/>
  <c r="L66" i="50"/>
  <c r="L67" i="50"/>
  <c r="L68" i="50"/>
  <c r="L69" i="50"/>
  <c r="L70" i="50"/>
  <c r="L71" i="50"/>
  <c r="L72" i="50"/>
  <c r="L73" i="50"/>
  <c r="L74" i="50"/>
  <c r="L75" i="50"/>
  <c r="L76" i="50"/>
  <c r="L77" i="50"/>
  <c r="P40" i="50"/>
  <c r="P41" i="50"/>
  <c r="P42" i="50"/>
  <c r="P43" i="50"/>
  <c r="P44" i="50"/>
  <c r="P45" i="50"/>
  <c r="P46" i="50"/>
  <c r="P47" i="50"/>
  <c r="P48" i="50"/>
  <c r="P49" i="50"/>
  <c r="P50" i="50"/>
  <c r="P51" i="50"/>
  <c r="P52" i="50"/>
  <c r="P53" i="50"/>
  <c r="P54" i="50"/>
  <c r="P55" i="50"/>
  <c r="P56" i="50"/>
  <c r="P57" i="50"/>
  <c r="P58" i="50"/>
  <c r="P59" i="50"/>
  <c r="P60" i="50"/>
  <c r="P61" i="50"/>
  <c r="P62" i="50"/>
  <c r="P63" i="50"/>
  <c r="P64" i="50"/>
  <c r="P65" i="50"/>
  <c r="P66" i="50"/>
  <c r="P67" i="50"/>
  <c r="P68" i="50"/>
  <c r="P69" i="50"/>
  <c r="P70" i="50"/>
  <c r="P71" i="50"/>
  <c r="P72" i="50"/>
  <c r="P73" i="50"/>
  <c r="P74" i="50"/>
  <c r="P75" i="50"/>
  <c r="P76" i="50"/>
  <c r="P77" i="50"/>
  <c r="T35" i="50"/>
  <c r="T39" i="50"/>
  <c r="A76" i="50"/>
  <c r="A77" i="50"/>
  <c r="T24" i="50"/>
  <c r="H40" i="11" l="1"/>
  <c r="H41" i="11"/>
  <c r="H42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38" i="51"/>
  <c r="B8" i="51"/>
  <c r="O49" i="51" l="1"/>
  <c r="Q49" i="51" s="1"/>
  <c r="R49" i="51"/>
  <c r="T49" i="51" s="1"/>
  <c r="AD49" i="51"/>
  <c r="AA49" i="51"/>
  <c r="X49" i="51"/>
  <c r="Z49" i="51" s="1"/>
  <c r="U49" i="51"/>
  <c r="W49" i="51" s="1"/>
  <c r="O41" i="51"/>
  <c r="Q41" i="51" s="1"/>
  <c r="AD41" i="51"/>
  <c r="AA41" i="51"/>
  <c r="R41" i="51"/>
  <c r="T41" i="51" s="1"/>
  <c r="X41" i="51"/>
  <c r="Z41" i="51" s="1"/>
  <c r="U41" i="51"/>
  <c r="W41" i="51" s="1"/>
  <c r="O50" i="51"/>
  <c r="Q50" i="51" s="1"/>
  <c r="U50" i="51"/>
  <c r="W50" i="51" s="1"/>
  <c r="AD50" i="51"/>
  <c r="AA50" i="51"/>
  <c r="X50" i="51"/>
  <c r="Z50" i="51" s="1"/>
  <c r="R50" i="51"/>
  <c r="T50" i="51" s="1"/>
  <c r="AD42" i="51"/>
  <c r="U42" i="51"/>
  <c r="W42" i="51" s="1"/>
  <c r="AA42" i="51"/>
  <c r="X42" i="51"/>
  <c r="Z42" i="51" s="1"/>
  <c r="R42" i="51"/>
  <c r="T42" i="51" s="1"/>
  <c r="O48" i="51"/>
  <c r="Q48" i="51" s="1"/>
  <c r="AD48" i="51"/>
  <c r="AA48" i="51"/>
  <c r="X48" i="51"/>
  <c r="Z48" i="51" s="1"/>
  <c r="U48" i="51"/>
  <c r="W48" i="51" s="1"/>
  <c r="R48" i="51"/>
  <c r="T48" i="51" s="1"/>
  <c r="O47" i="51"/>
  <c r="Q47" i="51" s="1"/>
  <c r="AA47" i="51"/>
  <c r="X47" i="51"/>
  <c r="Z47" i="51" s="1"/>
  <c r="U47" i="51"/>
  <c r="W47" i="51" s="1"/>
  <c r="R47" i="51"/>
  <c r="T47" i="51" s="1"/>
  <c r="AD47" i="51"/>
  <c r="O54" i="51"/>
  <c r="Q54" i="51" s="1"/>
  <c r="X54" i="51"/>
  <c r="Z54" i="51" s="1"/>
  <c r="U54" i="51"/>
  <c r="W54" i="51" s="1"/>
  <c r="R54" i="51"/>
  <c r="T54" i="51" s="1"/>
  <c r="AA54" i="51"/>
  <c r="AD54" i="51"/>
  <c r="O46" i="51"/>
  <c r="Q46" i="51" s="1"/>
  <c r="X46" i="51"/>
  <c r="Z46" i="51" s="1"/>
  <c r="U46" i="51"/>
  <c r="W46" i="51" s="1"/>
  <c r="R46" i="51"/>
  <c r="T46" i="51" s="1"/>
  <c r="AA46" i="51"/>
  <c r="AD46" i="51"/>
  <c r="O53" i="51"/>
  <c r="Q53" i="51" s="1"/>
  <c r="U53" i="51"/>
  <c r="W53" i="51" s="1"/>
  <c r="X53" i="51"/>
  <c r="Z53" i="51" s="1"/>
  <c r="R53" i="51"/>
  <c r="T53" i="51" s="1"/>
  <c r="AD53" i="51"/>
  <c r="AA53" i="51"/>
  <c r="O45" i="51"/>
  <c r="Q45" i="51" s="1"/>
  <c r="U45" i="51"/>
  <c r="W45" i="51" s="1"/>
  <c r="X45" i="51"/>
  <c r="Z45" i="51" s="1"/>
  <c r="R45" i="51"/>
  <c r="T45" i="51" s="1"/>
  <c r="AD45" i="51"/>
  <c r="AA45" i="51"/>
  <c r="O55" i="51"/>
  <c r="Q55" i="51" s="1"/>
  <c r="AA55" i="51"/>
  <c r="AD55" i="51"/>
  <c r="X55" i="51"/>
  <c r="Z55" i="51" s="1"/>
  <c r="U55" i="51"/>
  <c r="W55" i="51" s="1"/>
  <c r="R55" i="51"/>
  <c r="T55" i="51" s="1"/>
  <c r="O52" i="51"/>
  <c r="Q52" i="51" s="1"/>
  <c r="R52" i="51"/>
  <c r="T52" i="51" s="1"/>
  <c r="AA52" i="51"/>
  <c r="U52" i="51"/>
  <c r="W52" i="51" s="1"/>
  <c r="AD52" i="51"/>
  <c r="X52" i="51"/>
  <c r="Z52" i="51" s="1"/>
  <c r="O44" i="51"/>
  <c r="Q44" i="51" s="1"/>
  <c r="R44" i="51"/>
  <c r="T44" i="51" s="1"/>
  <c r="AA44" i="51"/>
  <c r="AD44" i="51"/>
  <c r="U44" i="51"/>
  <c r="W44" i="51" s="1"/>
  <c r="X44" i="51"/>
  <c r="Z44" i="51" s="1"/>
  <c r="O51" i="51"/>
  <c r="Q51" i="51" s="1"/>
  <c r="X51" i="51"/>
  <c r="Z51" i="51" s="1"/>
  <c r="R51" i="51"/>
  <c r="T51" i="51" s="1"/>
  <c r="AD51" i="51"/>
  <c r="AA51" i="51"/>
  <c r="U51" i="51"/>
  <c r="W51" i="51" s="1"/>
  <c r="O43" i="51"/>
  <c r="Q43" i="51" s="1"/>
  <c r="X43" i="51"/>
  <c r="Z43" i="51" s="1"/>
  <c r="AD43" i="51"/>
  <c r="AA43" i="51"/>
  <c r="R43" i="51"/>
  <c r="T43" i="51" s="1"/>
  <c r="U43" i="51"/>
  <c r="W43" i="51" s="1"/>
  <c r="O40" i="51"/>
  <c r="Q40" i="51" s="1"/>
  <c r="R40" i="51"/>
  <c r="T40" i="51" s="1"/>
  <c r="AD40" i="51"/>
  <c r="U40" i="51"/>
  <c r="W40" i="51" s="1"/>
  <c r="AA40" i="51"/>
  <c r="X40" i="51"/>
  <c r="Z40" i="51" s="1"/>
  <c r="X23" i="51"/>
  <c r="Z23" i="51" s="1"/>
  <c r="U23" i="51"/>
  <c r="W23" i="51" s="1"/>
  <c r="AA23" i="51"/>
  <c r="R23" i="51"/>
  <c r="T23" i="51" s="1"/>
  <c r="AD23" i="51"/>
  <c r="U26" i="51"/>
  <c r="W26" i="51" s="1"/>
  <c r="AD26" i="51"/>
  <c r="X26" i="51"/>
  <c r="Z26" i="51" s="1"/>
  <c r="AA26" i="51"/>
  <c r="R26" i="51"/>
  <c r="T26" i="51" s="1"/>
  <c r="U10" i="51"/>
  <c r="W10" i="51" s="1"/>
  <c r="AD10" i="51"/>
  <c r="X10" i="51"/>
  <c r="Z10" i="51" s="1"/>
  <c r="AA10" i="51"/>
  <c r="R10" i="51"/>
  <c r="T10" i="51" s="1"/>
  <c r="AD25" i="51"/>
  <c r="X25" i="51"/>
  <c r="Z25" i="51" s="1"/>
  <c r="AA25" i="51"/>
  <c r="R25" i="51"/>
  <c r="T25" i="51" s="1"/>
  <c r="U25" i="51"/>
  <c r="W25" i="51" s="1"/>
  <c r="AD9" i="51"/>
  <c r="X9" i="51"/>
  <c r="Z9" i="51" s="1"/>
  <c r="AA9" i="51"/>
  <c r="R9" i="51"/>
  <c r="T9" i="51" s="1"/>
  <c r="U9" i="51"/>
  <c r="W9" i="51" s="1"/>
  <c r="AA14" i="51"/>
  <c r="R14" i="51"/>
  <c r="T14" i="51" s="1"/>
  <c r="AD14" i="51"/>
  <c r="U14" i="51"/>
  <c r="W14" i="51" s="1"/>
  <c r="X14" i="51"/>
  <c r="Z14" i="51" s="1"/>
  <c r="X15" i="51"/>
  <c r="Z15" i="51" s="1"/>
  <c r="AA15" i="51"/>
  <c r="U15" i="51"/>
  <c r="W15" i="51" s="1"/>
  <c r="R15" i="51"/>
  <c r="T15" i="51" s="1"/>
  <c r="AD15" i="51"/>
  <c r="AA13" i="51"/>
  <c r="R13" i="51"/>
  <c r="T13" i="51" s="1"/>
  <c r="U13" i="51"/>
  <c r="W13" i="51" s="1"/>
  <c r="AD13" i="51"/>
  <c r="X13" i="51"/>
  <c r="Z13" i="51" s="1"/>
  <c r="AA12" i="51"/>
  <c r="R12" i="51"/>
  <c r="T12" i="51" s="1"/>
  <c r="U12" i="51"/>
  <c r="W12" i="51" s="1"/>
  <c r="AD12" i="51"/>
  <c r="X12" i="51"/>
  <c r="Z12" i="51" s="1"/>
  <c r="R38" i="51"/>
  <c r="T38" i="51" s="1"/>
  <c r="U38" i="51"/>
  <c r="W38" i="51" s="1"/>
  <c r="AD38" i="51"/>
  <c r="X38" i="51"/>
  <c r="Z38" i="51" s="1"/>
  <c r="AA38" i="51"/>
  <c r="R11" i="51"/>
  <c r="T11" i="51" s="1"/>
  <c r="U11" i="51"/>
  <c r="W11" i="51" s="1"/>
  <c r="AD11" i="51"/>
  <c r="X11" i="51"/>
  <c r="Z11" i="51" s="1"/>
  <c r="AA11" i="51"/>
  <c r="X8" i="51"/>
  <c r="Z8" i="51" s="1"/>
  <c r="U8" i="51"/>
  <c r="W8" i="51" s="1"/>
  <c r="AA8" i="51"/>
  <c r="AD8" i="51"/>
  <c r="R8" i="51"/>
  <c r="T8" i="51" s="1"/>
  <c r="I9" i="51"/>
  <c r="K9" i="51" s="1"/>
  <c r="O9" i="51"/>
  <c r="Q9" i="51" s="1"/>
  <c r="I23" i="51"/>
  <c r="O23" i="51"/>
  <c r="Q23" i="51" s="1"/>
  <c r="I15" i="51"/>
  <c r="O15" i="51"/>
  <c r="Q15" i="51" s="1"/>
  <c r="I42" i="51"/>
  <c r="O42" i="51"/>
  <c r="Q42" i="51" s="1"/>
  <c r="O8" i="51"/>
  <c r="Q8" i="51" s="1"/>
  <c r="L8" i="51"/>
  <c r="I25" i="51"/>
  <c r="O25" i="51"/>
  <c r="Q25" i="51" s="1"/>
  <c r="I13" i="51"/>
  <c r="O13" i="51"/>
  <c r="Q13" i="51" s="1"/>
  <c r="I26" i="51"/>
  <c r="O26" i="51"/>
  <c r="Q26" i="51" s="1"/>
  <c r="I14" i="51"/>
  <c r="O14" i="51"/>
  <c r="Q14" i="51" s="1"/>
  <c r="I12" i="51"/>
  <c r="O12" i="51"/>
  <c r="Q12" i="51" s="1"/>
  <c r="I10" i="51"/>
  <c r="K10" i="51" s="1"/>
  <c r="O10" i="51"/>
  <c r="Q10" i="51" s="1"/>
  <c r="I38" i="51"/>
  <c r="O38" i="51"/>
  <c r="Q38" i="51" s="1"/>
  <c r="I11" i="51"/>
  <c r="O11" i="51"/>
  <c r="Q11" i="51" s="1"/>
  <c r="I49" i="51"/>
  <c r="I41" i="51"/>
  <c r="I48" i="51"/>
  <c r="I40" i="51"/>
  <c r="I50" i="51"/>
  <c r="I55" i="51"/>
  <c r="I47" i="51"/>
  <c r="I54" i="51"/>
  <c r="I46" i="51"/>
  <c r="I53" i="51"/>
  <c r="I45" i="51"/>
  <c r="I52" i="51"/>
  <c r="I44" i="51"/>
  <c r="I51" i="51"/>
  <c r="I43" i="51"/>
  <c r="H42" i="51"/>
  <c r="H41" i="51"/>
  <c r="H48" i="51"/>
  <c r="H45" i="51"/>
  <c r="H52" i="51"/>
  <c r="H44" i="51"/>
  <c r="H53" i="51"/>
  <c r="H51" i="51"/>
  <c r="H43" i="51"/>
  <c r="H40" i="51"/>
  <c r="H8" i="51"/>
  <c r="I8" i="51"/>
  <c r="H50" i="51"/>
  <c r="H49" i="51"/>
  <c r="H55" i="51"/>
  <c r="H47" i="51"/>
  <c r="H54" i="51"/>
  <c r="H46" i="51"/>
  <c r="A39" i="49"/>
  <c r="A42" i="50" s="1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B8" i="49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38" i="38"/>
  <c r="B8" i="38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38" i="37"/>
  <c r="B8" i="37"/>
  <c r="T37" i="50"/>
  <c r="T25" i="50"/>
  <c r="AC52" i="51" l="1"/>
  <c r="AC53" i="51"/>
  <c r="AC15" i="51"/>
  <c r="AC55" i="51"/>
  <c r="AC13" i="51"/>
  <c r="AC25" i="51"/>
  <c r="AC47" i="51"/>
  <c r="AC42" i="51"/>
  <c r="AC40" i="51"/>
  <c r="AC46" i="51"/>
  <c r="AC45" i="51"/>
  <c r="AC41" i="51"/>
  <c r="AC43" i="51"/>
  <c r="AC11" i="51"/>
  <c r="AC14" i="51"/>
  <c r="AC50" i="51"/>
  <c r="AC54" i="51"/>
  <c r="K14" i="51"/>
  <c r="AC9" i="51"/>
  <c r="AC23" i="51"/>
  <c r="AC38" i="51"/>
  <c r="AC10" i="51"/>
  <c r="AC49" i="51"/>
  <c r="AC51" i="51"/>
  <c r="AC44" i="51"/>
  <c r="AC48" i="51"/>
  <c r="AC26" i="51"/>
  <c r="AC12" i="51"/>
  <c r="K11" i="51"/>
  <c r="K13" i="51"/>
  <c r="K23" i="51"/>
  <c r="K26" i="51"/>
  <c r="K15" i="51"/>
  <c r="K38" i="51"/>
  <c r="K42" i="51"/>
  <c r="AF8" i="51"/>
  <c r="AC8" i="51"/>
  <c r="L52" i="51"/>
  <c r="N52" i="51" s="1"/>
  <c r="AF52" i="51"/>
  <c r="L12" i="51"/>
  <c r="N12" i="51" s="1"/>
  <c r="AF12" i="51"/>
  <c r="L23" i="51"/>
  <c r="N23" i="51" s="1"/>
  <c r="AF23" i="51"/>
  <c r="L45" i="51"/>
  <c r="N45" i="51" s="1"/>
  <c r="AF45" i="51"/>
  <c r="L53" i="51"/>
  <c r="N53" i="51" s="1"/>
  <c r="AF53" i="51"/>
  <c r="L55" i="51"/>
  <c r="N55" i="51" s="1"/>
  <c r="AF55" i="51"/>
  <c r="L49" i="51"/>
  <c r="N49" i="51" s="1"/>
  <c r="AF49" i="51"/>
  <c r="L26" i="51"/>
  <c r="N26" i="51" s="1"/>
  <c r="AF26" i="51"/>
  <c r="L25" i="51"/>
  <c r="N25" i="51" s="1"/>
  <c r="AF25" i="51"/>
  <c r="L15" i="51"/>
  <c r="N15" i="51" s="1"/>
  <c r="AF15" i="51"/>
  <c r="L41" i="51"/>
  <c r="N41" i="51" s="1"/>
  <c r="AF41" i="51"/>
  <c r="L43" i="51"/>
  <c r="N43" i="51" s="1"/>
  <c r="AF43" i="51"/>
  <c r="L50" i="51"/>
  <c r="N50" i="51" s="1"/>
  <c r="AF50" i="51"/>
  <c r="L51" i="51"/>
  <c r="N51" i="51" s="1"/>
  <c r="AF51" i="51"/>
  <c r="L11" i="51"/>
  <c r="N11" i="51" s="1"/>
  <c r="AF11" i="51"/>
  <c r="L13" i="51"/>
  <c r="N13" i="51" s="1"/>
  <c r="AF13" i="51"/>
  <c r="L47" i="51"/>
  <c r="N47" i="51" s="1"/>
  <c r="AF47" i="51"/>
  <c r="L46" i="51"/>
  <c r="N46" i="51" s="1"/>
  <c r="AF46" i="51"/>
  <c r="L40" i="51"/>
  <c r="N40" i="51" s="1"/>
  <c r="AF40" i="51"/>
  <c r="L44" i="51"/>
  <c r="N44" i="51" s="1"/>
  <c r="AF44" i="51"/>
  <c r="L54" i="51"/>
  <c r="N54" i="51" s="1"/>
  <c r="AF54" i="51"/>
  <c r="L48" i="51"/>
  <c r="N48" i="51" s="1"/>
  <c r="AF48" i="51"/>
  <c r="L38" i="51"/>
  <c r="N38" i="51" s="1"/>
  <c r="AF38" i="51"/>
  <c r="L10" i="51"/>
  <c r="N10" i="51" s="1"/>
  <c r="AF10" i="51"/>
  <c r="L14" i="51"/>
  <c r="N14" i="51" s="1"/>
  <c r="AF14" i="51"/>
  <c r="L42" i="51"/>
  <c r="N42" i="51" s="1"/>
  <c r="AF42" i="51"/>
  <c r="L9" i="51"/>
  <c r="N9" i="51" s="1"/>
  <c r="AF9" i="51"/>
  <c r="K25" i="51"/>
  <c r="K12" i="51"/>
  <c r="K47" i="51"/>
  <c r="K49" i="51"/>
  <c r="K55" i="51"/>
  <c r="K41" i="51"/>
  <c r="K54" i="51"/>
  <c r="K52" i="51"/>
  <c r="K45" i="51"/>
  <c r="K43" i="51"/>
  <c r="K46" i="51"/>
  <c r="K50" i="51"/>
  <c r="K40" i="51"/>
  <c r="K51" i="51"/>
  <c r="K53" i="51"/>
  <c r="K44" i="51"/>
  <c r="K48" i="51"/>
  <c r="K8" i="51"/>
  <c r="N8" i="51"/>
  <c r="G51" i="37"/>
  <c r="G42" i="37"/>
  <c r="G41" i="37"/>
  <c r="G43" i="37"/>
  <c r="G43" i="38"/>
  <c r="G49" i="37"/>
  <c r="G50" i="37"/>
  <c r="G50" i="38"/>
  <c r="G55" i="37"/>
  <c r="G47" i="37"/>
  <c r="G54" i="37"/>
  <c r="G48" i="37"/>
  <c r="G46" i="37"/>
  <c r="G40" i="37"/>
  <c r="G54" i="38"/>
  <c r="G48" i="38"/>
  <c r="G40" i="38"/>
  <c r="G55" i="38"/>
  <c r="G47" i="38"/>
  <c r="G45" i="38"/>
  <c r="G44" i="38"/>
  <c r="G46" i="38"/>
  <c r="G52" i="38"/>
  <c r="G53" i="38"/>
  <c r="G45" i="37"/>
  <c r="G53" i="37"/>
  <c r="G44" i="37"/>
  <c r="G52" i="37"/>
  <c r="T34" i="50"/>
  <c r="T30" i="50"/>
  <c r="G51" i="38" l="1"/>
  <c r="G42" i="38"/>
  <c r="G41" i="38"/>
  <c r="G49" i="38"/>
  <c r="T21" i="50"/>
  <c r="T7" i="50" l="1"/>
  <c r="T6" i="50" l="1"/>
  <c r="P6" i="50"/>
  <c r="P33" i="50" l="1"/>
  <c r="H28" i="50"/>
  <c r="P21" i="50"/>
  <c r="D7" i="50"/>
  <c r="D6" i="50"/>
  <c r="G50" i="35"/>
  <c r="G49" i="35"/>
  <c r="G48" i="35"/>
  <c r="G47" i="35"/>
  <c r="G46" i="35"/>
  <c r="G45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H38" i="51"/>
  <c r="H26" i="51"/>
  <c r="H25" i="51"/>
  <c r="H23" i="51"/>
  <c r="H15" i="51"/>
  <c r="H14" i="51"/>
  <c r="H13" i="51"/>
  <c r="H12" i="51"/>
  <c r="H11" i="51"/>
  <c r="H10" i="51"/>
  <c r="H9" i="51"/>
  <c r="G38" i="38"/>
  <c r="G26" i="38"/>
  <c r="G25" i="38"/>
  <c r="G24" i="38"/>
  <c r="G23" i="38"/>
  <c r="G22" i="38"/>
  <c r="G21" i="38"/>
  <c r="G20" i="38"/>
  <c r="G19" i="38"/>
  <c r="G18" i="38"/>
  <c r="G17" i="38"/>
  <c r="G16" i="38"/>
  <c r="G15" i="38"/>
  <c r="G14" i="38"/>
  <c r="G13" i="38"/>
  <c r="G12" i="38"/>
  <c r="G11" i="38"/>
  <c r="G10" i="38"/>
  <c r="G9" i="38"/>
  <c r="G8" i="38"/>
  <c r="G38" i="37"/>
  <c r="G26" i="37"/>
  <c r="G25" i="37"/>
  <c r="G24" i="37"/>
  <c r="G23" i="37"/>
  <c r="G22" i="37"/>
  <c r="G21" i="37"/>
  <c r="G20" i="37"/>
  <c r="G19" i="37"/>
  <c r="G18" i="37"/>
  <c r="G17" i="37"/>
  <c r="G16" i="37"/>
  <c r="G15" i="37"/>
  <c r="G14" i="37"/>
  <c r="G13" i="37"/>
  <c r="G12" i="37"/>
  <c r="G11" i="37"/>
  <c r="G10" i="37"/>
  <c r="G9" i="37"/>
  <c r="G8" i="37"/>
  <c r="H17" i="11"/>
  <c r="H16" i="11"/>
  <c r="H15" i="11"/>
  <c r="H14" i="11"/>
  <c r="H13" i="11"/>
  <c r="H12" i="11"/>
  <c r="H11" i="11"/>
  <c r="H10" i="11"/>
  <c r="H9" i="11"/>
  <c r="T13" i="50"/>
  <c r="D13" i="50"/>
  <c r="D12" i="50"/>
  <c r="T11" i="50"/>
  <c r="D11" i="50"/>
  <c r="D10" i="50"/>
  <c r="T9" i="50"/>
  <c r="D9" i="50"/>
  <c r="D8" i="50"/>
  <c r="AH3" i="51"/>
  <c r="C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P38" i="50"/>
  <c r="L7" i="50"/>
  <c r="L8" i="50"/>
  <c r="L9" i="50"/>
  <c r="L10" i="50"/>
  <c r="L11" i="50"/>
  <c r="L12" i="50"/>
  <c r="L13" i="50"/>
  <c r="L23" i="50"/>
  <c r="L24" i="50"/>
  <c r="L31" i="50"/>
  <c r="L32" i="50"/>
  <c r="L33" i="50"/>
  <c r="L35" i="50"/>
  <c r="L37" i="50"/>
  <c r="L38" i="50"/>
  <c r="L39" i="50"/>
  <c r="L6" i="50"/>
  <c r="C6" i="50"/>
  <c r="A22" i="50"/>
  <c r="A6" i="50"/>
  <c r="A5" i="50"/>
  <c r="F3" i="50"/>
  <c r="B3" i="50"/>
  <c r="F2" i="50"/>
  <c r="B2" i="50"/>
  <c r="F1" i="50"/>
  <c r="B1" i="50"/>
  <c r="J3" i="38"/>
  <c r="J3" i="37"/>
  <c r="J3" i="35"/>
  <c r="F3" i="35"/>
  <c r="B3" i="35"/>
  <c r="J2" i="35"/>
  <c r="F2" i="35"/>
  <c r="B2" i="35"/>
  <c r="J1" i="35"/>
  <c r="F1" i="35"/>
  <c r="B1" i="35"/>
  <c r="J3" i="46"/>
  <c r="H7" i="50"/>
  <c r="P37" i="50"/>
  <c r="P35" i="50"/>
  <c r="H35" i="50"/>
  <c r="P39" i="50"/>
  <c r="P7" i="50"/>
  <c r="A28" i="50"/>
  <c r="A27" i="50"/>
  <c r="A30" i="50"/>
  <c r="A24" i="50"/>
  <c r="A41" i="50"/>
  <c r="A40" i="50"/>
  <c r="D35" i="50"/>
  <c r="A36" i="50"/>
  <c r="A23" i="50"/>
  <c r="A38" i="50"/>
  <c r="A10" i="50"/>
  <c r="A12" i="50"/>
  <c r="A34" i="50"/>
  <c r="A13" i="50"/>
  <c r="A29" i="50"/>
  <c r="A39" i="50"/>
  <c r="A25" i="50"/>
  <c r="A21" i="50"/>
  <c r="A26" i="50"/>
  <c r="A18" i="50"/>
  <c r="A19" i="50"/>
  <c r="A9" i="50"/>
  <c r="A11" i="50"/>
  <c r="A15" i="50"/>
  <c r="A16" i="50"/>
  <c r="A8" i="50"/>
  <c r="A17" i="50"/>
  <c r="A31" i="50"/>
  <c r="A37" i="50"/>
  <c r="A7" i="50"/>
  <c r="A14" i="50"/>
  <c r="A32" i="50"/>
  <c r="A33" i="50"/>
  <c r="A20" i="50"/>
  <c r="A35" i="50"/>
  <c r="O20" i="51" l="1"/>
  <c r="Q20" i="51" s="1"/>
  <c r="AA20" i="51"/>
  <c r="X20" i="51"/>
  <c r="Z20" i="51" s="1"/>
  <c r="R20" i="51"/>
  <c r="T20" i="51" s="1"/>
  <c r="U20" i="51"/>
  <c r="W20" i="51" s="1"/>
  <c r="AD20" i="51"/>
  <c r="O22" i="51"/>
  <c r="Q22" i="51" s="1"/>
  <c r="AA22" i="51"/>
  <c r="AD22" i="51"/>
  <c r="R22" i="51"/>
  <c r="T22" i="51" s="1"/>
  <c r="U22" i="51"/>
  <c r="W22" i="51" s="1"/>
  <c r="X22" i="51"/>
  <c r="Z22" i="51" s="1"/>
  <c r="I20" i="51"/>
  <c r="I22" i="51"/>
  <c r="H20" i="51"/>
  <c r="H22" i="51"/>
  <c r="H8" i="50"/>
  <c r="P11" i="50"/>
  <c r="L14" i="50"/>
  <c r="D25" i="50"/>
  <c r="L17" i="50"/>
  <c r="L15" i="50"/>
  <c r="L26" i="50"/>
  <c r="D16" i="50"/>
  <c r="P27" i="50"/>
  <c r="P22" i="50"/>
  <c r="L19" i="50"/>
  <c r="P25" i="50"/>
  <c r="P9" i="50"/>
  <c r="P13" i="50"/>
  <c r="L27" i="50"/>
  <c r="P8" i="50"/>
  <c r="T8" i="50"/>
  <c r="P12" i="50"/>
  <c r="T12" i="50"/>
  <c r="P23" i="50"/>
  <c r="T23" i="50"/>
  <c r="L36" i="50"/>
  <c r="L25" i="50"/>
  <c r="L16" i="50"/>
  <c r="T17" i="50"/>
  <c r="P16" i="50"/>
  <c r="T16" i="50"/>
  <c r="L20" i="50"/>
  <c r="T20" i="50"/>
  <c r="P10" i="50"/>
  <c r="T10" i="50"/>
  <c r="P19" i="50"/>
  <c r="T19" i="50"/>
  <c r="T18" i="50"/>
  <c r="H11" i="50"/>
  <c r="P30" i="50"/>
  <c r="T32" i="50"/>
  <c r="H9" i="50"/>
  <c r="D21" i="50"/>
  <c r="H13" i="50"/>
  <c r="L34" i="50"/>
  <c r="D15" i="50"/>
  <c r="H10" i="50"/>
  <c r="L28" i="50"/>
  <c r="D20" i="50"/>
  <c r="D19" i="50"/>
  <c r="P28" i="50"/>
  <c r="H6" i="50"/>
  <c r="D32" i="50"/>
  <c r="H32" i="50"/>
  <c r="L29" i="50"/>
  <c r="P32" i="50"/>
  <c r="H12" i="50"/>
  <c r="L18" i="50"/>
  <c r="L22" i="50"/>
  <c r="D34" i="50"/>
  <c r="H34" i="50"/>
  <c r="D31" i="50"/>
  <c r="H31" i="50"/>
  <c r="D23" i="50"/>
  <c r="P24" i="50"/>
  <c r="D24" i="50"/>
  <c r="L21" i="50"/>
  <c r="D26" i="50"/>
  <c r="H18" i="50"/>
  <c r="D28" i="50"/>
  <c r="D30" i="50"/>
  <c r="H21" i="50"/>
  <c r="L30" i="50"/>
  <c r="D22" i="50"/>
  <c r="H14" i="50"/>
  <c r="AC20" i="51" l="1"/>
  <c r="AC22" i="51"/>
  <c r="O24" i="51"/>
  <c r="Q24" i="51" s="1"/>
  <c r="R24" i="51"/>
  <c r="T24" i="51" s="1"/>
  <c r="X24" i="51"/>
  <c r="Z24" i="51" s="1"/>
  <c r="AA24" i="51"/>
  <c r="U24" i="51"/>
  <c r="W24" i="51" s="1"/>
  <c r="AD24" i="51"/>
  <c r="O17" i="51"/>
  <c r="Q17" i="51" s="1"/>
  <c r="AD17" i="51"/>
  <c r="X17" i="51"/>
  <c r="Z17" i="51" s="1"/>
  <c r="AA17" i="51"/>
  <c r="R17" i="51"/>
  <c r="T17" i="51" s="1"/>
  <c r="U17" i="51"/>
  <c r="W17" i="51" s="1"/>
  <c r="O19" i="51"/>
  <c r="Q19" i="51" s="1"/>
  <c r="R19" i="51"/>
  <c r="T19" i="51" s="1"/>
  <c r="U19" i="51"/>
  <c r="W19" i="51" s="1"/>
  <c r="AD19" i="51"/>
  <c r="X19" i="51"/>
  <c r="Z19" i="51" s="1"/>
  <c r="AA19" i="51"/>
  <c r="O18" i="51"/>
  <c r="Q18" i="51" s="1"/>
  <c r="U18" i="51"/>
  <c r="W18" i="51" s="1"/>
  <c r="AD18" i="51"/>
  <c r="X18" i="51"/>
  <c r="Z18" i="51" s="1"/>
  <c r="AA18" i="51"/>
  <c r="R18" i="51"/>
  <c r="T18" i="51" s="1"/>
  <c r="O21" i="51"/>
  <c r="Q21" i="51" s="1"/>
  <c r="AA21" i="51"/>
  <c r="R21" i="51"/>
  <c r="T21" i="51" s="1"/>
  <c r="U21" i="51"/>
  <c r="W21" i="51" s="1"/>
  <c r="AD21" i="51"/>
  <c r="X21" i="51"/>
  <c r="Z21" i="51" s="1"/>
  <c r="O16" i="51"/>
  <c r="Q16" i="51" s="1"/>
  <c r="X16" i="51"/>
  <c r="Z16" i="51" s="1"/>
  <c r="R16" i="51"/>
  <c r="T16" i="51" s="1"/>
  <c r="AA16" i="51"/>
  <c r="U16" i="51"/>
  <c r="W16" i="51" s="1"/>
  <c r="AD16" i="51"/>
  <c r="L22" i="51"/>
  <c r="N22" i="51" s="1"/>
  <c r="AF22" i="51"/>
  <c r="L20" i="51"/>
  <c r="N20" i="51" s="1"/>
  <c r="AF20" i="51"/>
  <c r="K20" i="51"/>
  <c r="K22" i="51"/>
  <c r="I19" i="51"/>
  <c r="I18" i="51"/>
  <c r="I21" i="51"/>
  <c r="I16" i="51"/>
  <c r="I24" i="51"/>
  <c r="I17" i="51"/>
  <c r="H17" i="51"/>
  <c r="H21" i="51"/>
  <c r="H16" i="51"/>
  <c r="H24" i="51"/>
  <c r="H19" i="51"/>
  <c r="H18" i="51"/>
  <c r="H16" i="50"/>
  <c r="T22" i="50"/>
  <c r="H25" i="50"/>
  <c r="H15" i="50"/>
  <c r="T29" i="50"/>
  <c r="H20" i="50"/>
  <c r="T27" i="50"/>
  <c r="P17" i="50"/>
  <c r="H19" i="50"/>
  <c r="P15" i="50"/>
  <c r="T15" i="50"/>
  <c r="P14" i="50"/>
  <c r="T14" i="50"/>
  <c r="P26" i="50"/>
  <c r="T28" i="50"/>
  <c r="P36" i="50"/>
  <c r="T38" i="50"/>
  <c r="P18" i="50"/>
  <c r="P20" i="50"/>
  <c r="P34" i="50"/>
  <c r="T36" i="50"/>
  <c r="P31" i="50"/>
  <c r="T33" i="50"/>
  <c r="P29" i="50"/>
  <c r="T31" i="50"/>
  <c r="D33" i="50"/>
  <c r="H33" i="50"/>
  <c r="H30" i="50"/>
  <c r="D18" i="50"/>
  <c r="H26" i="50"/>
  <c r="H23" i="50"/>
  <c r="H24" i="50"/>
  <c r="H36" i="50"/>
  <c r="D36" i="50"/>
  <c r="H17" i="50"/>
  <c r="D17" i="50"/>
  <c r="H22" i="50"/>
  <c r="D27" i="50"/>
  <c r="H27" i="50"/>
  <c r="H29" i="50"/>
  <c r="D29" i="50"/>
  <c r="D14" i="50"/>
  <c r="AC24" i="51" l="1"/>
  <c r="AC17" i="51"/>
  <c r="AC18" i="51"/>
  <c r="AC16" i="51"/>
  <c r="AC21" i="51"/>
  <c r="AC19" i="51"/>
  <c r="L21" i="51"/>
  <c r="N21" i="51" s="1"/>
  <c r="AF21" i="51"/>
  <c r="L16" i="51"/>
  <c r="N16" i="51" s="1"/>
  <c r="AF16" i="51"/>
  <c r="L17" i="51"/>
  <c r="N17" i="51" s="1"/>
  <c r="AF17" i="51"/>
  <c r="L18" i="51"/>
  <c r="N18" i="51" s="1"/>
  <c r="AF18" i="51"/>
  <c r="L24" i="51"/>
  <c r="N24" i="51" s="1"/>
  <c r="AF24" i="51"/>
  <c r="L19" i="51"/>
  <c r="N19" i="51" s="1"/>
  <c r="AF19" i="51"/>
  <c r="K18" i="51"/>
  <c r="K17" i="51"/>
  <c r="K21" i="51"/>
  <c r="K24" i="51"/>
  <c r="K19" i="51"/>
  <c r="K16" i="5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5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5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</valueMetadata>
</metadata>
</file>

<file path=xl/sharedStrings.xml><?xml version="1.0" encoding="utf-8"?>
<sst xmlns="http://schemas.openxmlformats.org/spreadsheetml/2006/main" count="925" uniqueCount="437">
  <si>
    <t>BRAND LABELS</t>
  </si>
  <si>
    <t>FIT STATUS</t>
  </si>
  <si>
    <t>PROTO</t>
  </si>
  <si>
    <t>RESUBMIT PP1 SAMPLE</t>
  </si>
  <si>
    <t>SUBMIT PROTO FOLLOWING COMMENTS &amp; MEASUREMENTS</t>
  </si>
  <si>
    <t>RESUBMIT PP2 SAMPLE FOR APPROVAL</t>
  </si>
  <si>
    <t>RESUBMIT PP3 SAMPLE FOR APPROVAL</t>
  </si>
  <si>
    <t>RESUBMIT PP4 SAMPLE FOR APPROVAL</t>
  </si>
  <si>
    <t>SUBMIT 3D IMAGERY FOR APPROVAL</t>
  </si>
  <si>
    <t>RESUBMIT GOLD SEAL FOR APPROVAL</t>
  </si>
  <si>
    <t>APPROVED FOR BULK</t>
  </si>
  <si>
    <t>APPROVED TO PRODUCTION</t>
  </si>
  <si>
    <t>APPROVED FOR BULK - SUBMIT GOLD SEAL BEFORE CUTTING</t>
  </si>
  <si>
    <t>APPROVED TO PRODUCTION - PENDING MOCK UP</t>
  </si>
  <si>
    <t xml:space="preserve">APPROVED FOR BULK - PLEASE CHECK GRADING </t>
  </si>
  <si>
    <t>APPROVED FOR BULK - PLEASE CHECK GRADING AND ADVISE PENDING MEASUREMENTS        </t>
  </si>
  <si>
    <t>APPROVED TO PRODUCTION - PENDING PATTERN SCREENSHOTS</t>
  </si>
  <si>
    <t>APPROVED TO SHIP</t>
  </si>
  <si>
    <t>APPROVED TO PRODUCTION - PENDING GRADED SPEC</t>
  </si>
  <si>
    <t>PS REJECTED - RESUBMIT SAMPLE</t>
  </si>
  <si>
    <t>PS REJECTED - SEND PHOTOS</t>
  </si>
  <si>
    <t>PS REJECTED - SEND AQL REPORT</t>
  </si>
  <si>
    <t xml:space="preserve">PP1 </t>
  </si>
  <si>
    <t>SIZE &amp; COO LABELS</t>
  </si>
  <si>
    <t>PRESHIPMENT STAGE</t>
  </si>
  <si>
    <t>PROCEED TO PP2</t>
  </si>
  <si>
    <t>APPROVED TO SHIP PENDING AQL REPORT</t>
  </si>
  <si>
    <t>REJECTED DUE TO OUT OF TOLERANCE MEASUREMENTS - RESUBMIT</t>
  </si>
  <si>
    <t>COMMERCIALLY APPROVED PENDING 100% CHECKS</t>
  </si>
  <si>
    <t>TBC</t>
  </si>
  <si>
    <t>TBC PENDING CHECKS</t>
  </si>
  <si>
    <t>COMMERCIALLY APPROVED PENDING AQL REPORT</t>
  </si>
  <si>
    <t>REJECTED - PLEASE SUBMIT NEW PRESHIPMENT SAMPLES</t>
  </si>
  <si>
    <t>REJECTED - PLEASE SUBMIT A FULL SIZE SET</t>
  </si>
  <si>
    <t>APPROVED TO SHIP PENDING BARCODE IMAGERY</t>
  </si>
  <si>
    <t>APPROVED TO SHIP PENDING CARE LABEL IMAGERY</t>
  </si>
  <si>
    <t>APPROVED TO SHIP PENDING CARE LABEL IMAGERY AND BARCODE IMAGERY</t>
  </si>
  <si>
    <t>PP2</t>
  </si>
  <si>
    <t>PROCEED TO PP3</t>
  </si>
  <si>
    <t>PETITE GOLD SEAL</t>
  </si>
  <si>
    <t>PP3</t>
  </si>
  <si>
    <t>SWINGERS</t>
  </si>
  <si>
    <t>CARE LABEL AND SWING TICKET</t>
  </si>
  <si>
    <t>PP4</t>
  </si>
  <si>
    <t>CORRECT</t>
  </si>
  <si>
    <t>INCORRECT</t>
  </si>
  <si>
    <t>N/A</t>
  </si>
  <si>
    <t>MEASUREMENTS</t>
  </si>
  <si>
    <t>Season/group:</t>
  </si>
  <si>
    <t>Supplier:</t>
  </si>
  <si>
    <t>Designer:</t>
  </si>
  <si>
    <t xml:space="preserve">Style name: </t>
  </si>
  <si>
    <t>Country:</t>
  </si>
  <si>
    <t xml:space="preserve">Tech: </t>
  </si>
  <si>
    <t>Description:</t>
  </si>
  <si>
    <t>Factory:</t>
  </si>
  <si>
    <t xml:space="preserve">Date: </t>
  </si>
  <si>
    <t>DESIGN FRONT SHEET</t>
  </si>
  <si>
    <t>Main Fabric:</t>
  </si>
  <si>
    <t xml:space="preserve">Range: </t>
  </si>
  <si>
    <t>DESIGN DETAILS</t>
  </si>
  <si>
    <t>TRIMS</t>
  </si>
  <si>
    <t>OTHER</t>
  </si>
  <si>
    <t>DESIGN SPECIFICATIONS</t>
  </si>
  <si>
    <t>FIXED GRADING POINTS ONLY</t>
  </si>
  <si>
    <t>TARGET</t>
  </si>
  <si>
    <t>ORIGINAL</t>
  </si>
  <si>
    <t>DIFF</t>
  </si>
  <si>
    <t>NEW REQ</t>
  </si>
  <si>
    <t>COMMENTS</t>
  </si>
  <si>
    <t>Front length - SNP to bottom hem edge - straight</t>
  </si>
  <si>
    <t>Back length - SNP to bottom hem edge - straight</t>
  </si>
  <si>
    <t>Chest - measured 2.5cm down from underarm</t>
  </si>
  <si>
    <t>Waist position - below SNP</t>
  </si>
  <si>
    <t>Waist width</t>
  </si>
  <si>
    <t xml:space="preserve">1/2 High hip - 10cm below waist </t>
  </si>
  <si>
    <t>1/2 Low hip - 20 cm belowwaist</t>
  </si>
  <si>
    <t>Hem width</t>
  </si>
  <si>
    <t>Hem depth</t>
  </si>
  <si>
    <t>X -Shoulder (seam to seam)</t>
  </si>
  <si>
    <t xml:space="preserve">Single shoulder width (seam to seam) </t>
  </si>
  <si>
    <t xml:space="preserve">Shoulder slope (angle of shoulder between SNP &amp; armhole) </t>
  </si>
  <si>
    <t>X Front - 13cm below SNP edge to edge</t>
  </si>
  <si>
    <t>X Back - 13cm below SNP edge to edge</t>
  </si>
  <si>
    <t>Back neck width - SNP to SNP straight (exculding trim)</t>
  </si>
  <si>
    <t xml:space="preserve">Front neck drop </t>
  </si>
  <si>
    <t xml:space="preserve">Back neck drop </t>
  </si>
  <si>
    <t xml:space="preserve">Neck trim Depth </t>
  </si>
  <si>
    <t>Armhole straight edge to edge</t>
  </si>
  <si>
    <t>Sleeve length - shoulder seam to cuff (SET IN)</t>
  </si>
  <si>
    <t>Underarm length</t>
  </si>
  <si>
    <t>1/2 Bicep width -  2.5cm down from underarm</t>
  </si>
  <si>
    <t>1/2 elbow width - 21cm down from underarm</t>
  </si>
  <si>
    <t xml:space="preserve">1/2 cuff width </t>
  </si>
  <si>
    <t xml:space="preserve">Cuff depth </t>
  </si>
  <si>
    <t>Collar depth at CB</t>
  </si>
  <si>
    <t xml:space="preserve">Collar point length </t>
  </si>
  <si>
    <t>Placket width</t>
  </si>
  <si>
    <t xml:space="preserve">Placket length </t>
  </si>
  <si>
    <t>Zip length</t>
  </si>
  <si>
    <t xml:space="preserve">Split/vent length </t>
  </si>
  <si>
    <t>Hanger loop depth</t>
  </si>
  <si>
    <t>Minimum neck stretch</t>
  </si>
  <si>
    <t>Pocket depth</t>
  </si>
  <si>
    <t>Pocket width</t>
  </si>
  <si>
    <t>Pocket trim depth</t>
  </si>
  <si>
    <t>Pocket position from SNP</t>
  </si>
  <si>
    <t>Pocket position from placket seam</t>
  </si>
  <si>
    <t>ADDITIONAL MEASURMENTS</t>
  </si>
  <si>
    <t xml:space="preserve">BOM COLOUR OPTIONS </t>
  </si>
  <si>
    <t>Materials &amp; Compositions</t>
  </si>
  <si>
    <t xml:space="preserve">Approvals </t>
  </si>
  <si>
    <t>tbc</t>
  </si>
  <si>
    <t>LABELLING</t>
  </si>
  <si>
    <t>BRAND LABEL</t>
  </si>
  <si>
    <t>SIZE &amp; COO LABEL</t>
  </si>
  <si>
    <t>SWING TICKET</t>
  </si>
  <si>
    <t>CARE LABEL APPROVAL</t>
  </si>
  <si>
    <t>Next Stage:</t>
  </si>
  <si>
    <t>Attendees:</t>
  </si>
  <si>
    <t>WEARER TRAIL SPECIFICATIONS</t>
  </si>
  <si>
    <t>REF</t>
  </si>
  <si>
    <t>BEFORE WEAR</t>
  </si>
  <si>
    <t>AFTER WEAR (1)</t>
  </si>
  <si>
    <t>AFTER WASH (1)</t>
  </si>
  <si>
    <t>AFTER WEAR (2)</t>
  </si>
  <si>
    <t>AFTER WASH (2)</t>
  </si>
  <si>
    <t>AFTER WEAR (3)</t>
  </si>
  <si>
    <t>AFTER WASH (3)</t>
  </si>
  <si>
    <t>WEARER COMMENTS</t>
  </si>
  <si>
    <t>WEARER TRAILS NEED TO BE WORN BETWEEN 40 - 50 HOURS</t>
  </si>
  <si>
    <t xml:space="preserve">Date Sent: </t>
  </si>
  <si>
    <t>PROTO FIT COMMENTS</t>
  </si>
  <si>
    <t>Date Fitted:</t>
  </si>
  <si>
    <t>Model:</t>
  </si>
  <si>
    <t>FIT COMMENTS:</t>
  </si>
  <si>
    <t>PP1 SPECIFICATIONS</t>
  </si>
  <si>
    <t>PP1</t>
  </si>
  <si>
    <t>PP1 FIT COMMENTS</t>
  </si>
  <si>
    <t>PP2 FIT SPECIFICATIONS</t>
  </si>
  <si>
    <t>GOLD SEAL FIT COMMENTS</t>
  </si>
  <si>
    <t>NEXT STAGE:</t>
  </si>
  <si>
    <t>FITTING DETAILS:</t>
  </si>
  <si>
    <t>GOLD SEAL</t>
  </si>
  <si>
    <t>PP2 FIT COMMENTS</t>
  </si>
  <si>
    <t>PP3 FIT COMMENTS</t>
  </si>
  <si>
    <t>GOLD SEAL SPECIFICATIONS</t>
  </si>
  <si>
    <t>Tol +/-</t>
  </si>
  <si>
    <t xml:space="preserve">UK4   </t>
  </si>
  <si>
    <t xml:space="preserve">UK6   </t>
  </si>
  <si>
    <t xml:space="preserve">UK8   </t>
  </si>
  <si>
    <t xml:space="preserve">UK10 </t>
  </si>
  <si>
    <t xml:space="preserve">UK12 </t>
  </si>
  <si>
    <t xml:space="preserve">UK14   </t>
  </si>
  <si>
    <t xml:space="preserve">UK16  </t>
  </si>
  <si>
    <t>GRADED SPEC ALPHA (XS - XL)</t>
  </si>
  <si>
    <t xml:space="preserve"> Tol +/-</t>
  </si>
  <si>
    <t>XS</t>
  </si>
  <si>
    <t>S</t>
  </si>
  <si>
    <t>M</t>
  </si>
  <si>
    <t>L</t>
  </si>
  <si>
    <t>XL</t>
  </si>
  <si>
    <t>MINIMUM</t>
  </si>
  <si>
    <t>PRESHIPMENT SPECIFICATIONS</t>
  </si>
  <si>
    <t>PRE SHIP</t>
  </si>
  <si>
    <t>CARE LABEL:</t>
  </si>
  <si>
    <t>SWING TICKET:</t>
  </si>
  <si>
    <t>SPARE TRIMS:</t>
  </si>
  <si>
    <t>CARE LABEL IMAGERY</t>
  </si>
  <si>
    <t>MAKE AND CONSTRUCTION</t>
  </si>
  <si>
    <t>There are loose threads along seams. Please ensure there are no loose threads on bulk.</t>
  </si>
  <si>
    <t>There is roping along seams. Please ensure the seams are not twisted when sewing bulk.</t>
  </si>
  <si>
    <t>There is puckering along seams. Please ensure there is no puckering along seams on bulk.</t>
  </si>
  <si>
    <t>The overlocking is loose along seams. Please ensure the overlocking is secure on bulk.</t>
  </si>
  <si>
    <t>There is snagging throughout. Please ensure there is no snagging on bulk.</t>
  </si>
  <si>
    <t>There are seam impressions along seams. Please ensure seams are not over-pressed when pressing bulk.</t>
  </si>
  <si>
    <t>+/-</t>
  </si>
  <si>
    <t>TOPS &amp; DRESSES - PETITE GOLD SEAL</t>
  </si>
  <si>
    <t>PETITE GOLD SEAL FIT COMMENTS</t>
  </si>
  <si>
    <t>TOPS &amp; DRESSES PETITE GRADED SPEC - NUMERICAL</t>
  </si>
  <si>
    <t>PETITE GRADED SPEC NUMERICAL SIZING (4-16)</t>
  </si>
  <si>
    <t>TOPS &amp; DRESSES PETITE GRADED SPEC - ALPHA</t>
  </si>
  <si>
    <r>
      <rPr>
        <b/>
        <sz val="11"/>
        <rFont val="Calibri"/>
        <family val="2"/>
        <scheme val="minor"/>
      </rPr>
      <t xml:space="preserve">PETITE GRADED SPEC ALPHA (XS - XL) </t>
    </r>
    <r>
      <rPr>
        <b/>
        <sz val="11"/>
        <color rgb="FF00B050"/>
        <rFont val="Calibri"/>
        <family val="2"/>
        <scheme val="minor"/>
      </rPr>
      <t>UPDATED SS23</t>
    </r>
  </si>
  <si>
    <t>TOPS &amp; DRESSES - PETITE PRE SHIPMENT</t>
  </si>
  <si>
    <t>PETITE PRESHIPMENT COMMENTS</t>
  </si>
  <si>
    <t>PETITE PRESHIPMENT SPECIFICATIONS</t>
  </si>
  <si>
    <t xml:space="preserve">Checked by: </t>
  </si>
  <si>
    <t xml:space="preserve">Date checked: </t>
  </si>
  <si>
    <t xml:space="preserve">Allocation status: </t>
  </si>
  <si>
    <t>AQL REPORT ALPHA</t>
  </si>
  <si>
    <t>H2</t>
  </si>
  <si>
    <t>H3</t>
  </si>
  <si>
    <t>SHIRTS</t>
  </si>
  <si>
    <t>SHIRTS - ALPHA</t>
  </si>
  <si>
    <t xml:space="preserve">MAIN FABRIC </t>
  </si>
  <si>
    <t xml:space="preserve">Base Block </t>
  </si>
  <si>
    <t>XXL</t>
  </si>
  <si>
    <t>3XL</t>
  </si>
  <si>
    <t>GRADE</t>
  </si>
  <si>
    <t xml:space="preserve">GRADED SPEC ALPHA (XS - 3XL) </t>
  </si>
  <si>
    <t xml:space="preserve">SPEC </t>
  </si>
  <si>
    <t>Locations</t>
  </si>
  <si>
    <t>Supplier</t>
  </si>
  <si>
    <t>Article</t>
  </si>
  <si>
    <t>Size/Quantity</t>
  </si>
  <si>
    <t>RE MAIN SML BLK WOV 201-Reiss Small Woven Logo Label</t>
  </si>
  <si>
    <t>RE CHE WOV 901-Reiss CHE Woven End Fold Label</t>
  </si>
  <si>
    <t>RE MAIN MED BLK WOV 202-Reiss Medium Woven Logo Label</t>
  </si>
  <si>
    <t xml:space="preserve">RE MCL FAN WOV 01 NEW- White McLaren 'Formula 1 Team' Woven Label with New Logo </t>
  </si>
  <si>
    <t xml:space="preserve">RE MCL FAN WOV 05 NEW- Navy McLaren' Formula 1 Team' Woven Label with New Logo </t>
  </si>
  <si>
    <t xml:space="preserve">RE MCL RAC WOV 11 NEW- White McLaren 'Racing' Woven Label with New Logo </t>
  </si>
  <si>
    <t xml:space="preserve">TBC </t>
  </si>
  <si>
    <r>
      <t xml:space="preserve">RE BLACK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</si>
  <si>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CHINA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</si>
  <si>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INDIA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</si>
  <si>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BLACK</t>
    </r>
    <r>
      <rPr>
        <b/>
        <sz val="11"/>
        <color theme="1"/>
        <rFont val="Calibri"/>
        <family val="2"/>
        <scheme val="minor"/>
      </rPr>
      <t xml:space="preserve"> INDIA </t>
    </r>
    <r>
      <rPr>
        <sz val="11"/>
        <color theme="1"/>
        <rFont val="Calibri"/>
        <family val="2"/>
        <scheme val="minor"/>
      </rPr>
      <t>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</si>
  <si>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</si>
  <si>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PORTUGAL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</si>
  <si>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CHINA</t>
    </r>
    <r>
      <rPr>
        <sz val="11"/>
        <color theme="1"/>
        <rFont val="Calibri"/>
        <family val="2"/>
        <scheme val="minor"/>
      </rPr>
      <t xml:space="preserve"> SZ  (ALPHA SIZES XS-3XL) BLACK COMBINED LABEL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</si>
  <si>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</si>
  <si>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</si>
  <si>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</si>
  <si>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</si>
  <si>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</si>
  <si>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</si>
  <si>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>(ALPHA SIZES XS-3XL) Navy MCLAREN Combined COO</t>
    </r>
  </si>
  <si>
    <t xml:space="preserve">RE MCL HYPE WOV 15 NEW-Orange McLaren 'Formula 1 Team' Woven Label with New Logo 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</si>
  <si>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</si>
  <si>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</si>
  <si>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t>RE MAIN WHT TKT 001 - Main Reiss Logo Ticket x 2</t>
  </si>
  <si>
    <t>RE MAIN WHT TKT 001 WITH LRG BBAG - Main Reiss Logo Ticket x 2 + Large Button Bag</t>
  </si>
  <si>
    <t>RE MAIN WHT TKT 003: Main Reiss Logo Ticket + Call Out Ticket 'Recycled Yarn'</t>
  </si>
  <si>
    <t>RE MAIN WHT TKT 014: Main Reiss Logo Ticket + Call Out Ticket 'Organic Cotton'</t>
  </si>
  <si>
    <t>RE MAIN WHT TKT 018: Main Reiss Logo Ticket + Call Out Ticket 'Cashmere Blend'</t>
  </si>
  <si>
    <t>RE MAIN WHT TKT 030: Main Reiss Logo Ticket + Call Out Ticket 'Linen'</t>
  </si>
  <si>
    <t>RE MAIN WHT TKT 031: Main Reiss Logo Ticket + Call Out Ticket 'Linen Blend'</t>
  </si>
  <si>
    <t>RE MAIN WHT TKT 032: Main Reiss Logo Ticket + Call Out Ticket 'Stretch Poplin'</t>
  </si>
  <si>
    <t>RE MAIN WHT TKT 033: Main Reiss Logo Ticket + Call Out Ticket 'Stretch Satin'</t>
  </si>
  <si>
    <t>RE MAIN WHT TKT 034: Main Reiss Logo Ticket + Call Out Ticket 'Cotton Satin'</t>
  </si>
  <si>
    <t>RE MAIN WHT TKT 035: Main Reiss Logo Ticket + Call Out Ticket 'Cotton Twill'</t>
  </si>
  <si>
    <t>RE MAIN WHT TKT 036: Main Reiss Logo Ticket + Call Out Ticket 'Travel'</t>
  </si>
  <si>
    <t>RE MAIN WHT TKT 037: Main Reiss Logo Ticket + Call Out Ticket 'Stay Navy'</t>
  </si>
  <si>
    <t>RE MAIN WHT TKT 038: Main Reiss Logo Ticket + Call Out Ticket 'Stay Black'</t>
  </si>
  <si>
    <t>RE MAIN WHT TKT 043: Main Reiss Logo Ticket + Call Out Ticket 'BCI'</t>
  </si>
  <si>
    <t>RE MAIN WHT TKT 048: Main Reiss Logo Ticket + Call Out Ticket 'Exclusive Prints'</t>
  </si>
  <si>
    <t>RE MAIN WHT TKT 068: Main Reiss Logo Ticket + Disclaimer Ticket 'Colour Transfer (Fabric)'</t>
  </si>
  <si>
    <t>RE MAIN WHT TKT 070: Main Reiss Logo Ticket + Disclaimer Ticket 'Snagging (Hand Embellishment)'</t>
  </si>
  <si>
    <t>RE MAIN WHT TKT 071: Main Reiss Logo Ticket + Disclaimer Ticket 'Snagging'</t>
  </si>
  <si>
    <t>RE MAIN WHT TKT 074: Main Reiss Logo Ticket + Disclaimer Ticket 'Pilling (Jersey &amp; Woven)'</t>
  </si>
  <si>
    <t>RE MAIN WHT TKT 077: Main Reiss Logo Ticket + Disclaimer Ticket 'Snagging &amp; Pilling'</t>
  </si>
  <si>
    <t>RE MAIN WHT TKT 088: Main Reiss Logo Ticket + Disclaimer Ticket 'Garment Dye'</t>
  </si>
  <si>
    <t xml:space="preserve">RE CHE TKT 902 : Reiss CHE Swing Ticket with New Reiss CHE Logo </t>
  </si>
  <si>
    <r>
      <t>RE ATELIER TKT 1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'Pilling'</t>
    </r>
  </si>
  <si>
    <r>
      <t>RE ATELIER TKT 0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 xml:space="preserve">: Reiss Atelier Swing Ticket </t>
    </r>
  </si>
  <si>
    <r>
      <t>RE ATELIER TKT 2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 &amp; Snagging'</t>
    </r>
  </si>
  <si>
    <r>
      <t xml:space="preserve">RE ATELIER TKT 3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'Snagging'</t>
    </r>
  </si>
  <si>
    <r>
      <t xml:space="preserve">RE ATELIER TKT 5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'Cashmere Blend'</t>
    </r>
  </si>
  <si>
    <r>
      <t xml:space="preserve">RE ATELIER TKT 8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'Silk'</t>
    </r>
  </si>
  <si>
    <t xml:space="preserve">RE MCL FAN TKT 01 NEW: Reiss McLaren FAN Swing Ticket </t>
  </si>
  <si>
    <t xml:space="preserve">RE MCL HYPE TKT 01 NEW: Reiss McLaren HYPE Swing Ticket </t>
  </si>
  <si>
    <t>RE ATT SML BLK WOV 4003 - Mens Small Black Attribute Woven - Cashmere Blend</t>
  </si>
  <si>
    <t>RE ATT SML BLK WOV 4004 - Mens Small Black Attribute Woven - 100% Cashmere</t>
  </si>
  <si>
    <t>RE BARC 02 - NON RFID BARCODE</t>
  </si>
  <si>
    <r>
      <t xml:space="preserve">RE ATT BLK WOV 601 - Mens </t>
    </r>
    <r>
      <rPr>
        <b/>
        <sz val="11"/>
        <color theme="1"/>
        <rFont val="Calibri"/>
        <family val="2"/>
        <scheme val="minor"/>
      </rPr>
      <t>Slim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</si>
  <si>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>RE ATT BLACK WOV 621-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Stretch' Attribute Woven Label</t>
    </r>
  </si>
  <si>
    <r>
      <t>RE ATT BLACK WOV 623-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</si>
  <si>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625-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</si>
  <si>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 xml:space="preserve">RE ATELIER WOV SML </t>
    </r>
    <r>
      <rPr>
        <b/>
        <sz val="12"/>
        <color theme="1"/>
        <rFont val="Calibri"/>
        <family val="2"/>
        <scheme val="minor"/>
      </rPr>
      <t>(Season TBC)</t>
    </r>
    <r>
      <rPr>
        <sz val="12"/>
        <color theme="1"/>
        <rFont val="Calibri"/>
        <family val="2"/>
        <scheme val="minor"/>
      </rPr>
      <t xml:space="preserve">-Reiss Atelier Small Woven Brand Label with New Logo </t>
    </r>
  </si>
  <si>
    <r>
      <t>RE ATT BLACK WOV 627-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</si>
  <si>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629-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</si>
  <si>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</si>
  <si>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</si>
  <si>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r>
      <t xml:space="preserve">RE ATT BLK WOV 602 - Mens </t>
    </r>
    <r>
      <rPr>
        <b/>
        <sz val="11"/>
        <color theme="1"/>
        <rFont val="Calibri"/>
        <family val="2"/>
        <scheme val="minor"/>
      </rPr>
      <t>Regular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</si>
  <si>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603 - Mens </t>
    </r>
    <r>
      <rPr>
        <b/>
        <sz val="11"/>
        <color theme="1"/>
        <rFont val="Calibri"/>
        <family val="2"/>
        <scheme val="minor"/>
      </rPr>
      <t>Relaxed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</si>
  <si>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635-  Mens </t>
    </r>
    <r>
      <rPr>
        <b/>
        <sz val="11"/>
        <color theme="1"/>
        <rFont val="Calibri"/>
        <family val="2"/>
        <scheme val="minor"/>
      </rPr>
      <t>Oversized</t>
    </r>
    <r>
      <rPr>
        <sz val="11"/>
        <color theme="1"/>
        <rFont val="Calibri"/>
        <family val="2"/>
        <scheme val="minor"/>
      </rPr>
      <t xml:space="preserve"> Fit Attribute Woven Label</t>
    </r>
  </si>
  <si>
    <r>
      <t>RE ATT BLACK WOV 622- Mens</t>
    </r>
    <r>
      <rPr>
        <b/>
        <sz val="11"/>
        <color theme="1"/>
        <rFont val="Calibri"/>
        <family val="2"/>
        <scheme val="minor"/>
      </rPr>
      <t xml:space="preserve"> Regular </t>
    </r>
    <r>
      <rPr>
        <sz val="11"/>
        <color theme="1"/>
        <rFont val="Calibri"/>
        <family val="2"/>
        <scheme val="minor"/>
      </rPr>
      <t>Fit &amp;'Cotton Stretch' Attribute Woven Label</t>
    </r>
  </si>
  <si>
    <r>
      <t>RE ATT BLACK WOV 624-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</si>
  <si>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626-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</si>
  <si>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>RE ATT BLACK WOV 628-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</si>
  <si>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630-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</si>
  <si>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632-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</si>
  <si>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</si>
  <si>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t xml:space="preserve">PROCEED TO PP1- SEND PATTERN SCREENSHOT TO REVIEW </t>
  </si>
  <si>
    <t xml:space="preserve">SUBMIT GOLD SEAL IN XS-M-XXL FOR PRINT PLACEMENT APPROVAL </t>
  </si>
  <si>
    <t xml:space="preserve">APPROVED TO PRODUCTION FOLLOWING COMMENTS </t>
  </si>
  <si>
    <t xml:space="preserve">APPROVEDTO PRODUCTION-PENDING OUTSTANDING TESTING </t>
  </si>
  <si>
    <t xml:space="preserve">PROCEED TO PP1 </t>
  </si>
  <si>
    <t>PROCEED TO PP1-SUBMIT MOCK UP</t>
  </si>
  <si>
    <t>PROCEED TO PP1-SUBMIT WEARER TRAIL</t>
  </si>
  <si>
    <t>PROCEED TO PP1- SUBMIT ON NEW BLOCK</t>
  </si>
  <si>
    <t>PROCEED TO PP1- SUBMIT 3D IMAGERY FOR APPROVAL</t>
  </si>
  <si>
    <t>PROCEED TO GOLD SEAL IN BULK FABRIC</t>
  </si>
  <si>
    <t>PROCEED TO PP2-SUBMIT MOCK UP</t>
  </si>
  <si>
    <t xml:space="preserve">PROCEED TO PP2- SEND PATTERN SCREENSHOT TO REVIEW </t>
  </si>
  <si>
    <t>PROCEED TO PP2- SUBMIT ON NEW BLOCK</t>
  </si>
  <si>
    <t>PROCEED TO PP2- SUBMIT 3D IMAGERY FOR APPROVAL</t>
  </si>
  <si>
    <t>PROCEED TO PP3-SUBMIT MOCK UP</t>
  </si>
  <si>
    <t xml:space="preserve">PROCEED TO PP3- SEND PATTERN SCREENSHOT TO REVIEW </t>
  </si>
  <si>
    <t>PROCEED TO PP3- SUBMIT ON NEW BLOCK</t>
  </si>
  <si>
    <t>PROCEED TO PP3- SUBMIT 3D IMAGERY FOR APPROVAL</t>
  </si>
  <si>
    <t>DEVELOPMENT/PROTO SPECIFICATIONS</t>
  </si>
  <si>
    <t>ENTER CAT NAME HERE - WEARER TRAIL</t>
  </si>
  <si>
    <t>JERSEY</t>
  </si>
  <si>
    <t>JERSEY - PROTO</t>
  </si>
  <si>
    <t>JERSEY - PP1</t>
  </si>
  <si>
    <t>JERSEY  - PP1</t>
  </si>
  <si>
    <t>JERSEY - PP2</t>
  </si>
  <si>
    <t>JERSEY- PP2</t>
  </si>
  <si>
    <t>JERSEY - GOLD SEAL</t>
  </si>
  <si>
    <t>JERSEY - ALPHA</t>
  </si>
  <si>
    <t>JERSEY - PRE SHIPMENT</t>
  </si>
  <si>
    <t>JERSEY- PRE SHIPMENT</t>
  </si>
  <si>
    <t>JERSEY - CARE LABEL</t>
  </si>
  <si>
    <t>1. Front length - SNP to bottom hem edge</t>
  </si>
  <si>
    <t>2. Front length - HSP to bottom hem edge</t>
  </si>
  <si>
    <t>3. Back length - HSP to bottom hem edge</t>
  </si>
  <si>
    <t>4. Chest - measured 2.5cm down from underarm</t>
  </si>
  <si>
    <t>5. Waist position - below HSP</t>
  </si>
  <si>
    <t>6. Waist width</t>
  </si>
  <si>
    <t>7. Hem width</t>
  </si>
  <si>
    <t>8. Hem depth</t>
  </si>
  <si>
    <t>9. X-Shoulder (seam to seam)</t>
  </si>
  <si>
    <t>10. X-Front - 15cm below HSP</t>
  </si>
  <si>
    <t>11. X-Back - 15cm belo HSP</t>
  </si>
  <si>
    <t>12. Back neck width - HSP to HSP straight</t>
  </si>
  <si>
    <t>13. Front neck drop - From HSP</t>
  </si>
  <si>
    <t>14. Back neck drop</t>
  </si>
  <si>
    <t>15. Armhole Straight</t>
  </si>
  <si>
    <t>16. Sleeve length - Shoulder seam to cuff</t>
  </si>
  <si>
    <t>17. Underarm length</t>
  </si>
  <si>
    <t>18. 1/2 Bicep width - 2.5cm down from underarm</t>
  </si>
  <si>
    <t>19. 1/2 Elbow width - 21cm down from underarm</t>
  </si>
  <si>
    <t>20. 1/2 Cuff width</t>
  </si>
  <si>
    <t>21. Cuff depth</t>
  </si>
  <si>
    <t>22. Hood height at CF</t>
  </si>
  <si>
    <t>23. Hood circumference</t>
  </si>
  <si>
    <t>24. Hood width at widest point</t>
  </si>
  <si>
    <t>25. Tie length visible</t>
  </si>
  <si>
    <t>26. Zip length</t>
  </si>
  <si>
    <t>27. Pocket position from HSP</t>
  </si>
  <si>
    <t>28. Pocket position from CF</t>
  </si>
  <si>
    <t>31. Pocket depth</t>
  </si>
  <si>
    <t>Status:</t>
  </si>
  <si>
    <t>PO Number:</t>
  </si>
  <si>
    <t>Colourway:</t>
  </si>
  <si>
    <t>Date:</t>
  </si>
  <si>
    <r>
      <t xml:space="preserve">RE BLACK </t>
    </r>
    <r>
      <rPr>
        <b/>
        <sz val="11"/>
        <color theme="1"/>
        <rFont val="Calibri"/>
        <family val="2"/>
        <scheme val="minor"/>
      </rPr>
      <t>BANGLADESH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</si>
  <si>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MCLAREN SEASON 3</t>
  </si>
  <si>
    <t>ASHLAM</t>
  </si>
  <si>
    <t>ZIP THROUG HOODIE</t>
  </si>
  <si>
    <t>UN AVAILABLE</t>
  </si>
  <si>
    <t>VIETNAM</t>
  </si>
  <si>
    <t>AIME LEON DORE</t>
  </si>
  <si>
    <t>FRAN</t>
  </si>
  <si>
    <t>LAUREN</t>
  </si>
  <si>
    <t>MAIN-1-2001A42    RIB-1-3904A33</t>
  </si>
  <si>
    <t>MCLAREN</t>
  </si>
  <si>
    <t>29. Pocket opening</t>
  </si>
  <si>
    <t>30. Pocket  (top edge)</t>
  </si>
  <si>
    <t>32. Print position from HSP - Restless ambition</t>
  </si>
  <si>
    <t>33. Print position from CF - Restless ambition</t>
  </si>
  <si>
    <t>34. Print position from HSP - McLaren lockup</t>
  </si>
  <si>
    <t>35. Print position from CF - McLaren lockup</t>
  </si>
  <si>
    <t>36. Print position from cuff edge - Podium</t>
  </si>
  <si>
    <t>38. Print position from cuff edge - Speedmark</t>
  </si>
  <si>
    <t>39. Print position from CB neck - Motorsport</t>
  </si>
  <si>
    <t>40. Print position from CB neck - Multiple print</t>
  </si>
  <si>
    <t>41. Print position from CB neck - Speedmark</t>
  </si>
  <si>
    <t>FABRIC 01</t>
  </si>
  <si>
    <t>UNAVALIABLE</t>
  </si>
  <si>
    <t>1-2001A42</t>
  </si>
  <si>
    <t>RIB</t>
  </si>
  <si>
    <t>HEM / CUFF</t>
  </si>
  <si>
    <t>1-3904A33</t>
  </si>
  <si>
    <t>500 GSM</t>
  </si>
  <si>
    <t>STONE</t>
  </si>
  <si>
    <t xml:space="preserve">ZIP PULLERS - CF ZIP  / POCKET ZIPPERS / SLEEVE ZIPPERS </t>
  </si>
  <si>
    <t>CF ZIP  / POCKET ZIPPERS / SLEEVE ZIPPERS / TAPE COLOUR -  CF</t>
  </si>
  <si>
    <t>ARTWORK 01 - RHSAW CHEST "RESTLESS AMBITION"</t>
  </si>
  <si>
    <t>ARTWORK 02 - LHSAW CHEST- REISS MCLAREN FORMULA 1 TEAM LOGO</t>
  </si>
  <si>
    <t>ARTWORK 03 - RHSAW CUFF "PODIUM"</t>
  </si>
  <si>
    <t>ARTWORK 04 - LHSAW BICEP "VELOCITY"</t>
  </si>
  <si>
    <t>ARTWORK 05 - LHSAW CUFF "SPEEDMARK"</t>
  </si>
  <si>
    <t>ARTWORK 06 - CB PANEL - "MOTORSPORT"</t>
  </si>
  <si>
    <t>ARTWORK 07 - CB PANEL "PODIUM, OVERDRIVE, ENDURO, RMS, TORQUE"</t>
  </si>
  <si>
    <t>ARTWORK 08 - CB "SPEEDMARK"</t>
  </si>
  <si>
    <t xml:space="preserve">REISS WOVEN LABEL - INTERNAL BACK NECK </t>
  </si>
  <si>
    <t>REISS WOVEN SIZE LABEL - INTERNAL BACK NECK</t>
  </si>
  <si>
    <t>EDICATE</t>
  </si>
  <si>
    <t>TRS</t>
  </si>
  <si>
    <t>METAL</t>
  </si>
  <si>
    <t>BODY / HOOD</t>
  </si>
  <si>
    <t>HP-02 SHINY BRUSH NICKLE</t>
  </si>
  <si>
    <t>CF ZIPS - HP-02 SHINY BRUSH NICKLE
TAPE DTM TO FABRIC 01</t>
  </si>
  <si>
    <t>OPTIC WHITE</t>
  </si>
  <si>
    <t xml:space="preserve">16-1363 TCX </t>
  </si>
  <si>
    <t>HYPE PAPAYA 16-1363 TCX</t>
  </si>
  <si>
    <t>T5</t>
  </si>
  <si>
    <t>SIZE 5 TEETH</t>
  </si>
  <si>
    <t>6CM</t>
  </si>
  <si>
    <t>8CM</t>
  </si>
  <si>
    <t>35CM</t>
  </si>
  <si>
    <t>30CM</t>
  </si>
  <si>
    <t>17MM X 73MM</t>
  </si>
  <si>
    <t>15MM X 47MM</t>
  </si>
  <si>
    <t>KP-9034_2</t>
  </si>
  <si>
    <t>RE MCL HYPE WOV 16 NEW</t>
  </si>
  <si>
    <t>REISS MCLAREN COMBINED COUNTRY OF ORIGIN AND SIZE WOVEN LABEL - MADE IN VIETNAM</t>
  </si>
  <si>
    <t>EMBROIDERY</t>
  </si>
  <si>
    <t>SCREENPRINT</t>
  </si>
  <si>
    <t>SCREEN PRINT</t>
  </si>
  <si>
    <t>ARTWORK 04 - LHSAW BICEP "REISS 1971"</t>
  </si>
  <si>
    <t>28CM</t>
  </si>
  <si>
    <t>JET BLACK</t>
  </si>
  <si>
    <t>JET BLACK + HYPE PAPAYA 16-1363TCX</t>
  </si>
  <si>
    <t>HYPE PAPAYA 16-1363TCX</t>
  </si>
  <si>
    <t xml:space="preserve">Colourway 01 </t>
  </si>
  <si>
    <t>Colourway 02</t>
  </si>
  <si>
    <t>BLACK</t>
  </si>
  <si>
    <t>OPTIC WHITE  + HYPE PAPAYA 16-1363TCX</t>
  </si>
  <si>
    <t>01.09.2025</t>
  </si>
  <si>
    <t>INCREASE BY 1CM AFTER GRADING</t>
  </si>
  <si>
    <t>REDUCE BY 2CM AFTER GRADING</t>
  </si>
  <si>
    <t>PLEASE GRADE THE WHOLE HOODIE UP BY 1 SIZE. BELOW AMENDS HIGHLIGHTED IN YELLOW TO BE ACTIONED AFTER GRADING.</t>
  </si>
  <si>
    <t>03.09.2025</t>
  </si>
  <si>
    <t>CHANGED TO REISS 1971 PRINT</t>
  </si>
  <si>
    <t>37. Print position from shoulder point - Velocity (REISS 1971)</t>
  </si>
  <si>
    <t>INCREASE BY 1.5CM</t>
  </si>
  <si>
    <t>28.09.2025</t>
  </si>
  <si>
    <t>OSS/ TAHSIN</t>
  </si>
  <si>
    <t>CHARLOTTE T, TAHSIN, FRAN, CHARLOTTE S</t>
  </si>
  <si>
    <t>RE MCL ORANGE TURKEY (ALPHA SIZES XS-3XL) Navy MCLAREN Combined COO</t>
  </si>
  <si>
    <t>RE MCL CARE BLK/ WHT NEW</t>
  </si>
  <si>
    <t>RE-MC-MEN-600X410</t>
  </si>
  <si>
    <t>CARE LABEL</t>
  </si>
  <si>
    <t>POLY BAG</t>
  </si>
  <si>
    <t>REDUCE BY 2CM AFTER GRADING.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</si>
</sst>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_ ;[Red]\-0.0\ "/>
    <numFmt numFmtId="165" formatCode="0.0"/>
    <numFmt numFmtId="166" formatCode="_-* #,##0.000_-;\-* #,##0.000_-;_-* &quot;-&quot;??_-;_-@_-"/>
    <numFmt numFmtId="167" formatCode="[Blue]\+0.0;[Red]\-0.0;0.0\ "/>
    <numFmt numFmtId="168" formatCode="0;\-0;;@"/>
  </numFmts>
  <fonts count="4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mbria"/>
      <family val="1"/>
      <scheme val="maj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Arial"/>
      <family val="2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rgb="FFFF0000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indexed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Arial"/>
      <family val="2"/>
    </font>
    <font>
      <sz val="12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sz val="10"/>
      <color rgb="FF222222"/>
      <name val="Roboto"/>
    </font>
    <font>
      <b/>
      <sz val="12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1FFC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9D9D9"/>
        <bgColor indexed="9"/>
      </patternFill>
    </fill>
    <fill>
      <patternFill patternType="solid">
        <fgColor rgb="FFE8D1FF"/>
        <bgColor indexed="64"/>
      </patternFill>
    </fill>
    <fill>
      <patternFill patternType="solid">
        <fgColor rgb="FFFDE9D9"/>
        <bgColor indexed="9"/>
      </patternFill>
    </fill>
    <fill>
      <patternFill patternType="solid">
        <fgColor rgb="FFC5D9F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CCFFCC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" fillId="0" borderId="0">
      <alignment vertical="top"/>
    </xf>
    <xf numFmtId="0" fontId="2" fillId="0" borderId="0"/>
    <xf numFmtId="0" fontId="2" fillId="0" borderId="0"/>
    <xf numFmtId="0" fontId="1" fillId="0" borderId="0"/>
  </cellStyleXfs>
  <cellXfs count="560">
    <xf numFmtId="0" fontId="0" fillId="0" borderId="0" xfId="0"/>
    <xf numFmtId="0" fontId="5" fillId="0" borderId="0" xfId="0" applyFont="1"/>
    <xf numFmtId="164" fontId="6" fillId="3" borderId="1" xfId="1" applyNumberFormat="1" applyFont="1" applyFill="1" applyBorder="1" applyAlignment="1" applyProtection="1">
      <alignment horizontal="center" vertical="center"/>
      <protection locked="0"/>
    </xf>
    <xf numFmtId="164" fontId="6" fillId="3" borderId="2" xfId="1" applyNumberFormat="1" applyFont="1" applyFill="1" applyBorder="1" applyAlignment="1" applyProtection="1">
      <alignment horizontal="center" vertical="center"/>
      <protection locked="0"/>
    </xf>
    <xf numFmtId="165" fontId="7" fillId="4" borderId="1" xfId="0" applyNumberFormat="1" applyFont="1" applyFill="1" applyBorder="1" applyAlignment="1">
      <alignment horizontal="center"/>
    </xf>
    <xf numFmtId="0" fontId="7" fillId="0" borderId="0" xfId="0" applyFont="1"/>
    <xf numFmtId="0" fontId="7" fillId="5" borderId="3" xfId="0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164" fontId="7" fillId="4" borderId="2" xfId="0" applyNumberFormat="1" applyFont="1" applyFill="1" applyBorder="1" applyAlignment="1">
      <alignment horizontal="center"/>
    </xf>
    <xf numFmtId="49" fontId="9" fillId="0" borderId="0" xfId="0" applyNumberFormat="1" applyFont="1" applyAlignment="1">
      <alignment vertical="top" wrapText="1"/>
    </xf>
    <xf numFmtId="0" fontId="8" fillId="0" borderId="0" xfId="0" applyFont="1"/>
    <xf numFmtId="0" fontId="7" fillId="6" borderId="3" xfId="0" applyFont="1" applyFill="1" applyBorder="1" applyAlignment="1">
      <alignment horizontal="center"/>
    </xf>
    <xf numFmtId="165" fontId="7" fillId="6" borderId="1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166" fontId="5" fillId="10" borderId="0" xfId="0" applyNumberFormat="1" applyFont="1" applyFill="1"/>
    <xf numFmtId="165" fontId="5" fillId="6" borderId="4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4" fontId="5" fillId="10" borderId="0" xfId="0" applyNumberFormat="1" applyFont="1" applyFill="1"/>
    <xf numFmtId="165" fontId="7" fillId="6" borderId="2" xfId="0" applyNumberFormat="1" applyFont="1" applyFill="1" applyBorder="1" applyAlignment="1">
      <alignment horizontal="center"/>
    </xf>
    <xf numFmtId="0" fontId="14" fillId="6" borderId="18" xfId="0" applyFont="1" applyFill="1" applyBorder="1"/>
    <xf numFmtId="0" fontId="14" fillId="6" borderId="19" xfId="0" applyFont="1" applyFill="1" applyBorder="1"/>
    <xf numFmtId="49" fontId="9" fillId="4" borderId="0" xfId="0" applyNumberFormat="1" applyFont="1" applyFill="1" applyAlignment="1">
      <alignment vertical="top" wrapText="1"/>
    </xf>
    <xf numFmtId="0" fontId="5" fillId="4" borderId="0" xfId="0" applyFont="1" applyFill="1"/>
    <xf numFmtId="164" fontId="7" fillId="4" borderId="4" xfId="0" applyNumberFormat="1" applyFont="1" applyFill="1" applyBorder="1" applyAlignment="1">
      <alignment horizontal="center"/>
    </xf>
    <xf numFmtId="164" fontId="7" fillId="4" borderId="5" xfId="0" applyNumberFormat="1" applyFont="1" applyFill="1" applyBorder="1" applyAlignment="1">
      <alignment horizontal="center"/>
    </xf>
    <xf numFmtId="164" fontId="7" fillId="4" borderId="16" xfId="0" applyNumberFormat="1" applyFont="1" applyFill="1" applyBorder="1" applyAlignment="1">
      <alignment horizontal="center"/>
    </xf>
    <xf numFmtId="164" fontId="7" fillId="13" borderId="1" xfId="0" applyNumberFormat="1" applyFont="1" applyFill="1" applyBorder="1" applyAlignment="1">
      <alignment horizontal="center"/>
    </xf>
    <xf numFmtId="164" fontId="7" fillId="13" borderId="2" xfId="0" applyNumberFormat="1" applyFont="1" applyFill="1" applyBorder="1" applyAlignment="1">
      <alignment horizontal="center"/>
    </xf>
    <xf numFmtId="165" fontId="7" fillId="14" borderId="1" xfId="0" applyNumberFormat="1" applyFont="1" applyFill="1" applyBorder="1" applyAlignment="1">
      <alignment horizontal="center"/>
    </xf>
    <xf numFmtId="165" fontId="7" fillId="14" borderId="2" xfId="0" applyNumberFormat="1" applyFont="1" applyFill="1" applyBorder="1" applyAlignment="1">
      <alignment horizontal="center"/>
    </xf>
    <xf numFmtId="167" fontId="17" fillId="4" borderId="2" xfId="0" applyNumberFormat="1" applyFont="1" applyFill="1" applyBorder="1" applyAlignment="1">
      <alignment vertical="center"/>
    </xf>
    <xf numFmtId="0" fontId="0" fillId="0" borderId="1" xfId="0" applyBorder="1"/>
    <xf numFmtId="0" fontId="11" fillId="9" borderId="1" xfId="0" applyFont="1" applyFill="1" applyBorder="1"/>
    <xf numFmtId="0" fontId="15" fillId="10" borderId="1" xfId="0" applyFont="1" applyFill="1" applyBorder="1" applyAlignment="1">
      <alignment horizontal="right"/>
    </xf>
    <xf numFmtId="164" fontId="7" fillId="4" borderId="8" xfId="0" applyNumberFormat="1" applyFont="1" applyFill="1" applyBorder="1" applyAlignment="1">
      <alignment horizontal="center"/>
    </xf>
    <xf numFmtId="0" fontId="25" fillId="4" borderId="0" xfId="0" applyFont="1" applyFill="1" applyAlignment="1">
      <alignment horizontal="left" wrapText="1"/>
    </xf>
    <xf numFmtId="0" fontId="16" fillId="4" borderId="0" xfId="0" applyFont="1" applyFill="1" applyAlignment="1">
      <alignment horizontal="left" wrapText="1"/>
    </xf>
    <xf numFmtId="0" fontId="15" fillId="4" borderId="0" xfId="0" applyFont="1" applyFill="1" applyAlignment="1">
      <alignment horizontal="left" wrapText="1"/>
    </xf>
    <xf numFmtId="0" fontId="5" fillId="4" borderId="0" xfId="0" applyFont="1" applyFill="1" applyAlignment="1">
      <alignment horizontal="left" wrapText="1"/>
    </xf>
    <xf numFmtId="165" fontId="7" fillId="14" borderId="16" xfId="0" applyNumberFormat="1" applyFont="1" applyFill="1" applyBorder="1" applyAlignment="1">
      <alignment horizontal="center"/>
    </xf>
    <xf numFmtId="165" fontId="2" fillId="11" borderId="0" xfId="0" applyNumberFormat="1" applyFont="1" applyFill="1" applyAlignment="1">
      <alignment horizontal="center" vertical="center"/>
    </xf>
    <xf numFmtId="0" fontId="2" fillId="0" borderId="0" xfId="3" applyAlignment="1">
      <alignment horizontal="center" vertical="center"/>
    </xf>
    <xf numFmtId="0" fontId="15" fillId="10" borderId="1" xfId="0" applyFont="1" applyFill="1" applyBorder="1"/>
    <xf numFmtId="0" fontId="11" fillId="17" borderId="0" xfId="0" applyFont="1" applyFill="1"/>
    <xf numFmtId="0" fontId="11" fillId="17" borderId="0" xfId="0" applyFont="1" applyFill="1" applyAlignment="1">
      <alignment horizontal="center" vertical="center" wrapText="1"/>
    </xf>
    <xf numFmtId="165" fontId="2" fillId="0" borderId="0" xfId="3" applyNumberFormat="1" applyAlignment="1">
      <alignment horizontal="center" vertical="center"/>
    </xf>
    <xf numFmtId="165" fontId="2" fillId="12" borderId="0" xfId="3" applyNumberFormat="1" applyFill="1" applyAlignment="1">
      <alignment horizontal="center" vertical="center"/>
    </xf>
    <xf numFmtId="0" fontId="16" fillId="10" borderId="1" xfId="0" applyFont="1" applyFill="1" applyBorder="1" applyAlignment="1">
      <alignment horizontal="left" vertical="center" wrapText="1"/>
    </xf>
    <xf numFmtId="49" fontId="5" fillId="16" borderId="5" xfId="0" applyNumberFormat="1" applyFont="1" applyFill="1" applyBorder="1" applyAlignment="1">
      <alignment horizontal="center"/>
    </xf>
    <xf numFmtId="0" fontId="15" fillId="10" borderId="17" xfId="0" applyFont="1" applyFill="1" applyBorder="1" applyAlignment="1">
      <alignment horizontal="right"/>
    </xf>
    <xf numFmtId="0" fontId="15" fillId="10" borderId="2" xfId="0" applyFont="1" applyFill="1" applyBorder="1" applyAlignment="1">
      <alignment horizontal="right"/>
    </xf>
    <xf numFmtId="0" fontId="5" fillId="6" borderId="1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164" fontId="7" fillId="6" borderId="1" xfId="0" applyNumberFormat="1" applyFont="1" applyFill="1" applyBorder="1" applyAlignment="1">
      <alignment horizontal="center"/>
    </xf>
    <xf numFmtId="165" fontId="5" fillId="6" borderId="7" xfId="0" applyNumberFormat="1" applyFont="1" applyFill="1" applyBorder="1" applyAlignment="1">
      <alignment horizontal="center"/>
    </xf>
    <xf numFmtId="164" fontId="7" fillId="4" borderId="17" xfId="0" applyNumberFormat="1" applyFont="1" applyFill="1" applyBorder="1" applyAlignment="1">
      <alignment horizontal="center"/>
    </xf>
    <xf numFmtId="0" fontId="12" fillId="4" borderId="17" xfId="0" applyFont="1" applyFill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65" fontId="5" fillId="6" borderId="8" xfId="0" applyNumberFormat="1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5" fillId="10" borderId="29" xfId="0" applyFont="1" applyFill="1" applyBorder="1" applyAlignment="1">
      <alignment horizontal="right"/>
    </xf>
    <xf numFmtId="0" fontId="15" fillId="10" borderId="25" xfId="0" applyFont="1" applyFill="1" applyBorder="1" applyAlignment="1">
      <alignment horizontal="right"/>
    </xf>
    <xf numFmtId="0" fontId="15" fillId="10" borderId="20" xfId="0" applyFont="1" applyFill="1" applyBorder="1" applyAlignment="1">
      <alignment horizontal="right"/>
    </xf>
    <xf numFmtId="0" fontId="10" fillId="9" borderId="2" xfId="0" applyFont="1" applyFill="1" applyBorder="1"/>
    <xf numFmtId="0" fontId="11" fillId="9" borderId="8" xfId="0" applyFont="1" applyFill="1" applyBorder="1"/>
    <xf numFmtId="0" fontId="11" fillId="9" borderId="21" xfId="0" applyFont="1" applyFill="1" applyBorder="1"/>
    <xf numFmtId="0" fontId="11" fillId="9" borderId="10" xfId="0" applyFont="1" applyFill="1" applyBorder="1" applyAlignment="1">
      <alignment horizontal="center" vertical="center" wrapText="1"/>
    </xf>
    <xf numFmtId="0" fontId="11" fillId="9" borderId="2" xfId="0" applyFont="1" applyFill="1" applyBorder="1" applyAlignment="1">
      <alignment horizontal="center" vertical="center" wrapText="1"/>
    </xf>
    <xf numFmtId="0" fontId="11" fillId="9" borderId="8" xfId="0" applyFont="1" applyFill="1" applyBorder="1" applyAlignment="1">
      <alignment horizontal="center" vertical="center" wrapText="1"/>
    </xf>
    <xf numFmtId="0" fontId="15" fillId="10" borderId="17" xfId="0" applyFont="1" applyFill="1" applyBorder="1"/>
    <xf numFmtId="0" fontId="7" fillId="6" borderId="1" xfId="0" applyFont="1" applyFill="1" applyBorder="1" applyAlignment="1">
      <alignment horizontal="center"/>
    </xf>
    <xf numFmtId="165" fontId="7" fillId="20" borderId="2" xfId="0" applyNumberFormat="1" applyFont="1" applyFill="1" applyBorder="1" applyAlignment="1">
      <alignment horizontal="center"/>
    </xf>
    <xf numFmtId="0" fontId="7" fillId="20" borderId="1" xfId="0" applyFont="1" applyFill="1" applyBorder="1" applyAlignment="1">
      <alignment horizontal="center"/>
    </xf>
    <xf numFmtId="0" fontId="28" fillId="6" borderId="5" xfId="0" applyFont="1" applyFill="1" applyBorder="1" applyAlignment="1">
      <alignment vertical="center"/>
    </xf>
    <xf numFmtId="0" fontId="28" fillId="6" borderId="16" xfId="0" applyFont="1" applyFill="1" applyBorder="1" applyAlignment="1">
      <alignment vertical="center"/>
    </xf>
    <xf numFmtId="0" fontId="28" fillId="6" borderId="4" xfId="0" applyFont="1" applyFill="1" applyBorder="1" applyAlignment="1">
      <alignment vertical="center"/>
    </xf>
    <xf numFmtId="0" fontId="28" fillId="22" borderId="5" xfId="0" applyFont="1" applyFill="1" applyBorder="1" applyAlignment="1">
      <alignment vertical="center"/>
    </xf>
    <xf numFmtId="0" fontId="5" fillId="4" borderId="5" xfId="0" applyFont="1" applyFill="1" applyBorder="1" applyAlignment="1">
      <alignment horizontal="center"/>
    </xf>
    <xf numFmtId="49" fontId="5" fillId="4" borderId="5" xfId="0" applyNumberFormat="1" applyFont="1" applyFill="1" applyBorder="1" applyAlignment="1">
      <alignment horizontal="center"/>
    </xf>
    <xf numFmtId="165" fontId="3" fillId="22" borderId="1" xfId="0" applyNumberFormat="1" applyFont="1" applyFill="1" applyBorder="1" applyAlignment="1">
      <alignment horizontal="center" vertical="center"/>
    </xf>
    <xf numFmtId="0" fontId="3" fillId="0" borderId="15" xfId="3" applyFont="1" applyBorder="1" applyAlignment="1">
      <alignment horizontal="center" vertical="center"/>
    </xf>
    <xf numFmtId="0" fontId="3" fillId="0" borderId="2" xfId="3" applyFont="1" applyBorder="1" applyAlignment="1">
      <alignment horizontal="center" vertical="center"/>
    </xf>
    <xf numFmtId="0" fontId="3" fillId="0" borderId="16" xfId="3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/>
    </xf>
    <xf numFmtId="165" fontId="3" fillId="22" borderId="17" xfId="0" applyNumberFormat="1" applyFont="1" applyFill="1" applyBorder="1" applyAlignment="1">
      <alignment horizontal="center" vertical="center"/>
    </xf>
    <xf numFmtId="0" fontId="3" fillId="0" borderId="22" xfId="3" applyFont="1" applyBorder="1" applyAlignment="1">
      <alignment horizontal="center" vertical="center"/>
    </xf>
    <xf numFmtId="0" fontId="3" fillId="0" borderId="17" xfId="3" applyFont="1" applyBorder="1" applyAlignment="1">
      <alignment horizontal="center" vertical="center"/>
    </xf>
    <xf numFmtId="165" fontId="3" fillId="22" borderId="2" xfId="0" applyNumberFormat="1" applyFont="1" applyFill="1" applyBorder="1" applyAlignment="1">
      <alignment horizontal="center" vertical="center"/>
    </xf>
    <xf numFmtId="165" fontId="3" fillId="0" borderId="1" xfId="3" applyNumberFormat="1" applyFont="1" applyBorder="1" applyAlignment="1">
      <alignment horizontal="center" vertical="center"/>
    </xf>
    <xf numFmtId="165" fontId="3" fillId="0" borderId="4" xfId="3" applyNumberFormat="1" applyFont="1" applyBorder="1" applyAlignment="1">
      <alignment horizontal="center" vertical="center"/>
    </xf>
    <xf numFmtId="165" fontId="3" fillId="0" borderId="2" xfId="3" applyNumberFormat="1" applyFont="1" applyBorder="1" applyAlignment="1">
      <alignment horizontal="center" vertical="center"/>
    </xf>
    <xf numFmtId="165" fontId="3" fillId="0" borderId="8" xfId="3" applyNumberFormat="1" applyFont="1" applyBorder="1" applyAlignment="1">
      <alignment horizontal="center" vertical="center"/>
    </xf>
    <xf numFmtId="164" fontId="3" fillId="4" borderId="2" xfId="0" applyNumberFormat="1" applyFont="1" applyFill="1" applyBorder="1" applyAlignment="1">
      <alignment horizontal="center"/>
    </xf>
    <xf numFmtId="164" fontId="3" fillId="4" borderId="8" xfId="0" applyNumberFormat="1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164" fontId="3" fillId="4" borderId="4" xfId="0" applyNumberFormat="1" applyFont="1" applyFill="1" applyBorder="1" applyAlignment="1">
      <alignment horizontal="center"/>
    </xf>
    <xf numFmtId="164" fontId="7" fillId="4" borderId="7" xfId="0" applyNumberFormat="1" applyFont="1" applyFill="1" applyBorder="1" applyAlignment="1">
      <alignment horizontal="center"/>
    </xf>
    <xf numFmtId="164" fontId="7" fillId="6" borderId="17" xfId="0" applyNumberFormat="1" applyFont="1" applyFill="1" applyBorder="1" applyAlignment="1">
      <alignment horizontal="center"/>
    </xf>
    <xf numFmtId="0" fontId="5" fillId="6" borderId="17" xfId="0" applyFont="1" applyFill="1" applyBorder="1" applyAlignment="1">
      <alignment horizontal="center"/>
    </xf>
    <xf numFmtId="164" fontId="7" fillId="6" borderId="2" xfId="0" applyNumberFormat="1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164" fontId="7" fillId="6" borderId="5" xfId="0" applyNumberFormat="1" applyFont="1" applyFill="1" applyBorder="1" applyAlignment="1">
      <alignment horizontal="center"/>
    </xf>
    <xf numFmtId="0" fontId="5" fillId="6" borderId="5" xfId="0" applyFont="1" applyFill="1" applyBorder="1" applyAlignment="1">
      <alignment horizontal="center"/>
    </xf>
    <xf numFmtId="165" fontId="3" fillId="0" borderId="16" xfId="3" applyNumberFormat="1" applyFont="1" applyBorder="1" applyAlignment="1">
      <alignment horizontal="center" vertical="center"/>
    </xf>
    <xf numFmtId="165" fontId="3" fillId="0" borderId="15" xfId="3" applyNumberFormat="1" applyFont="1" applyBorder="1" applyAlignment="1">
      <alignment horizontal="center" vertical="center"/>
    </xf>
    <xf numFmtId="164" fontId="3" fillId="4" borderId="15" xfId="0" applyNumberFormat="1" applyFont="1" applyFill="1" applyBorder="1" applyAlignment="1">
      <alignment horizontal="center"/>
    </xf>
    <xf numFmtId="164" fontId="3" fillId="4" borderId="16" xfId="0" applyNumberFormat="1" applyFont="1" applyFill="1" applyBorder="1" applyAlignment="1">
      <alignment horizontal="center"/>
    </xf>
    <xf numFmtId="165" fontId="20" fillId="22" borderId="1" xfId="0" applyNumberFormat="1" applyFont="1" applyFill="1" applyBorder="1" applyAlignment="1">
      <alignment horizontal="center"/>
    </xf>
    <xf numFmtId="165" fontId="3" fillId="0" borderId="22" xfId="3" applyNumberFormat="1" applyFont="1" applyBorder="1" applyAlignment="1">
      <alignment horizontal="center" vertical="center"/>
    </xf>
    <xf numFmtId="165" fontId="3" fillId="0" borderId="17" xfId="3" applyNumberFormat="1" applyFont="1" applyBorder="1" applyAlignment="1">
      <alignment horizontal="center" vertical="center"/>
    </xf>
    <xf numFmtId="165" fontId="3" fillId="0" borderId="7" xfId="3" applyNumberFormat="1" applyFont="1" applyBorder="1" applyAlignment="1">
      <alignment horizontal="center" vertical="center"/>
    </xf>
    <xf numFmtId="165" fontId="20" fillId="22" borderId="2" xfId="0" applyNumberFormat="1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 vertical="center" wrapText="1"/>
    </xf>
    <xf numFmtId="0" fontId="31" fillId="9" borderId="9" xfId="0" applyFont="1" applyFill="1" applyBorder="1" applyAlignment="1">
      <alignment horizontal="center"/>
    </xf>
    <xf numFmtId="0" fontId="31" fillId="9" borderId="10" xfId="0" applyFont="1" applyFill="1" applyBorder="1" applyAlignment="1">
      <alignment horizontal="center" vertical="center" wrapText="1"/>
    </xf>
    <xf numFmtId="0" fontId="31" fillId="9" borderId="11" xfId="0" applyFont="1" applyFill="1" applyBorder="1" applyAlignment="1">
      <alignment horizontal="center" vertical="center" wrapText="1"/>
    </xf>
    <xf numFmtId="0" fontId="31" fillId="9" borderId="12" xfId="0" applyFont="1" applyFill="1" applyBorder="1" applyAlignment="1">
      <alignment horizontal="center" vertical="center" wrapText="1"/>
    </xf>
    <xf numFmtId="0" fontId="15" fillId="10" borderId="27" xfId="0" applyFont="1" applyFill="1" applyBorder="1" applyAlignment="1">
      <alignment horizontal="right"/>
    </xf>
    <xf numFmtId="165" fontId="7" fillId="22" borderId="17" xfId="0" applyNumberFormat="1" applyFont="1" applyFill="1" applyBorder="1" applyAlignment="1">
      <alignment horizontal="center"/>
    </xf>
    <xf numFmtId="164" fontId="6" fillId="3" borderId="10" xfId="1" applyNumberFormat="1" applyFont="1" applyFill="1" applyBorder="1" applyAlignment="1" applyProtection="1">
      <alignment horizontal="center" vertical="center"/>
      <protection locked="0"/>
    </xf>
    <xf numFmtId="167" fontId="17" fillId="4" borderId="10" xfId="0" applyNumberFormat="1" applyFont="1" applyFill="1" applyBorder="1" applyAlignment="1">
      <alignment vertical="center"/>
    </xf>
    <xf numFmtId="164" fontId="7" fillId="13" borderId="17" xfId="0" applyNumberFormat="1" applyFont="1" applyFill="1" applyBorder="1" applyAlignment="1">
      <alignment horizontal="center"/>
    </xf>
    <xf numFmtId="165" fontId="16" fillId="22" borderId="5" xfId="0" applyNumberFormat="1" applyFont="1" applyFill="1" applyBorder="1" applyAlignment="1">
      <alignment horizontal="center"/>
    </xf>
    <xf numFmtId="164" fontId="34" fillId="23" borderId="5" xfId="1" applyNumberFormat="1" applyFont="1" applyFill="1" applyBorder="1" applyAlignment="1" applyProtection="1">
      <alignment horizontal="center" vertical="center"/>
      <protection locked="0"/>
    </xf>
    <xf numFmtId="167" fontId="17" fillId="22" borderId="5" xfId="0" applyNumberFormat="1" applyFont="1" applyFill="1" applyBorder="1" applyAlignment="1">
      <alignment vertical="center"/>
    </xf>
    <xf numFmtId="164" fontId="16" fillId="22" borderId="5" xfId="0" applyNumberFormat="1" applyFont="1" applyFill="1" applyBorder="1" applyAlignment="1">
      <alignment horizontal="center"/>
    </xf>
    <xf numFmtId="0" fontId="3" fillId="21" borderId="2" xfId="3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164" fontId="7" fillId="19" borderId="1" xfId="0" applyNumberFormat="1" applyFont="1" applyFill="1" applyBorder="1" applyAlignment="1">
      <alignment horizontal="center"/>
    </xf>
    <xf numFmtId="0" fontId="7" fillId="20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7" fillId="20" borderId="2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49" fontId="9" fillId="4" borderId="12" xfId="0" applyNumberFormat="1" applyFont="1" applyFill="1" applyBorder="1" applyAlignment="1">
      <alignment vertical="center" wrapText="1"/>
    </xf>
    <xf numFmtId="49" fontId="9" fillId="4" borderId="0" xfId="0" applyNumberFormat="1" applyFont="1" applyFill="1" applyAlignment="1">
      <alignment vertical="center" wrapText="1"/>
    </xf>
    <xf numFmtId="49" fontId="9" fillId="4" borderId="24" xfId="0" applyNumberFormat="1" applyFont="1" applyFill="1" applyBorder="1" applyAlignment="1">
      <alignment vertical="center" wrapText="1"/>
    </xf>
    <xf numFmtId="0" fontId="5" fillId="4" borderId="12" xfId="0" applyFont="1" applyFill="1" applyBorder="1" applyAlignment="1">
      <alignment vertical="center"/>
    </xf>
    <xf numFmtId="0" fontId="5" fillId="4" borderId="24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0" fontId="5" fillId="4" borderId="21" xfId="0" applyFont="1" applyFill="1" applyBorder="1" applyAlignment="1">
      <alignment vertical="center"/>
    </xf>
    <xf numFmtId="0" fontId="5" fillId="4" borderId="15" xfId="0" applyFont="1" applyFill="1" applyBorder="1" applyAlignment="1">
      <alignment vertical="center"/>
    </xf>
    <xf numFmtId="0" fontId="14" fillId="22" borderId="1" xfId="0" applyFont="1" applyFill="1" applyBorder="1" applyAlignment="1">
      <alignment horizontal="center" vertical="center"/>
    </xf>
    <xf numFmtId="0" fontId="5" fillId="22" borderId="1" xfId="0" applyFont="1" applyFill="1" applyBorder="1" applyAlignment="1">
      <alignment horizontal="center" vertical="center"/>
    </xf>
    <xf numFmtId="0" fontId="5" fillId="22" borderId="1" xfId="0" applyFont="1" applyFill="1" applyBorder="1" applyAlignment="1">
      <alignment horizontal="center"/>
    </xf>
    <xf numFmtId="0" fontId="32" fillId="0" borderId="0" xfId="0" applyFont="1" applyAlignment="1">
      <alignment vertical="center" wrapText="1"/>
    </xf>
    <xf numFmtId="168" fontId="15" fillId="10" borderId="1" xfId="0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/>
    </xf>
    <xf numFmtId="0" fontId="20" fillId="22" borderId="1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38" fillId="9" borderId="2" xfId="0" applyFont="1" applyFill="1" applyBorder="1" applyAlignment="1">
      <alignment horizontal="center" vertical="center" wrapText="1"/>
    </xf>
    <xf numFmtId="49" fontId="11" fillId="9" borderId="2" xfId="0" applyNumberFormat="1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49" fontId="11" fillId="9" borderId="1" xfId="0" applyNumberFormat="1" applyFont="1" applyFill="1" applyBorder="1" applyAlignment="1">
      <alignment horizontal="center" vertical="center" wrapText="1"/>
    </xf>
    <xf numFmtId="165" fontId="3" fillId="19" borderId="16" xfId="3" applyNumberFormat="1" applyFont="1" applyFill="1" applyBorder="1" applyAlignment="1">
      <alignment horizontal="center" vertical="center"/>
    </xf>
    <xf numFmtId="165" fontId="3" fillId="19" borderId="1" xfId="3" applyNumberFormat="1" applyFont="1" applyFill="1" applyBorder="1" applyAlignment="1">
      <alignment horizontal="center" vertical="center"/>
    </xf>
    <xf numFmtId="0" fontId="11" fillId="9" borderId="21" xfId="0" applyFont="1" applyFill="1" applyBorder="1" applyAlignment="1">
      <alignment horizontal="center" vertical="center" wrapText="1"/>
    </xf>
    <xf numFmtId="165" fontId="3" fillId="19" borderId="5" xfId="3" applyNumberFormat="1" applyFont="1" applyFill="1" applyBorder="1" applyAlignment="1">
      <alignment horizontal="center" vertical="center"/>
    </xf>
    <xf numFmtId="0" fontId="7" fillId="20" borderId="2" xfId="0" applyFont="1" applyFill="1" applyBorder="1" applyAlignment="1">
      <alignment horizontal="center" vertical="center" wrapText="1"/>
    </xf>
    <xf numFmtId="0" fontId="7" fillId="19" borderId="2" xfId="0" applyFont="1" applyFill="1" applyBorder="1" applyAlignment="1">
      <alignment horizontal="center" vertical="center" wrapText="1"/>
    </xf>
    <xf numFmtId="0" fontId="7" fillId="18" borderId="2" xfId="0" applyFont="1" applyFill="1" applyBorder="1" applyAlignment="1">
      <alignment horizontal="center" vertical="center" wrapText="1"/>
    </xf>
    <xf numFmtId="164" fontId="6" fillId="25" borderId="2" xfId="1" applyNumberFormat="1" applyFont="1" applyFill="1" applyBorder="1" applyAlignment="1" applyProtection="1">
      <alignment horizontal="center" vertical="center"/>
      <protection locked="0"/>
    </xf>
    <xf numFmtId="164" fontId="6" fillId="25" borderId="1" xfId="1" applyNumberFormat="1" applyFont="1" applyFill="1" applyBorder="1" applyAlignment="1" applyProtection="1">
      <alignment horizontal="center" vertical="center"/>
      <protection locked="0"/>
    </xf>
    <xf numFmtId="0" fontId="4" fillId="10" borderId="17" xfId="2" applyFont="1" applyFill="1" applyBorder="1" applyAlignment="1" applyProtection="1">
      <alignment vertical="center" wrapText="1"/>
      <protection locked="0"/>
    </xf>
    <xf numFmtId="0" fontId="39" fillId="0" borderId="1" xfId="0" applyFont="1" applyBorder="1"/>
    <xf numFmtId="0" fontId="5" fillId="0" borderId="1" xfId="0" applyFont="1" applyBorder="1"/>
    <xf numFmtId="0" fontId="40" fillId="27" borderId="35" xfId="0" applyFont="1" applyFill="1" applyBorder="1" applyAlignment="1">
      <alignment vertical="center"/>
    </xf>
    <xf numFmtId="0" fontId="41" fillId="0" borderId="36" xfId="0" applyFont="1" applyBorder="1" applyAlignment="1">
      <alignment vertical="center"/>
    </xf>
    <xf numFmtId="0" fontId="41" fillId="0" borderId="37" xfId="0" applyFont="1" applyBorder="1" applyAlignment="1">
      <alignment vertical="center"/>
    </xf>
    <xf numFmtId="0" fontId="11" fillId="9" borderId="0" xfId="0" applyFont="1" applyFill="1"/>
    <xf numFmtId="0" fontId="13" fillId="4" borderId="0" xfId="0" applyFont="1" applyFill="1" applyAlignment="1">
      <alignment wrapText="1"/>
    </xf>
    <xf numFmtId="0" fontId="13" fillId="16" borderId="0" xfId="0" applyFont="1" applyFill="1" applyAlignment="1">
      <alignment wrapText="1"/>
    </xf>
    <xf numFmtId="0" fontId="13" fillId="6" borderId="12" xfId="0" applyFont="1" applyFill="1" applyBorder="1" applyAlignment="1">
      <alignment wrapText="1"/>
    </xf>
    <xf numFmtId="0" fontId="22" fillId="4" borderId="0" xfId="0" applyFont="1" applyFill="1" applyAlignment="1">
      <alignment wrapText="1"/>
    </xf>
    <xf numFmtId="0" fontId="22" fillId="4" borderId="12" xfId="0" applyFont="1" applyFill="1" applyBorder="1" applyAlignment="1">
      <alignment wrapText="1"/>
    </xf>
    <xf numFmtId="0" fontId="3" fillId="16" borderId="2" xfId="3" applyFont="1" applyFill="1" applyBorder="1" applyAlignment="1">
      <alignment horizontal="center" vertical="center"/>
    </xf>
    <xf numFmtId="167" fontId="17" fillId="13" borderId="2" xfId="0" applyNumberFormat="1" applyFont="1" applyFill="1" applyBorder="1" applyAlignment="1">
      <alignment vertical="center"/>
    </xf>
    <xf numFmtId="0" fontId="43" fillId="0" borderId="0" xfId="0" applyFont="1"/>
    <xf numFmtId="0" fontId="39" fillId="0" borderId="0" xfId="0" applyFont="1"/>
    <xf numFmtId="0" fontId="15" fillId="10" borderId="4" xfId="0" applyFont="1" applyFill="1" applyBorder="1"/>
    <xf numFmtId="0" fontId="15" fillId="10" borderId="16" xfId="0" applyFont="1" applyFill="1" applyBorder="1"/>
    <xf numFmtId="167" fontId="17" fillId="4" borderId="8" xfId="0" applyNumberFormat="1" applyFont="1" applyFill="1" applyBorder="1" applyAlignment="1">
      <alignment vertical="center"/>
    </xf>
    <xf numFmtId="0" fontId="7" fillId="14" borderId="1" xfId="0" applyFont="1" applyFill="1" applyBorder="1" applyAlignment="1">
      <alignment horizontal="center"/>
    </xf>
    <xf numFmtId="0" fontId="28" fillId="6" borderId="21" xfId="0" applyFont="1" applyFill="1" applyBorder="1" applyAlignment="1">
      <alignment vertical="center"/>
    </xf>
    <xf numFmtId="0" fontId="28" fillId="6" borderId="15" xfId="0" applyFont="1" applyFill="1" applyBorder="1" applyAlignment="1">
      <alignment vertical="center"/>
    </xf>
    <xf numFmtId="0" fontId="32" fillId="0" borderId="12" xfId="0" applyFont="1" applyBorder="1" applyAlignment="1">
      <alignment vertical="center"/>
    </xf>
    <xf numFmtId="0" fontId="32" fillId="0" borderId="8" xfId="0" applyFont="1" applyBorder="1" applyAlignment="1">
      <alignment vertical="center"/>
    </xf>
    <xf numFmtId="0" fontId="0" fillId="9" borderId="0" xfId="0" applyFill="1"/>
    <xf numFmtId="0" fontId="40" fillId="27" borderId="38" xfId="0" applyFont="1" applyFill="1" applyBorder="1" applyAlignment="1">
      <alignment vertical="center"/>
    </xf>
    <xf numFmtId="0" fontId="41" fillId="0" borderId="39" xfId="0" applyFont="1" applyBorder="1" applyAlignment="1">
      <alignment vertical="center"/>
    </xf>
    <xf numFmtId="0" fontId="41" fillId="0" borderId="40" xfId="0" applyFont="1" applyBorder="1" applyAlignment="1">
      <alignment vertical="center"/>
    </xf>
    <xf numFmtId="0" fontId="0" fillId="0" borderId="40" xfId="0" applyBorder="1"/>
    <xf numFmtId="0" fontId="0" fillId="0" borderId="41" xfId="0" applyBorder="1"/>
    <xf numFmtId="0" fontId="11" fillId="0" borderId="0" xfId="0" applyFont="1"/>
    <xf numFmtId="0" fontId="10" fillId="0" borderId="1" xfId="0" applyFont="1" applyBorder="1"/>
    <xf numFmtId="0" fontId="15" fillId="0" borderId="16" xfId="0" applyFont="1" applyBorder="1"/>
    <xf numFmtId="0" fontId="5" fillId="0" borderId="4" xfId="0" applyFont="1" applyBorder="1"/>
    <xf numFmtId="0" fontId="5" fillId="6" borderId="1" xfId="0" applyFont="1" applyFill="1" applyBorder="1" applyAlignment="1">
      <alignment horizontal="center" vertical="center"/>
    </xf>
    <xf numFmtId="0" fontId="5" fillId="6" borderId="0" xfId="0" applyFont="1" applyFill="1"/>
    <xf numFmtId="167" fontId="17" fillId="13" borderId="15" xfId="3" applyNumberFormat="1" applyFont="1" applyFill="1" applyBorder="1" applyAlignment="1">
      <alignment horizontal="center" vertical="center"/>
    </xf>
    <xf numFmtId="0" fontId="20" fillId="22" borderId="2" xfId="0" applyFont="1" applyFill="1" applyBorder="1" applyAlignment="1">
      <alignment horizontal="center" vertical="center"/>
    </xf>
    <xf numFmtId="165" fontId="5" fillId="14" borderId="8" xfId="0" applyNumberFormat="1" applyFont="1" applyFill="1" applyBorder="1" applyAlignment="1">
      <alignment horizontal="center" vertical="center"/>
    </xf>
    <xf numFmtId="164" fontId="6" fillId="0" borderId="1" xfId="1" applyNumberFormat="1" applyFont="1" applyBorder="1" applyAlignment="1" applyProtection="1">
      <alignment horizontal="center" vertical="center"/>
      <protection locked="0"/>
    </xf>
    <xf numFmtId="167" fontId="17" fillId="0" borderId="2" xfId="0" applyNumberFormat="1" applyFont="1" applyBorder="1" applyAlignment="1">
      <alignment vertical="center"/>
    </xf>
    <xf numFmtId="0" fontId="28" fillId="6" borderId="4" xfId="0" applyFont="1" applyFill="1" applyBorder="1" applyAlignment="1">
      <alignment horizontal="left" vertical="center"/>
    </xf>
    <xf numFmtId="0" fontId="28" fillId="6" borderId="5" xfId="0" applyFont="1" applyFill="1" applyBorder="1" applyAlignment="1">
      <alignment horizontal="left" vertical="center"/>
    </xf>
    <xf numFmtId="0" fontId="20" fillId="6" borderId="1" xfId="0" applyFont="1" applyFill="1" applyBorder="1" applyAlignment="1">
      <alignment horizontal="center" vertical="center"/>
    </xf>
    <xf numFmtId="0" fontId="0" fillId="6" borderId="0" xfId="0" applyFill="1"/>
    <xf numFmtId="165" fontId="3" fillId="6" borderId="1" xfId="0" applyNumberFormat="1" applyFont="1" applyFill="1" applyBorder="1" applyAlignment="1">
      <alignment horizontal="center" vertical="center"/>
    </xf>
    <xf numFmtId="0" fontId="3" fillId="6" borderId="0" xfId="0" applyFont="1" applyFill="1" applyAlignment="1">
      <alignment vertical="center"/>
    </xf>
    <xf numFmtId="165" fontId="2" fillId="6" borderId="0" xfId="0" applyNumberFormat="1" applyFont="1" applyFill="1" applyAlignment="1">
      <alignment horizontal="center" vertical="center"/>
    </xf>
    <xf numFmtId="0" fontId="2" fillId="6" borderId="0" xfId="3" applyFill="1" applyAlignment="1">
      <alignment horizontal="center" vertical="center"/>
    </xf>
    <xf numFmtId="165" fontId="2" fillId="6" borderId="0" xfId="3" applyNumberFormat="1" applyFill="1" applyAlignment="1">
      <alignment horizontal="center" vertical="center"/>
    </xf>
    <xf numFmtId="0" fontId="3" fillId="4" borderId="16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28" fillId="6" borderId="16" xfId="0" applyFont="1" applyFill="1" applyBorder="1" applyAlignment="1">
      <alignment horizontal="left" vertical="center"/>
    </xf>
    <xf numFmtId="0" fontId="28" fillId="6" borderId="12" xfId="0" applyFont="1" applyFill="1" applyBorder="1" applyAlignment="1">
      <alignment vertical="center"/>
    </xf>
    <xf numFmtId="0" fontId="28" fillId="6" borderId="0" xfId="0" applyFont="1" applyFill="1" applyAlignment="1">
      <alignment vertical="center"/>
    </xf>
    <xf numFmtId="0" fontId="19" fillId="0" borderId="0" xfId="0" applyFont="1" applyAlignment="1">
      <alignment wrapText="1"/>
    </xf>
    <xf numFmtId="165" fontId="3" fillId="19" borderId="2" xfId="3" applyNumberFormat="1" applyFont="1" applyFill="1" applyBorder="1" applyAlignment="1">
      <alignment horizontal="center" vertical="center"/>
    </xf>
    <xf numFmtId="167" fontId="17" fillId="13" borderId="1" xfId="3" applyNumberFormat="1" applyFont="1" applyFill="1" applyBorder="1" applyAlignment="1">
      <alignment horizontal="center" vertical="center"/>
    </xf>
    <xf numFmtId="0" fontId="3" fillId="28" borderId="2" xfId="3" applyFont="1" applyFill="1" applyBorder="1" applyAlignment="1">
      <alignment horizontal="center" vertical="center"/>
    </xf>
    <xf numFmtId="0" fontId="3" fillId="6" borderId="5" xfId="3" applyFont="1" applyFill="1" applyBorder="1" applyAlignment="1">
      <alignment horizontal="center" vertical="center"/>
    </xf>
    <xf numFmtId="0" fontId="5" fillId="4" borderId="4" xfId="0" applyFont="1" applyFill="1" applyBorder="1"/>
    <xf numFmtId="0" fontId="5" fillId="4" borderId="5" xfId="0" applyFont="1" applyFill="1" applyBorder="1"/>
    <xf numFmtId="0" fontId="5" fillId="4" borderId="16" xfId="0" applyFont="1" applyFill="1" applyBorder="1"/>
    <xf numFmtId="165" fontId="5" fillId="6" borderId="5" xfId="0" applyNumberFormat="1" applyFont="1" applyFill="1" applyBorder="1" applyAlignment="1">
      <alignment horizontal="center" vertical="center"/>
    </xf>
    <xf numFmtId="165" fontId="3" fillId="6" borderId="5" xfId="0" applyNumberFormat="1" applyFont="1" applyFill="1" applyBorder="1" applyAlignment="1">
      <alignment horizontal="center" vertical="center"/>
    </xf>
    <xf numFmtId="165" fontId="3" fillId="6" borderId="1" xfId="0" quotePrefix="1" applyNumberFormat="1" applyFont="1" applyFill="1" applyBorder="1" applyAlignment="1">
      <alignment horizontal="center" vertical="center"/>
    </xf>
    <xf numFmtId="165" fontId="28" fillId="6" borderId="0" xfId="0" applyNumberFormat="1" applyFont="1" applyFill="1" applyAlignment="1">
      <alignment vertical="center"/>
    </xf>
    <xf numFmtId="0" fontId="10" fillId="4" borderId="0" xfId="0" applyFont="1" applyFill="1" applyAlignment="1">
      <alignment horizontal="center" wrapText="1"/>
    </xf>
    <xf numFmtId="0" fontId="0" fillId="4" borderId="0" xfId="0" applyFill="1"/>
    <xf numFmtId="49" fontId="10" fillId="4" borderId="0" xfId="0" applyNumberFormat="1" applyFont="1" applyFill="1" applyAlignment="1">
      <alignment vertical="top" wrapText="1"/>
    </xf>
    <xf numFmtId="164" fontId="6" fillId="0" borderId="2" xfId="1" applyNumberFormat="1" applyFont="1" applyBorder="1" applyAlignment="1" applyProtection="1">
      <alignment horizontal="center" vertical="center"/>
      <protection locked="0"/>
    </xf>
    <xf numFmtId="2" fontId="5" fillId="4" borderId="16" xfId="0" applyNumberFormat="1" applyFont="1" applyFill="1" applyBorder="1" applyAlignment="1">
      <alignment horizontal="center"/>
    </xf>
    <xf numFmtId="2" fontId="5" fillId="4" borderId="4" xfId="0" applyNumberFormat="1" applyFont="1" applyFill="1" applyBorder="1" applyAlignment="1">
      <alignment horizontal="left"/>
    </xf>
    <xf numFmtId="2" fontId="5" fillId="4" borderId="16" xfId="0" applyNumberFormat="1" applyFont="1" applyFill="1" applyBorder="1" applyAlignment="1">
      <alignment horizontal="left"/>
    </xf>
    <xf numFmtId="0" fontId="5" fillId="7" borderId="7" xfId="0" applyFont="1" applyFill="1" applyBorder="1" applyAlignment="1">
      <alignment horizontal="center"/>
    </xf>
    <xf numFmtId="0" fontId="7" fillId="4" borderId="0" xfId="0" applyFont="1" applyFill="1" applyAlignment="1">
      <alignment wrapText="1"/>
    </xf>
    <xf numFmtId="0" fontId="7" fillId="4" borderId="14" xfId="0" applyFont="1" applyFill="1" applyBorder="1" applyAlignment="1">
      <alignment wrapText="1"/>
    </xf>
    <xf numFmtId="0" fontId="5" fillId="7" borderId="1" xfId="0" applyFont="1" applyFill="1" applyBorder="1" applyAlignment="1">
      <alignment horizontal="center"/>
    </xf>
    <xf numFmtId="0" fontId="4" fillId="10" borderId="1" xfId="2" applyFont="1" applyFill="1" applyBorder="1" applyAlignment="1" applyProtection="1">
      <alignment vertical="center" wrapText="1"/>
      <protection locked="0"/>
    </xf>
    <xf numFmtId="0" fontId="5" fillId="0" borderId="16" xfId="0" applyFont="1" applyBorder="1"/>
    <xf numFmtId="0" fontId="11" fillId="17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left" wrapText="1"/>
    </xf>
    <xf numFmtId="0" fontId="19" fillId="0" borderId="0" xfId="0" applyFont="1" applyAlignment="1">
      <alignment horizontal="left" wrapText="1"/>
    </xf>
    <xf numFmtId="0" fontId="3" fillId="4" borderId="1" xfId="3" applyFont="1" applyFill="1" applyBorder="1" applyAlignment="1">
      <alignment horizontal="center" vertical="center"/>
    </xf>
    <xf numFmtId="164" fontId="7" fillId="13" borderId="10" xfId="0" applyNumberFormat="1" applyFont="1" applyFill="1" applyBorder="1" applyAlignment="1">
      <alignment horizontal="center"/>
    </xf>
    <xf numFmtId="165" fontId="7" fillId="14" borderId="10" xfId="0" applyNumberFormat="1" applyFont="1" applyFill="1" applyBorder="1" applyAlignment="1">
      <alignment horizontal="center"/>
    </xf>
    <xf numFmtId="164" fontId="6" fillId="3" borderId="17" xfId="1" applyNumberFormat="1" applyFont="1" applyFill="1" applyBorder="1" applyAlignment="1" applyProtection="1">
      <alignment horizontal="center" vertical="center"/>
      <protection locked="0"/>
    </xf>
    <xf numFmtId="0" fontId="15" fillId="10" borderId="16" xfId="0" applyFont="1" applyFill="1" applyBorder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" xfId="4" applyFont="1" applyBorder="1" applyAlignment="1">
      <alignment horizontal="center" vertical="center" wrapText="1"/>
    </xf>
    <xf numFmtId="167" fontId="33" fillId="0" borderId="2" xfId="0" applyNumberFormat="1" applyFont="1" applyBorder="1" applyAlignment="1">
      <alignment vertical="center"/>
    </xf>
    <xf numFmtId="0" fontId="5" fillId="0" borderId="1" xfId="4" applyFont="1" applyBorder="1" applyAlignment="1">
      <alignment horizontal="center" vertical="center"/>
    </xf>
    <xf numFmtId="0" fontId="5" fillId="0" borderId="16" xfId="4" applyFont="1" applyBorder="1" applyAlignment="1">
      <alignment horizontal="center" vertical="center" wrapText="1"/>
    </xf>
    <xf numFmtId="164" fontId="7" fillId="16" borderId="1" xfId="0" applyNumberFormat="1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 wrapText="1"/>
    </xf>
    <xf numFmtId="0" fontId="7" fillId="4" borderId="0" xfId="0" applyFont="1" applyFill="1" applyAlignment="1">
      <alignment horizontal="center" wrapText="1"/>
    </xf>
    <xf numFmtId="0" fontId="29" fillId="26" borderId="4" xfId="0" applyFont="1" applyFill="1" applyBorder="1" applyAlignment="1">
      <alignment horizontal="center" vertical="center"/>
    </xf>
    <xf numFmtId="0" fontId="29" fillId="26" borderId="5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8" fillId="4" borderId="5" xfId="0" applyFont="1" applyFill="1" applyBorder="1" applyAlignment="1">
      <alignment horizontal="left" vertical="center" wrapText="1"/>
    </xf>
    <xf numFmtId="0" fontId="18" fillId="4" borderId="16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 wrapText="1"/>
    </xf>
    <xf numFmtId="0" fontId="32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5" fillId="4" borderId="5" xfId="0" applyFont="1" applyFill="1" applyBorder="1" applyAlignment="1">
      <alignment horizontal="center"/>
    </xf>
    <xf numFmtId="0" fontId="5" fillId="4" borderId="16" xfId="0" applyFont="1" applyFill="1" applyBorder="1" applyAlignment="1">
      <alignment horizontal="center"/>
    </xf>
    <xf numFmtId="2" fontId="5" fillId="4" borderId="5" xfId="0" applyNumberFormat="1" applyFont="1" applyFill="1" applyBorder="1" applyAlignment="1">
      <alignment horizontal="center"/>
    </xf>
    <xf numFmtId="2" fontId="5" fillId="4" borderId="16" xfId="0" applyNumberFormat="1" applyFont="1" applyFill="1" applyBorder="1" applyAlignment="1">
      <alignment horizontal="center"/>
    </xf>
    <xf numFmtId="49" fontId="9" fillId="4" borderId="0" xfId="0" applyNumberFormat="1" applyFont="1" applyFill="1" applyAlignment="1">
      <alignment horizontal="center" vertical="top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0" fillId="4" borderId="5" xfId="0" applyFill="1" applyBorder="1"/>
    <xf numFmtId="0" fontId="0" fillId="4" borderId="16" xfId="0" applyFill="1" applyBorder="1"/>
    <xf numFmtId="0" fontId="29" fillId="26" borderId="1" xfId="0" applyFont="1" applyFill="1" applyBorder="1" applyAlignment="1">
      <alignment horizontal="center" vertical="center"/>
    </xf>
    <xf numFmtId="2" fontId="5" fillId="16" borderId="5" xfId="0" applyNumberFormat="1" applyFont="1" applyFill="1" applyBorder="1" applyAlignment="1">
      <alignment horizontal="center"/>
    </xf>
    <xf numFmtId="2" fontId="5" fillId="16" borderId="16" xfId="0" applyNumberFormat="1" applyFont="1" applyFill="1" applyBorder="1" applyAlignment="1">
      <alignment horizontal="center"/>
    </xf>
    <xf numFmtId="0" fontId="32" fillId="0" borderId="12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/>
    </xf>
    <xf numFmtId="0" fontId="32" fillId="0" borderId="22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32" fillId="0" borderId="15" xfId="0" applyFont="1" applyBorder="1" applyAlignment="1">
      <alignment horizont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164" fontId="7" fillId="4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6" xfId="0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6" borderId="19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3" xfId="0" applyBorder="1" applyAlignment="1">
      <alignment horizontal="center"/>
    </xf>
    <xf numFmtId="164" fontId="7" fillId="4" borderId="5" xfId="0" applyNumberFormat="1" applyFont="1" applyFill="1" applyBorder="1" applyAlignment="1">
      <alignment horizontal="center"/>
    </xf>
    <xf numFmtId="164" fontId="7" fillId="4" borderId="16" xfId="0" applyNumberFormat="1" applyFont="1" applyFill="1" applyBorder="1" applyAlignment="1">
      <alignment horizontal="center"/>
    </xf>
    <xf numFmtId="164" fontId="7" fillId="4" borderId="8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5" xfId="0" applyBorder="1" applyAlignment="1">
      <alignment horizontal="center"/>
    </xf>
    <xf numFmtId="0" fontId="5" fillId="0" borderId="4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3" fillId="2" borderId="16" xfId="0" applyFont="1" applyFill="1" applyBorder="1" applyAlignment="1">
      <alignment vertical="center"/>
    </xf>
    <xf numFmtId="0" fontId="20" fillId="0" borderId="1" xfId="0" applyFont="1" applyBorder="1" applyAlignment="1">
      <alignment vertical="center" wrapText="1"/>
    </xf>
    <xf numFmtId="0" fontId="20" fillId="0" borderId="4" xfId="0" applyFont="1" applyBorder="1" applyAlignment="1">
      <alignment vertical="center" wrapText="1"/>
    </xf>
    <xf numFmtId="0" fontId="20" fillId="0" borderId="17" xfId="0" applyFont="1" applyBorder="1" applyAlignment="1">
      <alignment vertical="center" wrapText="1"/>
    </xf>
    <xf numFmtId="0" fontId="20" fillId="0" borderId="7" xfId="0" applyFont="1" applyBorder="1" applyAlignment="1">
      <alignment vertical="center" wrapText="1"/>
    </xf>
    <xf numFmtId="164" fontId="16" fillId="22" borderId="5" xfId="0" applyNumberFormat="1" applyFont="1" applyFill="1" applyBorder="1" applyAlignment="1">
      <alignment horizontal="center"/>
    </xf>
    <xf numFmtId="0" fontId="29" fillId="22" borderId="5" xfId="0" applyFont="1" applyFill="1" applyBorder="1" applyAlignment="1">
      <alignment horizontal="center"/>
    </xf>
    <xf numFmtId="0" fontId="29" fillId="22" borderId="16" xfId="0" applyFont="1" applyFill="1" applyBorder="1" applyAlignment="1">
      <alignment horizontal="center"/>
    </xf>
    <xf numFmtId="164" fontId="7" fillId="4" borderId="7" xfId="0" applyNumberFormat="1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2" xfId="0" applyBorder="1" applyAlignment="1">
      <alignment horizontal="center"/>
    </xf>
    <xf numFmtId="0" fontId="29" fillId="8" borderId="7" xfId="0" applyFont="1" applyFill="1" applyBorder="1" applyAlignment="1">
      <alignment horizontal="center" vertical="center"/>
    </xf>
    <xf numFmtId="0" fontId="29" fillId="8" borderId="14" xfId="0" applyFont="1" applyFill="1" applyBorder="1" applyAlignment="1">
      <alignment horizontal="center" vertical="center"/>
    </xf>
    <xf numFmtId="0" fontId="29" fillId="8" borderId="22" xfId="0" applyFont="1" applyFill="1" applyBorder="1" applyAlignment="1">
      <alignment horizontal="center" vertical="center"/>
    </xf>
    <xf numFmtId="0" fontId="33" fillId="22" borderId="4" xfId="0" applyFont="1" applyFill="1" applyBorder="1" applyAlignment="1">
      <alignment vertical="center" wrapText="1"/>
    </xf>
    <xf numFmtId="0" fontId="33" fillId="22" borderId="5" xfId="0" applyFont="1" applyFill="1" applyBorder="1" applyAlignment="1">
      <alignment vertical="center" wrapText="1"/>
    </xf>
    <xf numFmtId="0" fontId="2" fillId="0" borderId="1" xfId="2" applyBorder="1" applyAlignment="1">
      <alignment horizontal="left" vertical="center" wrapText="1"/>
    </xf>
    <xf numFmtId="0" fontId="2" fillId="0" borderId="17" xfId="2" applyBorder="1" applyAlignment="1">
      <alignment horizontal="left" vertical="center" wrapText="1"/>
    </xf>
    <xf numFmtId="0" fontId="5" fillId="0" borderId="0" xfId="0" applyFont="1" applyAlignment="1">
      <alignment horizontal="center" vertical="top" wrapText="1"/>
    </xf>
    <xf numFmtId="0" fontId="4" fillId="4" borderId="12" xfId="2" applyFont="1" applyFill="1" applyBorder="1" applyAlignment="1" applyProtection="1">
      <alignment horizontal="left" vertical="center" wrapText="1"/>
      <protection locked="0"/>
    </xf>
    <xf numFmtId="0" fontId="4" fillId="4" borderId="0" xfId="2" applyFont="1" applyFill="1" applyAlignment="1" applyProtection="1">
      <alignment horizontal="left" vertical="center" wrapText="1"/>
      <protection locked="0"/>
    </xf>
    <xf numFmtId="0" fontId="4" fillId="4" borderId="24" xfId="2" applyFont="1" applyFill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36" fillId="9" borderId="7" xfId="0" applyFont="1" applyFill="1" applyBorder="1" applyAlignment="1">
      <alignment horizontal="center" vertical="center" wrapText="1"/>
    </xf>
    <xf numFmtId="0" fontId="36" fillId="9" borderId="14" xfId="0" applyFont="1" applyFill="1" applyBorder="1" applyAlignment="1">
      <alignment horizontal="center" vertical="center" wrapText="1"/>
    </xf>
    <xf numFmtId="0" fontId="36" fillId="9" borderId="22" xfId="0" applyFont="1" applyFill="1" applyBorder="1" applyAlignment="1">
      <alignment horizontal="center" vertical="center" wrapText="1"/>
    </xf>
    <xf numFmtId="0" fontId="29" fillId="26" borderId="16" xfId="0" applyFont="1" applyFill="1" applyBorder="1" applyAlignment="1">
      <alignment horizontal="center" vertical="center"/>
    </xf>
    <xf numFmtId="0" fontId="5" fillId="7" borderId="7" xfId="0" applyFont="1" applyFill="1" applyBorder="1" applyAlignment="1">
      <alignment horizontal="center"/>
    </xf>
    <xf numFmtId="0" fontId="5" fillId="7" borderId="22" xfId="0" applyFont="1" applyFill="1" applyBorder="1" applyAlignment="1">
      <alignment horizontal="center"/>
    </xf>
    <xf numFmtId="164" fontId="16" fillId="16" borderId="7" xfId="0" applyNumberFormat="1" applyFont="1" applyFill="1" applyBorder="1" applyAlignment="1">
      <alignment horizontal="center" vertical="center" wrapText="1"/>
    </xf>
    <xf numFmtId="164" fontId="16" fillId="16" borderId="14" xfId="0" applyNumberFormat="1" applyFont="1" applyFill="1" applyBorder="1" applyAlignment="1">
      <alignment horizontal="center" vertical="center" wrapText="1"/>
    </xf>
    <xf numFmtId="164" fontId="16" fillId="16" borderId="22" xfId="0" applyNumberFormat="1" applyFont="1" applyFill="1" applyBorder="1" applyAlignment="1">
      <alignment horizontal="center" vertical="center" wrapText="1"/>
    </xf>
    <xf numFmtId="164" fontId="16" fillId="16" borderId="12" xfId="0" applyNumberFormat="1" applyFont="1" applyFill="1" applyBorder="1" applyAlignment="1">
      <alignment horizontal="center" vertical="center" wrapText="1"/>
    </xf>
    <xf numFmtId="164" fontId="16" fillId="16" borderId="0" xfId="0" applyNumberFormat="1" applyFont="1" applyFill="1" applyAlignment="1">
      <alignment horizontal="center" vertical="center" wrapText="1"/>
    </xf>
    <xf numFmtId="164" fontId="16" fillId="16" borderId="24" xfId="0" applyNumberFormat="1" applyFont="1" applyFill="1" applyBorder="1" applyAlignment="1">
      <alignment horizontal="center" vertical="center" wrapText="1"/>
    </xf>
    <xf numFmtId="164" fontId="16" fillId="16" borderId="8" xfId="0" applyNumberFormat="1" applyFont="1" applyFill="1" applyBorder="1" applyAlignment="1">
      <alignment horizontal="center" vertical="center" wrapText="1"/>
    </xf>
    <xf numFmtId="164" fontId="16" fillId="16" borderId="21" xfId="0" applyNumberFormat="1" applyFont="1" applyFill="1" applyBorder="1" applyAlignment="1">
      <alignment horizontal="center" vertical="center" wrapText="1"/>
    </xf>
    <xf numFmtId="164" fontId="16" fillId="16" borderId="15" xfId="0" applyNumberFormat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5" fillId="4" borderId="4" xfId="0" applyFont="1" applyFill="1" applyBorder="1" applyAlignment="1">
      <alignment horizontal="center"/>
    </xf>
    <xf numFmtId="0" fontId="15" fillId="10" borderId="1" xfId="0" applyFont="1" applyFill="1" applyBorder="1" applyAlignment="1">
      <alignment horizontal="right"/>
    </xf>
    <xf numFmtId="0" fontId="29" fillId="20" borderId="14" xfId="0" applyFont="1" applyFill="1" applyBorder="1" applyAlignment="1">
      <alignment horizontal="center" vertical="center"/>
    </xf>
    <xf numFmtId="0" fontId="29" fillId="20" borderId="22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7" fillId="4" borderId="16" xfId="0" applyFont="1" applyFill="1" applyBorder="1" applyAlignment="1">
      <alignment horizontal="center"/>
    </xf>
    <xf numFmtId="2" fontId="21" fillId="16" borderId="5" xfId="0" applyNumberFormat="1" applyFont="1" applyFill="1" applyBorder="1" applyAlignment="1">
      <alignment horizontal="center"/>
    </xf>
    <xf numFmtId="2" fontId="21" fillId="16" borderId="16" xfId="0" applyNumberFormat="1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/>
    </xf>
    <xf numFmtId="164" fontId="7" fillId="0" borderId="16" xfId="0" applyNumberFormat="1" applyFont="1" applyBorder="1" applyAlignment="1">
      <alignment horizontal="center" vertical="center"/>
    </xf>
    <xf numFmtId="164" fontId="16" fillId="0" borderId="1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64" fontId="16" fillId="0" borderId="4" xfId="0" applyNumberFormat="1" applyFont="1" applyBorder="1" applyAlignment="1">
      <alignment horizontal="center"/>
    </xf>
    <xf numFmtId="0" fontId="29" fillId="0" borderId="5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164" fontId="16" fillId="0" borderId="5" xfId="0" applyNumberFormat="1" applyFont="1" applyBorder="1" applyAlignment="1">
      <alignment horizontal="center"/>
    </xf>
    <xf numFmtId="164" fontId="16" fillId="0" borderId="16" xfId="0" applyNumberFormat="1" applyFont="1" applyBorder="1" applyAlignment="1">
      <alignment horizontal="center"/>
    </xf>
    <xf numFmtId="164" fontId="16" fillId="16" borderId="4" xfId="0" applyNumberFormat="1" applyFont="1" applyFill="1" applyBorder="1" applyAlignment="1">
      <alignment horizontal="center" vertical="center"/>
    </xf>
    <xf numFmtId="0" fontId="29" fillId="16" borderId="5" xfId="0" applyFont="1" applyFill="1" applyBorder="1" applyAlignment="1">
      <alignment horizontal="center" vertical="center"/>
    </xf>
    <xf numFmtId="0" fontId="29" fillId="16" borderId="16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164" fontId="16" fillId="16" borderId="4" xfId="0" applyNumberFormat="1" applyFont="1" applyFill="1" applyBorder="1" applyAlignment="1">
      <alignment horizontal="center"/>
    </xf>
    <xf numFmtId="0" fontId="29" fillId="16" borderId="5" xfId="0" applyFont="1" applyFill="1" applyBorder="1" applyAlignment="1">
      <alignment horizontal="center"/>
    </xf>
    <xf numFmtId="0" fontId="29" fillId="16" borderId="16" xfId="0" applyFont="1" applyFill="1" applyBorder="1" applyAlignment="1">
      <alignment horizontal="center"/>
    </xf>
    <xf numFmtId="164" fontId="16" fillId="4" borderId="4" xfId="0" applyNumberFormat="1" applyFont="1" applyFill="1" applyBorder="1" applyAlignment="1">
      <alignment horizontal="center"/>
    </xf>
    <xf numFmtId="0" fontId="29" fillId="4" borderId="5" xfId="0" applyFont="1" applyFill="1" applyBorder="1" applyAlignment="1">
      <alignment horizontal="center"/>
    </xf>
    <xf numFmtId="0" fontId="29" fillId="4" borderId="16" xfId="0" applyFont="1" applyFill="1" applyBorder="1" applyAlignment="1">
      <alignment horizontal="center"/>
    </xf>
    <xf numFmtId="0" fontId="14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16" xfId="0" applyFont="1" applyFill="1" applyBorder="1" applyAlignment="1">
      <alignment horizontal="center" vertical="center"/>
    </xf>
    <xf numFmtId="164" fontId="16" fillId="0" borderId="4" xfId="0" applyNumberFormat="1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164" fontId="16" fillId="16" borderId="5" xfId="0" applyNumberFormat="1" applyFont="1" applyFill="1" applyBorder="1" applyAlignment="1">
      <alignment horizontal="center"/>
    </xf>
    <xf numFmtId="164" fontId="16" fillId="16" borderId="16" xfId="0" applyNumberFormat="1" applyFont="1" applyFill="1" applyBorder="1" applyAlignment="1">
      <alignment horizontal="center"/>
    </xf>
    <xf numFmtId="0" fontId="13" fillId="4" borderId="12" xfId="0" applyFont="1" applyFill="1" applyBorder="1" applyAlignment="1">
      <alignment vertical="center" wrapText="1"/>
    </xf>
    <xf numFmtId="0" fontId="19" fillId="4" borderId="0" xfId="0" applyFont="1" applyFill="1" applyAlignment="1">
      <alignment vertical="center" wrapText="1"/>
    </xf>
    <xf numFmtId="0" fontId="19" fillId="4" borderId="24" xfId="0" applyFont="1" applyFill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24" xfId="0" applyFont="1" applyBorder="1" applyAlignment="1">
      <alignment vertical="center" wrapText="1"/>
    </xf>
    <xf numFmtId="0" fontId="13" fillId="4" borderId="0" xfId="0" applyFont="1" applyFill="1" applyAlignment="1">
      <alignment vertical="center" wrapText="1"/>
    </xf>
    <xf numFmtId="0" fontId="13" fillId="4" borderId="24" xfId="0" applyFont="1" applyFill="1" applyBorder="1" applyAlignment="1">
      <alignment vertical="center" wrapText="1"/>
    </xf>
    <xf numFmtId="0" fontId="16" fillId="10" borderId="1" xfId="0" applyFont="1" applyFill="1" applyBorder="1" applyAlignment="1">
      <alignment horizontal="right" wrapText="1"/>
    </xf>
    <xf numFmtId="0" fontId="16" fillId="4" borderId="1" xfId="0" applyFont="1" applyFill="1" applyBorder="1" applyAlignment="1">
      <alignment horizontal="left" wrapText="1"/>
    </xf>
    <xf numFmtId="0" fontId="37" fillId="4" borderId="12" xfId="0" applyFont="1" applyFill="1" applyBorder="1" applyAlignment="1">
      <alignment vertical="center" wrapText="1"/>
    </xf>
    <xf numFmtId="0" fontId="37" fillId="4" borderId="0" xfId="0" applyFont="1" applyFill="1" applyAlignment="1">
      <alignment vertical="center" wrapText="1"/>
    </xf>
    <xf numFmtId="0" fontId="37" fillId="4" borderId="24" xfId="0" applyFont="1" applyFill="1" applyBorder="1" applyAlignment="1">
      <alignment vertical="center" wrapText="1"/>
    </xf>
    <xf numFmtId="168" fontId="5" fillId="4" borderId="4" xfId="0" applyNumberFormat="1" applyFont="1" applyFill="1" applyBorder="1" applyAlignment="1">
      <alignment horizontal="center"/>
    </xf>
    <xf numFmtId="168" fontId="5" fillId="4" borderId="16" xfId="0" applyNumberFormat="1" applyFont="1" applyFill="1" applyBorder="1" applyAlignment="1">
      <alignment horizontal="center"/>
    </xf>
    <xf numFmtId="168" fontId="5" fillId="4" borderId="5" xfId="0" applyNumberFormat="1" applyFont="1" applyFill="1" applyBorder="1" applyAlignment="1">
      <alignment horizontal="center"/>
    </xf>
    <xf numFmtId="168" fontId="21" fillId="16" borderId="5" xfId="0" applyNumberFormat="1" applyFont="1" applyFill="1" applyBorder="1" applyAlignment="1">
      <alignment horizontal="center"/>
    </xf>
    <xf numFmtId="0" fontId="29" fillId="20" borderId="7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left" wrapText="1"/>
    </xf>
    <xf numFmtId="0" fontId="5" fillId="4" borderId="7" xfId="0" applyFont="1" applyFill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29" fillId="24" borderId="1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10" borderId="4" xfId="0" applyFont="1" applyFill="1" applyBorder="1" applyAlignment="1">
      <alignment horizontal="right"/>
    </xf>
    <xf numFmtId="0" fontId="15" fillId="10" borderId="5" xfId="0" applyFont="1" applyFill="1" applyBorder="1" applyAlignment="1">
      <alignment horizontal="right"/>
    </xf>
    <xf numFmtId="0" fontId="15" fillId="10" borderId="16" xfId="0" applyFont="1" applyFill="1" applyBorder="1" applyAlignment="1">
      <alignment horizontal="right"/>
    </xf>
    <xf numFmtId="164" fontId="42" fillId="4" borderId="7" xfId="0" applyNumberFormat="1" applyFont="1" applyFill="1" applyBorder="1" applyAlignment="1">
      <alignment horizontal="center" vertical="top"/>
    </xf>
    <xf numFmtId="164" fontId="42" fillId="4" borderId="14" xfId="0" applyNumberFormat="1" applyFont="1" applyFill="1" applyBorder="1" applyAlignment="1">
      <alignment horizontal="center" vertical="top"/>
    </xf>
    <xf numFmtId="164" fontId="42" fillId="4" borderId="22" xfId="0" applyNumberFormat="1" applyFont="1" applyFill="1" applyBorder="1" applyAlignment="1">
      <alignment horizontal="center" vertical="top"/>
    </xf>
    <xf numFmtId="164" fontId="42" fillId="4" borderId="12" xfId="0" applyNumberFormat="1" applyFont="1" applyFill="1" applyBorder="1" applyAlignment="1">
      <alignment horizontal="center" vertical="top"/>
    </xf>
    <xf numFmtId="164" fontId="42" fillId="4" borderId="0" xfId="0" applyNumberFormat="1" applyFont="1" applyFill="1" applyAlignment="1">
      <alignment horizontal="center" vertical="top"/>
    </xf>
    <xf numFmtId="164" fontId="42" fillId="4" borderId="24" xfId="0" applyNumberFormat="1" applyFont="1" applyFill="1" applyBorder="1" applyAlignment="1">
      <alignment horizontal="center" vertical="top"/>
    </xf>
    <xf numFmtId="0" fontId="3" fillId="0" borderId="2" xfId="0" applyFont="1" applyBorder="1" applyAlignment="1">
      <alignment horizontal="left" vertical="center"/>
    </xf>
    <xf numFmtId="0" fontId="29" fillId="20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30" fillId="20" borderId="14" xfId="0" applyFont="1" applyFill="1" applyBorder="1" applyAlignment="1">
      <alignment horizontal="center" vertical="center"/>
    </xf>
    <xf numFmtId="0" fontId="30" fillId="20" borderId="22" xfId="0" applyFont="1" applyFill="1" applyBorder="1" applyAlignment="1">
      <alignment horizontal="center" vertical="center"/>
    </xf>
    <xf numFmtId="0" fontId="27" fillId="4" borderId="0" xfId="0" applyFont="1" applyFill="1" applyAlignment="1">
      <alignment horizontal="left" vertical="center" wrapText="1"/>
    </xf>
    <xf numFmtId="0" fontId="26" fillId="4" borderId="0" xfId="0" applyFont="1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16" fillId="4" borderId="0" xfId="0" applyFont="1" applyFill="1" applyAlignment="1">
      <alignment horizontal="left" vertical="center" wrapText="1"/>
    </xf>
    <xf numFmtId="0" fontId="13" fillId="4" borderId="0" xfId="0" applyFont="1" applyFill="1" applyAlignment="1">
      <alignment horizontal="left" wrapText="1"/>
    </xf>
    <xf numFmtId="0" fontId="19" fillId="0" borderId="0" xfId="0" applyFont="1" applyAlignment="1">
      <alignment horizontal="left" wrapText="1"/>
    </xf>
    <xf numFmtId="0" fontId="5" fillId="0" borderId="1" xfId="0" applyFont="1" applyBorder="1" applyAlignment="1">
      <alignment horizontal="center"/>
    </xf>
    <xf numFmtId="0" fontId="30" fillId="20" borderId="7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right" wrapText="1"/>
    </xf>
    <xf numFmtId="0" fontId="21" fillId="16" borderId="5" xfId="0" applyFont="1" applyFill="1" applyBorder="1" applyAlignment="1">
      <alignment horizontal="left" wrapText="1"/>
    </xf>
    <xf numFmtId="0" fontId="21" fillId="16" borderId="16" xfId="0" applyFont="1" applyFill="1" applyBorder="1" applyAlignment="1">
      <alignment horizontal="left" wrapText="1"/>
    </xf>
    <xf numFmtId="0" fontId="30" fillId="20" borderId="0" xfId="0" applyFont="1" applyFill="1" applyAlignment="1">
      <alignment horizontal="center" vertical="center"/>
    </xf>
    <xf numFmtId="0" fontId="30" fillId="20" borderId="24" xfId="0" applyFont="1" applyFill="1" applyBorder="1" applyAlignment="1">
      <alignment horizontal="center" vertical="center"/>
    </xf>
    <xf numFmtId="0" fontId="19" fillId="4" borderId="0" xfId="0" applyFont="1" applyFill="1" applyAlignment="1">
      <alignment horizontal="left" wrapText="1"/>
    </xf>
    <xf numFmtId="0" fontId="19" fillId="4" borderId="0" xfId="0" applyFont="1" applyFill="1" applyAlignment="1">
      <alignment horizontal="center" wrapText="1"/>
    </xf>
    <xf numFmtId="0" fontId="22" fillId="4" borderId="0" xfId="0" applyFont="1" applyFill="1" applyAlignment="1">
      <alignment horizontal="left" wrapText="1"/>
    </xf>
    <xf numFmtId="0" fontId="23" fillId="0" borderId="0" xfId="0" applyFont="1" applyAlignment="1">
      <alignment horizontal="left" wrapText="1"/>
    </xf>
    <xf numFmtId="0" fontId="3" fillId="0" borderId="7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164" fontId="7" fillId="4" borderId="14" xfId="0" applyNumberFormat="1" applyFont="1" applyFill="1" applyBorder="1" applyAlignment="1">
      <alignment horizontal="center"/>
    </xf>
    <xf numFmtId="164" fontId="7" fillId="4" borderId="22" xfId="0" applyNumberFormat="1" applyFont="1" applyFill="1" applyBorder="1" applyAlignment="1">
      <alignment horizontal="center"/>
    </xf>
    <xf numFmtId="0" fontId="3" fillId="0" borderId="8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2" fontId="21" fillId="16" borderId="1" xfId="0" applyNumberFormat="1" applyFont="1" applyFill="1" applyBorder="1" applyAlignment="1">
      <alignment horizontal="center"/>
    </xf>
    <xf numFmtId="2" fontId="5" fillId="4" borderId="1" xfId="0" applyNumberFormat="1" applyFont="1" applyFill="1" applyBorder="1" applyAlignment="1">
      <alignment horizontal="center"/>
    </xf>
    <xf numFmtId="0" fontId="32" fillId="0" borderId="1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0" fillId="15" borderId="0" xfId="0" applyFont="1" applyFill="1" applyAlignment="1">
      <alignment horizontal="center" vertical="center"/>
    </xf>
    <xf numFmtId="0" fontId="30" fillId="19" borderId="14" xfId="0" applyFont="1" applyFill="1" applyBorder="1" applyAlignment="1">
      <alignment horizontal="center" vertical="center"/>
    </xf>
    <xf numFmtId="0" fontId="30" fillId="19" borderId="22" xfId="0" applyFont="1" applyFill="1" applyBorder="1" applyAlignment="1">
      <alignment horizontal="center" vertical="center"/>
    </xf>
    <xf numFmtId="164" fontId="21" fillId="4" borderId="8" xfId="0" applyNumberFormat="1" applyFont="1" applyFill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4" fillId="6" borderId="1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0" fillId="15" borderId="14" xfId="0" applyFont="1" applyFill="1" applyBorder="1" applyAlignment="1">
      <alignment horizontal="center" vertical="center"/>
    </xf>
    <xf numFmtId="2" fontId="5" fillId="4" borderId="4" xfId="0" applyNumberFormat="1" applyFont="1" applyFill="1" applyBorder="1" applyAlignment="1">
      <alignment horizontal="left"/>
    </xf>
    <xf numFmtId="2" fontId="5" fillId="4" borderId="5" xfId="0" applyNumberFormat="1" applyFont="1" applyFill="1" applyBorder="1" applyAlignment="1">
      <alignment horizontal="left"/>
    </xf>
    <xf numFmtId="2" fontId="5" fillId="4" borderId="16" xfId="0" applyNumberFormat="1" applyFont="1" applyFill="1" applyBorder="1" applyAlignment="1">
      <alignment horizontal="left"/>
    </xf>
    <xf numFmtId="2" fontId="5" fillId="16" borderId="4" xfId="0" applyNumberFormat="1" applyFont="1" applyFill="1" applyBorder="1" applyAlignment="1">
      <alignment horizontal="left"/>
    </xf>
    <xf numFmtId="2" fontId="5" fillId="16" borderId="5" xfId="0" applyNumberFormat="1" applyFont="1" applyFill="1" applyBorder="1" applyAlignment="1">
      <alignment horizontal="left"/>
    </xf>
    <xf numFmtId="2" fontId="5" fillId="16" borderId="16" xfId="0" applyNumberFormat="1" applyFont="1" applyFill="1" applyBorder="1" applyAlignment="1">
      <alignment horizontal="left"/>
    </xf>
    <xf numFmtId="0" fontId="3" fillId="0" borderId="7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15" fillId="16" borderId="7" xfId="0" applyFont="1" applyFill="1" applyBorder="1" applyAlignment="1">
      <alignment horizontal="left"/>
    </xf>
    <xf numFmtId="0" fontId="15" fillId="16" borderId="14" xfId="0" applyFont="1" applyFill="1" applyBorder="1" applyAlignment="1">
      <alignment horizontal="left"/>
    </xf>
    <xf numFmtId="0" fontId="15" fillId="16" borderId="22" xfId="0" applyFont="1" applyFill="1" applyBorder="1" applyAlignment="1">
      <alignment horizontal="left"/>
    </xf>
    <xf numFmtId="0" fontId="32" fillId="0" borderId="21" xfId="0" applyFont="1" applyBorder="1" applyAlignment="1">
      <alignment horizontal="center" vertical="center" wrapText="1"/>
    </xf>
    <xf numFmtId="0" fontId="29" fillId="15" borderId="14" xfId="0" applyFont="1" applyFill="1" applyBorder="1" applyAlignment="1">
      <alignment horizontal="center" vertical="center"/>
    </xf>
    <xf numFmtId="0" fontId="29" fillId="15" borderId="22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left" vertical="center"/>
    </xf>
    <xf numFmtId="0" fontId="28" fillId="6" borderId="5" xfId="0" applyFont="1" applyFill="1" applyBorder="1" applyAlignment="1">
      <alignment horizontal="left" vertical="center"/>
    </xf>
    <xf numFmtId="0" fontId="5" fillId="0" borderId="21" xfId="0" applyFont="1" applyBorder="1" applyAlignment="1">
      <alignment horizontal="center"/>
    </xf>
    <xf numFmtId="49" fontId="5" fillId="4" borderId="4" xfId="0" applyNumberFormat="1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24" fillId="15" borderId="1" xfId="0" applyFont="1" applyFill="1" applyBorder="1" applyAlignment="1">
      <alignment horizontal="center" vertical="center"/>
    </xf>
    <xf numFmtId="2" fontId="21" fillId="16" borderId="14" xfId="0" applyNumberFormat="1" applyFont="1" applyFill="1" applyBorder="1" applyAlignment="1">
      <alignment horizontal="center"/>
    </xf>
    <xf numFmtId="0" fontId="23" fillId="4" borderId="0" xfId="0" applyFont="1" applyFill="1" applyAlignment="1">
      <alignment horizontal="left" wrapText="1"/>
    </xf>
    <xf numFmtId="49" fontId="13" fillId="4" borderId="12" xfId="0" applyNumberFormat="1" applyFont="1" applyFill="1" applyBorder="1" applyAlignment="1">
      <alignment horizontal="left" vertical="top" wrapText="1"/>
    </xf>
    <xf numFmtId="49" fontId="13" fillId="4" borderId="0" xfId="0" applyNumberFormat="1" applyFont="1" applyFill="1" applyAlignment="1">
      <alignment horizontal="left" vertical="top" wrapText="1"/>
    </xf>
    <xf numFmtId="49" fontId="9" fillId="16" borderId="12" xfId="0" applyNumberFormat="1" applyFont="1" applyFill="1" applyBorder="1" applyAlignment="1">
      <alignment horizontal="center" vertical="top" wrapText="1"/>
    </xf>
    <xf numFmtId="49" fontId="9" fillId="16" borderId="0" xfId="0" applyNumberFormat="1" applyFont="1" applyFill="1" applyAlignment="1">
      <alignment horizontal="center" vertical="top" wrapText="1"/>
    </xf>
    <xf numFmtId="0" fontId="30" fillId="21" borderId="4" xfId="0" applyFont="1" applyFill="1" applyBorder="1" applyAlignment="1">
      <alignment horizontal="center" vertical="center"/>
    </xf>
    <xf numFmtId="0" fontId="30" fillId="21" borderId="5" xfId="0" applyFont="1" applyFill="1" applyBorder="1" applyAlignment="1">
      <alignment horizontal="center" vertical="center"/>
    </xf>
    <xf numFmtId="0" fontId="30" fillId="21" borderId="16" xfId="0" applyFont="1" applyFill="1" applyBorder="1" applyAlignment="1">
      <alignment horizontal="center" vertical="center"/>
    </xf>
    <xf numFmtId="0" fontId="30" fillId="21" borderId="14" xfId="0" applyFont="1" applyFill="1" applyBorder="1" applyAlignment="1">
      <alignment horizontal="center" vertical="center"/>
    </xf>
    <xf numFmtId="0" fontId="30" fillId="21" borderId="22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7" fillId="4" borderId="17" xfId="0" applyFont="1" applyFill="1" applyBorder="1" applyAlignment="1">
      <alignment horizontal="left" wrapText="1"/>
    </xf>
    <xf numFmtId="0" fontId="7" fillId="4" borderId="1" xfId="0" applyFont="1" applyFill="1" applyBorder="1" applyAlignment="1">
      <alignment horizontal="left" wrapText="1"/>
    </xf>
    <xf numFmtId="0" fontId="0" fillId="4" borderId="14" xfId="0" applyFill="1" applyBorder="1"/>
    <xf numFmtId="0" fontId="0" fillId="4" borderId="22" xfId="0" applyFill="1" applyBorder="1"/>
    <xf numFmtId="0" fontId="15" fillId="10" borderId="17" xfId="0" applyFont="1" applyFill="1" applyBorder="1" applyAlignment="1">
      <alignment horizontal="right"/>
    </xf>
    <xf numFmtId="0" fontId="0" fillId="0" borderId="17" xfId="0" applyBorder="1"/>
    <xf numFmtId="0" fontId="24" fillId="16" borderId="22" xfId="0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/>
    </xf>
    <xf numFmtId="0" fontId="12" fillId="9" borderId="15" xfId="0" applyFont="1" applyFill="1" applyBorder="1" applyAlignment="1">
      <alignment horizontal="center"/>
    </xf>
    <xf numFmtId="0" fontId="29" fillId="21" borderId="4" xfId="0" applyFont="1" applyFill="1" applyBorder="1" applyAlignment="1">
      <alignment horizontal="center" vertical="center"/>
    </xf>
    <xf numFmtId="0" fontId="29" fillId="21" borderId="5" xfId="0" applyFont="1" applyFill="1" applyBorder="1" applyAlignment="1">
      <alignment horizontal="center" vertical="center"/>
    </xf>
    <xf numFmtId="0" fontId="29" fillId="21" borderId="16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left" wrapText="1"/>
    </xf>
    <xf numFmtId="0" fontId="5" fillId="4" borderId="26" xfId="0" applyFont="1" applyFill="1" applyBorder="1" applyAlignment="1">
      <alignment horizontal="center"/>
    </xf>
    <xf numFmtId="0" fontId="5" fillId="4" borderId="32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0" fillId="0" borderId="1" xfId="0" applyBorder="1"/>
    <xf numFmtId="0" fontId="24" fillId="16" borderId="16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4" borderId="31" xfId="0" applyFont="1" applyFill="1" applyBorder="1" applyAlignment="1">
      <alignment horizontal="center"/>
    </xf>
    <xf numFmtId="0" fontId="0" fillId="4" borderId="30" xfId="0" applyFill="1" applyBorder="1"/>
    <xf numFmtId="0" fontId="0" fillId="4" borderId="31" xfId="0" applyFill="1" applyBorder="1"/>
    <xf numFmtId="0" fontId="15" fillId="10" borderId="25" xfId="0" applyFont="1" applyFill="1" applyBorder="1" applyAlignment="1">
      <alignment horizontal="right"/>
    </xf>
    <xf numFmtId="0" fontId="0" fillId="0" borderId="25" xfId="0" applyBorder="1"/>
    <xf numFmtId="2" fontId="21" fillId="16" borderId="30" xfId="0" applyNumberFormat="1" applyFont="1" applyFill="1" applyBorder="1" applyAlignment="1">
      <alignment horizontal="center"/>
    </xf>
    <xf numFmtId="0" fontId="24" fillId="16" borderId="31" xfId="0" applyFont="1" applyFill="1" applyBorder="1" applyAlignment="1">
      <alignment horizontal="center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4" xr:uid="{D2388245-5092-8542-89DD-AE9896860EF9}"/>
    <cellStyle name="Normal_Jacket and coat  SPEC TEMPLATE" xfId="3" xr:uid="{00000000-0005-0000-0000-000003000000}"/>
  </cellStyles>
  <dxfs count="2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FF9999"/>
      <color rgb="FF008080"/>
      <color rgb="FFFF9933"/>
      <color rgb="FFC63A62"/>
      <color rgb="FFFF9900"/>
      <color rgb="FF99CCFF"/>
      <color rgb="FFD60093"/>
      <color rgb="FFFF6699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microsoft.com/office/2017/06/relationships/rdRichValue" Target="richData/rdrichvalue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png"/><Relationship Id="rId2" Type="http://schemas.openxmlformats.org/officeDocument/2006/relationships/image" Target="../media/image56.png"/><Relationship Id="rId1" Type="http://schemas.openxmlformats.org/officeDocument/2006/relationships/image" Target="../media/image54.jpeg"/><Relationship Id="rId6" Type="http://schemas.openxmlformats.org/officeDocument/2006/relationships/image" Target="../media/image60.png"/><Relationship Id="rId5" Type="http://schemas.openxmlformats.org/officeDocument/2006/relationships/image" Target="../media/image59.png"/><Relationship Id="rId4" Type="http://schemas.openxmlformats.org/officeDocument/2006/relationships/image" Target="../media/image58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3" Type="http://schemas.openxmlformats.org/officeDocument/2006/relationships/image" Target="../media/image63.png"/><Relationship Id="rId7" Type="http://schemas.openxmlformats.org/officeDocument/2006/relationships/image" Target="../media/image67.png"/><Relationship Id="rId12" Type="http://schemas.openxmlformats.org/officeDocument/2006/relationships/image" Target="../media/image72.png"/><Relationship Id="rId2" Type="http://schemas.openxmlformats.org/officeDocument/2006/relationships/image" Target="../media/image62.png"/><Relationship Id="rId1" Type="http://schemas.openxmlformats.org/officeDocument/2006/relationships/image" Target="../media/image54.jpeg"/><Relationship Id="rId6" Type="http://schemas.openxmlformats.org/officeDocument/2006/relationships/image" Target="../media/image66.png"/><Relationship Id="rId11" Type="http://schemas.openxmlformats.org/officeDocument/2006/relationships/image" Target="../media/image71.png"/><Relationship Id="rId5" Type="http://schemas.openxmlformats.org/officeDocument/2006/relationships/image" Target="../media/image65.png"/><Relationship Id="rId10" Type="http://schemas.openxmlformats.org/officeDocument/2006/relationships/image" Target="../media/image70.png"/><Relationship Id="rId4" Type="http://schemas.openxmlformats.org/officeDocument/2006/relationships/image" Target="../media/image64.png"/><Relationship Id="rId9" Type="http://schemas.openxmlformats.org/officeDocument/2006/relationships/image" Target="../media/image6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94615</xdr:colOff>
      <xdr:row>0</xdr:row>
      <xdr:rowOff>50165</xdr:rowOff>
    </xdr:from>
    <xdr:to>
      <xdr:col>1</xdr:col>
      <xdr:colOff>628650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F12910C6-2AAD-4DCE-B9DE-FF94A6880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4615" y="50165"/>
          <a:ext cx="1448435" cy="25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85725</xdr:colOff>
      <xdr:row>8</xdr:row>
      <xdr:rowOff>85725</xdr:rowOff>
    </xdr:from>
    <xdr:to>
      <xdr:col>6</xdr:col>
      <xdr:colOff>1190625</xdr:colOff>
      <xdr:row>14</xdr:row>
      <xdr:rowOff>87313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B88298D-3DFA-4AAB-858B-999BAB607608}"/>
            </a:ext>
          </a:extLst>
        </xdr:cNvPr>
        <xdr:cNvSpPr txBox="1"/>
      </xdr:nvSpPr>
      <xdr:spPr>
        <a:xfrm>
          <a:off x="85725" y="1457325"/>
          <a:ext cx="6229350" cy="9731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 b="1">
              <a:solidFill>
                <a:srgbClr val="FF0000"/>
              </a:solidFill>
            </a:rPr>
            <a:t>PLEASE ADD DISTRESSED EDGES AS DREXOM</a:t>
          </a:r>
          <a:r>
            <a:rPr lang="en-GB" sz="1200" b="1" baseline="0">
              <a:solidFill>
                <a:srgbClr val="FF0000"/>
              </a:solidFill>
            </a:rPr>
            <a:t> PROTO</a:t>
          </a:r>
          <a:endParaRPr lang="en-GB" sz="12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0</xdr:col>
      <xdr:colOff>215900</xdr:colOff>
      <xdr:row>19</xdr:row>
      <xdr:rowOff>63500</xdr:rowOff>
    </xdr:from>
    <xdr:to>
      <xdr:col>6</xdr:col>
      <xdr:colOff>1176729</xdr:colOff>
      <xdr:row>49</xdr:row>
      <xdr:rowOff>113682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580DD5F-B61D-3783-B1B3-B1C71BB63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900" y="3060700"/>
          <a:ext cx="6548829" cy="462218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305FD2D5-6C54-4BE0-89FB-E55C8F2E6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</xdr:colOff>
      <xdr:row>11</xdr:row>
      <xdr:rowOff>38100</xdr:rowOff>
    </xdr:from>
    <xdr:to>
      <xdr:col>10</xdr:col>
      <xdr:colOff>342900</xdr:colOff>
      <xdr:row>40</xdr:row>
      <xdr:rowOff>45397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AF9975E-69AA-4DE9-B34C-4F966FF3A2D1}"/>
            </a:ext>
          </a:extLst>
        </xdr:cNvPr>
        <xdr:cNvSpPr txBox="1"/>
      </xdr:nvSpPr>
      <xdr:spPr>
        <a:xfrm>
          <a:off x="123825" y="5172075"/>
          <a:ext cx="6505575" cy="52555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GOLD SEAL ACTIONING ABOVE COMMENTS AND AMENDS.</a:t>
          </a:r>
          <a:endParaRPr lang="en-GB" sz="1600"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F2EBFD63-BFE9-425C-A620-B3FB728BE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4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1270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C9A98575-31EB-4A72-8A8F-3D7DCEB9B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120650</xdr:colOff>
      <xdr:row>10</xdr:row>
      <xdr:rowOff>3343274</xdr:rowOff>
    </xdr:from>
    <xdr:to>
      <xdr:col>10</xdr:col>
      <xdr:colOff>285750</xdr:colOff>
      <xdr:row>40</xdr:row>
      <xdr:rowOff>45396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85A3061-5DF0-47ED-ABF0-773C3D06127A}"/>
            </a:ext>
          </a:extLst>
        </xdr:cNvPr>
        <xdr:cNvSpPr txBox="1"/>
      </xdr:nvSpPr>
      <xdr:spPr>
        <a:xfrm>
          <a:off x="120650" y="5057774"/>
          <a:ext cx="6394450" cy="5369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PRODUCTION ACTIONING ABOVE COMMENTS AND AMENDS.</a:t>
          </a:r>
          <a:endParaRPr lang="en-GB" sz="1600"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5F77671A-E79A-4BC4-9020-AE5E54844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456565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2C22B5E5-5CE5-42F7-A97D-7EA2823CB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DC52715B-9A39-405A-9E76-1C4722CD7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26670</xdr:colOff>
      <xdr:row>0</xdr:row>
      <xdr:rowOff>49530</xdr:rowOff>
    </xdr:from>
    <xdr:ext cx="1411720" cy="258923"/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6EE4416-CBDA-4BEC-B2FE-97A604CE8B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26670</xdr:colOff>
      <xdr:row>41</xdr:row>
      <xdr:rowOff>49530</xdr:rowOff>
    </xdr:from>
    <xdr:ext cx="1414895" cy="258923"/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8387953F-CF40-4227-A0ED-E1C12FFF6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4895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26670</xdr:colOff>
      <xdr:row>41</xdr:row>
      <xdr:rowOff>49530</xdr:rowOff>
    </xdr:from>
    <xdr:ext cx="1411720" cy="258923"/>
    <xdr:pic>
      <xdr:nvPicPr>
        <xdr:cNvPr id="6" name="Picture 5" descr="Reiss - Liverpool ONE">
          <a:extLst>
            <a:ext uri="{FF2B5EF4-FFF2-40B4-BE49-F238E27FC236}">
              <a16:creationId xmlns:a16="http://schemas.microsoft.com/office/drawing/2014/main" id="{0B617971-2106-4CDF-8AD0-7485C2454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00413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187613</xdr:colOff>
      <xdr:row>15</xdr:row>
      <xdr:rowOff>173181</xdr:rowOff>
    </xdr:from>
    <xdr:to>
      <xdr:col>10</xdr:col>
      <xdr:colOff>274205</xdr:colOff>
      <xdr:row>40</xdr:row>
      <xdr:rowOff>977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7FE2403-61EC-4C9F-8177-67E16DB9C645}"/>
            </a:ext>
          </a:extLst>
        </xdr:cNvPr>
        <xdr:cNvSpPr txBox="1"/>
      </xdr:nvSpPr>
      <xdr:spPr>
        <a:xfrm>
          <a:off x="187613" y="6075795"/>
          <a:ext cx="6580910" cy="451813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163652</xdr:colOff>
      <xdr:row>16</xdr:row>
      <xdr:rowOff>1730</xdr:rowOff>
    </xdr:from>
    <xdr:to>
      <xdr:col>21</xdr:col>
      <xdr:colOff>288637</xdr:colOff>
      <xdr:row>40</xdr:row>
      <xdr:rowOff>17139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D1C9D62-B265-4281-A6D3-D1F30DA1BDFB}"/>
            </a:ext>
          </a:extLst>
        </xdr:cNvPr>
        <xdr:cNvSpPr txBox="1"/>
      </xdr:nvSpPr>
      <xdr:spPr>
        <a:xfrm>
          <a:off x="7134220" y="6091957"/>
          <a:ext cx="6460553" cy="451813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206950</xdr:colOff>
      <xdr:row>57</xdr:row>
      <xdr:rowOff>27126</xdr:rowOff>
    </xdr:from>
    <xdr:to>
      <xdr:col>10</xdr:col>
      <xdr:colOff>296717</xdr:colOff>
      <xdr:row>81</xdr:row>
      <xdr:rowOff>23485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DAAAB57-DD96-41FA-96A5-E1D611787A42}"/>
            </a:ext>
          </a:extLst>
        </xdr:cNvPr>
        <xdr:cNvSpPr txBox="1"/>
      </xdr:nvSpPr>
      <xdr:spPr>
        <a:xfrm>
          <a:off x="206950" y="16897921"/>
          <a:ext cx="6584085" cy="449908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173464</xdr:colOff>
      <xdr:row>57</xdr:row>
      <xdr:rowOff>40113</xdr:rowOff>
    </xdr:from>
    <xdr:to>
      <xdr:col>21</xdr:col>
      <xdr:colOff>314324</xdr:colOff>
      <xdr:row>81</xdr:row>
      <xdr:rowOff>7897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CA665A5-0EBF-45D8-933B-631338F11082}"/>
            </a:ext>
          </a:extLst>
        </xdr:cNvPr>
        <xdr:cNvSpPr txBox="1"/>
      </xdr:nvSpPr>
      <xdr:spPr>
        <a:xfrm>
          <a:off x="7144032" y="16910908"/>
          <a:ext cx="6476428" cy="4470512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E10E3527-5D00-43F2-886A-C35DFE63A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135906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4F5B7964-514F-4327-A5D5-8FE218359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3510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DBE529A-19CE-45CC-BDC5-4287F666C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661F8BC4-6A51-45DC-BAE6-2501582E0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388620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FEA3715F-BBF2-4A48-A8EE-7D7C93D20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9700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635000</xdr:colOff>
      <xdr:row>15</xdr:row>
      <xdr:rowOff>95250</xdr:rowOff>
    </xdr:from>
    <xdr:to>
      <xdr:col>11</xdr:col>
      <xdr:colOff>1394180</xdr:colOff>
      <xdr:row>52</xdr:row>
      <xdr:rowOff>127000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30CA4FD-C816-AEFE-68ED-C86F6A07C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0" y="2667000"/>
          <a:ext cx="8569680" cy="5905500"/>
        </a:xfrm>
        <a:prstGeom prst="rect">
          <a:avLst/>
        </a:prstGeom>
      </xdr:spPr>
    </xdr:pic>
    <xdr:clientData/>
  </xdr:twoCellAnchor>
  <xdr:twoCellAnchor editAs="oneCell">
    <xdr:from>
      <xdr:col>13</xdr:col>
      <xdr:colOff>63500</xdr:colOff>
      <xdr:row>18</xdr:row>
      <xdr:rowOff>31750</xdr:rowOff>
    </xdr:from>
    <xdr:to>
      <xdr:col>30</xdr:col>
      <xdr:colOff>279400</xdr:colOff>
      <xdr:row>52</xdr:row>
      <xdr:rowOff>119995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A14CE7F-FD4E-FB29-043B-C536EEC25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79000" y="3079750"/>
          <a:ext cx="7772400" cy="5485745"/>
        </a:xfrm>
        <a:prstGeom prst="rect">
          <a:avLst/>
        </a:prstGeom>
      </xdr:spPr>
    </xdr:pic>
    <xdr:clientData/>
  </xdr:twoCellAnchor>
  <xdr:twoCellAnchor editAs="oneCell">
    <xdr:from>
      <xdr:col>12</xdr:col>
      <xdr:colOff>309859</xdr:colOff>
      <xdr:row>81</xdr:row>
      <xdr:rowOff>98074</xdr:rowOff>
    </xdr:from>
    <xdr:to>
      <xdr:col>30</xdr:col>
      <xdr:colOff>412137</xdr:colOff>
      <xdr:row>117</xdr:row>
      <xdr:rowOff>126649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A41643B-0420-3458-7391-1F26AB3D2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30024" y="13087662"/>
          <a:ext cx="7638542" cy="5680773"/>
        </a:xfrm>
        <a:prstGeom prst="rect">
          <a:avLst/>
        </a:prstGeom>
      </xdr:spPr>
    </xdr:pic>
    <xdr:clientData/>
  </xdr:twoCellAnchor>
  <xdr:twoCellAnchor editAs="oneCell">
    <xdr:from>
      <xdr:col>33</xdr:col>
      <xdr:colOff>31750</xdr:colOff>
      <xdr:row>21</xdr:row>
      <xdr:rowOff>95250</xdr:rowOff>
    </xdr:from>
    <xdr:to>
      <xdr:col>50</xdr:col>
      <xdr:colOff>247650</xdr:colOff>
      <xdr:row>56</xdr:row>
      <xdr:rowOff>10323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DA9EE2B-57C6-2E81-3EA5-3EA8900F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637250" y="3619500"/>
          <a:ext cx="7772400" cy="5471323"/>
        </a:xfrm>
        <a:prstGeom prst="rect">
          <a:avLst/>
        </a:prstGeom>
      </xdr:spPr>
    </xdr:pic>
    <xdr:clientData/>
  </xdr:twoCellAnchor>
  <xdr:twoCellAnchor editAs="oneCell">
    <xdr:from>
      <xdr:col>0</xdr:col>
      <xdr:colOff>596348</xdr:colOff>
      <xdr:row>78</xdr:row>
      <xdr:rowOff>99390</xdr:rowOff>
    </xdr:from>
    <xdr:to>
      <xdr:col>11</xdr:col>
      <xdr:colOff>516835</xdr:colOff>
      <xdr:row>113</xdr:row>
      <xdr:rowOff>133514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653A611-2E55-A583-9C5F-F1D92FA87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6348" y="12423912"/>
          <a:ext cx="7772400" cy="544542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9E5EE27-6061-44FC-8931-8C2BA44DA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923290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3C07225-CA15-4E6C-A719-980496F49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63500</xdr:colOff>
      <xdr:row>30</xdr:row>
      <xdr:rowOff>66675</xdr:rowOff>
    </xdr:from>
    <xdr:to>
      <xdr:col>17</xdr:col>
      <xdr:colOff>333375</xdr:colOff>
      <xdr:row>46</xdr:row>
      <xdr:rowOff>34925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10DB4D4-3AB2-415D-8FB2-8824A999A58D}"/>
            </a:ext>
          </a:extLst>
        </xdr:cNvPr>
        <xdr:cNvSpPr txBox="1"/>
      </xdr:nvSpPr>
      <xdr:spPr>
        <a:xfrm>
          <a:off x="7416800" y="4991100"/>
          <a:ext cx="3565525" cy="25590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="1" u="sng"/>
            <a:t>INSERT CARE LABEL IMAGERY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138509</xdr:colOff>
      <xdr:row>0</xdr:row>
      <xdr:rowOff>37861</xdr:rowOff>
    </xdr:from>
    <xdr:to>
      <xdr:col>2</xdr:col>
      <xdr:colOff>238493</xdr:colOff>
      <xdr:row>1</xdr:row>
      <xdr:rowOff>106141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638921E-31CD-43BC-96C6-370D2AC2F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8509" y="37861"/>
          <a:ext cx="1344295" cy="230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3</xdr:col>
      <xdr:colOff>448995</xdr:colOff>
      <xdr:row>1</xdr:row>
      <xdr:rowOff>143526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5FE6BE5-37F0-4C88-B0D2-7A7B549ED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0" y="47625"/>
          <a:ext cx="1415415" cy="269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436245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A5D7C02C-117B-479B-B792-0C1B97CA4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1922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104775</xdr:colOff>
      <xdr:row>10</xdr:row>
      <xdr:rowOff>3094957</xdr:rowOff>
    </xdr:from>
    <xdr:to>
      <xdr:col>10</xdr:col>
      <xdr:colOff>383501</xdr:colOff>
      <xdr:row>39</xdr:row>
      <xdr:rowOff>85725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FEE73D9B-144F-5B69-0FF9-08DB5468A37A}"/>
            </a:ext>
          </a:extLst>
        </xdr:cNvPr>
        <xdr:cNvGrpSpPr/>
      </xdr:nvGrpSpPr>
      <xdr:grpSpPr>
        <a:xfrm>
          <a:off x="104775" y="4813192"/>
          <a:ext cx="6016138" cy="5641709"/>
          <a:chOff x="381000" y="4907882"/>
          <a:chExt cx="5343525" cy="4857965"/>
        </a:xfrm>
      </xdr:grpSpPr>
      <xdr:grpSp>
        <xdr:nvGrpSpPr>
          <xdr:cNvPr id="18" name="Group 17">
            <a:extLst>
              <a:ext uri="{FF2B5EF4-FFF2-40B4-BE49-F238E27FC236}">
                <a16:creationId xmlns:a16="http://schemas.microsoft.com/office/drawing/2014/main" id="{4F5C696E-6A2A-C205-D0FD-4D51BB8F70A8}"/>
              </a:ext>
            </a:extLst>
          </xdr:cNvPr>
          <xdr:cNvGrpSpPr/>
        </xdr:nvGrpSpPr>
        <xdr:grpSpPr>
          <a:xfrm>
            <a:off x="381000" y="4904707"/>
            <a:ext cx="5340350" cy="2922308"/>
            <a:chOff x="600075" y="4768850"/>
            <a:chExt cx="4579424" cy="2508890"/>
          </a:xfrm>
        </xdr:grpSpPr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9D13B8B3-D495-2359-1E3C-35F08EE30E8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00075" y="4768850"/>
              <a:ext cx="2276475" cy="2508890"/>
            </a:xfrm>
            <a:prstGeom prst="rect">
              <a:avLst/>
            </a:prstGeom>
          </xdr:spPr>
        </xdr:pic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B4D20BCC-8506-E70E-DF77-DEF8DEF1ED6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2914650" y="4768851"/>
              <a:ext cx="2264849" cy="2508249"/>
            </a:xfrm>
            <a:prstGeom prst="rect">
              <a:avLst/>
            </a:prstGeom>
          </xdr:spPr>
        </xdr:pic>
      </xdr:grpSp>
      <xdr:grpSp>
        <xdr:nvGrpSpPr>
          <xdr:cNvPr id="19" name="Group 18">
            <a:extLst>
              <a:ext uri="{FF2B5EF4-FFF2-40B4-BE49-F238E27FC236}">
                <a16:creationId xmlns:a16="http://schemas.microsoft.com/office/drawing/2014/main" id="{56DFA77D-D72E-8E51-6DB4-C790DE968FB0}"/>
              </a:ext>
            </a:extLst>
          </xdr:cNvPr>
          <xdr:cNvGrpSpPr/>
        </xdr:nvGrpSpPr>
        <xdr:grpSpPr>
          <a:xfrm>
            <a:off x="381001" y="7867651"/>
            <a:ext cx="5343689" cy="1895021"/>
            <a:chOff x="561976" y="7524751"/>
            <a:chExt cx="5340514" cy="1898196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53B861C-E12D-CFED-7315-F75460EC87B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61976" y="7531101"/>
              <a:ext cx="2187574" cy="1891846"/>
            </a:xfrm>
            <a:prstGeom prst="rect">
              <a:avLst/>
            </a:prstGeom>
          </xdr:spPr>
        </xdr:pic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DC68E4EB-A5A4-1A63-6E8B-AD37E52B296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2787650" y="7524751"/>
              <a:ext cx="3114840" cy="1895474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0</xdr:col>
      <xdr:colOff>82550</xdr:colOff>
      <xdr:row>10</xdr:row>
      <xdr:rowOff>85725</xdr:rowOff>
    </xdr:from>
    <xdr:to>
      <xdr:col>10</xdr:col>
      <xdr:colOff>390533</xdr:colOff>
      <xdr:row>10</xdr:row>
      <xdr:rowOff>2854325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91627779-CAB5-0D2B-E0B1-722EB355979D}"/>
            </a:ext>
          </a:extLst>
        </xdr:cNvPr>
        <xdr:cNvGrpSpPr/>
      </xdr:nvGrpSpPr>
      <xdr:grpSpPr>
        <a:xfrm>
          <a:off x="82550" y="1803960"/>
          <a:ext cx="6045395" cy="2768600"/>
          <a:chOff x="114300" y="1828800"/>
          <a:chExt cx="4923523" cy="2254250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F0AA969E-128C-3CCD-6289-F8FE2C592A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73226" y="1828800"/>
            <a:ext cx="851946" cy="2247900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B18E4B61-AABC-6234-FD18-87CEB083FC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3409951" y="1841499"/>
            <a:ext cx="1627872" cy="2235201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F8387539-1291-3C9E-D151-A634F392AA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2543175" y="1838324"/>
            <a:ext cx="847441" cy="2238376"/>
          </a:xfrm>
          <a:prstGeom prst="rect">
            <a:avLst/>
          </a:prstGeom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A6F5CD6B-A79C-245D-3BDE-B12026CBC8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14300" y="1828800"/>
            <a:ext cx="1544145" cy="225425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152400</xdr:colOff>
      <xdr:row>61</xdr:row>
      <xdr:rowOff>104775</xdr:rowOff>
    </xdr:from>
    <xdr:to>
      <xdr:col>10</xdr:col>
      <xdr:colOff>323850</xdr:colOff>
      <xdr:row>89</xdr:row>
      <xdr:rowOff>103273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A2191E6-05C2-4256-8625-D434C5EDFE2A}"/>
            </a:ext>
          </a:extLst>
        </xdr:cNvPr>
        <xdr:cNvSpPr txBox="1"/>
      </xdr:nvSpPr>
      <xdr:spPr>
        <a:xfrm>
          <a:off x="152400" y="14573250"/>
          <a:ext cx="5915025" cy="655169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000" b="1" kern="1200"/>
            <a:t>FIT COMMENTS/</a:t>
          </a:r>
          <a:r>
            <a:rPr lang="en-GB" sz="1000" b="1" kern="1200" baseline="0"/>
            <a:t> PATTERN/ MEASUREMENTS:</a:t>
          </a:r>
        </a:p>
        <a:p>
          <a:r>
            <a:rPr lang="en-GB" sz="1000" kern="1200" baseline="0"/>
            <a:t>- Please grade up the entire hoodie by one size. Follow New Req tab for measurements and follow closely. </a:t>
          </a:r>
          <a:r>
            <a:rPr lang="en-US" sz="1000">
              <a:solidFill>
                <a:srgbClr val="FF0000"/>
              </a:solidFill>
            </a:rPr>
            <a:t>Tăng toàn bộ hoodie lên 1 size. Theo dõi bảng thông số “New Req” để đo và theo sát.</a:t>
          </a:r>
          <a:endParaRPr lang="en-GB" sz="1000" kern="1200" baseline="0">
            <a:solidFill>
              <a:srgbClr val="FF0000"/>
            </a:solidFill>
          </a:endParaRPr>
        </a:p>
        <a:p>
          <a:r>
            <a:rPr lang="en-GB" sz="1000" kern="1200" baseline="0"/>
            <a:t>- Increase front neck drop by 1cm after grading. </a:t>
          </a:r>
          <a:r>
            <a:rPr lang="en-US" sz="1000" kern="0" baseline="0">
              <a:solidFill>
                <a:srgbClr val="FF0000"/>
              </a:solidFill>
            </a:rPr>
            <a:t>T</a:t>
          </a:r>
          <a:r>
            <a:rPr lang="vi-VN" sz="1000">
              <a:solidFill>
                <a:srgbClr val="FF0000"/>
              </a:solidFill>
            </a:rPr>
            <a:t>ăng hạ cổ trước thêm 1cm.</a:t>
          </a:r>
          <a:endParaRPr lang="en-GB" sz="1000" kern="1200" baseline="0">
            <a:solidFill>
              <a:srgbClr val="FF0000"/>
            </a:solidFill>
          </a:endParaRPr>
        </a:p>
        <a:p>
          <a:r>
            <a:rPr lang="en-GB" sz="1000" kern="1200" baseline="0"/>
            <a:t>- Reduce sleeve lengthby 2cm after grading.</a:t>
          </a:r>
          <a:r>
            <a:rPr lang="en-US" sz="1000" kern="0" baseline="0">
              <a:solidFill>
                <a:srgbClr val="FF0000"/>
              </a:solidFill>
            </a:rPr>
            <a:t>G</a:t>
          </a:r>
          <a:r>
            <a:rPr lang="en-US" sz="1000">
              <a:solidFill>
                <a:srgbClr val="FF0000"/>
              </a:solidFill>
            </a:rPr>
            <a:t>iảm chiều dài tay áo 2cm.</a:t>
          </a:r>
          <a:endParaRPr lang="en-GB" sz="1000" kern="1200" baseline="0">
            <a:solidFill>
              <a:srgbClr val="FF0000"/>
            </a:solidFill>
          </a:endParaRPr>
        </a:p>
        <a:p>
          <a:r>
            <a:rPr lang="en-GB" sz="1000" kern="1200" baseline="0"/>
            <a:t>- Please adjust hood shaping following diagram, this is too pointed at the top. Please reduce hood width at widest point by 2cm after grading. </a:t>
          </a:r>
          <a:r>
            <a:rPr lang="vi-VN" sz="1000">
              <a:solidFill>
                <a:srgbClr val="FF0000"/>
              </a:solidFill>
            </a:rPr>
            <a:t>Điều chỉnh lại dáng nón </a:t>
          </a:r>
          <a:r>
            <a:rPr lang="en-US" sz="1000">
              <a:solidFill>
                <a:srgbClr val="FF0000"/>
              </a:solidFill>
            </a:rPr>
            <a:t>như</a:t>
          </a:r>
          <a:r>
            <a:rPr lang="en-US" sz="1000" baseline="0">
              <a:solidFill>
                <a:srgbClr val="FF0000"/>
              </a:solidFill>
            </a:rPr>
            <a:t> hình </a:t>
          </a:r>
          <a:r>
            <a:rPr lang="vi-VN" sz="1000">
              <a:solidFill>
                <a:srgbClr val="FF0000"/>
              </a:solidFill>
            </a:rPr>
            <a:t>, hiện tại phần chóp quá nhọn. Sau khi lên size, giảm bề rộng chóp nón 2cm</a:t>
          </a:r>
          <a:r>
            <a:rPr lang="vi-VN" sz="1000"/>
            <a:t>.</a:t>
          </a:r>
          <a:endParaRPr lang="en-GB" sz="1000" kern="1200" baseline="0"/>
        </a:p>
        <a:p>
          <a:endParaRPr lang="en-GB" sz="1000" kern="1200" baseline="0"/>
        </a:p>
        <a:p>
          <a:r>
            <a:rPr lang="en-GB" sz="1000" b="1" kern="1200" baseline="0"/>
            <a:t>MCLAREN PRINT/ EMB COMMENTS:</a:t>
          </a:r>
        </a:p>
        <a:p>
          <a:r>
            <a:rPr lang="en-GB" sz="1000" kern="1200" baseline="0"/>
            <a:t>- Back multi print below Motorsport to change. Please see updated artwork. </a:t>
          </a:r>
          <a:r>
            <a:rPr lang="vi-VN" sz="1000">
              <a:solidFill>
                <a:srgbClr val="FF0000"/>
              </a:solidFill>
            </a:rPr>
            <a:t>Hình in nhiều logo phía sau dưới chữ “Motorsport” cần thay đổi. Vui lòng theo artwork mới nhất.</a:t>
          </a:r>
          <a:endParaRPr lang="en-GB" sz="1000" kern="1200" baseline="0">
            <a:solidFill>
              <a:srgbClr val="FF0000"/>
            </a:solidFill>
          </a:endParaRPr>
        </a:p>
        <a:p>
          <a:r>
            <a:rPr lang="en-GB" sz="1000" kern="1200" baseline="0"/>
            <a:t>- Back print positions approved as sample. </a:t>
          </a:r>
          <a:r>
            <a:rPr lang="vi-VN" sz="1000">
              <a:solidFill>
                <a:srgbClr val="FF0000"/>
              </a:solidFill>
            </a:rPr>
            <a:t>Vị trí in phía sau giữ như mẫu.</a:t>
          </a:r>
          <a:endParaRPr lang="en-GB" sz="1000" kern="1200" baseline="0">
            <a:solidFill>
              <a:srgbClr val="FF0000"/>
            </a:solidFill>
          </a:endParaRPr>
        </a:p>
        <a:p>
          <a:r>
            <a:rPr lang="en-GB" sz="1000" kern="1200" baseline="0"/>
            <a:t>- Velocity print on sleeve to change to Reiss 1971 print. Position approved as sample.</a:t>
          </a:r>
          <a:r>
            <a:rPr lang="vi-VN" sz="1000">
              <a:solidFill>
                <a:srgbClr val="FF0000"/>
              </a:solidFill>
            </a:rPr>
            <a:t>Hình in “Velocity” trên tay đổi sang hình in Reiss 1971. Vị trí được duyệt như mẫu.</a:t>
          </a:r>
          <a:endParaRPr lang="en-GB" sz="1000" kern="1200" baseline="0">
            <a:solidFill>
              <a:srgbClr val="FF0000"/>
            </a:solidFill>
          </a:endParaRPr>
        </a:p>
        <a:p>
          <a:r>
            <a:rPr lang="en-GB" sz="1000" kern="1200" baseline="0"/>
            <a:t>- Sleeve Podium and Speedmark positions approved as sample.</a:t>
          </a:r>
          <a:r>
            <a:rPr lang="vi-VN" sz="1000">
              <a:solidFill>
                <a:srgbClr val="FF0000"/>
              </a:solidFill>
            </a:rPr>
            <a:t>Vị trí in “Podium” và “Speedmark” trên tay được duyệt như mẫu.</a:t>
          </a:r>
          <a:endParaRPr lang="en-GB" sz="1000" kern="1200" baseline="0">
            <a:solidFill>
              <a:srgbClr val="FF0000"/>
            </a:solidFill>
          </a:endParaRPr>
        </a:p>
        <a:p>
          <a:r>
            <a:rPr lang="en-GB" sz="1000" kern="1200" baseline="0"/>
            <a:t>- Sleeve speedmark should be embroidered.</a:t>
          </a:r>
          <a:r>
            <a:rPr lang="en-US" sz="1000">
              <a:solidFill>
                <a:srgbClr val="FF0000"/>
              </a:solidFill>
            </a:rPr>
            <a:t>Chữ “Speedmark” trên tay áo phải thêu.</a:t>
          </a:r>
          <a:endParaRPr lang="en-GB" sz="1000" kern="1200" baseline="0">
            <a:solidFill>
              <a:srgbClr val="FF0000"/>
            </a:solidFill>
          </a:endParaRPr>
        </a:p>
        <a:p>
          <a:r>
            <a:rPr lang="en-GB" sz="1000" kern="1200" baseline="0"/>
            <a:t>- Restless Ambition print should be embroidered.</a:t>
          </a:r>
          <a:r>
            <a:rPr lang="en-GB" sz="1000" kern="1200" baseline="0">
              <a:solidFill>
                <a:srgbClr val="FF0000"/>
              </a:solidFill>
            </a:rPr>
            <a:t>C</a:t>
          </a:r>
          <a:r>
            <a:rPr lang="en-US" sz="1000">
              <a:solidFill>
                <a:srgbClr val="FF0000"/>
              </a:solidFill>
            </a:rPr>
            <a:t>hữ “Restless Ambition” phải thêu.</a:t>
          </a:r>
          <a:endParaRPr lang="en-GB" sz="1000" kern="1200" baseline="0">
            <a:solidFill>
              <a:srgbClr val="FF0000"/>
            </a:solidFill>
          </a:endParaRPr>
        </a:p>
        <a:p>
          <a:r>
            <a:rPr lang="en-GB" sz="1000" kern="1200" baseline="0"/>
            <a:t>- Front McLaren lockup is approved as sample. Please move it down by 1.5cm so it is in line with the middle of the Restless Ambition print. </a:t>
          </a:r>
          <a:r>
            <a:rPr lang="vi-VN" sz="1000">
              <a:solidFill>
                <a:srgbClr val="FF0000"/>
              </a:solidFill>
            </a:rPr>
            <a:t>Logo “McLaren” trước ngực được duyệt như mẫu, nhưng cần hạ xuống thêm 1.5cm để nằm ngang với giữa dòng chữ “Restless Ambition”.</a:t>
          </a:r>
          <a:endParaRPr lang="en-GB" sz="1000" kern="1200" baseline="0">
            <a:solidFill>
              <a:srgbClr val="FF0000"/>
            </a:solidFill>
          </a:endParaRPr>
        </a:p>
        <a:p>
          <a:endParaRPr lang="en-GB" sz="1000" kern="1200"/>
        </a:p>
        <a:p>
          <a:r>
            <a:rPr lang="en-GB" sz="1000" b="1" kern="1200"/>
            <a:t>MAKE COMMENTS:</a:t>
          </a:r>
        </a:p>
        <a:p>
          <a:r>
            <a:rPr lang="en-GB" sz="1000" kern="1200"/>
            <a:t>- Topstitching</a:t>
          </a:r>
          <a:r>
            <a:rPr lang="en-GB" sz="1000" kern="1200" baseline="0"/>
            <a:t> on pocket opening to sit 3cm away from edge. </a:t>
          </a:r>
          <a:r>
            <a:rPr lang="vi-VN" sz="1000">
              <a:solidFill>
                <a:srgbClr val="FF0000"/>
              </a:solidFill>
            </a:rPr>
            <a:t>Đường may diễu ở miệng túi: cách </a:t>
          </a:r>
          <a:r>
            <a:rPr lang="en-US" sz="1000">
              <a:solidFill>
                <a:srgbClr val="FF0000"/>
              </a:solidFill>
            </a:rPr>
            <a:t>cạnh</a:t>
          </a:r>
          <a:r>
            <a:rPr lang="en-US" sz="1000" baseline="0">
              <a:solidFill>
                <a:srgbClr val="FF0000"/>
              </a:solidFill>
            </a:rPr>
            <a:t> túi </a:t>
          </a:r>
          <a:r>
            <a:rPr lang="vi-VN" sz="1000">
              <a:solidFill>
                <a:srgbClr val="FF0000"/>
              </a:solidFill>
            </a:rPr>
            <a:t> 3cm.</a:t>
          </a:r>
          <a:endParaRPr lang="en-GB" sz="1000" kern="1200" baseline="0">
            <a:solidFill>
              <a:srgbClr val="FF0000"/>
            </a:solidFill>
          </a:endParaRPr>
        </a:p>
        <a:p>
          <a:r>
            <a:rPr lang="en-GB" sz="1000" kern="1200" baseline="0"/>
            <a:t>- Hoodie should have abrasions as per DREXOM hoodie. Please ensure this is actioned on the next sample.</a:t>
          </a:r>
          <a:r>
            <a:rPr lang="vi-VN" sz="1000">
              <a:solidFill>
                <a:srgbClr val="FF0000"/>
              </a:solidFill>
            </a:rPr>
            <a:t>Nón phải có độ mài mòn như mẫu hoodie DREXOM. Vui lòng áp dụng cho mẫu tiếp theo.</a:t>
          </a:r>
          <a:endParaRPr lang="en-GB" sz="1000" kern="1200">
            <a:solidFill>
              <a:srgbClr val="FF0000"/>
            </a:solidFill>
          </a:endParaRPr>
        </a:p>
        <a:p>
          <a:r>
            <a:rPr lang="en-GB" sz="1000" kern="1200"/>
            <a:t>- Internal of back Motorsport embroidery</a:t>
          </a:r>
          <a:r>
            <a:rPr lang="en-GB" sz="1000" kern="1200" baseline="0"/>
            <a:t> needs to be improved. Please can you use dissolvable backing and ensure this is neat and improved on the next sample.</a:t>
          </a:r>
          <a:r>
            <a:rPr lang="vi-VN" sz="1000">
              <a:solidFill>
                <a:srgbClr val="FF0000"/>
              </a:solidFill>
            </a:rPr>
            <a:t>Lớp lót thêu chữ “Motorsport” ở lưng cần cải thiện. Vui lòng dùng </a:t>
          </a:r>
          <a:r>
            <a:rPr lang="vi-VN" sz="1000" b="1">
              <a:solidFill>
                <a:srgbClr val="FF0000"/>
              </a:solidFill>
            </a:rPr>
            <a:t>dissolvable backing</a:t>
          </a:r>
          <a:r>
            <a:rPr lang="vi-VN" sz="1000">
              <a:solidFill>
                <a:srgbClr val="FF0000"/>
              </a:solidFill>
            </a:rPr>
            <a:t> (lót tan trong nước) để đảm bảo gọn gàng ở mẫu tiếp theo.</a:t>
          </a:r>
          <a:endParaRPr lang="en-GB" sz="1000" kern="1200" baseline="0">
            <a:solidFill>
              <a:srgbClr val="FF0000"/>
            </a:solidFill>
          </a:endParaRPr>
        </a:p>
        <a:p>
          <a:r>
            <a:rPr lang="en-GB" sz="1000" kern="1200" baseline="0"/>
            <a:t>- Underside of zip binding is not neat. Can we have all raw edges of fabric caught in the binding please</a:t>
          </a:r>
          <a:r>
            <a:rPr lang="en-GB" sz="1000" kern="1200" baseline="0">
              <a:solidFill>
                <a:srgbClr val="FF0000"/>
              </a:solidFill>
            </a:rPr>
            <a:t>?</a:t>
          </a:r>
          <a:r>
            <a:rPr lang="vi-VN" sz="1000">
              <a:solidFill>
                <a:srgbClr val="FF0000"/>
              </a:solidFill>
            </a:rPr>
            <a:t>Mép trong của dây viền (binding) khóa kéo hiện chưa sạch. Vui lòng đảm bảo tất cả mép vải thừa được gói gọn trong dây viền.</a:t>
          </a:r>
          <a:endParaRPr lang="en-GB" sz="1000" kern="1200">
            <a:solidFill>
              <a:srgbClr val="FF0000"/>
            </a:solidFill>
          </a:endParaRPr>
        </a:p>
        <a:p>
          <a:endParaRPr lang="en-GB" sz="1000" kern="1200"/>
        </a:p>
        <a:p>
          <a:r>
            <a:rPr lang="en-GB" sz="1000" b="1" kern="1200"/>
            <a:t>TRIMS:</a:t>
          </a:r>
        </a:p>
        <a:p>
          <a:r>
            <a:rPr lang="en-GB" sz="1000" kern="1200"/>
            <a:t>- Please ensure all trims used are approved</a:t>
          </a:r>
          <a:r>
            <a:rPr lang="en-GB" sz="1000" kern="1200" baseline="0"/>
            <a:t> by Reiss Design team prior to ordering.</a:t>
          </a:r>
          <a:endParaRPr lang="en-GB" sz="1000" kern="1200"/>
        </a:p>
        <a:p>
          <a:endParaRPr lang="en-GB" sz="1000" kern="1200" baseline="0"/>
        </a:p>
        <a:p>
          <a:r>
            <a:rPr lang="en-GB" sz="1000" b="1" kern="1200" baseline="0"/>
            <a:t>FABRIC: </a:t>
          </a:r>
        </a:p>
        <a:p>
          <a:r>
            <a:rPr lang="en-GB" sz="1000" b="0" kern="1200" baseline="0"/>
            <a:t>- Please confirm bulk fabric quality and colour with Reiss buying team.</a:t>
          </a:r>
        </a:p>
        <a:p>
          <a:endParaRPr lang="en-GB" sz="1000" kern="1200" baseline="0"/>
        </a:p>
        <a:p>
          <a:r>
            <a:rPr lang="en-GB" sz="1000" b="1" kern="1200" baseline="0"/>
            <a:t>LABELLING:</a:t>
          </a:r>
        </a:p>
        <a:p>
          <a:r>
            <a:rPr lang="en-GB" sz="1000" kern="1200" baseline="0"/>
            <a:t>- Full BOM for labelling will be confirmed once testing has been reviewed.</a:t>
          </a:r>
        </a:p>
        <a:p>
          <a:r>
            <a:rPr lang="en-GB" sz="1000" kern="1200" baseline="0"/>
            <a:t>- Do not order care labels until you have submitted testing.</a:t>
          </a:r>
        </a:p>
        <a:p>
          <a:endParaRPr lang="en-GB" sz="1000" kern="1200" baseline="0"/>
        </a:p>
        <a:p>
          <a:r>
            <a:rPr lang="en-GB" sz="1000" b="1" kern="1200" baseline="0"/>
            <a:t>TESTING: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kern="1200" baseline="0"/>
            <a:t>- </a:t>
          </a:r>
          <a:r>
            <a:rPr lang="en-GB" sz="1000" kern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</a:t>
          </a:r>
          <a:r>
            <a:rPr lang="en-GB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ease send full fabric testing ASAP for our approval. Please also action print durability tests as well as GAAW testing.</a:t>
          </a:r>
          <a:endParaRPr lang="en-GB" sz="1000">
            <a:effectLst/>
          </a:endParaRPr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PP1 ACTIONING ABOVE COMMENTS AND AMENDS.</a:t>
          </a:r>
          <a:endParaRPr lang="en-GB" sz="1400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</xdr:col>
      <xdr:colOff>97084</xdr:colOff>
      <xdr:row>35</xdr:row>
      <xdr:rowOff>84025</xdr:rowOff>
    </xdr:from>
    <xdr:to>
      <xdr:col>3</xdr:col>
      <xdr:colOff>724437</xdr:colOff>
      <xdr:row>35</xdr:row>
      <xdr:rowOff>84025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568320C9-1323-88A7-D017-C3CFAC39A888}"/>
            </a:ext>
          </a:extLst>
        </xdr:cNvPr>
        <xdr:cNvCxnSpPr/>
      </xdr:nvCxnSpPr>
      <xdr:spPr>
        <a:xfrm>
          <a:off x="620288" y="9595610"/>
          <a:ext cx="1633515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211115</xdr:colOff>
      <xdr:row>15</xdr:row>
      <xdr:rowOff>144396</xdr:rowOff>
    </xdr:from>
    <xdr:to>
      <xdr:col>4</xdr:col>
      <xdr:colOff>432471</xdr:colOff>
      <xdr:row>18</xdr:row>
      <xdr:rowOff>87201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54733CA7-C347-EFB1-F193-0690247AFF2A}"/>
            </a:ext>
          </a:extLst>
        </xdr:cNvPr>
        <xdr:cNvSpPr/>
      </xdr:nvSpPr>
      <xdr:spPr>
        <a:xfrm>
          <a:off x="211115" y="6033797"/>
          <a:ext cx="2616021" cy="486133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566625</xdr:colOff>
      <xdr:row>19</xdr:row>
      <xdr:rowOff>56836</xdr:rowOff>
    </xdr:from>
    <xdr:to>
      <xdr:col>8</xdr:col>
      <xdr:colOff>244654</xdr:colOff>
      <xdr:row>22</xdr:row>
      <xdr:rowOff>144395</xdr:rowOff>
    </xdr:to>
    <xdr:sp macro="" textlink="">
      <xdr:nvSpPr>
        <xdr:cNvPr id="25" name="Multiplication Sign 24">
          <a:extLst>
            <a:ext uri="{FF2B5EF4-FFF2-40B4-BE49-F238E27FC236}">
              <a16:creationId xmlns:a16="http://schemas.microsoft.com/office/drawing/2014/main" id="{479D02AB-28B5-9B72-71E5-F3E4CFFD41CB}"/>
            </a:ext>
          </a:extLst>
        </xdr:cNvPr>
        <xdr:cNvSpPr/>
      </xdr:nvSpPr>
      <xdr:spPr>
        <a:xfrm>
          <a:off x="4222347" y="6670674"/>
          <a:ext cx="751268" cy="630886"/>
        </a:xfrm>
        <a:prstGeom prst="mathMultiply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573691</xdr:colOff>
      <xdr:row>14</xdr:row>
      <xdr:rowOff>157453</xdr:rowOff>
    </xdr:from>
    <xdr:to>
      <xdr:col>9</xdr:col>
      <xdr:colOff>231239</xdr:colOff>
      <xdr:row>19</xdr:row>
      <xdr:rowOff>33538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F260B9AE-CCD8-B6A6-D181-913C7902AF9F}"/>
            </a:ext>
          </a:extLst>
        </xdr:cNvPr>
        <xdr:cNvSpPr txBox="1"/>
      </xdr:nvSpPr>
      <xdr:spPr>
        <a:xfrm>
          <a:off x="4229413" y="5865745"/>
          <a:ext cx="1388146" cy="7816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VELOCITY PRINT</a:t>
          </a:r>
          <a:r>
            <a:rPr lang="en-GB" sz="1000" baseline="0">
              <a:solidFill>
                <a:schemeClr val="bg1"/>
              </a:solidFill>
            </a:rPr>
            <a:t> ON SLEEVE HAS CHANGED, FOLLOW NEW ARTWORK</a:t>
          </a:r>
          <a:endParaRPr lang="en-GB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137687</xdr:colOff>
      <xdr:row>18</xdr:row>
      <xdr:rowOff>19766</xdr:rowOff>
    </xdr:from>
    <xdr:to>
      <xdr:col>2</xdr:col>
      <xdr:colOff>275018</xdr:colOff>
      <xdr:row>22</xdr:row>
      <xdr:rowOff>70611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C8660CDD-BAAB-4B39-A183-6DAB09B35D8D}"/>
            </a:ext>
          </a:extLst>
        </xdr:cNvPr>
        <xdr:cNvSpPr txBox="1"/>
      </xdr:nvSpPr>
      <xdr:spPr>
        <a:xfrm>
          <a:off x="137687" y="6452495"/>
          <a:ext cx="1163616" cy="7752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MULTI PRINT ON BACK HAS CHANGED</a:t>
          </a:r>
        </a:p>
      </xdr:txBody>
    </xdr:sp>
    <xdr:clientData/>
  </xdr:twoCellAnchor>
  <xdr:twoCellAnchor>
    <xdr:from>
      <xdr:col>1</xdr:col>
      <xdr:colOff>147927</xdr:colOff>
      <xdr:row>35</xdr:row>
      <xdr:rowOff>70254</xdr:rowOff>
    </xdr:from>
    <xdr:to>
      <xdr:col>3</xdr:col>
      <xdr:colOff>613580</xdr:colOff>
      <xdr:row>39</xdr:row>
      <xdr:rowOff>108399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20450A73-B6D8-4471-97CD-FAFD7D9EAC18}"/>
            </a:ext>
          </a:extLst>
        </xdr:cNvPr>
        <xdr:cNvSpPr txBox="1"/>
      </xdr:nvSpPr>
      <xdr:spPr>
        <a:xfrm>
          <a:off x="671131" y="9581839"/>
          <a:ext cx="1471815" cy="7625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PLEASE ENSURE PRINTS</a:t>
          </a:r>
          <a:r>
            <a:rPr lang="en-GB" sz="1000" baseline="0">
              <a:solidFill>
                <a:schemeClr val="bg1"/>
              </a:solidFill>
            </a:rPr>
            <a:t> ARE IN LINE</a:t>
          </a:r>
          <a:endParaRPr lang="en-GB" sz="10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191706</xdr:colOff>
      <xdr:row>29</xdr:row>
      <xdr:rowOff>20126</xdr:rowOff>
    </xdr:from>
    <xdr:to>
      <xdr:col>7</xdr:col>
      <xdr:colOff>858234</xdr:colOff>
      <xdr:row>32</xdr:row>
      <xdr:rowOff>123916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F1918E7-42C9-4E93-BC02-F297CA400E24}"/>
            </a:ext>
          </a:extLst>
        </xdr:cNvPr>
        <xdr:cNvSpPr txBox="1"/>
      </xdr:nvSpPr>
      <xdr:spPr>
        <a:xfrm>
          <a:off x="3035791" y="8445056"/>
          <a:ext cx="1478165" cy="647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>
              <a:solidFill>
                <a:schemeClr val="bg1"/>
              </a:solidFill>
            </a:rPr>
            <a:t>PLEASE USE DISSOLVABLE BACKING</a:t>
          </a:r>
        </a:p>
      </xdr:txBody>
    </xdr:sp>
    <xdr:clientData/>
  </xdr:twoCellAnchor>
  <xdr:twoCellAnchor>
    <xdr:from>
      <xdr:col>1</xdr:col>
      <xdr:colOff>171587</xdr:colOff>
      <xdr:row>41</xdr:row>
      <xdr:rowOff>88226</xdr:rowOff>
    </xdr:from>
    <xdr:to>
      <xdr:col>8</xdr:col>
      <xdr:colOff>623464</xdr:colOff>
      <xdr:row>61</xdr:row>
      <xdr:rowOff>50129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C80217D9-85E2-DFCB-B23B-552C188CBDDD}"/>
            </a:ext>
          </a:extLst>
        </xdr:cNvPr>
        <xdr:cNvGrpSpPr/>
      </xdr:nvGrpSpPr>
      <xdr:grpSpPr>
        <a:xfrm>
          <a:off x="694528" y="10830932"/>
          <a:ext cx="4657818" cy="3921315"/>
          <a:chOff x="952859" y="11229917"/>
          <a:chExt cx="3977336" cy="3319185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1CBABB10-1B8D-29EC-3000-5ACF657F33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958583" y="12237747"/>
            <a:ext cx="2025423" cy="2309924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A77A32FC-BD23-7557-5614-BC577842EA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3023585" y="12237346"/>
            <a:ext cx="1906212" cy="2311756"/>
          </a:xfrm>
          <a:prstGeom prst="rect">
            <a:avLst/>
          </a:prstGeom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D767A2EF-45F0-29FD-4DC8-9F6FA306CA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952859" y="11229917"/>
            <a:ext cx="3977336" cy="960135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293046</xdr:colOff>
      <xdr:row>50</xdr:row>
      <xdr:rowOff>6708</xdr:rowOff>
    </xdr:from>
    <xdr:to>
      <xdr:col>3</xdr:col>
      <xdr:colOff>540517</xdr:colOff>
      <xdr:row>60</xdr:row>
      <xdr:rowOff>224870</xdr:rowOff>
    </xdr:to>
    <xdr:sp macro="" textlink="">
      <xdr:nvSpPr>
        <xdr:cNvPr id="32" name="Free-form: Shape 31">
          <a:extLst>
            <a:ext uri="{FF2B5EF4-FFF2-40B4-BE49-F238E27FC236}">
              <a16:creationId xmlns:a16="http://schemas.microsoft.com/office/drawing/2014/main" id="{612FDBE0-44D0-5AC5-8255-CDDF1DA7213F}"/>
            </a:ext>
          </a:extLst>
        </xdr:cNvPr>
        <xdr:cNvSpPr/>
      </xdr:nvSpPr>
      <xdr:spPr>
        <a:xfrm>
          <a:off x="1822412" y="12234930"/>
          <a:ext cx="247471" cy="2270732"/>
        </a:xfrm>
        <a:custGeom>
          <a:avLst/>
          <a:gdLst>
            <a:gd name="connsiteX0" fmla="*/ 0 w 234771"/>
            <a:gd name="connsiteY0" fmla="*/ 0 h 2146478"/>
            <a:gd name="connsiteX1" fmla="*/ 46954 w 234771"/>
            <a:gd name="connsiteY1" fmla="*/ 241478 h 2146478"/>
            <a:gd name="connsiteX2" fmla="*/ 73785 w 234771"/>
            <a:gd name="connsiteY2" fmla="*/ 469542 h 2146478"/>
            <a:gd name="connsiteX3" fmla="*/ 80493 w 234771"/>
            <a:gd name="connsiteY3" fmla="*/ 845176 h 2146478"/>
            <a:gd name="connsiteX4" fmla="*/ 60370 w 234771"/>
            <a:gd name="connsiteY4" fmla="*/ 1308010 h 2146478"/>
            <a:gd name="connsiteX5" fmla="*/ 73785 w 234771"/>
            <a:gd name="connsiteY5" fmla="*/ 1710475 h 2146478"/>
            <a:gd name="connsiteX6" fmla="*/ 154278 w 234771"/>
            <a:gd name="connsiteY6" fmla="*/ 2039155 h 2146478"/>
            <a:gd name="connsiteX7" fmla="*/ 234771 w 234771"/>
            <a:gd name="connsiteY7" fmla="*/ 2146478 h 21464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234771" h="2146478">
              <a:moveTo>
                <a:pt x="0" y="0"/>
              </a:moveTo>
              <a:cubicBezTo>
                <a:pt x="17328" y="81610"/>
                <a:pt x="34657" y="163221"/>
                <a:pt x="46954" y="241478"/>
              </a:cubicBezTo>
              <a:cubicBezTo>
                <a:pt x="59251" y="319735"/>
                <a:pt x="68195" y="368926"/>
                <a:pt x="73785" y="469542"/>
              </a:cubicBezTo>
              <a:cubicBezTo>
                <a:pt x="79375" y="570158"/>
                <a:pt x="82729" y="705431"/>
                <a:pt x="80493" y="845176"/>
              </a:cubicBezTo>
              <a:cubicBezTo>
                <a:pt x="78257" y="984921"/>
                <a:pt x="61488" y="1163794"/>
                <a:pt x="60370" y="1308010"/>
              </a:cubicBezTo>
              <a:cubicBezTo>
                <a:pt x="59252" y="1452226"/>
                <a:pt x="58134" y="1588618"/>
                <a:pt x="73785" y="1710475"/>
              </a:cubicBezTo>
              <a:cubicBezTo>
                <a:pt x="89436" y="1832332"/>
                <a:pt x="127447" y="1966488"/>
                <a:pt x="154278" y="2039155"/>
              </a:cubicBezTo>
              <a:cubicBezTo>
                <a:pt x="181109" y="2111822"/>
                <a:pt x="207940" y="2129150"/>
                <a:pt x="234771" y="2146478"/>
              </a:cubicBezTo>
            </a:path>
          </a:pathLst>
        </a:custGeom>
        <a:noFill/>
        <a:ln w="12700">
          <a:solidFill>
            <a:srgbClr val="FF0000"/>
          </a:solidFill>
          <a:prstDash val="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218188</xdr:colOff>
      <xdr:row>50</xdr:row>
      <xdr:rowOff>16590</xdr:rowOff>
    </xdr:from>
    <xdr:to>
      <xdr:col>3</xdr:col>
      <xdr:colOff>446609</xdr:colOff>
      <xdr:row>60</xdr:row>
      <xdr:rowOff>221356</xdr:rowOff>
    </xdr:to>
    <xdr:sp macro="" textlink="">
      <xdr:nvSpPr>
        <xdr:cNvPr id="33" name="Free-form: Shape 32">
          <a:extLst>
            <a:ext uri="{FF2B5EF4-FFF2-40B4-BE49-F238E27FC236}">
              <a16:creationId xmlns:a16="http://schemas.microsoft.com/office/drawing/2014/main" id="{F017B251-8891-406E-9D3C-E22EA55DF47B}"/>
            </a:ext>
          </a:extLst>
        </xdr:cNvPr>
        <xdr:cNvSpPr/>
      </xdr:nvSpPr>
      <xdr:spPr>
        <a:xfrm>
          <a:off x="1747554" y="12244812"/>
          <a:ext cx="228421" cy="2257336"/>
        </a:xfrm>
        <a:custGeom>
          <a:avLst/>
          <a:gdLst>
            <a:gd name="connsiteX0" fmla="*/ 0 w 234771"/>
            <a:gd name="connsiteY0" fmla="*/ 0 h 2146478"/>
            <a:gd name="connsiteX1" fmla="*/ 46954 w 234771"/>
            <a:gd name="connsiteY1" fmla="*/ 241478 h 2146478"/>
            <a:gd name="connsiteX2" fmla="*/ 73785 w 234771"/>
            <a:gd name="connsiteY2" fmla="*/ 469542 h 2146478"/>
            <a:gd name="connsiteX3" fmla="*/ 80493 w 234771"/>
            <a:gd name="connsiteY3" fmla="*/ 845176 h 2146478"/>
            <a:gd name="connsiteX4" fmla="*/ 60370 w 234771"/>
            <a:gd name="connsiteY4" fmla="*/ 1308010 h 2146478"/>
            <a:gd name="connsiteX5" fmla="*/ 73785 w 234771"/>
            <a:gd name="connsiteY5" fmla="*/ 1710475 h 2146478"/>
            <a:gd name="connsiteX6" fmla="*/ 154278 w 234771"/>
            <a:gd name="connsiteY6" fmla="*/ 2039155 h 2146478"/>
            <a:gd name="connsiteX7" fmla="*/ 234771 w 234771"/>
            <a:gd name="connsiteY7" fmla="*/ 2146478 h 21464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234771" h="2146478">
              <a:moveTo>
                <a:pt x="0" y="0"/>
              </a:moveTo>
              <a:cubicBezTo>
                <a:pt x="17328" y="81610"/>
                <a:pt x="34657" y="163221"/>
                <a:pt x="46954" y="241478"/>
              </a:cubicBezTo>
              <a:cubicBezTo>
                <a:pt x="59251" y="319735"/>
                <a:pt x="68195" y="368926"/>
                <a:pt x="73785" y="469542"/>
              </a:cubicBezTo>
              <a:cubicBezTo>
                <a:pt x="79375" y="570158"/>
                <a:pt x="82729" y="705431"/>
                <a:pt x="80493" y="845176"/>
              </a:cubicBezTo>
              <a:cubicBezTo>
                <a:pt x="78257" y="984921"/>
                <a:pt x="61488" y="1163794"/>
                <a:pt x="60370" y="1308010"/>
              </a:cubicBezTo>
              <a:cubicBezTo>
                <a:pt x="59252" y="1452226"/>
                <a:pt x="58134" y="1588618"/>
                <a:pt x="73785" y="1710475"/>
              </a:cubicBezTo>
              <a:cubicBezTo>
                <a:pt x="89436" y="1832332"/>
                <a:pt x="127447" y="1966488"/>
                <a:pt x="154278" y="2039155"/>
              </a:cubicBezTo>
              <a:cubicBezTo>
                <a:pt x="181109" y="2111822"/>
                <a:pt x="207940" y="2129150"/>
                <a:pt x="234771" y="2146478"/>
              </a:cubicBezTo>
            </a:path>
          </a:pathLst>
        </a:custGeom>
        <a:noFill/>
        <a:ln w="12700">
          <a:solidFill>
            <a:srgbClr val="FF0000"/>
          </a:solidFill>
          <a:prstDash val="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60369</xdr:colOff>
      <xdr:row>48</xdr:row>
      <xdr:rowOff>93066</xdr:rowOff>
    </xdr:from>
    <xdr:to>
      <xdr:col>8</xdr:col>
      <xdr:colOff>397324</xdr:colOff>
      <xdr:row>59</xdr:row>
      <xdr:rowOff>201233</xdr:rowOff>
    </xdr:to>
    <xdr:sp macro="" textlink="">
      <xdr:nvSpPr>
        <xdr:cNvPr id="34" name="Free-form: Shape 33">
          <a:extLst>
            <a:ext uri="{FF2B5EF4-FFF2-40B4-BE49-F238E27FC236}">
              <a16:creationId xmlns:a16="http://schemas.microsoft.com/office/drawing/2014/main" id="{18AE3231-1565-4C9B-0DC7-AA9E8F84ABD4}"/>
            </a:ext>
          </a:extLst>
        </xdr:cNvPr>
        <xdr:cNvSpPr/>
      </xdr:nvSpPr>
      <xdr:spPr>
        <a:xfrm>
          <a:off x="3353873" y="11959070"/>
          <a:ext cx="1772412" cy="2281476"/>
        </a:xfrm>
        <a:custGeom>
          <a:avLst/>
          <a:gdLst>
            <a:gd name="connsiteX0" fmla="*/ 0 w 1772412"/>
            <a:gd name="connsiteY0" fmla="*/ 94750 h 2281476"/>
            <a:gd name="connsiteX1" fmla="*/ 362219 w 1772412"/>
            <a:gd name="connsiteY1" fmla="*/ 34381 h 2281476"/>
            <a:gd name="connsiteX2" fmla="*/ 831761 w 1772412"/>
            <a:gd name="connsiteY2" fmla="*/ 842 h 2281476"/>
            <a:gd name="connsiteX3" fmla="*/ 1193979 w 1772412"/>
            <a:gd name="connsiteY3" fmla="*/ 67919 h 2281476"/>
            <a:gd name="connsiteX4" fmla="*/ 1448873 w 1772412"/>
            <a:gd name="connsiteY4" fmla="*/ 235613 h 2281476"/>
            <a:gd name="connsiteX5" fmla="*/ 1589736 w 1772412"/>
            <a:gd name="connsiteY5" fmla="*/ 463676 h 2281476"/>
            <a:gd name="connsiteX6" fmla="*/ 1737307 w 1772412"/>
            <a:gd name="connsiteY6" fmla="*/ 919803 h 2281476"/>
            <a:gd name="connsiteX7" fmla="*/ 1770845 w 1772412"/>
            <a:gd name="connsiteY7" fmla="*/ 1483254 h 2281476"/>
            <a:gd name="connsiteX8" fmla="*/ 1703768 w 1772412"/>
            <a:gd name="connsiteY8" fmla="*/ 2281476 h 22814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772412" h="2281476">
              <a:moveTo>
                <a:pt x="0" y="94750"/>
              </a:moveTo>
              <a:cubicBezTo>
                <a:pt x="111796" y="72391"/>
                <a:pt x="223592" y="50032"/>
                <a:pt x="362219" y="34381"/>
              </a:cubicBezTo>
              <a:cubicBezTo>
                <a:pt x="500846" y="18730"/>
                <a:pt x="693134" y="-4748"/>
                <a:pt x="831761" y="842"/>
              </a:cubicBezTo>
              <a:cubicBezTo>
                <a:pt x="970388" y="6432"/>
                <a:pt x="1091127" y="28791"/>
                <a:pt x="1193979" y="67919"/>
              </a:cubicBezTo>
              <a:cubicBezTo>
                <a:pt x="1296831" y="107047"/>
                <a:pt x="1382914" y="169654"/>
                <a:pt x="1448873" y="235613"/>
              </a:cubicBezTo>
              <a:cubicBezTo>
                <a:pt x="1514832" y="301572"/>
                <a:pt x="1541664" y="349644"/>
                <a:pt x="1589736" y="463676"/>
              </a:cubicBezTo>
              <a:cubicBezTo>
                <a:pt x="1637808" y="577708"/>
                <a:pt x="1707122" y="749874"/>
                <a:pt x="1737307" y="919803"/>
              </a:cubicBezTo>
              <a:cubicBezTo>
                <a:pt x="1767492" y="1089732"/>
                <a:pt x="1776435" y="1256309"/>
                <a:pt x="1770845" y="1483254"/>
              </a:cubicBezTo>
              <a:cubicBezTo>
                <a:pt x="1765255" y="1710199"/>
                <a:pt x="1734511" y="1995837"/>
                <a:pt x="1703768" y="2281476"/>
              </a:cubicBezTo>
            </a:path>
          </a:pathLst>
        </a:cu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80494</xdr:colOff>
      <xdr:row>42</xdr:row>
      <xdr:rowOff>16590</xdr:rowOff>
    </xdr:from>
    <xdr:to>
      <xdr:col>2</xdr:col>
      <xdr:colOff>459660</xdr:colOff>
      <xdr:row>44</xdr:row>
      <xdr:rowOff>87201</xdr:rowOff>
    </xdr:to>
    <xdr:cxnSp macro="">
      <xdr:nvCxnSpPr>
        <xdr:cNvPr id="36" name="Straight Arrow Connector 35">
          <a:extLst>
            <a:ext uri="{FF2B5EF4-FFF2-40B4-BE49-F238E27FC236}">
              <a16:creationId xmlns:a16="http://schemas.microsoft.com/office/drawing/2014/main" id="{41683CC7-D163-A11B-F549-DC3437B8C9FE}"/>
            </a:ext>
          </a:extLst>
        </xdr:cNvPr>
        <xdr:cNvCxnSpPr/>
      </xdr:nvCxnSpPr>
      <xdr:spPr>
        <a:xfrm>
          <a:off x="1106779" y="10795939"/>
          <a:ext cx="379166" cy="432829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328680</xdr:colOff>
      <xdr:row>42</xdr:row>
      <xdr:rowOff>50128</xdr:rowOff>
    </xdr:from>
    <xdr:to>
      <xdr:col>3</xdr:col>
      <xdr:colOff>704671</xdr:colOff>
      <xdr:row>44</xdr:row>
      <xdr:rowOff>117564</xdr:rowOff>
    </xdr:to>
    <xdr:cxnSp macro="">
      <xdr:nvCxnSpPr>
        <xdr:cNvPr id="37" name="Straight Arrow Connector 36">
          <a:extLst>
            <a:ext uri="{FF2B5EF4-FFF2-40B4-BE49-F238E27FC236}">
              <a16:creationId xmlns:a16="http://schemas.microsoft.com/office/drawing/2014/main" id="{CDF43133-25E6-4C18-9E38-29141E9174D9}"/>
            </a:ext>
          </a:extLst>
        </xdr:cNvPr>
        <xdr:cNvCxnSpPr/>
      </xdr:nvCxnSpPr>
      <xdr:spPr>
        <a:xfrm>
          <a:off x="1858046" y="10829477"/>
          <a:ext cx="375991" cy="429654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36715</xdr:colOff>
      <xdr:row>41</xdr:row>
      <xdr:rowOff>117207</xdr:rowOff>
    </xdr:from>
    <xdr:to>
      <xdr:col>4</xdr:col>
      <xdr:colOff>409531</xdr:colOff>
      <xdr:row>44</xdr:row>
      <xdr:rowOff>6708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F42B953B-B59B-4A16-87D6-B95A635A8ADF}"/>
            </a:ext>
          </a:extLst>
        </xdr:cNvPr>
        <xdr:cNvCxnSpPr/>
      </xdr:nvCxnSpPr>
      <xdr:spPr>
        <a:xfrm>
          <a:off x="2431380" y="10715446"/>
          <a:ext cx="372816" cy="432829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175699</xdr:colOff>
      <xdr:row>41</xdr:row>
      <xdr:rowOff>92031</xdr:rowOff>
    </xdr:from>
    <xdr:to>
      <xdr:col>6</xdr:col>
      <xdr:colOff>102271</xdr:colOff>
      <xdr:row>43</xdr:row>
      <xdr:rowOff>165816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F0FFC94A-B883-4A4C-B0C7-15CD6B1ACC40}"/>
            </a:ext>
          </a:extLst>
        </xdr:cNvPr>
        <xdr:cNvCxnSpPr/>
      </xdr:nvCxnSpPr>
      <xdr:spPr>
        <a:xfrm>
          <a:off x="3019784" y="10690270"/>
          <a:ext cx="375991" cy="436004"/>
        </a:xfrm>
        <a:prstGeom prst="straightConnector1">
          <a:avLst/>
        </a:prstGeom>
        <a:ln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15DD233A-7732-4CC2-9DD1-7CC3BB0C4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541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A1A6354D-4E99-495C-817F-209417F21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920750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0BDD17B0-90E3-4902-B821-D2644E14D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133351</xdr:colOff>
      <xdr:row>12</xdr:row>
      <xdr:rowOff>114300</xdr:rowOff>
    </xdr:from>
    <xdr:to>
      <xdr:col>10</xdr:col>
      <xdr:colOff>349251</xdr:colOff>
      <xdr:row>40</xdr:row>
      <xdr:rowOff>39047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D01A0A9-2151-4877-A32A-0478FA2D570C}"/>
            </a:ext>
          </a:extLst>
        </xdr:cNvPr>
        <xdr:cNvSpPr txBox="1"/>
      </xdr:nvSpPr>
      <xdr:spPr>
        <a:xfrm>
          <a:off x="133351" y="5429250"/>
          <a:ext cx="6492875" cy="49920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PP2 ACTIONING ABOVE COMMENTS AND AMENDS.</a:t>
          </a:r>
          <a:endParaRPr lang="en-GB" sz="1600"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</xdr:colOff>
      <xdr:row>0</xdr:row>
      <xdr:rowOff>62865</xdr:rowOff>
    </xdr:from>
    <xdr:to>
      <xdr:col>2</xdr:col>
      <xdr:colOff>448945</xdr:colOff>
      <xdr:row>1</xdr:row>
      <xdr:rowOff>144796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7CC4A520-6DC2-4D75-9850-3BD68A92B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95" y="62865"/>
          <a:ext cx="1419225" cy="252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5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34</v>
    <v>4</v>
  </rv>
  <rv s="0">
    <v>8</v>
    <v>4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ustomProperty" Target="../customProperty3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11.bin"/><Relationship Id="rId5" Type="http://schemas.openxmlformats.org/officeDocument/2006/relationships/drawing" Target="../drawings/drawing9.xml"/><Relationship Id="rId4" Type="http://schemas.openxmlformats.org/officeDocument/2006/relationships/customProperty" Target="../customProperty2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15.bin"/><Relationship Id="rId5" Type="http://schemas.openxmlformats.org/officeDocument/2006/relationships/drawing" Target="../drawings/drawing13.xml"/><Relationship Id="rId4" Type="http://schemas.openxmlformats.org/officeDocument/2006/relationships/customProperty" Target="../customProperty3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6.bin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16.bin"/><Relationship Id="rId5" Type="http://schemas.openxmlformats.org/officeDocument/2006/relationships/drawing" Target="../drawings/drawing14.xml"/><Relationship Id="rId4" Type="http://schemas.openxmlformats.org/officeDocument/2006/relationships/customProperty" Target="../customProperty3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3.bin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19.xml"/><Relationship Id="rId4" Type="http://schemas.openxmlformats.org/officeDocument/2006/relationships/customProperty" Target="../customProperty4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6.bin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22.bin"/><Relationship Id="rId5" Type="http://schemas.openxmlformats.org/officeDocument/2006/relationships/drawing" Target="../drawings/drawing20.xml"/><Relationship Id="rId4" Type="http://schemas.openxmlformats.org/officeDocument/2006/relationships/customProperty" Target="../customProperty4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0.bin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24.bin"/><Relationship Id="rId4" Type="http://schemas.openxmlformats.org/officeDocument/2006/relationships/customProperty" Target="../customProperty5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Relationship Id="rId6" Type="http://schemas.openxmlformats.org/officeDocument/2006/relationships/drawing" Target="../drawings/drawing2.xml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4.bin"/><Relationship Id="rId4" Type="http://schemas.openxmlformats.org/officeDocument/2006/relationships/customProperty" Target="../customProperty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5.bin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1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6.bin"/><Relationship Id="rId5" Type="http://schemas.openxmlformats.org/officeDocument/2006/relationships/drawing" Target="../drawings/drawing4.xml"/><Relationship Id="rId4" Type="http://schemas.openxmlformats.org/officeDocument/2006/relationships/customProperty" Target="../customProperty1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7.xml"/><Relationship Id="rId4" Type="http://schemas.openxmlformats.org/officeDocument/2006/relationships/customProperty" Target="../customProperty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0AA6E-4053-4C79-9CF6-549FCE3906B6}">
  <sheetPr codeName="Sheet1">
    <tabColor rgb="FFFF0000"/>
  </sheetPr>
  <dimension ref="A1:F123"/>
  <sheetViews>
    <sheetView topLeftCell="A76" zoomScale="75" zoomScaleNormal="75" workbookViewId="0">
      <selection activeCell="D99" sqref="D99"/>
    </sheetView>
  </sheetViews>
  <sheetFormatPr defaultColWidth="8.81640625" defaultRowHeight="15" customHeight="1" x14ac:dyDescent="0.35"/>
  <cols>
    <col min="1" max="2" width="80" customWidth="1"/>
    <col min="4" max="4" width="114.453125" customWidth="1"/>
    <col min="6" max="6" width="63.36328125" customWidth="1"/>
  </cols>
  <sheetData>
    <row r="1" spans="1:6" thickBot="1" x14ac:dyDescent="0.4">
      <c r="A1" s="35" t="s">
        <v>0</v>
      </c>
      <c r="B1" s="182"/>
      <c r="D1" s="35" t="s">
        <v>1</v>
      </c>
      <c r="F1" s="201" t="s">
        <v>2</v>
      </c>
    </row>
    <row r="2" spans="1:6" ht="15.5" x14ac:dyDescent="0.35">
      <c r="A2" s="177" t="s">
        <v>211</v>
      </c>
      <c r="B2" s="191"/>
      <c r="D2" s="34" t="s">
        <v>3</v>
      </c>
      <c r="F2" s="202" t="s">
        <v>4</v>
      </c>
    </row>
    <row r="3" spans="1:6" ht="15.5" x14ac:dyDescent="0.35">
      <c r="A3" s="177" t="s">
        <v>205</v>
      </c>
      <c r="B3" s="191" t="e" vm="1">
        <v>#VALUE!</v>
      </c>
      <c r="D3" s="34" t="s">
        <v>5</v>
      </c>
      <c r="F3" s="203" t="s">
        <v>286</v>
      </c>
    </row>
    <row r="4" spans="1:6" ht="15.5" x14ac:dyDescent="0.35">
      <c r="A4" s="177" t="s">
        <v>207</v>
      </c>
      <c r="B4" s="191" t="e" vm="2">
        <v>#VALUE!</v>
      </c>
      <c r="D4" s="34" t="s">
        <v>6</v>
      </c>
      <c r="F4" s="203" t="s">
        <v>287</v>
      </c>
    </row>
    <row r="5" spans="1:6" ht="15.5" x14ac:dyDescent="0.35">
      <c r="A5" s="177" t="s">
        <v>260</v>
      </c>
      <c r="B5" s="191" t="e" vm="3">
        <v>#VALUE!</v>
      </c>
      <c r="D5" s="34" t="s">
        <v>7</v>
      </c>
      <c r="F5" s="203" t="s">
        <v>288</v>
      </c>
    </row>
    <row r="6" spans="1:6" ht="15.5" x14ac:dyDescent="0.35">
      <c r="A6" s="177" t="s">
        <v>261</v>
      </c>
      <c r="B6" s="191" t="e" vm="4">
        <v>#VALUE!</v>
      </c>
      <c r="D6" s="34" t="s">
        <v>9</v>
      </c>
      <c r="F6" s="204" t="s">
        <v>282</v>
      </c>
    </row>
    <row r="7" spans="1:6" ht="15.5" x14ac:dyDescent="0.35">
      <c r="A7" s="177"/>
      <c r="B7" s="191"/>
      <c r="D7" s="34" t="s">
        <v>10</v>
      </c>
      <c r="F7" s="204" t="s">
        <v>289</v>
      </c>
    </row>
    <row r="8" spans="1:6" ht="15.5" x14ac:dyDescent="0.35">
      <c r="A8" s="177" t="s">
        <v>206</v>
      </c>
      <c r="B8" s="191" t="e" vm="5">
        <v>#VALUE!</v>
      </c>
      <c r="D8" s="34" t="s">
        <v>12</v>
      </c>
      <c r="F8" s="204" t="s">
        <v>290</v>
      </c>
    </row>
    <row r="9" spans="1:6" ht="15.5" x14ac:dyDescent="0.35">
      <c r="A9" s="177" t="s">
        <v>267</v>
      </c>
      <c r="B9" s="191"/>
      <c r="D9" s="34" t="s">
        <v>14</v>
      </c>
      <c r="F9" s="203" t="s">
        <v>291</v>
      </c>
    </row>
    <row r="10" spans="1:6" ht="15.5" x14ac:dyDescent="0.35">
      <c r="A10" s="177" t="s">
        <v>208</v>
      </c>
      <c r="B10" s="191" t="e" vm="6">
        <v>#VALUE!</v>
      </c>
      <c r="D10" s="34" t="s">
        <v>15</v>
      </c>
      <c r="F10" s="203" t="s">
        <v>283</v>
      </c>
    </row>
    <row r="11" spans="1:6" ht="15.5" x14ac:dyDescent="0.35">
      <c r="A11" s="177" t="s">
        <v>209</v>
      </c>
      <c r="B11" s="191" t="e" vm="7">
        <v>#VALUE!</v>
      </c>
      <c r="D11" s="34" t="s">
        <v>17</v>
      </c>
      <c r="F11" s="203" t="s">
        <v>27</v>
      </c>
    </row>
    <row r="12" spans="1:6" ht="15.5" x14ac:dyDescent="0.35">
      <c r="A12" s="177" t="s">
        <v>210</v>
      </c>
      <c r="B12" s="191" t="e" vm="8">
        <v>#VALUE!</v>
      </c>
      <c r="D12" s="34" t="s">
        <v>19</v>
      </c>
      <c r="F12" s="204" t="s">
        <v>284</v>
      </c>
    </row>
    <row r="13" spans="1:6" ht="15.5" x14ac:dyDescent="0.35">
      <c r="A13" s="177" t="s">
        <v>226</v>
      </c>
      <c r="B13" s="191" t="e" vm="9">
        <v>#VALUE!</v>
      </c>
      <c r="D13" s="34" t="s">
        <v>20</v>
      </c>
      <c r="F13" s="204" t="s">
        <v>13</v>
      </c>
    </row>
    <row r="14" spans="1:6" ht="14.5" x14ac:dyDescent="0.35">
      <c r="A14" s="34"/>
      <c r="D14" s="34" t="s">
        <v>21</v>
      </c>
      <c r="F14" s="204" t="s">
        <v>285</v>
      </c>
    </row>
    <row r="15" spans="1:6" ht="14.5" x14ac:dyDescent="0.35">
      <c r="A15" s="34"/>
      <c r="D15" s="34"/>
      <c r="F15" s="204" t="s">
        <v>16</v>
      </c>
    </row>
    <row r="16" spans="1:6" thickBot="1" x14ac:dyDescent="0.4">
      <c r="A16" s="34"/>
      <c r="D16" s="34"/>
      <c r="F16" s="205" t="s">
        <v>18</v>
      </c>
    </row>
    <row r="17" spans="1:6" thickBot="1" x14ac:dyDescent="0.4"/>
    <row r="18" spans="1:6" thickBot="1" x14ac:dyDescent="0.4">
      <c r="F18" s="179" t="s">
        <v>22</v>
      </c>
    </row>
    <row r="19" spans="1:6" thickBot="1" x14ac:dyDescent="0.4">
      <c r="A19" s="35" t="s">
        <v>23</v>
      </c>
      <c r="B19" s="182"/>
      <c r="D19" s="35" t="s">
        <v>24</v>
      </c>
      <c r="F19" s="180" t="s">
        <v>25</v>
      </c>
    </row>
    <row r="20" spans="1:6" thickBot="1" x14ac:dyDescent="0.4">
      <c r="A20" s="34" t="s">
        <v>211</v>
      </c>
      <c r="D20" s="34" t="s">
        <v>26</v>
      </c>
      <c r="F20" s="180" t="s">
        <v>292</v>
      </c>
    </row>
    <row r="21" spans="1:6" thickBot="1" x14ac:dyDescent="0.4">
      <c r="A21" s="34" t="s">
        <v>215</v>
      </c>
      <c r="B21" t="e" vm="10">
        <v>#VALUE!</v>
      </c>
      <c r="D21" s="34" t="s">
        <v>28</v>
      </c>
      <c r="F21" s="180" t="s">
        <v>293</v>
      </c>
    </row>
    <row r="22" spans="1:6" thickBot="1" x14ac:dyDescent="0.4">
      <c r="A22" s="34" t="s">
        <v>346</v>
      </c>
      <c r="B22" t="e" vm="11">
        <v>#VALUE!</v>
      </c>
      <c r="D22" s="34" t="s">
        <v>29</v>
      </c>
      <c r="F22" s="180" t="s">
        <v>294</v>
      </c>
    </row>
    <row r="23" spans="1:6" thickBot="1" x14ac:dyDescent="0.4">
      <c r="A23" s="34" t="s">
        <v>212</v>
      </c>
      <c r="B23" t="e" vm="12">
        <v>#VALUE!</v>
      </c>
      <c r="D23" s="34" t="s">
        <v>30</v>
      </c>
      <c r="F23" s="180" t="s">
        <v>295</v>
      </c>
    </row>
    <row r="24" spans="1:6" thickBot="1" x14ac:dyDescent="0.4">
      <c r="A24" s="34"/>
      <c r="D24" s="34" t="s">
        <v>31</v>
      </c>
      <c r="F24" s="180" t="s">
        <v>291</v>
      </c>
    </row>
    <row r="25" spans="1:6" thickBot="1" x14ac:dyDescent="0.4">
      <c r="A25" s="34" t="s">
        <v>216</v>
      </c>
      <c r="B25" t="e" vm="13">
        <v>#VALUE!</v>
      </c>
      <c r="D25" s="34" t="s">
        <v>32</v>
      </c>
      <c r="F25" s="180" t="s">
        <v>283</v>
      </c>
    </row>
    <row r="26" spans="1:6" thickBot="1" x14ac:dyDescent="0.4">
      <c r="A26" s="34"/>
      <c r="D26" s="34" t="s">
        <v>33</v>
      </c>
      <c r="F26" s="180" t="s">
        <v>27</v>
      </c>
    </row>
    <row r="27" spans="1:6" thickBot="1" x14ac:dyDescent="0.4">
      <c r="A27" s="34" t="s">
        <v>217</v>
      </c>
      <c r="B27" t="e" vm="14">
        <v>#VALUE!</v>
      </c>
      <c r="D27" s="34" t="s">
        <v>34</v>
      </c>
      <c r="F27" s="180" t="s">
        <v>284</v>
      </c>
    </row>
    <row r="28" spans="1:6" thickBot="1" x14ac:dyDescent="0.4">
      <c r="A28" s="34" t="s">
        <v>218</v>
      </c>
      <c r="B28" t="e" vm="15">
        <v>#VALUE!</v>
      </c>
      <c r="D28" s="34" t="s">
        <v>35</v>
      </c>
      <c r="F28" s="180" t="s">
        <v>13</v>
      </c>
    </row>
    <row r="29" spans="1:6" thickBot="1" x14ac:dyDescent="0.4">
      <c r="A29" s="34"/>
      <c r="D29" s="34" t="s">
        <v>36</v>
      </c>
      <c r="F29" s="180" t="s">
        <v>285</v>
      </c>
    </row>
    <row r="30" spans="1:6" thickBot="1" x14ac:dyDescent="0.4">
      <c r="A30" s="34" t="s">
        <v>219</v>
      </c>
      <c r="D30" s="34"/>
      <c r="F30" s="180" t="s">
        <v>16</v>
      </c>
    </row>
    <row r="31" spans="1:6" thickBot="1" x14ac:dyDescent="0.4">
      <c r="A31" s="34" t="s">
        <v>213</v>
      </c>
      <c r="D31" s="34"/>
      <c r="F31" s="180" t="s">
        <v>18</v>
      </c>
    </row>
    <row r="32" spans="1:6" thickBot="1" x14ac:dyDescent="0.4">
      <c r="A32" s="34" t="s">
        <v>214</v>
      </c>
      <c r="D32" s="34"/>
      <c r="F32" s="180"/>
    </row>
    <row r="33" spans="1:6" thickBot="1" x14ac:dyDescent="0.4">
      <c r="A33" s="34" t="s">
        <v>220</v>
      </c>
      <c r="D33" s="34"/>
    </row>
    <row r="34" spans="1:6" thickBot="1" x14ac:dyDescent="0.4">
      <c r="A34" s="34" t="s">
        <v>221</v>
      </c>
      <c r="D34" s="34"/>
      <c r="F34" s="201" t="s">
        <v>37</v>
      </c>
    </row>
    <row r="35" spans="1:6" ht="14.5" x14ac:dyDescent="0.35">
      <c r="A35" s="34" t="s">
        <v>222</v>
      </c>
      <c r="D35" s="34"/>
      <c r="F35" s="202" t="s">
        <v>38</v>
      </c>
    </row>
    <row r="36" spans="1:6" ht="14.5" x14ac:dyDescent="0.35">
      <c r="A36" s="34" t="s">
        <v>223</v>
      </c>
      <c r="D36" s="34"/>
      <c r="F36" s="203" t="s">
        <v>296</v>
      </c>
    </row>
    <row r="37" spans="1:6" ht="14.5" x14ac:dyDescent="0.35">
      <c r="A37" s="34" t="s">
        <v>224</v>
      </c>
      <c r="D37" s="34"/>
      <c r="F37" s="203" t="s">
        <v>297</v>
      </c>
    </row>
    <row r="38" spans="1:6" ht="14.5" x14ac:dyDescent="0.35">
      <c r="A38" s="34" t="s">
        <v>225</v>
      </c>
      <c r="D38" s="34"/>
      <c r="F38" s="203" t="s">
        <v>298</v>
      </c>
    </row>
    <row r="39" spans="1:6" ht="14.5" x14ac:dyDescent="0.35">
      <c r="A39" s="34" t="s">
        <v>227</v>
      </c>
      <c r="D39" s="34"/>
      <c r="F39" s="203" t="s">
        <v>299</v>
      </c>
    </row>
    <row r="40" spans="1:6" ht="14.5" x14ac:dyDescent="0.35">
      <c r="A40" s="34" t="s">
        <v>228</v>
      </c>
      <c r="D40" s="34"/>
      <c r="F40" s="203" t="s">
        <v>291</v>
      </c>
    </row>
    <row r="41" spans="1:6" ht="14.5" x14ac:dyDescent="0.35">
      <c r="A41" s="34"/>
      <c r="D41" s="34"/>
      <c r="F41" s="203" t="s">
        <v>283</v>
      </c>
    </row>
    <row r="42" spans="1:6" ht="14.5" x14ac:dyDescent="0.35">
      <c r="A42" s="34"/>
      <c r="D42" s="34"/>
      <c r="F42" s="203" t="s">
        <v>27</v>
      </c>
    </row>
    <row r="43" spans="1:6" ht="14.5" x14ac:dyDescent="0.35">
      <c r="A43" s="34"/>
      <c r="D43" s="34"/>
      <c r="F43" s="203" t="s">
        <v>284</v>
      </c>
    </row>
    <row r="44" spans="1:6" ht="14.5" x14ac:dyDescent="0.35">
      <c r="A44" s="34"/>
      <c r="D44" s="34"/>
      <c r="F44" s="203" t="s">
        <v>13</v>
      </c>
    </row>
    <row r="45" spans="1:6" ht="14.5" x14ac:dyDescent="0.35">
      <c r="A45" s="34"/>
      <c r="F45" s="203" t="s">
        <v>285</v>
      </c>
    </row>
    <row r="46" spans="1:6" ht="14.5" x14ac:dyDescent="0.35">
      <c r="A46" s="34"/>
      <c r="F46" s="203" t="s">
        <v>16</v>
      </c>
    </row>
    <row r="47" spans="1:6" ht="14.5" x14ac:dyDescent="0.35">
      <c r="A47" s="34"/>
      <c r="F47" s="204" t="s">
        <v>18</v>
      </c>
    </row>
    <row r="48" spans="1:6" thickBot="1" x14ac:dyDescent="0.4">
      <c r="A48" s="34"/>
      <c r="F48" s="205"/>
    </row>
    <row r="49" spans="1:6" thickBot="1" x14ac:dyDescent="0.4">
      <c r="A49" s="34"/>
    </row>
    <row r="50" spans="1:6" ht="14.5" x14ac:dyDescent="0.35">
      <c r="A50" s="34"/>
      <c r="D50" s="182" t="s">
        <v>39</v>
      </c>
      <c r="F50" s="201" t="s">
        <v>40</v>
      </c>
    </row>
    <row r="51" spans="1:6" thickBot="1" x14ac:dyDescent="0.4">
      <c r="A51" s="34"/>
      <c r="D51" s="180" t="s">
        <v>11</v>
      </c>
      <c r="F51" s="203" t="s">
        <v>291</v>
      </c>
    </row>
    <row r="52" spans="1:6" ht="14.5" x14ac:dyDescent="0.35">
      <c r="A52" s="34"/>
      <c r="D52" s="181" t="s">
        <v>8</v>
      </c>
      <c r="F52" s="203" t="s">
        <v>283</v>
      </c>
    </row>
    <row r="53" spans="1:6" ht="14.5" x14ac:dyDescent="0.35">
      <c r="A53" s="34"/>
      <c r="D53" s="34"/>
      <c r="F53" s="203" t="s">
        <v>27</v>
      </c>
    </row>
    <row r="54" spans="1:6" ht="14.5" x14ac:dyDescent="0.35">
      <c r="A54" s="178"/>
      <c r="B54" s="1"/>
      <c r="D54" s="34"/>
      <c r="F54" s="203" t="s">
        <v>284</v>
      </c>
    </row>
    <row r="55" spans="1:6" ht="14.5" x14ac:dyDescent="0.35">
      <c r="D55" s="34"/>
      <c r="F55" s="203" t="s">
        <v>13</v>
      </c>
    </row>
    <row r="56" spans="1:6" ht="14.5" x14ac:dyDescent="0.35">
      <c r="A56" s="35" t="s">
        <v>41</v>
      </c>
      <c r="B56" s="182"/>
      <c r="D56" s="34"/>
      <c r="F56" s="203" t="s">
        <v>285</v>
      </c>
    </row>
    <row r="57" spans="1:6" ht="14.5" x14ac:dyDescent="0.35">
      <c r="A57" s="207" t="s">
        <v>211</v>
      </c>
      <c r="B57" s="206"/>
      <c r="D57" s="34"/>
      <c r="F57" s="203" t="s">
        <v>16</v>
      </c>
    </row>
    <row r="58" spans="1:6" ht="35.25" customHeight="1" x14ac:dyDescent="0.35">
      <c r="A58" s="177" t="s">
        <v>229</v>
      </c>
      <c r="B58" s="191" t="e" vm="16">
        <v>#VALUE!</v>
      </c>
      <c r="D58" s="34"/>
      <c r="F58" s="204" t="s">
        <v>18</v>
      </c>
    </row>
    <row r="59" spans="1:6" ht="15.5" x14ac:dyDescent="0.35">
      <c r="A59" s="177" t="s">
        <v>230</v>
      </c>
      <c r="B59" s="191" t="e" vm="16">
        <v>#VALUE!</v>
      </c>
      <c r="D59" s="34"/>
      <c r="F59" s="204"/>
    </row>
    <row r="60" spans="1:6" ht="15.5" x14ac:dyDescent="0.35">
      <c r="A60" s="177" t="s">
        <v>231</v>
      </c>
      <c r="B60" s="191" t="e" vm="17">
        <v>#VALUE!</v>
      </c>
      <c r="D60" s="34"/>
      <c r="F60" s="203"/>
    </row>
    <row r="61" spans="1:6" ht="15.5" x14ac:dyDescent="0.35">
      <c r="A61" s="177" t="s">
        <v>232</v>
      </c>
      <c r="B61" s="191"/>
      <c r="D61" s="34"/>
      <c r="F61" s="203"/>
    </row>
    <row r="62" spans="1:6" ht="15.5" x14ac:dyDescent="0.35">
      <c r="A62" s="177" t="s">
        <v>233</v>
      </c>
      <c r="B62" s="191" t="e" vm="18">
        <v>#VALUE!</v>
      </c>
      <c r="D62" s="34"/>
      <c r="F62" s="203"/>
    </row>
    <row r="63" spans="1:6" ht="15.5" x14ac:dyDescent="0.35">
      <c r="A63" s="177" t="s">
        <v>234</v>
      </c>
      <c r="B63" s="191" t="e" vm="19">
        <v>#VALUE!</v>
      </c>
      <c r="D63" s="34"/>
      <c r="F63" s="204"/>
    </row>
    <row r="64" spans="1:6" ht="15.5" x14ac:dyDescent="0.35">
      <c r="A64" s="177" t="s">
        <v>235</v>
      </c>
      <c r="B64" s="191" t="e" vm="20">
        <v>#VALUE!</v>
      </c>
      <c r="D64" s="34"/>
      <c r="F64" s="204"/>
    </row>
    <row r="65" spans="1:6" ht="16" thickBot="1" x14ac:dyDescent="0.4">
      <c r="A65" s="177" t="s">
        <v>236</v>
      </c>
      <c r="B65" s="191"/>
      <c r="D65" s="34"/>
      <c r="F65" s="205"/>
    </row>
    <row r="66" spans="1:6" ht="16" thickBot="1" x14ac:dyDescent="0.4">
      <c r="A66" s="177" t="s">
        <v>237</v>
      </c>
      <c r="B66" s="191"/>
    </row>
    <row r="67" spans="1:6" ht="16" thickBot="1" x14ac:dyDescent="0.4">
      <c r="A67" s="177" t="s">
        <v>238</v>
      </c>
      <c r="B67" s="191"/>
      <c r="D67" s="35" t="s">
        <v>42</v>
      </c>
      <c r="F67" s="201" t="s">
        <v>43</v>
      </c>
    </row>
    <row r="68" spans="1:6" ht="15.5" x14ac:dyDescent="0.35">
      <c r="A68" s="177" t="s">
        <v>239</v>
      </c>
      <c r="B68" s="191"/>
      <c r="D68" s="34" t="s">
        <v>44</v>
      </c>
      <c r="F68" s="202" t="s">
        <v>27</v>
      </c>
    </row>
    <row r="69" spans="1:6" ht="15.5" x14ac:dyDescent="0.35">
      <c r="A69" s="177" t="s">
        <v>240</v>
      </c>
      <c r="B69" s="191"/>
      <c r="D69" s="34" t="s">
        <v>45</v>
      </c>
      <c r="F69" s="203" t="s">
        <v>284</v>
      </c>
    </row>
    <row r="70" spans="1:6" ht="15.5" x14ac:dyDescent="0.35">
      <c r="A70" s="177" t="s">
        <v>241</v>
      </c>
      <c r="B70" s="191"/>
      <c r="D70" s="34" t="s">
        <v>46</v>
      </c>
      <c r="F70" s="203" t="s">
        <v>13</v>
      </c>
    </row>
    <row r="71" spans="1:6" ht="15.5" x14ac:dyDescent="0.35">
      <c r="A71" s="177" t="s">
        <v>242</v>
      </c>
      <c r="B71" s="191"/>
      <c r="D71" s="34"/>
      <c r="F71" s="203" t="s">
        <v>285</v>
      </c>
    </row>
    <row r="72" spans="1:6" ht="15.5" x14ac:dyDescent="0.35">
      <c r="A72" s="177" t="s">
        <v>243</v>
      </c>
      <c r="B72" s="191" t="e" vm="21">
        <v>#VALUE!</v>
      </c>
      <c r="D72" s="34"/>
      <c r="F72" s="204" t="s">
        <v>16</v>
      </c>
    </row>
    <row r="73" spans="1:6" ht="15.5" x14ac:dyDescent="0.35">
      <c r="A73" s="177" t="s">
        <v>244</v>
      </c>
      <c r="B73" s="191"/>
      <c r="D73" s="34"/>
      <c r="F73" s="204" t="s">
        <v>18</v>
      </c>
    </row>
    <row r="74" spans="1:6" ht="15.5" x14ac:dyDescent="0.35">
      <c r="A74" s="177" t="s">
        <v>245</v>
      </c>
      <c r="B74" s="191" t="e" vm="22">
        <v>#VALUE!</v>
      </c>
      <c r="F74" s="203"/>
    </row>
    <row r="75" spans="1:6" ht="14.5" x14ac:dyDescent="0.35">
      <c r="A75" s="190" t="s">
        <v>246</v>
      </c>
      <c r="B75" s="190"/>
      <c r="D75" s="35" t="s">
        <v>47</v>
      </c>
      <c r="F75" s="203"/>
    </row>
    <row r="76" spans="1:6" ht="14.5" x14ac:dyDescent="0.35">
      <c r="A76" s="34" t="s">
        <v>247</v>
      </c>
      <c r="B76" t="e" vm="23">
        <v>#VALUE!</v>
      </c>
      <c r="D76" s="34"/>
      <c r="F76" s="203"/>
    </row>
    <row r="77" spans="1:6" ht="15.5" x14ac:dyDescent="0.35">
      <c r="A77" s="177" t="s">
        <v>248</v>
      </c>
      <c r="B77" s="191" t="e" vm="24">
        <v>#VALUE!</v>
      </c>
      <c r="D77" s="34"/>
      <c r="F77" s="203"/>
    </row>
    <row r="78" spans="1:6" ht="15.5" x14ac:dyDescent="0.35">
      <c r="A78" s="177" t="s">
        <v>249</v>
      </c>
      <c r="B78" s="191" t="e" vm="25">
        <v>#VALUE!</v>
      </c>
      <c r="D78" s="34"/>
      <c r="F78" s="204"/>
    </row>
    <row r="79" spans="1:6" ht="15.5" x14ac:dyDescent="0.35">
      <c r="A79" s="177" t="s">
        <v>250</v>
      </c>
      <c r="B79" s="191" t="e" vm="26">
        <v>#VALUE!</v>
      </c>
      <c r="D79" s="34"/>
      <c r="F79" s="204"/>
    </row>
    <row r="80" spans="1:6" thickBot="1" x14ac:dyDescent="0.4">
      <c r="A80" s="34"/>
      <c r="D80" s="34"/>
      <c r="F80" s="205"/>
    </row>
    <row r="81" spans="1:4" ht="14.5" x14ac:dyDescent="0.35">
      <c r="A81" s="34" t="s">
        <v>251</v>
      </c>
      <c r="B81" t="e" vm="27">
        <v>#VALUE!</v>
      </c>
      <c r="D81" s="34"/>
    </row>
    <row r="82" spans="1:4" ht="14.5" x14ac:dyDescent="0.35">
      <c r="A82" s="34" t="s">
        <v>253</v>
      </c>
      <c r="B82" t="e" vm="28">
        <v>#VALUE!</v>
      </c>
    </row>
    <row r="83" spans="1:4" ht="15" customHeight="1" x14ac:dyDescent="0.35">
      <c r="A83" s="34" t="s">
        <v>252</v>
      </c>
      <c r="B83" t="e" vm="29">
        <v>#VALUE!</v>
      </c>
    </row>
    <row r="84" spans="1:4" ht="15" customHeight="1" x14ac:dyDescent="0.35">
      <c r="A84" s="34" t="s">
        <v>254</v>
      </c>
      <c r="B84" t="e" vm="30">
        <v>#VALUE!</v>
      </c>
    </row>
    <row r="85" spans="1:4" ht="15" customHeight="1" x14ac:dyDescent="0.35">
      <c r="A85" s="34" t="s">
        <v>255</v>
      </c>
      <c r="B85" t="e" vm="31">
        <v>#VALUE!</v>
      </c>
    </row>
    <row r="86" spans="1:4" ht="15" customHeight="1" x14ac:dyDescent="0.35">
      <c r="A86" s="34" t="s">
        <v>256</v>
      </c>
      <c r="B86" t="e" vm="32">
        <v>#VALUE!</v>
      </c>
    </row>
    <row r="87" spans="1:4" ht="15" customHeight="1" x14ac:dyDescent="0.35">
      <c r="A87" s="34" t="s">
        <v>257</v>
      </c>
      <c r="B87" t="e" vm="33">
        <v>#VALUE!</v>
      </c>
    </row>
    <row r="88" spans="1:4" ht="15" customHeight="1" x14ac:dyDescent="0.35">
      <c r="A88" s="34" t="s">
        <v>258</v>
      </c>
      <c r="B88" t="e" vm="34">
        <v>#VALUE!</v>
      </c>
    </row>
    <row r="89" spans="1:4" ht="15" customHeight="1" x14ac:dyDescent="0.35">
      <c r="A89" s="34" t="s">
        <v>259</v>
      </c>
      <c r="B89" t="e" vm="35">
        <v>#VALUE!</v>
      </c>
    </row>
    <row r="90" spans="1:4" ht="15" customHeight="1" x14ac:dyDescent="0.35">
      <c r="A90" s="34"/>
    </row>
    <row r="91" spans="1:4" ht="15" customHeight="1" x14ac:dyDescent="0.35">
      <c r="A91" s="34"/>
    </row>
    <row r="92" spans="1:4" ht="15" customHeight="1" x14ac:dyDescent="0.35">
      <c r="A92" s="34"/>
    </row>
    <row r="93" spans="1:4" ht="15" customHeight="1" x14ac:dyDescent="0.35">
      <c r="A93" s="34"/>
    </row>
    <row r="94" spans="1:4" ht="15" customHeight="1" x14ac:dyDescent="0.35">
      <c r="A94" s="34"/>
    </row>
    <row r="95" spans="1:4" ht="15" customHeight="1" x14ac:dyDescent="0.35">
      <c r="A95" s="34"/>
    </row>
    <row r="96" spans="1:4" ht="15" customHeight="1" x14ac:dyDescent="0.35">
      <c r="A96" s="34"/>
    </row>
    <row r="97" spans="1:2" ht="15" customHeight="1" x14ac:dyDescent="0.35">
      <c r="A97" s="34"/>
    </row>
    <row r="98" spans="1:2" ht="15" customHeight="1" x14ac:dyDescent="0.35">
      <c r="A98" s="35" t="s">
        <v>62</v>
      </c>
      <c r="B98" s="200" t="s">
        <v>62</v>
      </c>
    </row>
    <row r="99" spans="1:2" ht="15" customHeight="1" x14ac:dyDescent="0.35">
      <c r="A99" s="207" t="s">
        <v>432</v>
      </c>
    </row>
    <row r="100" spans="1:2" ht="15" customHeight="1" x14ac:dyDescent="0.35">
      <c r="A100" s="34" t="s">
        <v>263</v>
      </c>
      <c r="B100" t="e" vm="36">
        <v>#VALUE!</v>
      </c>
    </row>
    <row r="101" spans="1:2" ht="15" customHeight="1" x14ac:dyDescent="0.35">
      <c r="A101" s="34" t="s">
        <v>272</v>
      </c>
      <c r="B101" t="e" vm="37">
        <v>#VALUE!</v>
      </c>
    </row>
    <row r="102" spans="1:2" ht="15" customHeight="1" x14ac:dyDescent="0.35">
      <c r="A102" s="34" t="s">
        <v>273</v>
      </c>
      <c r="B102" t="e" vm="38">
        <v>#VALUE!</v>
      </c>
    </row>
    <row r="103" spans="1:2" ht="15" customHeight="1" x14ac:dyDescent="0.35">
      <c r="A103" s="34" t="s">
        <v>274</v>
      </c>
      <c r="B103" t="e" vm="39">
        <v>#VALUE!</v>
      </c>
    </row>
    <row r="104" spans="1:2" ht="15" customHeight="1" x14ac:dyDescent="0.35">
      <c r="A104" s="34" t="s">
        <v>264</v>
      </c>
      <c r="B104" t="e" vm="40">
        <v>#VALUE!</v>
      </c>
    </row>
    <row r="105" spans="1:2" ht="15" customHeight="1" x14ac:dyDescent="0.35">
      <c r="A105" s="34" t="s">
        <v>265</v>
      </c>
      <c r="B105" t="e" vm="41">
        <v>#VALUE!</v>
      </c>
    </row>
    <row r="106" spans="1:2" ht="15" customHeight="1" x14ac:dyDescent="0.35">
      <c r="A106" s="34" t="s">
        <v>266</v>
      </c>
      <c r="B106" t="e" vm="42">
        <v>#VALUE!</v>
      </c>
    </row>
    <row r="107" spans="1:2" ht="15" customHeight="1" x14ac:dyDescent="0.35">
      <c r="A107" s="34" t="s">
        <v>268</v>
      </c>
      <c r="B107" t="e" vm="43">
        <v>#VALUE!</v>
      </c>
    </row>
    <row r="108" spans="1:2" ht="15" customHeight="1" x14ac:dyDescent="0.35">
      <c r="A108" s="34" t="s">
        <v>269</v>
      </c>
      <c r="B108" t="e" vm="44">
        <v>#VALUE!</v>
      </c>
    </row>
    <row r="109" spans="1:2" ht="15" customHeight="1" x14ac:dyDescent="0.35">
      <c r="A109" s="34" t="s">
        <v>270</v>
      </c>
      <c r="B109" t="e" vm="45">
        <v>#VALUE!</v>
      </c>
    </row>
    <row r="110" spans="1:2" ht="15" customHeight="1" x14ac:dyDescent="0.35">
      <c r="A110" s="34" t="s">
        <v>271</v>
      </c>
      <c r="B110" t="e" vm="46">
        <v>#VALUE!</v>
      </c>
    </row>
    <row r="111" spans="1:2" ht="15" customHeight="1" x14ac:dyDescent="0.35">
      <c r="A111" s="34" t="s">
        <v>275</v>
      </c>
      <c r="B111" t="e" vm="47">
        <v>#VALUE!</v>
      </c>
    </row>
    <row r="112" spans="1:2" ht="15" customHeight="1" x14ac:dyDescent="0.35">
      <c r="A112" s="34" t="s">
        <v>276</v>
      </c>
      <c r="B112" t="e" vm="48">
        <v>#VALUE!</v>
      </c>
    </row>
    <row r="113" spans="1:2" ht="15" customHeight="1" x14ac:dyDescent="0.35">
      <c r="A113" s="34" t="s">
        <v>277</v>
      </c>
      <c r="B113" t="e" vm="49">
        <v>#VALUE!</v>
      </c>
    </row>
    <row r="114" spans="1:2" ht="15" customHeight="1" x14ac:dyDescent="0.35">
      <c r="A114" s="34" t="s">
        <v>278</v>
      </c>
      <c r="B114" t="e" vm="50">
        <v>#VALUE!</v>
      </c>
    </row>
    <row r="115" spans="1:2" ht="15" customHeight="1" x14ac:dyDescent="0.35">
      <c r="A115" s="34" t="s">
        <v>279</v>
      </c>
      <c r="B115" t="e" vm="51">
        <v>#VALUE!</v>
      </c>
    </row>
    <row r="116" spans="1:2" ht="15" customHeight="1" x14ac:dyDescent="0.35">
      <c r="A116" s="34" t="s">
        <v>280</v>
      </c>
      <c r="B116" t="e" vm="52">
        <v>#VALUE!</v>
      </c>
    </row>
    <row r="117" spans="1:2" ht="15" customHeight="1" x14ac:dyDescent="0.35">
      <c r="A117" s="34" t="s">
        <v>281</v>
      </c>
      <c r="B117" t="e" vm="53">
        <v>#VALUE!</v>
      </c>
    </row>
    <row r="118" spans="1:2" ht="15" customHeight="1" x14ac:dyDescent="0.35">
      <c r="A118" s="34" t="s">
        <v>433</v>
      </c>
    </row>
    <row r="119" spans="1:2" ht="15" customHeight="1" x14ac:dyDescent="0.35">
      <c r="A119" s="34" t="s">
        <v>262</v>
      </c>
    </row>
    <row r="120" spans="1:2" ht="15" customHeight="1" x14ac:dyDescent="0.35">
      <c r="A120" s="34"/>
    </row>
    <row r="121" spans="1:2" ht="15" customHeight="1" x14ac:dyDescent="0.35">
      <c r="A121" s="34"/>
    </row>
    <row r="122" spans="1:2" ht="15" customHeight="1" x14ac:dyDescent="0.35">
      <c r="A122" s="34"/>
    </row>
    <row r="123" spans="1:2" ht="15" customHeight="1" x14ac:dyDescent="0.35">
      <c r="A123" s="34"/>
    </row>
  </sheetData>
  <pageMargins left="0.7" right="0.7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F3A7C-69E6-4DE0-B4A6-DAA8310F619F}">
  <sheetPr codeName="Sheet11">
    <tabColor rgb="FFFF3300"/>
  </sheetPr>
  <dimension ref="A1:K306"/>
  <sheetViews>
    <sheetView view="pageBreakPreview" topLeftCell="A122" zoomScaleNormal="100" zoomScaleSheetLayoutView="100" workbookViewId="0">
      <selection activeCell="M25" sqref="M2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6328125" style="1" customWidth="1"/>
    <col min="5" max="5" width="7.8164062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1"/>
      <c r="B1" s="281"/>
      <c r="C1" s="296" t="s">
        <v>305</v>
      </c>
      <c r="D1" s="297"/>
      <c r="E1" s="297"/>
      <c r="F1" s="297"/>
      <c r="G1" s="297"/>
      <c r="H1" s="297"/>
      <c r="I1" s="297"/>
      <c r="J1" s="297"/>
      <c r="K1" s="297"/>
    </row>
    <row r="2" spans="1:11" s="1" customFormat="1" ht="13.75" customHeight="1" x14ac:dyDescent="0.25">
      <c r="A2" s="281"/>
      <c r="B2" s="281"/>
      <c r="C2" s="298"/>
      <c r="D2" s="299"/>
      <c r="E2" s="299"/>
      <c r="F2" s="299"/>
      <c r="G2" s="299"/>
      <c r="H2" s="299"/>
      <c r="I2" s="299"/>
      <c r="J2" s="299"/>
      <c r="K2" s="299"/>
    </row>
    <row r="3" spans="1:11" s="1" customFormat="1" ht="13.75" customHeight="1" x14ac:dyDescent="0.25">
      <c r="A3" s="371" t="s">
        <v>48</v>
      </c>
      <c r="B3" s="371"/>
      <c r="C3" s="283" t="str">
        <f>'DESIGN FRONT SHEET'!B3</f>
        <v>MCLAREN SEASON 3</v>
      </c>
      <c r="D3" s="284"/>
      <c r="E3" s="36" t="s">
        <v>49</v>
      </c>
      <c r="F3" s="424" t="str">
        <f>'DESIGN FRONT SHEET'!E3</f>
        <v>UN AVAILABLE</v>
      </c>
      <c r="G3" s="426"/>
      <c r="H3" s="426"/>
      <c r="I3" s="159" t="s">
        <v>50</v>
      </c>
      <c r="J3" s="426" t="str">
        <f>'DESIGN FRONT SHEET'!G3</f>
        <v>FRAN</v>
      </c>
      <c r="K3" s="426"/>
    </row>
    <row r="4" spans="1:11" s="1" customFormat="1" ht="13.75" customHeight="1" x14ac:dyDescent="0.25">
      <c r="A4" s="371" t="s">
        <v>51</v>
      </c>
      <c r="B4" s="371"/>
      <c r="C4" s="283" t="str">
        <f>'DESIGN FRONT SHEET'!B4</f>
        <v>ASHLAM</v>
      </c>
      <c r="D4" s="284"/>
      <c r="E4" s="36" t="s">
        <v>52</v>
      </c>
      <c r="F4" s="424" t="str">
        <f>'DESIGN FRONT SHEET'!E4</f>
        <v>VIETNAM</v>
      </c>
      <c r="G4" s="426"/>
      <c r="H4" s="426"/>
      <c r="I4" s="159" t="s">
        <v>53</v>
      </c>
      <c r="J4" s="426"/>
      <c r="K4" s="426"/>
    </row>
    <row r="5" spans="1:11" s="1" customFormat="1" ht="13.75" customHeight="1" x14ac:dyDescent="0.25">
      <c r="A5" s="371" t="s">
        <v>54</v>
      </c>
      <c r="B5" s="371" t="s">
        <v>54</v>
      </c>
      <c r="C5" s="283" t="str">
        <f>'DESIGN FRONT SHEET'!B5</f>
        <v>ZIP THROUG HOODIE</v>
      </c>
      <c r="D5" s="284"/>
      <c r="E5" s="36" t="s">
        <v>195</v>
      </c>
      <c r="F5" s="424" t="str">
        <f>'DESIGN FRONT SHEET'!E5</f>
        <v>AIME LEON DORE</v>
      </c>
      <c r="G5" s="426"/>
      <c r="H5" s="426"/>
      <c r="I5" s="159" t="s">
        <v>131</v>
      </c>
      <c r="J5" s="427"/>
      <c r="K5" s="427"/>
    </row>
    <row r="6" spans="1:11" ht="13.75" customHeight="1" x14ac:dyDescent="0.35">
      <c r="A6" s="428" t="s">
        <v>138</v>
      </c>
      <c r="B6" s="372"/>
      <c r="C6" s="372"/>
      <c r="D6" s="372"/>
      <c r="E6" s="372"/>
      <c r="F6" s="372"/>
      <c r="G6" s="372"/>
      <c r="H6" s="372"/>
      <c r="I6" s="372"/>
      <c r="J6" s="372"/>
      <c r="K6" s="373"/>
    </row>
    <row r="7" spans="1:11" ht="13.75" customHeight="1" x14ac:dyDescent="0.35">
      <c r="A7" s="419" t="s">
        <v>118</v>
      </c>
      <c r="B7" s="419"/>
      <c r="C7" s="429"/>
      <c r="D7" s="429"/>
      <c r="E7" s="429"/>
      <c r="F7" s="429"/>
      <c r="G7" s="429"/>
      <c r="H7" s="429"/>
      <c r="I7" s="429"/>
      <c r="J7" s="429"/>
      <c r="K7" s="429"/>
    </row>
    <row r="8" spans="1:11" ht="13.75" customHeight="1" x14ac:dyDescent="0.35">
      <c r="A8" s="419" t="s">
        <v>133</v>
      </c>
      <c r="B8" s="419"/>
      <c r="C8" s="420"/>
      <c r="D8" s="420"/>
      <c r="E8" s="420"/>
      <c r="F8" s="420"/>
      <c r="G8" s="420"/>
      <c r="H8" s="420"/>
      <c r="I8" s="420"/>
      <c r="J8" s="420"/>
      <c r="K8" s="420"/>
    </row>
    <row r="9" spans="1:11" ht="13.75" customHeight="1" x14ac:dyDescent="0.35">
      <c r="A9" s="419" t="s">
        <v>134</v>
      </c>
      <c r="B9" s="419"/>
      <c r="C9" s="420"/>
      <c r="D9" s="420"/>
      <c r="E9" s="420"/>
      <c r="F9" s="420"/>
      <c r="G9" s="420"/>
      <c r="H9" s="420"/>
      <c r="I9" s="420"/>
      <c r="J9" s="420"/>
      <c r="K9" s="420"/>
    </row>
    <row r="10" spans="1:11" ht="13.75" customHeight="1" x14ac:dyDescent="0.35">
      <c r="A10" s="419" t="s">
        <v>119</v>
      </c>
      <c r="B10" s="419"/>
      <c r="C10" s="420"/>
      <c r="D10" s="420"/>
      <c r="E10" s="420"/>
      <c r="F10" s="420"/>
      <c r="G10" s="420"/>
      <c r="H10" s="420"/>
      <c r="I10" s="420"/>
      <c r="J10" s="420"/>
      <c r="K10" s="420"/>
    </row>
    <row r="11" spans="1:11" ht="269.5" customHeight="1" x14ac:dyDescent="0.35">
      <c r="A11" s="430"/>
      <c r="B11" s="431"/>
      <c r="C11" s="431"/>
      <c r="D11" s="431"/>
      <c r="E11" s="431"/>
      <c r="F11" s="431"/>
      <c r="G11" s="431"/>
      <c r="H11" s="431"/>
      <c r="I11" s="431"/>
      <c r="J11" s="431"/>
      <c r="K11" s="432"/>
    </row>
    <row r="12" spans="1:11" x14ac:dyDescent="0.35">
      <c r="A12" s="421"/>
      <c r="B12" s="422"/>
      <c r="C12" s="422"/>
      <c r="D12" s="422"/>
      <c r="E12" s="422"/>
      <c r="F12" s="422"/>
      <c r="G12" s="422"/>
      <c r="H12" s="422"/>
      <c r="I12" s="422"/>
      <c r="J12" s="422"/>
      <c r="K12" s="423"/>
    </row>
    <row r="13" spans="1:11" x14ac:dyDescent="0.35">
      <c r="A13" s="412"/>
      <c r="B13" s="417"/>
      <c r="C13" s="417"/>
      <c r="D13" s="417"/>
      <c r="E13" s="417"/>
      <c r="F13" s="417"/>
      <c r="G13" s="417"/>
      <c r="H13" s="417"/>
      <c r="I13" s="417"/>
      <c r="J13" s="417"/>
      <c r="K13" s="418"/>
    </row>
    <row r="14" spans="1:11" x14ac:dyDescent="0.35">
      <c r="A14" s="412"/>
      <c r="B14" s="417"/>
      <c r="C14" s="417"/>
      <c r="D14" s="417"/>
      <c r="E14" s="417"/>
      <c r="F14" s="417"/>
      <c r="G14" s="417"/>
      <c r="H14" s="417"/>
      <c r="I14" s="417"/>
      <c r="J14" s="417"/>
      <c r="K14" s="418"/>
    </row>
    <row r="15" spans="1:11" x14ac:dyDescent="0.35">
      <c r="A15" s="412"/>
      <c r="B15" s="417"/>
      <c r="C15" s="417"/>
      <c r="D15" s="417"/>
      <c r="E15" s="417"/>
      <c r="F15" s="417"/>
      <c r="G15" s="417"/>
      <c r="H15" s="417"/>
      <c r="I15" s="417"/>
      <c r="J15" s="417"/>
      <c r="K15" s="418"/>
    </row>
    <row r="16" spans="1:11" x14ac:dyDescent="0.35">
      <c r="A16" s="412"/>
      <c r="B16" s="417"/>
      <c r="C16" s="417"/>
      <c r="D16" s="417"/>
      <c r="E16" s="417"/>
      <c r="F16" s="417"/>
      <c r="G16" s="417"/>
      <c r="H16" s="417"/>
      <c r="I16" s="417"/>
      <c r="J16" s="417"/>
      <c r="K16" s="418"/>
    </row>
    <row r="17" spans="1:11" x14ac:dyDescent="0.35">
      <c r="A17" s="412"/>
      <c r="B17" s="417"/>
      <c r="C17" s="417"/>
      <c r="D17" s="417"/>
      <c r="E17" s="417"/>
      <c r="F17" s="417"/>
      <c r="G17" s="417"/>
      <c r="H17" s="417"/>
      <c r="I17" s="417"/>
      <c r="J17" s="417"/>
      <c r="K17" s="418"/>
    </row>
    <row r="18" spans="1:11" x14ac:dyDescent="0.35">
      <c r="A18" s="412"/>
      <c r="B18" s="417"/>
      <c r="C18" s="417"/>
      <c r="D18" s="417"/>
      <c r="E18" s="417"/>
      <c r="F18" s="417"/>
      <c r="G18" s="417"/>
      <c r="H18" s="417"/>
      <c r="I18" s="417"/>
      <c r="J18" s="417"/>
      <c r="K18" s="418"/>
    </row>
    <row r="19" spans="1:11" x14ac:dyDescent="0.35">
      <c r="A19" s="412"/>
      <c r="B19" s="417"/>
      <c r="C19" s="417"/>
      <c r="D19" s="417"/>
      <c r="E19" s="417"/>
      <c r="F19" s="417"/>
      <c r="G19" s="417"/>
      <c r="H19" s="417"/>
      <c r="I19" s="417"/>
      <c r="J19" s="417"/>
      <c r="K19" s="418"/>
    </row>
    <row r="20" spans="1:11" x14ac:dyDescent="0.35">
      <c r="A20" s="412"/>
      <c r="B20" s="417"/>
      <c r="C20" s="417"/>
      <c r="D20" s="417"/>
      <c r="E20" s="417"/>
      <c r="F20" s="417"/>
      <c r="G20" s="417"/>
      <c r="H20" s="417"/>
      <c r="I20" s="417"/>
      <c r="J20" s="417"/>
      <c r="K20" s="418"/>
    </row>
    <row r="21" spans="1:11" x14ac:dyDescent="0.35">
      <c r="A21" s="412"/>
      <c r="B21" s="417"/>
      <c r="C21" s="417"/>
      <c r="D21" s="417"/>
      <c r="E21" s="417"/>
      <c r="F21" s="417"/>
      <c r="G21" s="417"/>
      <c r="H21" s="417"/>
      <c r="I21" s="417"/>
      <c r="J21" s="417"/>
      <c r="K21" s="418"/>
    </row>
    <row r="22" spans="1:11" x14ac:dyDescent="0.35">
      <c r="A22" s="412"/>
      <c r="B22" s="417"/>
      <c r="C22" s="417"/>
      <c r="D22" s="417"/>
      <c r="E22" s="417"/>
      <c r="F22" s="417"/>
      <c r="G22" s="417"/>
      <c r="H22" s="417"/>
      <c r="I22" s="417"/>
      <c r="J22" s="417"/>
      <c r="K22" s="418"/>
    </row>
    <row r="23" spans="1:11" x14ac:dyDescent="0.35">
      <c r="A23" s="412"/>
      <c r="B23" s="417"/>
      <c r="C23" s="417"/>
      <c r="D23" s="417"/>
      <c r="E23" s="417"/>
      <c r="F23" s="417"/>
      <c r="G23" s="417"/>
      <c r="H23" s="417"/>
      <c r="I23" s="417"/>
      <c r="J23" s="417"/>
      <c r="K23" s="418"/>
    </row>
    <row r="24" spans="1:11" x14ac:dyDescent="0.35">
      <c r="A24" s="412"/>
      <c r="B24" s="417"/>
      <c r="C24" s="417"/>
      <c r="D24" s="417"/>
      <c r="E24" s="417"/>
      <c r="F24" s="417"/>
      <c r="G24" s="417"/>
      <c r="H24" s="417"/>
      <c r="I24" s="417"/>
      <c r="J24" s="417"/>
      <c r="K24" s="418"/>
    </row>
    <row r="25" spans="1:11" x14ac:dyDescent="0.35">
      <c r="A25" s="412"/>
      <c r="B25" s="417"/>
      <c r="C25" s="417"/>
      <c r="D25" s="417"/>
      <c r="E25" s="417"/>
      <c r="F25" s="417"/>
      <c r="G25" s="417"/>
      <c r="H25" s="417"/>
      <c r="I25" s="417"/>
      <c r="J25" s="417"/>
      <c r="K25" s="418"/>
    </row>
    <row r="26" spans="1:11" x14ac:dyDescent="0.35">
      <c r="A26" s="412"/>
      <c r="B26" s="417"/>
      <c r="C26" s="417"/>
      <c r="D26" s="417"/>
      <c r="E26" s="417"/>
      <c r="F26" s="417"/>
      <c r="G26" s="417"/>
      <c r="H26" s="417"/>
      <c r="I26" s="417"/>
      <c r="J26" s="417"/>
      <c r="K26" s="418"/>
    </row>
    <row r="27" spans="1:11" x14ac:dyDescent="0.35">
      <c r="A27" s="412"/>
      <c r="B27" s="417"/>
      <c r="C27" s="417"/>
      <c r="D27" s="417"/>
      <c r="E27" s="417"/>
      <c r="F27" s="417"/>
      <c r="G27" s="417"/>
      <c r="H27" s="417"/>
      <c r="I27" s="417"/>
      <c r="J27" s="417"/>
      <c r="K27" s="418"/>
    </row>
    <row r="28" spans="1:11" x14ac:dyDescent="0.35">
      <c r="A28" s="412"/>
      <c r="B28" s="417"/>
      <c r="C28" s="417"/>
      <c r="D28" s="417"/>
      <c r="E28" s="417"/>
      <c r="F28" s="417"/>
      <c r="G28" s="417"/>
      <c r="H28" s="417"/>
      <c r="I28" s="417"/>
      <c r="J28" s="417"/>
      <c r="K28" s="418"/>
    </row>
    <row r="29" spans="1:11" x14ac:dyDescent="0.35">
      <c r="A29" s="412"/>
      <c r="B29" s="417"/>
      <c r="C29" s="417"/>
      <c r="D29" s="417"/>
      <c r="E29" s="417"/>
      <c r="F29" s="417"/>
      <c r="G29" s="417"/>
      <c r="H29" s="417"/>
      <c r="I29" s="417"/>
      <c r="J29" s="417"/>
      <c r="K29" s="418"/>
    </row>
    <row r="30" spans="1:11" x14ac:dyDescent="0.35">
      <c r="A30" s="412"/>
      <c r="B30" s="417"/>
      <c r="C30" s="417"/>
      <c r="D30" s="417"/>
      <c r="E30" s="417"/>
      <c r="F30" s="417"/>
      <c r="G30" s="417"/>
      <c r="H30" s="417"/>
      <c r="I30" s="417"/>
      <c r="J30" s="417"/>
      <c r="K30" s="418"/>
    </row>
    <row r="31" spans="1:11" x14ac:dyDescent="0.35">
      <c r="A31" s="412"/>
      <c r="B31" s="417"/>
      <c r="C31" s="417"/>
      <c r="D31" s="417"/>
      <c r="E31" s="417"/>
      <c r="F31" s="417"/>
      <c r="G31" s="417"/>
      <c r="H31" s="417"/>
      <c r="I31" s="417"/>
      <c r="J31" s="417"/>
      <c r="K31" s="418"/>
    </row>
    <row r="32" spans="1:11" x14ac:dyDescent="0.35">
      <c r="A32" s="412"/>
      <c r="B32" s="417"/>
      <c r="C32" s="417"/>
      <c r="D32" s="417"/>
      <c r="E32" s="417"/>
      <c r="F32" s="417"/>
      <c r="G32" s="417"/>
      <c r="H32" s="417"/>
      <c r="I32" s="417"/>
      <c r="J32" s="417"/>
      <c r="K32" s="418"/>
    </row>
    <row r="33" spans="1:11" x14ac:dyDescent="0.35">
      <c r="A33" s="412"/>
      <c r="B33" s="415"/>
      <c r="C33" s="415"/>
      <c r="D33" s="415"/>
      <c r="E33" s="415"/>
      <c r="F33" s="415"/>
      <c r="G33" s="415"/>
      <c r="H33" s="415"/>
      <c r="I33" s="415"/>
      <c r="J33" s="415"/>
      <c r="K33" s="416"/>
    </row>
    <row r="34" spans="1:11" x14ac:dyDescent="0.35">
      <c r="A34" s="412"/>
      <c r="B34" s="415"/>
      <c r="C34" s="415"/>
      <c r="D34" s="415"/>
      <c r="E34" s="415"/>
      <c r="F34" s="415"/>
      <c r="G34" s="415"/>
      <c r="H34" s="415"/>
      <c r="I34" s="415"/>
      <c r="J34" s="415"/>
      <c r="K34" s="416"/>
    </row>
    <row r="35" spans="1:11" x14ac:dyDescent="0.35">
      <c r="A35" s="412"/>
      <c r="B35" s="415"/>
      <c r="C35" s="415"/>
      <c r="D35" s="415"/>
      <c r="E35" s="415"/>
      <c r="F35" s="415"/>
      <c r="G35" s="415"/>
      <c r="H35" s="415"/>
      <c r="I35" s="415"/>
      <c r="J35" s="415"/>
      <c r="K35" s="416"/>
    </row>
    <row r="36" spans="1:11" x14ac:dyDescent="0.35">
      <c r="A36" s="412"/>
      <c r="B36" s="415"/>
      <c r="C36" s="415"/>
      <c r="D36" s="415"/>
      <c r="E36" s="415"/>
      <c r="F36" s="415"/>
      <c r="G36" s="415"/>
      <c r="H36" s="415"/>
      <c r="I36" s="415"/>
      <c r="J36" s="415"/>
      <c r="K36" s="416"/>
    </row>
    <row r="37" spans="1:11" x14ac:dyDescent="0.35">
      <c r="A37" s="412"/>
      <c r="B37" s="415"/>
      <c r="C37" s="415"/>
      <c r="D37" s="415"/>
      <c r="E37" s="415"/>
      <c r="F37" s="415"/>
      <c r="G37" s="415"/>
      <c r="H37" s="415"/>
      <c r="I37" s="415"/>
      <c r="J37" s="415"/>
      <c r="K37" s="416"/>
    </row>
    <row r="38" spans="1:11" x14ac:dyDescent="0.35">
      <c r="A38" s="412"/>
      <c r="B38" s="415"/>
      <c r="C38" s="415"/>
      <c r="D38" s="415"/>
      <c r="E38" s="415"/>
      <c r="F38" s="415"/>
      <c r="G38" s="415"/>
      <c r="H38" s="415"/>
      <c r="I38" s="415"/>
      <c r="J38" s="415"/>
      <c r="K38" s="416"/>
    </row>
    <row r="39" spans="1:11" x14ac:dyDescent="0.35">
      <c r="A39" s="412"/>
      <c r="B39" s="415"/>
      <c r="C39" s="415"/>
      <c r="D39" s="415"/>
      <c r="E39" s="415"/>
      <c r="F39" s="415"/>
      <c r="G39" s="415"/>
      <c r="H39" s="415"/>
      <c r="I39" s="415"/>
      <c r="J39" s="415"/>
      <c r="K39" s="416"/>
    </row>
    <row r="40" spans="1:11" x14ac:dyDescent="0.35">
      <c r="A40" s="412"/>
      <c r="B40" s="415"/>
      <c r="C40" s="415"/>
      <c r="D40" s="415"/>
      <c r="E40" s="415"/>
      <c r="F40" s="415"/>
      <c r="G40" s="415"/>
      <c r="H40" s="415"/>
      <c r="I40" s="415"/>
      <c r="J40" s="415"/>
      <c r="K40" s="416"/>
    </row>
    <row r="41" spans="1:11" x14ac:dyDescent="0.35">
      <c r="A41" s="412"/>
      <c r="B41" s="415"/>
      <c r="C41" s="415"/>
      <c r="D41" s="415"/>
      <c r="E41" s="415"/>
      <c r="F41" s="415"/>
      <c r="G41" s="415"/>
      <c r="H41" s="415"/>
      <c r="I41" s="415"/>
      <c r="J41" s="415"/>
      <c r="K41" s="416"/>
    </row>
    <row r="42" spans="1:11" x14ac:dyDescent="0.35">
      <c r="A42" s="412"/>
      <c r="B42" s="415"/>
      <c r="C42" s="415"/>
      <c r="D42" s="415"/>
      <c r="E42" s="415"/>
      <c r="F42" s="415"/>
      <c r="G42" s="415"/>
      <c r="H42" s="415"/>
      <c r="I42" s="415"/>
      <c r="J42" s="415"/>
      <c r="K42" s="416"/>
    </row>
    <row r="43" spans="1:11" x14ac:dyDescent="0.35">
      <c r="A43" s="412"/>
      <c r="B43" s="415"/>
      <c r="C43" s="415"/>
      <c r="D43" s="415"/>
      <c r="E43" s="415"/>
      <c r="F43" s="415"/>
      <c r="G43" s="415"/>
      <c r="H43" s="415"/>
      <c r="I43" s="415"/>
      <c r="J43" s="415"/>
      <c r="K43" s="416"/>
    </row>
    <row r="44" spans="1:11" x14ac:dyDescent="0.35">
      <c r="A44" s="412"/>
      <c r="B44" s="415"/>
      <c r="C44" s="415"/>
      <c r="D44" s="415"/>
      <c r="E44" s="415"/>
      <c r="F44" s="415"/>
      <c r="G44" s="415"/>
      <c r="H44" s="415"/>
      <c r="I44" s="415"/>
      <c r="J44" s="415"/>
      <c r="K44" s="416"/>
    </row>
    <row r="45" spans="1:11" x14ac:dyDescent="0.35">
      <c r="A45" s="412"/>
      <c r="B45" s="415"/>
      <c r="C45" s="415"/>
      <c r="D45" s="415"/>
      <c r="E45" s="415"/>
      <c r="F45" s="415"/>
      <c r="G45" s="415"/>
      <c r="H45" s="415"/>
      <c r="I45" s="415"/>
      <c r="J45" s="415"/>
      <c r="K45" s="416"/>
    </row>
    <row r="46" spans="1:11" x14ac:dyDescent="0.35">
      <c r="A46" s="412"/>
      <c r="B46" s="415"/>
      <c r="C46" s="415"/>
      <c r="D46" s="415"/>
      <c r="E46" s="415"/>
      <c r="F46" s="415"/>
      <c r="G46" s="415"/>
      <c r="H46" s="415"/>
      <c r="I46" s="415"/>
      <c r="J46" s="415"/>
      <c r="K46" s="416"/>
    </row>
    <row r="47" spans="1:11" x14ac:dyDescent="0.35">
      <c r="A47" s="412"/>
      <c r="B47" s="415"/>
      <c r="C47" s="415"/>
      <c r="D47" s="415"/>
      <c r="E47" s="415"/>
      <c r="F47" s="415"/>
      <c r="G47" s="415"/>
      <c r="H47" s="415"/>
      <c r="I47" s="415"/>
      <c r="J47" s="415"/>
      <c r="K47" s="416"/>
    </row>
    <row r="48" spans="1:11" x14ac:dyDescent="0.35">
      <c r="A48" s="412"/>
      <c r="B48" s="415"/>
      <c r="C48" s="415"/>
      <c r="D48" s="415"/>
      <c r="E48" s="415"/>
      <c r="F48" s="415"/>
      <c r="G48" s="415"/>
      <c r="H48" s="415"/>
      <c r="I48" s="415"/>
      <c r="J48" s="415"/>
      <c r="K48" s="416"/>
    </row>
    <row r="49" spans="1:11" x14ac:dyDescent="0.35">
      <c r="A49" s="412"/>
      <c r="B49" s="415"/>
      <c r="C49" s="415"/>
      <c r="D49" s="415"/>
      <c r="E49" s="415"/>
      <c r="F49" s="415"/>
      <c r="G49" s="415"/>
      <c r="H49" s="415"/>
      <c r="I49" s="415"/>
      <c r="J49" s="415"/>
      <c r="K49" s="416"/>
    </row>
    <row r="50" spans="1:11" x14ac:dyDescent="0.35">
      <c r="A50" s="412"/>
      <c r="B50" s="415"/>
      <c r="C50" s="415"/>
      <c r="D50" s="415"/>
      <c r="E50" s="415"/>
      <c r="F50" s="415"/>
      <c r="G50" s="415"/>
      <c r="H50" s="415"/>
      <c r="I50" s="415"/>
      <c r="J50" s="415"/>
      <c r="K50" s="416"/>
    </row>
    <row r="51" spans="1:11" x14ac:dyDescent="0.35">
      <c r="A51" s="412"/>
      <c r="B51" s="415"/>
      <c r="C51" s="415"/>
      <c r="D51" s="415"/>
      <c r="E51" s="415"/>
      <c r="F51" s="415"/>
      <c r="G51" s="415"/>
      <c r="H51" s="415"/>
      <c r="I51" s="415"/>
      <c r="J51" s="415"/>
      <c r="K51" s="416"/>
    </row>
    <row r="52" spans="1:11" x14ac:dyDescent="0.35">
      <c r="A52" s="412"/>
      <c r="B52" s="415"/>
      <c r="C52" s="415"/>
      <c r="D52" s="415"/>
      <c r="E52" s="415"/>
      <c r="F52" s="415"/>
      <c r="G52" s="415"/>
      <c r="H52" s="415"/>
      <c r="I52" s="415"/>
      <c r="J52" s="415"/>
      <c r="K52" s="416"/>
    </row>
    <row r="53" spans="1:11" x14ac:dyDescent="0.35">
      <c r="A53" s="412"/>
      <c r="B53" s="413"/>
      <c r="C53" s="413"/>
      <c r="D53" s="413"/>
      <c r="E53" s="413"/>
      <c r="F53" s="413"/>
      <c r="G53" s="413"/>
      <c r="H53" s="413"/>
      <c r="I53" s="413"/>
      <c r="J53" s="413"/>
      <c r="K53" s="414"/>
    </row>
    <row r="54" spans="1:11" x14ac:dyDescent="0.35">
      <c r="A54" s="412"/>
      <c r="B54" s="413"/>
      <c r="C54" s="413"/>
      <c r="D54" s="413"/>
      <c r="E54" s="413"/>
      <c r="F54" s="413"/>
      <c r="G54" s="413"/>
      <c r="H54" s="413"/>
      <c r="I54" s="413"/>
      <c r="J54" s="413"/>
      <c r="K54" s="414"/>
    </row>
    <row r="55" spans="1:11" x14ac:dyDescent="0.35">
      <c r="A55" s="412"/>
      <c r="B55" s="413"/>
      <c r="C55" s="413"/>
      <c r="D55" s="413"/>
      <c r="E55" s="413"/>
      <c r="F55" s="413"/>
      <c r="G55" s="413"/>
      <c r="H55" s="413"/>
      <c r="I55" s="413"/>
      <c r="J55" s="413"/>
      <c r="K55" s="414"/>
    </row>
    <row r="56" spans="1:11" x14ac:dyDescent="0.35">
      <c r="A56" s="412"/>
      <c r="B56" s="413"/>
      <c r="C56" s="413"/>
      <c r="D56" s="413"/>
      <c r="E56" s="413"/>
      <c r="F56" s="413"/>
      <c r="G56" s="413"/>
      <c r="H56" s="413"/>
      <c r="I56" s="413"/>
      <c r="J56" s="413"/>
      <c r="K56" s="414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12"/>
      <c r="B69" s="413"/>
      <c r="C69" s="413"/>
      <c r="D69" s="413"/>
      <c r="E69" s="413"/>
      <c r="F69" s="413"/>
      <c r="G69" s="413"/>
      <c r="H69" s="413"/>
      <c r="I69" s="413"/>
      <c r="J69" s="413"/>
      <c r="K69" s="414"/>
    </row>
    <row r="70" spans="1:11" x14ac:dyDescent="0.35">
      <c r="A70" s="412"/>
      <c r="B70" s="413"/>
      <c r="C70" s="413"/>
      <c r="D70" s="413"/>
      <c r="E70" s="413"/>
      <c r="F70" s="413"/>
      <c r="G70" s="413"/>
      <c r="H70" s="413"/>
      <c r="I70" s="413"/>
      <c r="J70" s="413"/>
      <c r="K70" s="414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56:K56"/>
    <mergeCell ref="A69:K69"/>
    <mergeCell ref="A70:K70"/>
    <mergeCell ref="A11:K11"/>
    <mergeCell ref="A12:K12"/>
    <mergeCell ref="A13:K13"/>
    <mergeCell ref="A14:K14"/>
    <mergeCell ref="A15:K15"/>
    <mergeCell ref="A16:K16"/>
    <mergeCell ref="A50:K50"/>
    <mergeCell ref="A51:K51"/>
    <mergeCell ref="A52:K52"/>
    <mergeCell ref="A53:K53"/>
    <mergeCell ref="A54:K54"/>
    <mergeCell ref="A55:K55"/>
    <mergeCell ref="A44:K44"/>
    <mergeCell ref="A45:K45"/>
    <mergeCell ref="A46:K46"/>
    <mergeCell ref="A47:K47"/>
    <mergeCell ref="A48:K48"/>
    <mergeCell ref="A49:K49"/>
    <mergeCell ref="A43:K43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31:K31"/>
    <mergeCell ref="A20:K20"/>
    <mergeCell ref="A21:K21"/>
    <mergeCell ref="A22:K22"/>
    <mergeCell ref="A23:K23"/>
    <mergeCell ref="A24:K24"/>
    <mergeCell ref="A25:K25"/>
    <mergeCell ref="A26:K26"/>
    <mergeCell ref="A27:K27"/>
    <mergeCell ref="A28:K28"/>
    <mergeCell ref="A29:K29"/>
    <mergeCell ref="A30:K30"/>
    <mergeCell ref="A17:K17"/>
    <mergeCell ref="A18:K18"/>
    <mergeCell ref="A19:K19"/>
    <mergeCell ref="A10:B10"/>
    <mergeCell ref="C10:K10"/>
    <mergeCell ref="A9:B9"/>
    <mergeCell ref="C9:K9"/>
    <mergeCell ref="A4:B4"/>
    <mergeCell ref="C4:D4"/>
    <mergeCell ref="F4:H4"/>
    <mergeCell ref="J4:K4"/>
    <mergeCell ref="A5:B5"/>
    <mergeCell ref="C5:D5"/>
    <mergeCell ref="F5:H5"/>
    <mergeCell ref="J5:K5"/>
    <mergeCell ref="A6:K6"/>
    <mergeCell ref="A7:B7"/>
    <mergeCell ref="C7:K7"/>
    <mergeCell ref="A8:B8"/>
    <mergeCell ref="C8:K8"/>
    <mergeCell ref="A1:B2"/>
    <mergeCell ref="C1:K2"/>
    <mergeCell ref="A3:B3"/>
    <mergeCell ref="C3:D3"/>
    <mergeCell ref="F3:H3"/>
    <mergeCell ref="J3:K3"/>
  </mergeCells>
  <conditionalFormatting sqref="C7:K7">
    <cfRule type="containsText" dxfId="17" priority="1" operator="containsText" text="REJECT">
      <formula>NOT(ISERROR(SEARCH("REJECT",C7)))</formula>
    </cfRule>
  </conditionalFormatting>
  <conditionalFormatting sqref="K5">
    <cfRule type="containsText" dxfId="16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158E84-6BCB-4773-82FC-9DA41017771F}">
          <x14:formula1>
            <xm:f>'DO NOT USE'!$F$19:$F$32</xm:f>
          </x14:formula1>
          <xm:sqref>C7:K7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theme="1"/>
  </sheetPr>
  <dimension ref="A1:L55"/>
  <sheetViews>
    <sheetView showZeros="0" view="pageBreakPreview" topLeftCell="B1" zoomScaleNormal="100" zoomScaleSheetLayoutView="100" workbookViewId="0">
      <selection activeCell="J4" sqref="J4:L4"/>
    </sheetView>
  </sheetViews>
  <sheetFormatPr defaultColWidth="6" defaultRowHeight="12.75" customHeight="1" x14ac:dyDescent="0.25"/>
  <cols>
    <col min="1" max="1" width="7.453125" style="1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6328125" style="1" bestFit="1" customWidth="1"/>
    <col min="9" max="9" width="9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3.75" customHeight="1" x14ac:dyDescent="0.25">
      <c r="A1" s="451"/>
      <c r="B1" s="451"/>
      <c r="C1" s="296" t="s">
        <v>306</v>
      </c>
      <c r="D1" s="297"/>
      <c r="E1" s="297"/>
      <c r="F1" s="297"/>
      <c r="G1" s="297"/>
      <c r="H1" s="297"/>
      <c r="I1" s="297"/>
      <c r="J1" s="297"/>
      <c r="K1" s="297"/>
      <c r="L1" s="297"/>
    </row>
    <row r="2" spans="1:12" ht="13.75" customHeight="1" x14ac:dyDescent="0.25">
      <c r="A2" s="451"/>
      <c r="B2" s="451"/>
      <c r="C2" s="298"/>
      <c r="D2" s="299"/>
      <c r="E2" s="299"/>
      <c r="F2" s="299"/>
      <c r="G2" s="299"/>
      <c r="H2" s="299"/>
      <c r="I2" s="299"/>
      <c r="J2" s="299"/>
      <c r="K2" s="299"/>
      <c r="L2" s="299"/>
    </row>
    <row r="3" spans="1:12" ht="13.75" customHeight="1" x14ac:dyDescent="0.25">
      <c r="A3" s="371" t="s">
        <v>48</v>
      </c>
      <c r="B3" s="371"/>
      <c r="C3" s="283" t="str">
        <f>'DESIGN FRONT SHEET'!B3</f>
        <v>MCLAREN SEASON 3</v>
      </c>
      <c r="D3" s="284"/>
      <c r="E3" s="36" t="s">
        <v>49</v>
      </c>
      <c r="F3" s="370" t="str">
        <f>'DESIGN FRONT SHEET'!E3</f>
        <v>UN AVAILABLE</v>
      </c>
      <c r="G3" s="283"/>
      <c r="H3" s="283"/>
      <c r="I3" s="36" t="s">
        <v>50</v>
      </c>
      <c r="J3" s="285" t="str">
        <f>'DESIGN FRONT SHEET'!G3</f>
        <v>FRAN</v>
      </c>
      <c r="K3" s="285"/>
      <c r="L3" s="286"/>
    </row>
    <row r="4" spans="1:12" ht="13.75" customHeight="1" x14ac:dyDescent="0.25">
      <c r="A4" s="371" t="s">
        <v>51</v>
      </c>
      <c r="B4" s="371"/>
      <c r="C4" s="283" t="str">
        <f>'DESIGN FRONT SHEET'!B4</f>
        <v>ASHLAM</v>
      </c>
      <c r="D4" s="284"/>
      <c r="E4" s="36" t="s">
        <v>52</v>
      </c>
      <c r="F4" s="370" t="str">
        <f>'DESIGN FRONT SHEET'!E4</f>
        <v>VIETNAM</v>
      </c>
      <c r="G4" s="283"/>
      <c r="H4" s="283"/>
      <c r="I4" s="36" t="s">
        <v>53</v>
      </c>
      <c r="J4" s="285"/>
      <c r="K4" s="285"/>
      <c r="L4" s="286"/>
    </row>
    <row r="5" spans="1:12" ht="13.75" customHeight="1" x14ac:dyDescent="0.25">
      <c r="A5" s="371" t="s">
        <v>54</v>
      </c>
      <c r="B5" s="371"/>
      <c r="C5" s="283" t="str">
        <f>'DESIGN FRONT SHEET'!B5</f>
        <v>ZIP THROUG HOODIE</v>
      </c>
      <c r="D5" s="284"/>
      <c r="E5" s="36" t="s">
        <v>195</v>
      </c>
      <c r="F5" s="370" t="str">
        <f>'DESIGN FRONT SHEET'!E5</f>
        <v>AIME LEON DORE</v>
      </c>
      <c r="G5" s="283"/>
      <c r="H5" s="283"/>
      <c r="I5" s="36" t="s">
        <v>56</v>
      </c>
      <c r="J5" s="377"/>
      <c r="K5" s="377"/>
      <c r="L5" s="378"/>
    </row>
    <row r="6" spans="1:12" ht="13.75" customHeight="1" x14ac:dyDescent="0.25">
      <c r="A6" s="452" t="s">
        <v>139</v>
      </c>
      <c r="B6" s="452"/>
      <c r="C6" s="452"/>
      <c r="D6" s="452"/>
      <c r="E6" s="452"/>
      <c r="F6" s="452"/>
      <c r="G6" s="452"/>
      <c r="H6" s="452"/>
      <c r="I6" s="452"/>
      <c r="J6" s="452"/>
      <c r="K6" s="452"/>
      <c r="L6" s="453"/>
    </row>
    <row r="7" spans="1:12" s="141" customFormat="1" ht="27" customHeight="1" x14ac:dyDescent="0.35">
      <c r="A7" s="139" t="s">
        <v>121</v>
      </c>
      <c r="B7" s="450" t="s">
        <v>64</v>
      </c>
      <c r="C7" s="450"/>
      <c r="D7" s="450"/>
      <c r="E7" s="138" t="s">
        <v>65</v>
      </c>
      <c r="F7" s="139" t="s">
        <v>37</v>
      </c>
      <c r="G7" s="139" t="s">
        <v>67</v>
      </c>
      <c r="H7" s="136" t="s">
        <v>68</v>
      </c>
      <c r="I7" s="448" t="s">
        <v>69</v>
      </c>
      <c r="J7" s="449"/>
      <c r="K7" s="449"/>
      <c r="L7" s="449"/>
    </row>
    <row r="8" spans="1:12" ht="13.5" customHeight="1" x14ac:dyDescent="0.35">
      <c r="A8" s="156" t="str">
        <f>'PROTO SPEC'!A8</f>
        <v>H2</v>
      </c>
      <c r="B8" s="306" t="str">
        <f>'PROTO SPEC'!B8</f>
        <v>1. Front length - SNP to bottom hem edge</v>
      </c>
      <c r="C8" s="307"/>
      <c r="D8" s="307"/>
      <c r="E8" s="32">
        <f>'PP1 SPEC'!H8</f>
        <v>0</v>
      </c>
      <c r="F8" s="3"/>
      <c r="G8" s="33">
        <f t="shared" ref="G8:G38" si="0">F8+(-E8)</f>
        <v>0</v>
      </c>
      <c r="H8" s="30"/>
      <c r="I8" s="319"/>
      <c r="J8" s="320"/>
      <c r="K8" s="320"/>
      <c r="L8" s="321"/>
    </row>
    <row r="9" spans="1:12" ht="12.75" customHeight="1" x14ac:dyDescent="0.35">
      <c r="A9" s="156" t="str">
        <f>'PROTO SPEC'!A9</f>
        <v>H3</v>
      </c>
      <c r="B9" s="304" t="str">
        <f>'PROTO SPEC'!B9</f>
        <v>2. Front length - HSP to bottom hem edge</v>
      </c>
      <c r="C9" s="305"/>
      <c r="D9" s="305"/>
      <c r="E9" s="32">
        <f>'PP1 SPEC'!H9</f>
        <v>0</v>
      </c>
      <c r="F9" s="2"/>
      <c r="G9" s="33">
        <f t="shared" si="0"/>
        <v>0</v>
      </c>
      <c r="H9" s="30"/>
      <c r="I9" s="309"/>
      <c r="J9" s="310"/>
      <c r="K9" s="310"/>
      <c r="L9" s="311"/>
    </row>
    <row r="10" spans="1:12" ht="12.75" customHeight="1" x14ac:dyDescent="0.35">
      <c r="A10" s="156" t="str">
        <f>'PROTO SPEC'!A10</f>
        <v>METAL</v>
      </c>
      <c r="B10" s="304" t="str">
        <f>'PROTO SPEC'!B10</f>
        <v>3. Back length - HSP to bottom hem edge</v>
      </c>
      <c r="C10" s="305"/>
      <c r="D10" s="305"/>
      <c r="E10" s="32">
        <f>'PP1 SPEC'!H10</f>
        <v>0</v>
      </c>
      <c r="F10" s="3"/>
      <c r="G10" s="33">
        <f t="shared" si="0"/>
        <v>0</v>
      </c>
      <c r="H10" s="30"/>
      <c r="I10" s="319"/>
      <c r="J10" s="320"/>
      <c r="K10" s="320"/>
      <c r="L10" s="321"/>
    </row>
    <row r="11" spans="1:12" ht="12.75" customHeight="1" x14ac:dyDescent="0.35">
      <c r="A11" s="156">
        <f>'PROTO SPEC'!A11</f>
        <v>0</v>
      </c>
      <c r="B11" s="304" t="str">
        <f>'PROTO SPEC'!B11</f>
        <v>4. Chest - measured 2.5cm down from underarm</v>
      </c>
      <c r="C11" s="305"/>
      <c r="D11" s="305"/>
      <c r="E11" s="32">
        <f>'PP1 SPEC'!H11</f>
        <v>0</v>
      </c>
      <c r="F11" s="2"/>
      <c r="G11" s="33">
        <f t="shared" si="0"/>
        <v>0</v>
      </c>
      <c r="H11" s="30"/>
      <c r="I11" s="309"/>
      <c r="J11" s="310"/>
      <c r="K11" s="310"/>
      <c r="L11" s="311"/>
    </row>
    <row r="12" spans="1:12" ht="12.75" customHeight="1" x14ac:dyDescent="0.35">
      <c r="A12" s="156" t="str">
        <f>'PROTO SPEC'!A12</f>
        <v>EMBROIDERY</v>
      </c>
      <c r="B12" s="304" t="str">
        <f>'PROTO SPEC'!B12</f>
        <v>5. Waist position - below HSP</v>
      </c>
      <c r="C12" s="305"/>
      <c r="D12" s="305"/>
      <c r="E12" s="32">
        <f>'PP1 SPEC'!H12</f>
        <v>0</v>
      </c>
      <c r="F12" s="2"/>
      <c r="G12" s="33">
        <f t="shared" si="0"/>
        <v>0</v>
      </c>
      <c r="H12" s="30"/>
      <c r="I12" s="309"/>
      <c r="J12" s="310"/>
      <c r="K12" s="310"/>
      <c r="L12" s="311"/>
    </row>
    <row r="13" spans="1:12" ht="12.75" customHeight="1" x14ac:dyDescent="0.35">
      <c r="A13" s="156" t="str">
        <f>'PROTO SPEC'!A13</f>
        <v>SCREENPRINT</v>
      </c>
      <c r="B13" s="304" t="str">
        <f>'PROTO SPEC'!B13</f>
        <v>6. Waist width</v>
      </c>
      <c r="C13" s="305"/>
      <c r="D13" s="305"/>
      <c r="E13" s="32">
        <f>'PP1 SPEC'!H13</f>
        <v>0</v>
      </c>
      <c r="F13" s="3"/>
      <c r="G13" s="33">
        <f t="shared" si="0"/>
        <v>0</v>
      </c>
      <c r="H13" s="30"/>
      <c r="I13" s="309"/>
      <c r="J13" s="310"/>
      <c r="K13" s="310"/>
      <c r="L13" s="311"/>
    </row>
    <row r="14" spans="1:12" ht="12.75" customHeight="1" x14ac:dyDescent="0.35">
      <c r="A14" s="156" t="str">
        <f>'PROTO SPEC'!A14</f>
        <v>SCREEN PRINT</v>
      </c>
      <c r="B14" s="304" t="str">
        <f>'PROTO SPEC'!B14</f>
        <v>7. Hem width</v>
      </c>
      <c r="C14" s="305"/>
      <c r="D14" s="305"/>
      <c r="E14" s="32">
        <f>'PP1 SPEC'!H14</f>
        <v>0</v>
      </c>
      <c r="F14" s="2"/>
      <c r="G14" s="33">
        <f t="shared" si="0"/>
        <v>0</v>
      </c>
      <c r="H14" s="30"/>
      <c r="I14" s="309"/>
      <c r="J14" s="310"/>
      <c r="K14" s="310"/>
      <c r="L14" s="311"/>
    </row>
    <row r="15" spans="1:12" ht="12.75" customHeight="1" x14ac:dyDescent="0.35">
      <c r="A15" s="156" t="str">
        <f>'PROTO SPEC'!A15</f>
        <v>SCREEN PRINT</v>
      </c>
      <c r="B15" s="304" t="str">
        <f>'PROTO SPEC'!B15</f>
        <v>8. Hem depth</v>
      </c>
      <c r="C15" s="305"/>
      <c r="D15" s="305"/>
      <c r="E15" s="32">
        <f>'PP1 SPEC'!H15</f>
        <v>0</v>
      </c>
      <c r="F15" s="2"/>
      <c r="G15" s="33">
        <f t="shared" si="0"/>
        <v>0</v>
      </c>
      <c r="H15" s="30"/>
      <c r="I15" s="309"/>
      <c r="J15" s="310"/>
      <c r="K15" s="310"/>
      <c r="L15" s="311"/>
    </row>
    <row r="16" spans="1:12" ht="12.75" customHeight="1" x14ac:dyDescent="0.35">
      <c r="A16" s="156" t="str">
        <f>'PROTO SPEC'!A16</f>
        <v>EMBROIDERY</v>
      </c>
      <c r="B16" s="304" t="str">
        <f>'PROTO SPEC'!B16</f>
        <v>9. X-Shoulder (seam to seam)</v>
      </c>
      <c r="C16" s="305"/>
      <c r="D16" s="305"/>
      <c r="E16" s="32">
        <f>'PP1 SPEC'!H16</f>
        <v>0</v>
      </c>
      <c r="F16" s="3"/>
      <c r="G16" s="33">
        <f t="shared" si="0"/>
        <v>0</v>
      </c>
      <c r="H16" s="30"/>
      <c r="I16" s="309"/>
      <c r="J16" s="310"/>
      <c r="K16" s="310"/>
      <c r="L16" s="311"/>
    </row>
    <row r="17" spans="1:12" ht="12.75" customHeight="1" x14ac:dyDescent="0.35">
      <c r="A17" s="156" t="str">
        <f>'PROTO SPEC'!A17</f>
        <v>EMBROIDERY</v>
      </c>
      <c r="B17" s="304" t="str">
        <f>'PROTO SPEC'!B17</f>
        <v>10. X-Front - 15cm below HSP</v>
      </c>
      <c r="C17" s="305"/>
      <c r="D17" s="305"/>
      <c r="E17" s="32">
        <f>'PP1 SPEC'!H17</f>
        <v>0</v>
      </c>
      <c r="F17" s="2"/>
      <c r="G17" s="33">
        <f t="shared" si="0"/>
        <v>0</v>
      </c>
      <c r="H17" s="30"/>
      <c r="I17" s="309"/>
      <c r="J17" s="310"/>
      <c r="K17" s="310"/>
      <c r="L17" s="311"/>
    </row>
    <row r="18" spans="1:12" ht="12.75" customHeight="1" x14ac:dyDescent="0.35">
      <c r="A18" s="156" t="str">
        <f>'PROTO SPEC'!A18</f>
        <v>SCREEN PRINT</v>
      </c>
      <c r="B18" s="304" t="str">
        <f>'PROTO SPEC'!B18</f>
        <v>11. X-Back - 15cm belo HSP</v>
      </c>
      <c r="C18" s="305"/>
      <c r="D18" s="305"/>
      <c r="E18" s="32">
        <f>'PP1 SPEC'!H18</f>
        <v>0</v>
      </c>
      <c r="F18" s="2"/>
      <c r="G18" s="33">
        <f t="shared" si="0"/>
        <v>0</v>
      </c>
      <c r="H18" s="30"/>
      <c r="I18" s="312"/>
      <c r="J18" s="313"/>
      <c r="K18" s="313"/>
      <c r="L18" s="313"/>
    </row>
    <row r="19" spans="1:12" ht="12.75" customHeight="1" x14ac:dyDescent="0.35">
      <c r="A19" s="156">
        <f>'PROTO SPEC'!A19</f>
        <v>0</v>
      </c>
      <c r="B19" s="304" t="str">
        <f>'PROTO SPEC'!B19</f>
        <v>12. Back neck width - HSP to HSP straight</v>
      </c>
      <c r="C19" s="305"/>
      <c r="D19" s="305"/>
      <c r="E19" s="32">
        <f>'PP1 SPEC'!H19</f>
        <v>0</v>
      </c>
      <c r="F19" s="3"/>
      <c r="G19" s="33">
        <f t="shared" si="0"/>
        <v>0</v>
      </c>
      <c r="H19" s="30"/>
      <c r="I19" s="312"/>
      <c r="J19" s="313"/>
      <c r="K19" s="313"/>
      <c r="L19" s="313"/>
    </row>
    <row r="20" spans="1:12" ht="12.75" customHeight="1" x14ac:dyDescent="0.35">
      <c r="A20" s="156">
        <f>'PROTO SPEC'!A20</f>
        <v>0</v>
      </c>
      <c r="B20" s="304" t="str">
        <f>'PROTO SPEC'!B20</f>
        <v>13. Front neck drop - From HSP</v>
      </c>
      <c r="C20" s="305"/>
      <c r="D20" s="305"/>
      <c r="E20" s="32">
        <f>'PP1 SPEC'!H20</f>
        <v>0</v>
      </c>
      <c r="F20" s="2"/>
      <c r="G20" s="33">
        <f t="shared" si="0"/>
        <v>0</v>
      </c>
      <c r="H20" s="30"/>
      <c r="I20" s="309"/>
      <c r="J20" s="310"/>
      <c r="K20" s="310"/>
      <c r="L20" s="311"/>
    </row>
    <row r="21" spans="1:12" ht="12.75" customHeight="1" x14ac:dyDescent="0.35">
      <c r="A21" s="156">
        <f>'PROTO SPEC'!A21</f>
        <v>0</v>
      </c>
      <c r="B21" s="304" t="str">
        <f>'PROTO SPEC'!B21</f>
        <v>14. Back neck drop</v>
      </c>
      <c r="C21" s="305"/>
      <c r="D21" s="305"/>
      <c r="E21" s="32">
        <f>'PP1 SPEC'!H21</f>
        <v>0</v>
      </c>
      <c r="F21" s="2"/>
      <c r="G21" s="33">
        <f t="shared" si="0"/>
        <v>0</v>
      </c>
      <c r="H21" s="30"/>
      <c r="I21" s="309"/>
      <c r="J21" s="310"/>
      <c r="K21" s="310"/>
      <c r="L21" s="311"/>
    </row>
    <row r="22" spans="1:12" ht="12.75" customHeight="1" x14ac:dyDescent="0.35">
      <c r="A22" s="156">
        <f>'PROTO SPEC'!A22</f>
        <v>0</v>
      </c>
      <c r="B22" s="304" t="str">
        <f>'PROTO SPEC'!B22</f>
        <v>15. Armhole Straight</v>
      </c>
      <c r="C22" s="305"/>
      <c r="D22" s="305"/>
      <c r="E22" s="32">
        <f>'PP1 SPEC'!H22</f>
        <v>0</v>
      </c>
      <c r="F22" s="3"/>
      <c r="G22" s="33">
        <f t="shared" si="0"/>
        <v>0</v>
      </c>
      <c r="H22" s="30"/>
      <c r="I22" s="309"/>
      <c r="J22" s="310"/>
      <c r="K22" s="310"/>
      <c r="L22" s="311"/>
    </row>
    <row r="23" spans="1:12" ht="12.75" customHeight="1" x14ac:dyDescent="0.35">
      <c r="A23" s="156">
        <f>'PROTO SPEC'!A23</f>
        <v>0</v>
      </c>
      <c r="B23" s="304" t="str">
        <f>'PROTO SPEC'!B23</f>
        <v>16. Sleeve length - Shoulder seam to cuff</v>
      </c>
      <c r="C23" s="305"/>
      <c r="D23" s="305"/>
      <c r="E23" s="32">
        <f>'PP1 SPEC'!H23</f>
        <v>0</v>
      </c>
      <c r="F23" s="2"/>
      <c r="G23" s="33">
        <f t="shared" si="0"/>
        <v>0</v>
      </c>
      <c r="H23" s="30"/>
      <c r="I23" s="309"/>
      <c r="J23" s="310"/>
      <c r="K23" s="310"/>
      <c r="L23" s="311"/>
    </row>
    <row r="24" spans="1:12" ht="12.75" customHeight="1" x14ac:dyDescent="0.35">
      <c r="A24" s="156">
        <f>'PROTO SPEC'!A24</f>
        <v>0</v>
      </c>
      <c r="B24" s="304" t="str">
        <f>'PROTO SPEC'!B24</f>
        <v>17. Underarm length</v>
      </c>
      <c r="C24" s="305"/>
      <c r="D24" s="305"/>
      <c r="E24" s="32">
        <f>'PP1 SPEC'!H24</f>
        <v>0</v>
      </c>
      <c r="F24" s="2"/>
      <c r="G24" s="33">
        <f t="shared" si="0"/>
        <v>0</v>
      </c>
      <c r="H24" s="30"/>
      <c r="I24" s="309"/>
      <c r="J24" s="310"/>
      <c r="K24" s="310"/>
      <c r="L24" s="311"/>
    </row>
    <row r="25" spans="1:12" ht="12.75" customHeight="1" x14ac:dyDescent="0.35">
      <c r="A25" s="156">
        <f>'PROTO SPEC'!A25</f>
        <v>0</v>
      </c>
      <c r="B25" s="304" t="str">
        <f>'PROTO SPEC'!B25</f>
        <v>18. 1/2 Bicep width - 2.5cm down from underarm</v>
      </c>
      <c r="C25" s="305"/>
      <c r="D25" s="305"/>
      <c r="E25" s="32">
        <f>'PP1 SPEC'!H25</f>
        <v>0</v>
      </c>
      <c r="F25" s="3"/>
      <c r="G25" s="33">
        <f t="shared" si="0"/>
        <v>0</v>
      </c>
      <c r="H25" s="30"/>
      <c r="I25" s="309"/>
      <c r="J25" s="310"/>
      <c r="K25" s="310"/>
      <c r="L25" s="311"/>
    </row>
    <row r="26" spans="1:12" ht="12.75" customHeight="1" x14ac:dyDescent="0.35">
      <c r="A26" s="156">
        <f>'PROTO SPEC'!A26</f>
        <v>0</v>
      </c>
      <c r="B26" s="367" t="str">
        <f>'PROTO SPEC'!B26</f>
        <v>19. 1/2 Elbow width - 21cm down from underarm</v>
      </c>
      <c r="C26" s="368"/>
      <c r="D26" s="368"/>
      <c r="E26" s="32">
        <f>'PP1 SPEC'!H26</f>
        <v>0</v>
      </c>
      <c r="F26" s="2"/>
      <c r="G26" s="33">
        <f t="shared" si="0"/>
        <v>0</v>
      </c>
      <c r="H26" s="30"/>
      <c r="I26" s="309"/>
      <c r="J26" s="310"/>
      <c r="K26" s="310"/>
      <c r="L26" s="311"/>
    </row>
    <row r="27" spans="1:12" ht="12.75" customHeight="1" x14ac:dyDescent="0.25">
      <c r="A27" s="156"/>
      <c r="B27" s="367" t="str">
        <f>'PROTO SPEC'!B27</f>
        <v>20. 1/2 Cuff width</v>
      </c>
      <c r="C27" s="368"/>
      <c r="D27" s="368"/>
      <c r="E27" s="32">
        <f>'PP1 SPEC'!H27</f>
        <v>0</v>
      </c>
      <c r="F27" s="2"/>
      <c r="G27" s="33">
        <f t="shared" si="0"/>
        <v>0</v>
      </c>
      <c r="H27" s="30"/>
      <c r="I27" s="309"/>
      <c r="J27" s="317"/>
      <c r="K27" s="317"/>
      <c r="L27" s="318"/>
    </row>
    <row r="28" spans="1:12" ht="12.75" customHeight="1" x14ac:dyDescent="0.25">
      <c r="A28" s="156"/>
      <c r="B28" s="367" t="str">
        <f>'PROTO SPEC'!B28</f>
        <v>21. Cuff depth</v>
      </c>
      <c r="C28" s="368"/>
      <c r="D28" s="368"/>
      <c r="E28" s="32">
        <f>'PP1 SPEC'!H28</f>
        <v>0</v>
      </c>
      <c r="F28" s="2"/>
      <c r="G28" s="33">
        <f t="shared" si="0"/>
        <v>0</v>
      </c>
      <c r="H28" s="30"/>
      <c r="I28" s="26"/>
      <c r="J28" s="27"/>
      <c r="K28" s="27"/>
      <c r="L28" s="28"/>
    </row>
    <row r="29" spans="1:12" ht="12.75" customHeight="1" x14ac:dyDescent="0.25">
      <c r="A29" s="156"/>
      <c r="B29" s="367" t="str">
        <f>'PROTO SPEC'!B29</f>
        <v>22. Hood height at CF</v>
      </c>
      <c r="C29" s="368"/>
      <c r="D29" s="368"/>
      <c r="E29" s="32">
        <f>'PP1 SPEC'!H29</f>
        <v>0</v>
      </c>
      <c r="F29" s="2"/>
      <c r="G29" s="33">
        <f t="shared" si="0"/>
        <v>0</v>
      </c>
      <c r="H29" s="30"/>
      <c r="I29" s="309"/>
      <c r="J29" s="317"/>
      <c r="K29" s="317"/>
      <c r="L29" s="318"/>
    </row>
    <row r="30" spans="1:12" ht="12.75" customHeight="1" x14ac:dyDescent="0.25">
      <c r="A30" s="156"/>
      <c r="B30" s="367" t="str">
        <f>'PROTO SPEC'!B30</f>
        <v>23. Hood circumference</v>
      </c>
      <c r="C30" s="368"/>
      <c r="D30" s="368"/>
      <c r="E30" s="32">
        <f>'PP1 SPEC'!H30</f>
        <v>0</v>
      </c>
      <c r="F30" s="2"/>
      <c r="G30" s="33">
        <f t="shared" si="0"/>
        <v>0</v>
      </c>
      <c r="H30" s="30"/>
      <c r="I30" s="309"/>
      <c r="J30" s="317"/>
      <c r="K30" s="317"/>
      <c r="L30" s="318"/>
    </row>
    <row r="31" spans="1:12" ht="12.75" customHeight="1" x14ac:dyDescent="0.25">
      <c r="A31" s="156"/>
      <c r="B31" s="367" t="str">
        <f>'PROTO SPEC'!B31</f>
        <v>24. Hood width at widest point</v>
      </c>
      <c r="C31" s="368"/>
      <c r="D31" s="368"/>
      <c r="E31" s="32">
        <f>'PP1 SPEC'!H31</f>
        <v>0</v>
      </c>
      <c r="F31" s="2"/>
      <c r="G31" s="33">
        <f t="shared" si="0"/>
        <v>0</v>
      </c>
      <c r="H31" s="30"/>
      <c r="I31" s="309"/>
      <c r="J31" s="317"/>
      <c r="K31" s="317"/>
      <c r="L31" s="318"/>
    </row>
    <row r="32" spans="1:12" ht="12.75" customHeight="1" x14ac:dyDescent="0.25">
      <c r="A32" s="156"/>
      <c r="B32" s="367" t="str">
        <f>'PROTO SPEC'!B32</f>
        <v>25. Tie length visible</v>
      </c>
      <c r="C32" s="368"/>
      <c r="D32" s="368"/>
      <c r="E32" s="32">
        <f>'PP1 SPEC'!H32</f>
        <v>0</v>
      </c>
      <c r="F32" s="2"/>
      <c r="G32" s="33">
        <f t="shared" si="0"/>
        <v>0</v>
      </c>
      <c r="H32" s="30"/>
      <c r="I32" s="309"/>
      <c r="J32" s="317"/>
      <c r="K32" s="317"/>
      <c r="L32" s="318"/>
    </row>
    <row r="33" spans="1:12" ht="12.75" customHeight="1" x14ac:dyDescent="0.25">
      <c r="A33" s="156"/>
      <c r="B33" s="367" t="str">
        <f>'PROTO SPEC'!B33</f>
        <v>26. Zip length</v>
      </c>
      <c r="C33" s="368"/>
      <c r="D33" s="368"/>
      <c r="E33" s="32">
        <f>'PP1 SPEC'!H33</f>
        <v>0</v>
      </c>
      <c r="F33" s="2"/>
      <c r="G33" s="33">
        <f t="shared" si="0"/>
        <v>0</v>
      </c>
      <c r="H33" s="30"/>
      <c r="I33" s="309"/>
      <c r="J33" s="317"/>
      <c r="K33" s="317"/>
      <c r="L33" s="318"/>
    </row>
    <row r="34" spans="1:12" ht="12.75" customHeight="1" x14ac:dyDescent="0.25">
      <c r="A34" s="156"/>
      <c r="B34" s="367" t="str">
        <f>'PROTO SPEC'!B34</f>
        <v>27. Pocket position from HSP</v>
      </c>
      <c r="C34" s="368"/>
      <c r="D34" s="368"/>
      <c r="E34" s="32">
        <f>'PP1 SPEC'!H34</f>
        <v>0</v>
      </c>
      <c r="F34" s="2"/>
      <c r="G34" s="33">
        <f t="shared" si="0"/>
        <v>0</v>
      </c>
      <c r="H34" s="30"/>
      <c r="I34" s="309"/>
      <c r="J34" s="317"/>
      <c r="K34" s="317"/>
      <c r="L34" s="318"/>
    </row>
    <row r="35" spans="1:12" ht="12.75" customHeight="1" x14ac:dyDescent="0.25">
      <c r="A35" s="156"/>
      <c r="B35" s="367" t="str">
        <f>'PROTO SPEC'!B35</f>
        <v>28. Pocket position from CF</v>
      </c>
      <c r="C35" s="368"/>
      <c r="D35" s="368"/>
      <c r="E35" s="32">
        <f>'PP1 SPEC'!H35</f>
        <v>0</v>
      </c>
      <c r="F35" s="2"/>
      <c r="G35" s="33">
        <f t="shared" si="0"/>
        <v>0</v>
      </c>
      <c r="H35" s="30"/>
      <c r="I35" s="309"/>
      <c r="J35" s="317"/>
      <c r="K35" s="317"/>
      <c r="L35" s="318"/>
    </row>
    <row r="36" spans="1:12" ht="12.75" customHeight="1" x14ac:dyDescent="0.25">
      <c r="A36" s="156"/>
      <c r="B36" s="367" t="str">
        <f>'PROTO SPEC'!B36</f>
        <v>29. Pocket opening</v>
      </c>
      <c r="C36" s="368"/>
      <c r="D36" s="368"/>
      <c r="E36" s="32">
        <f>'PP1 SPEC'!H36</f>
        <v>0</v>
      </c>
      <c r="F36" s="2"/>
      <c r="G36" s="33">
        <f t="shared" si="0"/>
        <v>0</v>
      </c>
      <c r="H36" s="30"/>
      <c r="I36" s="309"/>
      <c r="J36" s="317"/>
      <c r="K36" s="317"/>
      <c r="L36" s="318"/>
    </row>
    <row r="37" spans="1:12" ht="12.75" customHeight="1" x14ac:dyDescent="0.25">
      <c r="A37" s="156"/>
      <c r="B37" s="367" t="str">
        <f>'PROTO SPEC'!B37</f>
        <v>30. Pocket  (top edge)</v>
      </c>
      <c r="C37" s="368"/>
      <c r="D37" s="368"/>
      <c r="E37" s="32">
        <f>'PP1 SPEC'!H37</f>
        <v>0</v>
      </c>
      <c r="F37" s="2"/>
      <c r="G37" s="33">
        <f t="shared" si="0"/>
        <v>0</v>
      </c>
      <c r="H37" s="30"/>
      <c r="I37" s="309"/>
      <c r="J37" s="317"/>
      <c r="K37" s="317"/>
      <c r="L37" s="318"/>
    </row>
    <row r="38" spans="1:12" ht="12.75" customHeight="1" x14ac:dyDescent="0.25">
      <c r="A38" s="156">
        <f>'PROTO SPEC'!A38</f>
        <v>0</v>
      </c>
      <c r="B38" s="367" t="str">
        <f>'PROTO SPEC'!B38</f>
        <v>31. Pocket depth</v>
      </c>
      <c r="C38" s="368"/>
      <c r="D38" s="368"/>
      <c r="E38" s="32">
        <f>'PP1 SPEC'!H38</f>
        <v>0</v>
      </c>
      <c r="F38" s="2"/>
      <c r="G38" s="33">
        <f t="shared" si="0"/>
        <v>0</v>
      </c>
      <c r="H38" s="30"/>
      <c r="I38" s="309"/>
      <c r="J38" s="317"/>
      <c r="K38" s="317"/>
      <c r="L38" s="318"/>
    </row>
    <row r="39" spans="1:12" ht="12.5" customHeight="1" x14ac:dyDescent="0.25">
      <c r="A39" s="83"/>
      <c r="B39" s="81" t="s">
        <v>108</v>
      </c>
      <c r="C39" s="81"/>
      <c r="D39" s="81"/>
      <c r="E39" s="81"/>
      <c r="F39" s="81"/>
      <c r="G39" s="81"/>
      <c r="H39" s="81"/>
      <c r="I39" s="81"/>
      <c r="J39" s="81"/>
      <c r="K39" s="81"/>
      <c r="L39" s="82"/>
    </row>
    <row r="40" spans="1:12" ht="12.75" customHeight="1" x14ac:dyDescent="0.35">
      <c r="A40" s="156">
        <f>'PROTO SPEC'!A40</f>
        <v>0</v>
      </c>
      <c r="B40" s="367" t="str">
        <f>'PROTO SPEC'!B40</f>
        <v>32. Print position from HSP - Restless ambition</v>
      </c>
      <c r="C40" s="368"/>
      <c r="D40" s="368"/>
      <c r="E40" s="31">
        <f>'PP1 SPEC'!H40</f>
        <v>0</v>
      </c>
      <c r="F40" s="2"/>
      <c r="G40" s="33">
        <f t="shared" ref="G40:G55" si="1">F40+(-E40)</f>
        <v>0</v>
      </c>
      <c r="H40" s="29"/>
      <c r="I40" s="309"/>
      <c r="J40" s="310"/>
      <c r="K40" s="310"/>
      <c r="L40" s="311"/>
    </row>
    <row r="41" spans="1:12" ht="12.75" customHeight="1" x14ac:dyDescent="0.35">
      <c r="A41" s="156">
        <f>'PROTO SPEC'!A41</f>
        <v>0</v>
      </c>
      <c r="B41" s="367" t="str">
        <f>'PROTO SPEC'!B41</f>
        <v>33. Print position from CF - Restless ambition</v>
      </c>
      <c r="C41" s="368"/>
      <c r="D41" s="368"/>
      <c r="E41" s="31">
        <f>'PP1 SPEC'!H41</f>
        <v>0</v>
      </c>
      <c r="F41" s="2"/>
      <c r="G41" s="33">
        <f t="shared" si="1"/>
        <v>0</v>
      </c>
      <c r="H41" s="29"/>
      <c r="I41" s="309"/>
      <c r="J41" s="310"/>
      <c r="K41" s="310"/>
      <c r="L41" s="311"/>
    </row>
    <row r="42" spans="1:12" ht="12.75" customHeight="1" x14ac:dyDescent="0.35">
      <c r="A42" s="156">
        <f>'PROTO SPEC'!A42</f>
        <v>0</v>
      </c>
      <c r="B42" s="367" t="str">
        <f>'PROTO SPEC'!B42</f>
        <v>34. Print position from HSP - McLaren lockup</v>
      </c>
      <c r="C42" s="368"/>
      <c r="D42" s="368"/>
      <c r="E42" s="31">
        <f>'PP1 SPEC'!H42</f>
        <v>0</v>
      </c>
      <c r="F42" s="2"/>
      <c r="G42" s="33">
        <f t="shared" si="1"/>
        <v>0</v>
      </c>
      <c r="H42" s="29"/>
      <c r="I42" s="309"/>
      <c r="J42" s="310"/>
      <c r="K42" s="310"/>
      <c r="L42" s="311"/>
    </row>
    <row r="43" spans="1:12" ht="12.75" customHeight="1" x14ac:dyDescent="0.35">
      <c r="A43" s="156" t="e">
        <f>'PROTO SPEC'!#REF!</f>
        <v>#REF!</v>
      </c>
      <c r="B43" s="367" t="str">
        <f>'PROTO SPEC'!B43</f>
        <v>35. Print position from CF - McLaren lockup</v>
      </c>
      <c r="C43" s="368"/>
      <c r="D43" s="368"/>
      <c r="E43" s="31">
        <f>'PP1 SPEC'!H43</f>
        <v>0</v>
      </c>
      <c r="F43" s="2"/>
      <c r="G43" s="33">
        <f t="shared" si="1"/>
        <v>0</v>
      </c>
      <c r="H43" s="29"/>
      <c r="I43" s="309"/>
      <c r="J43" s="310"/>
      <c r="K43" s="310"/>
      <c r="L43" s="311"/>
    </row>
    <row r="44" spans="1:12" ht="12.75" customHeight="1" x14ac:dyDescent="0.35">
      <c r="A44" s="156">
        <f>'PROTO SPEC'!A44</f>
        <v>0</v>
      </c>
      <c r="B44" s="367" t="str">
        <f>'PROTO SPEC'!B44</f>
        <v>36. Print position from cuff edge - Podium</v>
      </c>
      <c r="C44" s="368"/>
      <c r="D44" s="368"/>
      <c r="E44" s="31">
        <f>'PP1 SPEC'!H44</f>
        <v>0</v>
      </c>
      <c r="F44" s="2"/>
      <c r="G44" s="33">
        <f t="shared" si="1"/>
        <v>0</v>
      </c>
      <c r="H44" s="29"/>
      <c r="I44" s="309"/>
      <c r="J44" s="310"/>
      <c r="K44" s="310"/>
      <c r="L44" s="311"/>
    </row>
    <row r="45" spans="1:12" ht="12.75" customHeight="1" x14ac:dyDescent="0.35">
      <c r="A45" s="156">
        <f>'PROTO SPEC'!A45</f>
        <v>0</v>
      </c>
      <c r="B45" s="367" t="str">
        <f>'PROTO SPEC'!B45</f>
        <v>37. Print position from shoulder point - Velocity (REISS 1971)</v>
      </c>
      <c r="C45" s="368"/>
      <c r="D45" s="368"/>
      <c r="E45" s="31">
        <f>'PP1 SPEC'!H45</f>
        <v>0</v>
      </c>
      <c r="F45" s="2"/>
      <c r="G45" s="33">
        <f t="shared" si="1"/>
        <v>0</v>
      </c>
      <c r="H45" s="29"/>
      <c r="I45" s="309"/>
      <c r="J45" s="310"/>
      <c r="K45" s="310"/>
      <c r="L45" s="311"/>
    </row>
    <row r="46" spans="1:12" ht="12.75" customHeight="1" x14ac:dyDescent="0.35">
      <c r="A46" s="156">
        <f>'PROTO SPEC'!A46</f>
        <v>0</v>
      </c>
      <c r="B46" s="367" t="str">
        <f>'PROTO SPEC'!B46</f>
        <v>38. Print position from cuff edge - Speedmark</v>
      </c>
      <c r="C46" s="368"/>
      <c r="D46" s="368"/>
      <c r="E46" s="31">
        <f>'PP1 SPEC'!H46</f>
        <v>0</v>
      </c>
      <c r="F46" s="2"/>
      <c r="G46" s="33">
        <f t="shared" si="1"/>
        <v>0</v>
      </c>
      <c r="H46" s="29"/>
      <c r="I46" s="309"/>
      <c r="J46" s="310"/>
      <c r="K46" s="310"/>
      <c r="L46" s="311"/>
    </row>
    <row r="47" spans="1:12" ht="12.75" customHeight="1" x14ac:dyDescent="0.35">
      <c r="A47" s="156">
        <f>'PROTO SPEC'!A47</f>
        <v>0</v>
      </c>
      <c r="B47" s="367" t="str">
        <f>'PROTO SPEC'!B47</f>
        <v>39. Print position from CB neck - Motorsport</v>
      </c>
      <c r="C47" s="368"/>
      <c r="D47" s="368"/>
      <c r="E47" s="31">
        <f>'PP1 SPEC'!H47</f>
        <v>0</v>
      </c>
      <c r="F47" s="2"/>
      <c r="G47" s="33">
        <f t="shared" si="1"/>
        <v>0</v>
      </c>
      <c r="H47" s="29"/>
      <c r="I47" s="309"/>
      <c r="J47" s="310"/>
      <c r="K47" s="310"/>
      <c r="L47" s="311"/>
    </row>
    <row r="48" spans="1:12" ht="12.75" customHeight="1" x14ac:dyDescent="0.35">
      <c r="A48" s="156">
        <f>'PROTO SPEC'!A48</f>
        <v>0</v>
      </c>
      <c r="B48" s="367" t="str">
        <f>'PROTO SPEC'!B48</f>
        <v>40. Print position from CB neck - Multiple print</v>
      </c>
      <c r="C48" s="368"/>
      <c r="D48" s="368"/>
      <c r="E48" s="31">
        <f>'PP1 SPEC'!H48</f>
        <v>0</v>
      </c>
      <c r="F48" s="2"/>
      <c r="G48" s="33">
        <f t="shared" si="1"/>
        <v>0</v>
      </c>
      <c r="H48" s="29"/>
      <c r="I48" s="309"/>
      <c r="J48" s="310"/>
      <c r="K48" s="310"/>
      <c r="L48" s="311"/>
    </row>
    <row r="49" spans="1:12" ht="12.75" customHeight="1" x14ac:dyDescent="0.35">
      <c r="A49" s="156">
        <f>'PROTO SPEC'!A49</f>
        <v>0</v>
      </c>
      <c r="B49" s="367" t="str">
        <f>'PROTO SPEC'!B49</f>
        <v>41. Print position from CB neck - Speedmark</v>
      </c>
      <c r="C49" s="368"/>
      <c r="D49" s="368"/>
      <c r="E49" s="31">
        <f>'PP1 SPEC'!H49</f>
        <v>0</v>
      </c>
      <c r="F49" s="2"/>
      <c r="G49" s="33">
        <f t="shared" si="1"/>
        <v>0</v>
      </c>
      <c r="H49" s="29"/>
      <c r="I49" s="309"/>
      <c r="J49" s="310"/>
      <c r="K49" s="310"/>
      <c r="L49" s="311"/>
    </row>
    <row r="50" spans="1:12" ht="12.75" customHeight="1" x14ac:dyDescent="0.35">
      <c r="A50" s="156">
        <f>'PROTO SPEC'!A50</f>
        <v>0</v>
      </c>
      <c r="B50" s="367">
        <f>'PROTO SPEC'!B50</f>
        <v>0</v>
      </c>
      <c r="C50" s="368"/>
      <c r="D50" s="368"/>
      <c r="E50" s="31">
        <f>'PP1 SPEC'!H50</f>
        <v>0</v>
      </c>
      <c r="F50" s="2"/>
      <c r="G50" s="33">
        <f t="shared" si="1"/>
        <v>0</v>
      </c>
      <c r="H50" s="29"/>
      <c r="I50" s="309"/>
      <c r="J50" s="310"/>
      <c r="K50" s="310"/>
      <c r="L50" s="311"/>
    </row>
    <row r="51" spans="1:12" ht="12.75" customHeight="1" x14ac:dyDescent="0.35">
      <c r="A51" s="156">
        <f>'PROTO SPEC'!A51</f>
        <v>0</v>
      </c>
      <c r="B51" s="367">
        <f>'PROTO SPEC'!B51</f>
        <v>0</v>
      </c>
      <c r="C51" s="368"/>
      <c r="D51" s="368"/>
      <c r="E51" s="31">
        <f>'PP1 SPEC'!H51</f>
        <v>0</v>
      </c>
      <c r="F51" s="2"/>
      <c r="G51" s="33">
        <f t="shared" si="1"/>
        <v>0</v>
      </c>
      <c r="H51" s="29"/>
      <c r="I51" s="309"/>
      <c r="J51" s="310"/>
      <c r="K51" s="310"/>
      <c r="L51" s="311"/>
    </row>
    <row r="52" spans="1:12" ht="12.75" customHeight="1" x14ac:dyDescent="0.35">
      <c r="A52" s="156">
        <f>'PROTO SPEC'!A52</f>
        <v>0</v>
      </c>
      <c r="B52" s="367">
        <f>'PROTO SPEC'!B52</f>
        <v>0</v>
      </c>
      <c r="C52" s="368"/>
      <c r="D52" s="368"/>
      <c r="E52" s="31">
        <f>'PP1 SPEC'!H52</f>
        <v>0</v>
      </c>
      <c r="F52" s="2"/>
      <c r="G52" s="33">
        <f t="shared" si="1"/>
        <v>0</v>
      </c>
      <c r="H52" s="29"/>
      <c r="I52" s="309"/>
      <c r="J52" s="310"/>
      <c r="K52" s="310"/>
      <c r="L52" s="311"/>
    </row>
    <row r="53" spans="1:12" ht="12.75" customHeight="1" x14ac:dyDescent="0.35">
      <c r="A53" s="156">
        <f>'PROTO SPEC'!A53</f>
        <v>0</v>
      </c>
      <c r="B53" s="367">
        <f>'PROTO SPEC'!B53</f>
        <v>0</v>
      </c>
      <c r="C53" s="368"/>
      <c r="D53" s="368"/>
      <c r="E53" s="31">
        <f>'PP1 SPEC'!H53</f>
        <v>0</v>
      </c>
      <c r="F53" s="2"/>
      <c r="G53" s="33">
        <f t="shared" si="1"/>
        <v>0</v>
      </c>
      <c r="H53" s="29"/>
      <c r="I53" s="309"/>
      <c r="J53" s="310"/>
      <c r="K53" s="310"/>
      <c r="L53" s="311"/>
    </row>
    <row r="54" spans="1:12" ht="12.75" customHeight="1" x14ac:dyDescent="0.35">
      <c r="A54" s="156">
        <f>'PROTO SPEC'!A54</f>
        <v>0</v>
      </c>
      <c r="B54" s="367">
        <f>'PROTO SPEC'!B54</f>
        <v>0</v>
      </c>
      <c r="C54" s="368"/>
      <c r="D54" s="368"/>
      <c r="E54" s="31">
        <f>'PP1 SPEC'!H54</f>
        <v>0</v>
      </c>
      <c r="F54" s="2"/>
      <c r="G54" s="33">
        <f t="shared" si="1"/>
        <v>0</v>
      </c>
      <c r="H54" s="29"/>
      <c r="I54" s="309"/>
      <c r="J54" s="310"/>
      <c r="K54" s="310"/>
      <c r="L54" s="311"/>
    </row>
    <row r="55" spans="1:12" ht="12.75" customHeight="1" x14ac:dyDescent="0.35">
      <c r="A55" s="156">
        <f>'PROTO SPEC'!A55</f>
        <v>0</v>
      </c>
      <c r="B55" s="367">
        <f>'PROTO SPEC'!B55</f>
        <v>0</v>
      </c>
      <c r="C55" s="368"/>
      <c r="D55" s="368"/>
      <c r="E55" s="31">
        <f>'PP1 SPEC'!H55</f>
        <v>0</v>
      </c>
      <c r="F55" s="2"/>
      <c r="G55" s="33">
        <f t="shared" si="1"/>
        <v>0</v>
      </c>
      <c r="H55" s="29"/>
      <c r="I55" s="309"/>
      <c r="J55" s="310"/>
      <c r="K55" s="310"/>
      <c r="L55" s="311"/>
    </row>
  </sheetData>
  <mergeCells count="110">
    <mergeCell ref="A1:B2"/>
    <mergeCell ref="A3:B3"/>
    <mergeCell ref="A4:B4"/>
    <mergeCell ref="A5:B5"/>
    <mergeCell ref="A6:L6"/>
    <mergeCell ref="C1:L2"/>
    <mergeCell ref="C3:D3"/>
    <mergeCell ref="J3:L3"/>
    <mergeCell ref="C4:D4"/>
    <mergeCell ref="J4:L4"/>
    <mergeCell ref="F3:H3"/>
    <mergeCell ref="F4:H4"/>
    <mergeCell ref="C5:D5"/>
    <mergeCell ref="J5:L5"/>
    <mergeCell ref="I37:L37"/>
    <mergeCell ref="B28:D28"/>
    <mergeCell ref="I27:L27"/>
    <mergeCell ref="I29:L29"/>
    <mergeCell ref="B26:D26"/>
    <mergeCell ref="B24:D24"/>
    <mergeCell ref="I30:L30"/>
    <mergeCell ref="I31:L31"/>
    <mergeCell ref="I32:L32"/>
    <mergeCell ref="I33:L33"/>
    <mergeCell ref="I34:L34"/>
    <mergeCell ref="I35:L35"/>
    <mergeCell ref="I36:L36"/>
    <mergeCell ref="B35:D35"/>
    <mergeCell ref="B36:D36"/>
    <mergeCell ref="B27:D27"/>
    <mergeCell ref="B29:D29"/>
    <mergeCell ref="B30:D30"/>
    <mergeCell ref="B31:D31"/>
    <mergeCell ref="B32:D32"/>
    <mergeCell ref="B33:D33"/>
    <mergeCell ref="B34:D34"/>
    <mergeCell ref="B37:D37"/>
    <mergeCell ref="I23:L23"/>
    <mergeCell ref="I25:L25"/>
    <mergeCell ref="I26:L26"/>
    <mergeCell ref="B11:D11"/>
    <mergeCell ref="B12:D12"/>
    <mergeCell ref="B13:D13"/>
    <mergeCell ref="B21:D21"/>
    <mergeCell ref="B23:D23"/>
    <mergeCell ref="B22:D22"/>
    <mergeCell ref="B20:D20"/>
    <mergeCell ref="B14:D14"/>
    <mergeCell ref="B16:D16"/>
    <mergeCell ref="B17:D17"/>
    <mergeCell ref="B18:D18"/>
    <mergeCell ref="B15:D15"/>
    <mergeCell ref="B25:D25"/>
    <mergeCell ref="I24:L24"/>
    <mergeCell ref="I8:L8"/>
    <mergeCell ref="B10:D10"/>
    <mergeCell ref="F5:H5"/>
    <mergeCell ref="I9:L9"/>
    <mergeCell ref="I7:L7"/>
    <mergeCell ref="B7:D7"/>
    <mergeCell ref="B9:D9"/>
    <mergeCell ref="B8:D8"/>
    <mergeCell ref="I22:L22"/>
    <mergeCell ref="I12:L12"/>
    <mergeCell ref="I14:L14"/>
    <mergeCell ref="I15:L15"/>
    <mergeCell ref="I16:L16"/>
    <mergeCell ref="I17:L17"/>
    <mergeCell ref="I18:L18"/>
    <mergeCell ref="I10:L10"/>
    <mergeCell ref="I11:L11"/>
    <mergeCell ref="I13:L13"/>
    <mergeCell ref="I20:L20"/>
    <mergeCell ref="I21:L21"/>
    <mergeCell ref="B19:D19"/>
    <mergeCell ref="I19:L19"/>
    <mergeCell ref="B43:D43"/>
    <mergeCell ref="I43:L43"/>
    <mergeCell ref="B44:D44"/>
    <mergeCell ref="I44:L44"/>
    <mergeCell ref="I38:L38"/>
    <mergeCell ref="B40:D40"/>
    <mergeCell ref="I40:L40"/>
    <mergeCell ref="B41:D41"/>
    <mergeCell ref="I41:L41"/>
    <mergeCell ref="B42:D42"/>
    <mergeCell ref="I42:L42"/>
    <mergeCell ref="B38:D38"/>
    <mergeCell ref="B54:D54"/>
    <mergeCell ref="I54:L54"/>
    <mergeCell ref="B55:D55"/>
    <mergeCell ref="I55:L55"/>
    <mergeCell ref="B51:D51"/>
    <mergeCell ref="I51:L51"/>
    <mergeCell ref="B52:D52"/>
    <mergeCell ref="I52:L52"/>
    <mergeCell ref="B53:D53"/>
    <mergeCell ref="I53:L53"/>
    <mergeCell ref="B48:D48"/>
    <mergeCell ref="I48:L48"/>
    <mergeCell ref="B49:D49"/>
    <mergeCell ref="I49:L49"/>
    <mergeCell ref="B50:D50"/>
    <mergeCell ref="I50:L50"/>
    <mergeCell ref="B45:D45"/>
    <mergeCell ref="I45:L45"/>
    <mergeCell ref="B46:D46"/>
    <mergeCell ref="I46:L46"/>
    <mergeCell ref="B47:D47"/>
    <mergeCell ref="I47:L47"/>
  </mergeCells>
  <conditionalFormatting sqref="K5:L5">
    <cfRule type="containsText" dxfId="15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C29FD-7507-4535-85E6-E94478AFA260}">
  <sheetPr codeName="Sheet14">
    <tabColor theme="1"/>
  </sheetPr>
  <dimension ref="A1:K90"/>
  <sheetViews>
    <sheetView view="pageBreakPreview" topLeftCell="A77" zoomScaleNormal="100" zoomScaleSheetLayoutView="100" workbookViewId="0">
      <selection activeCell="A91" sqref="A91:XFD318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6328125" style="1" customWidth="1"/>
    <col min="5" max="5" width="8.179687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1"/>
      <c r="B1" s="281"/>
      <c r="C1" s="296" t="s">
        <v>307</v>
      </c>
      <c r="D1" s="297"/>
      <c r="E1" s="297"/>
      <c r="F1" s="297"/>
      <c r="G1" s="297"/>
      <c r="H1" s="297"/>
      <c r="I1" s="297"/>
      <c r="J1" s="297"/>
      <c r="K1" s="297"/>
    </row>
    <row r="2" spans="1:11" s="1" customFormat="1" ht="13.75" customHeight="1" x14ac:dyDescent="0.25">
      <c r="A2" s="281"/>
      <c r="B2" s="281"/>
      <c r="C2" s="298"/>
      <c r="D2" s="299"/>
      <c r="E2" s="299"/>
      <c r="F2" s="299"/>
      <c r="G2" s="299"/>
      <c r="H2" s="299"/>
      <c r="I2" s="299"/>
      <c r="J2" s="299"/>
      <c r="K2" s="299"/>
    </row>
    <row r="3" spans="1:11" s="1" customFormat="1" ht="13.75" customHeight="1" x14ac:dyDescent="0.25">
      <c r="A3" s="371" t="s">
        <v>48</v>
      </c>
      <c r="B3" s="371"/>
      <c r="C3" s="283" t="str">
        <f>'DESIGN FRONT SHEET'!B3</f>
        <v>MCLAREN SEASON 3</v>
      </c>
      <c r="D3" s="284"/>
      <c r="E3" s="36" t="s">
        <v>49</v>
      </c>
      <c r="F3" s="370" t="str">
        <f>'DESIGN FRONT SHEET'!E3</f>
        <v>UN AVAILABLE</v>
      </c>
      <c r="G3" s="283"/>
      <c r="H3" s="283"/>
      <c r="I3" s="36" t="s">
        <v>50</v>
      </c>
      <c r="J3" s="285" t="str">
        <f>'DESIGN FRONT SHEET'!G3</f>
        <v>FRAN</v>
      </c>
      <c r="K3" s="285"/>
    </row>
    <row r="4" spans="1:11" s="1" customFormat="1" ht="13.75" customHeight="1" x14ac:dyDescent="0.25">
      <c r="A4" s="371" t="s">
        <v>51</v>
      </c>
      <c r="B4" s="371"/>
      <c r="C4" s="283" t="str">
        <f>'DESIGN FRONT SHEET'!B4</f>
        <v>ASHLAM</v>
      </c>
      <c r="D4" s="284"/>
      <c r="E4" s="36" t="s">
        <v>52</v>
      </c>
      <c r="F4" s="370" t="str">
        <f>'DESIGN FRONT SHEET'!E4</f>
        <v>VIETNAM</v>
      </c>
      <c r="G4" s="283"/>
      <c r="H4" s="283"/>
      <c r="I4" s="36" t="s">
        <v>53</v>
      </c>
      <c r="J4" s="285"/>
      <c r="K4" s="285"/>
    </row>
    <row r="5" spans="1:11" s="1" customFormat="1" ht="13.75" customHeight="1" x14ac:dyDescent="0.25">
      <c r="A5" s="371" t="s">
        <v>54</v>
      </c>
      <c r="B5" s="371" t="s">
        <v>54</v>
      </c>
      <c r="C5" s="283" t="str">
        <f>'DESIGN FRONT SHEET'!B5</f>
        <v>ZIP THROUG HOODIE</v>
      </c>
      <c r="D5" s="284"/>
      <c r="E5" s="36" t="s">
        <v>195</v>
      </c>
      <c r="F5" s="370" t="str">
        <f>'DESIGN FRONT SHEET'!E5</f>
        <v>AIME LEON DORE</v>
      </c>
      <c r="G5" s="283"/>
      <c r="H5" s="283"/>
      <c r="I5" s="36" t="s">
        <v>131</v>
      </c>
      <c r="J5" s="377"/>
      <c r="K5" s="377"/>
    </row>
    <row r="6" spans="1:11" ht="13.75" customHeight="1" x14ac:dyDescent="0.35">
      <c r="A6" s="428" t="s">
        <v>144</v>
      </c>
      <c r="B6" s="372"/>
      <c r="C6" s="372"/>
      <c r="D6" s="372"/>
      <c r="E6" s="372"/>
      <c r="F6" s="372"/>
      <c r="G6" s="372"/>
      <c r="H6" s="372"/>
      <c r="I6" s="372"/>
      <c r="J6" s="372"/>
      <c r="K6" s="373"/>
    </row>
    <row r="7" spans="1:11" ht="13.75" customHeight="1" x14ac:dyDescent="0.35">
      <c r="A7" s="419" t="s">
        <v>118</v>
      </c>
      <c r="B7" s="419"/>
      <c r="C7" s="429"/>
      <c r="D7" s="429"/>
      <c r="E7" s="429"/>
      <c r="F7" s="429"/>
      <c r="G7" s="429"/>
      <c r="H7" s="429"/>
      <c r="I7" s="429"/>
      <c r="J7" s="429"/>
      <c r="K7" s="429"/>
    </row>
    <row r="8" spans="1:11" ht="13.75" customHeight="1" x14ac:dyDescent="0.35">
      <c r="A8" s="419" t="s">
        <v>133</v>
      </c>
      <c r="B8" s="419"/>
      <c r="C8" s="420"/>
      <c r="D8" s="420"/>
      <c r="E8" s="420"/>
      <c r="F8" s="420"/>
      <c r="G8" s="420"/>
      <c r="H8" s="420"/>
      <c r="I8" s="420"/>
      <c r="J8" s="420"/>
      <c r="K8" s="420"/>
    </row>
    <row r="9" spans="1:11" ht="13.75" customHeight="1" x14ac:dyDescent="0.35">
      <c r="A9" s="419" t="s">
        <v>134</v>
      </c>
      <c r="B9" s="419"/>
      <c r="C9" s="420"/>
      <c r="D9" s="420"/>
      <c r="E9" s="420"/>
      <c r="F9" s="420"/>
      <c r="G9" s="420"/>
      <c r="H9" s="420"/>
      <c r="I9" s="420"/>
      <c r="J9" s="420"/>
      <c r="K9" s="420"/>
    </row>
    <row r="10" spans="1:11" ht="13.75" customHeight="1" x14ac:dyDescent="0.35">
      <c r="A10" s="419" t="s">
        <v>119</v>
      </c>
      <c r="B10" s="419"/>
      <c r="C10" s="420"/>
      <c r="D10" s="420"/>
      <c r="E10" s="420"/>
      <c r="F10" s="420"/>
      <c r="G10" s="420"/>
      <c r="H10" s="420"/>
      <c r="I10" s="420"/>
      <c r="J10" s="420"/>
      <c r="K10" s="420"/>
    </row>
    <row r="11" spans="1:11" ht="269.5" customHeight="1" x14ac:dyDescent="0.35">
      <c r="A11" s="430"/>
      <c r="B11" s="431"/>
      <c r="C11" s="431"/>
      <c r="D11" s="431"/>
      <c r="E11" s="431"/>
      <c r="F11" s="431"/>
      <c r="G11" s="431"/>
      <c r="H11" s="431"/>
      <c r="I11" s="431"/>
      <c r="J11" s="431"/>
      <c r="K11" s="432"/>
    </row>
    <row r="12" spans="1:11" x14ac:dyDescent="0.35">
      <c r="A12" s="421"/>
      <c r="B12" s="422"/>
      <c r="C12" s="422"/>
      <c r="D12" s="422"/>
      <c r="E12" s="422"/>
      <c r="F12" s="422"/>
      <c r="G12" s="422"/>
      <c r="H12" s="422"/>
      <c r="I12" s="422"/>
      <c r="J12" s="422"/>
      <c r="K12" s="423"/>
    </row>
    <row r="13" spans="1:11" x14ac:dyDescent="0.35">
      <c r="A13" s="412"/>
      <c r="B13" s="417"/>
      <c r="C13" s="417"/>
      <c r="D13" s="417"/>
      <c r="E13" s="417"/>
      <c r="F13" s="417"/>
      <c r="G13" s="417"/>
      <c r="H13" s="417"/>
      <c r="I13" s="417"/>
      <c r="J13" s="417"/>
      <c r="K13" s="418"/>
    </row>
    <row r="14" spans="1:11" x14ac:dyDescent="0.35">
      <c r="A14" s="412"/>
      <c r="B14" s="417"/>
      <c r="C14" s="417"/>
      <c r="D14" s="417"/>
      <c r="E14" s="417"/>
      <c r="F14" s="417"/>
      <c r="G14" s="417"/>
      <c r="H14" s="417"/>
      <c r="I14" s="417"/>
      <c r="J14" s="417"/>
      <c r="K14" s="418"/>
    </row>
    <row r="15" spans="1:11" x14ac:dyDescent="0.35">
      <c r="A15" s="412"/>
      <c r="B15" s="417"/>
      <c r="C15" s="417"/>
      <c r="D15" s="417"/>
      <c r="E15" s="417"/>
      <c r="F15" s="417"/>
      <c r="G15" s="417"/>
      <c r="H15" s="417"/>
      <c r="I15" s="417"/>
      <c r="J15" s="417"/>
      <c r="K15" s="418"/>
    </row>
    <row r="16" spans="1:11" x14ac:dyDescent="0.35">
      <c r="A16" s="412"/>
      <c r="B16" s="417"/>
      <c r="C16" s="417"/>
      <c r="D16" s="417"/>
      <c r="E16" s="417"/>
      <c r="F16" s="417"/>
      <c r="G16" s="417"/>
      <c r="H16" s="417"/>
      <c r="I16" s="417"/>
      <c r="J16" s="417"/>
      <c r="K16" s="418"/>
    </row>
    <row r="17" spans="1:11" x14ac:dyDescent="0.35">
      <c r="A17" s="412"/>
      <c r="B17" s="417"/>
      <c r="C17" s="417"/>
      <c r="D17" s="417"/>
      <c r="E17" s="417"/>
      <c r="F17" s="417"/>
      <c r="G17" s="417"/>
      <c r="H17" s="417"/>
      <c r="I17" s="417"/>
      <c r="J17" s="417"/>
      <c r="K17" s="418"/>
    </row>
    <row r="18" spans="1:11" x14ac:dyDescent="0.35">
      <c r="A18" s="412"/>
      <c r="B18" s="417"/>
      <c r="C18" s="417"/>
      <c r="D18" s="417"/>
      <c r="E18" s="417"/>
      <c r="F18" s="417"/>
      <c r="G18" s="417"/>
      <c r="H18" s="417"/>
      <c r="I18" s="417"/>
      <c r="J18" s="417"/>
      <c r="K18" s="418"/>
    </row>
    <row r="19" spans="1:11" x14ac:dyDescent="0.35">
      <c r="A19" s="412"/>
      <c r="B19" s="417"/>
      <c r="C19" s="417"/>
      <c r="D19" s="417"/>
      <c r="E19" s="417"/>
      <c r="F19" s="417"/>
      <c r="G19" s="417"/>
      <c r="H19" s="417"/>
      <c r="I19" s="417"/>
      <c r="J19" s="417"/>
      <c r="K19" s="418"/>
    </row>
    <row r="20" spans="1:11" x14ac:dyDescent="0.35">
      <c r="A20" s="412"/>
      <c r="B20" s="417"/>
      <c r="C20" s="417"/>
      <c r="D20" s="417"/>
      <c r="E20" s="417"/>
      <c r="F20" s="417"/>
      <c r="G20" s="417"/>
      <c r="H20" s="417"/>
      <c r="I20" s="417"/>
      <c r="J20" s="417"/>
      <c r="K20" s="418"/>
    </row>
    <row r="21" spans="1:11" x14ac:dyDescent="0.35">
      <c r="A21" s="412"/>
      <c r="B21" s="417"/>
      <c r="C21" s="417"/>
      <c r="D21" s="417"/>
      <c r="E21" s="417"/>
      <c r="F21" s="417"/>
      <c r="G21" s="417"/>
      <c r="H21" s="417"/>
      <c r="I21" s="417"/>
      <c r="J21" s="417"/>
      <c r="K21" s="418"/>
    </row>
    <row r="22" spans="1:11" x14ac:dyDescent="0.35">
      <c r="A22" s="412"/>
      <c r="B22" s="417"/>
      <c r="C22" s="417"/>
      <c r="D22" s="417"/>
      <c r="E22" s="417"/>
      <c r="F22" s="417"/>
      <c r="G22" s="417"/>
      <c r="H22" s="417"/>
      <c r="I22" s="417"/>
      <c r="J22" s="417"/>
      <c r="K22" s="418"/>
    </row>
    <row r="23" spans="1:11" x14ac:dyDescent="0.35">
      <c r="A23" s="412"/>
      <c r="B23" s="417"/>
      <c r="C23" s="417"/>
      <c r="D23" s="417"/>
      <c r="E23" s="417"/>
      <c r="F23" s="417"/>
      <c r="G23" s="417"/>
      <c r="H23" s="417"/>
      <c r="I23" s="417"/>
      <c r="J23" s="417"/>
      <c r="K23" s="418"/>
    </row>
    <row r="24" spans="1:11" x14ac:dyDescent="0.35">
      <c r="A24" s="412"/>
      <c r="B24" s="417"/>
      <c r="C24" s="417"/>
      <c r="D24" s="417"/>
      <c r="E24" s="417"/>
      <c r="F24" s="417"/>
      <c r="G24" s="417"/>
      <c r="H24" s="417"/>
      <c r="I24" s="417"/>
      <c r="J24" s="417"/>
      <c r="K24" s="418"/>
    </row>
    <row r="25" spans="1:11" x14ac:dyDescent="0.35">
      <c r="A25" s="412"/>
      <c r="B25" s="417"/>
      <c r="C25" s="417"/>
      <c r="D25" s="417"/>
      <c r="E25" s="417"/>
      <c r="F25" s="417"/>
      <c r="G25" s="417"/>
      <c r="H25" s="417"/>
      <c r="I25" s="417"/>
      <c r="J25" s="417"/>
      <c r="K25" s="418"/>
    </row>
    <row r="26" spans="1:11" x14ac:dyDescent="0.35">
      <c r="A26" s="412"/>
      <c r="B26" s="417"/>
      <c r="C26" s="417"/>
      <c r="D26" s="417"/>
      <c r="E26" s="417"/>
      <c r="F26" s="417"/>
      <c r="G26" s="417"/>
      <c r="H26" s="417"/>
      <c r="I26" s="417"/>
      <c r="J26" s="417"/>
      <c r="K26" s="418"/>
    </row>
    <row r="27" spans="1:11" x14ac:dyDescent="0.35">
      <c r="A27" s="412"/>
      <c r="B27" s="417"/>
      <c r="C27" s="417"/>
      <c r="D27" s="417"/>
      <c r="E27" s="417"/>
      <c r="F27" s="417"/>
      <c r="G27" s="417"/>
      <c r="H27" s="417"/>
      <c r="I27" s="417"/>
      <c r="J27" s="417"/>
      <c r="K27" s="418"/>
    </row>
    <row r="28" spans="1:11" x14ac:dyDescent="0.35">
      <c r="A28" s="412"/>
      <c r="B28" s="417"/>
      <c r="C28" s="417"/>
      <c r="D28" s="417"/>
      <c r="E28" s="417"/>
      <c r="F28" s="417"/>
      <c r="G28" s="417"/>
      <c r="H28" s="417"/>
      <c r="I28" s="417"/>
      <c r="J28" s="417"/>
      <c r="K28" s="418"/>
    </row>
    <row r="29" spans="1:11" x14ac:dyDescent="0.35">
      <c r="A29" s="412"/>
      <c r="B29" s="417"/>
      <c r="C29" s="417"/>
      <c r="D29" s="417"/>
      <c r="E29" s="417"/>
      <c r="F29" s="417"/>
      <c r="G29" s="417"/>
      <c r="H29" s="417"/>
      <c r="I29" s="417"/>
      <c r="J29" s="417"/>
      <c r="K29" s="418"/>
    </row>
    <row r="30" spans="1:11" x14ac:dyDescent="0.35">
      <c r="A30" s="412"/>
      <c r="B30" s="417"/>
      <c r="C30" s="417"/>
      <c r="D30" s="417"/>
      <c r="E30" s="417"/>
      <c r="F30" s="417"/>
      <c r="G30" s="417"/>
      <c r="H30" s="417"/>
      <c r="I30" s="417"/>
      <c r="J30" s="417"/>
      <c r="K30" s="418"/>
    </row>
    <row r="31" spans="1:11" x14ac:dyDescent="0.35">
      <c r="A31" s="412"/>
      <c r="B31" s="417"/>
      <c r="C31" s="417"/>
      <c r="D31" s="417"/>
      <c r="E31" s="417"/>
      <c r="F31" s="417"/>
      <c r="G31" s="417"/>
      <c r="H31" s="417"/>
      <c r="I31" s="417"/>
      <c r="J31" s="417"/>
      <c r="K31" s="418"/>
    </row>
    <row r="32" spans="1:11" x14ac:dyDescent="0.35">
      <c r="A32" s="412"/>
      <c r="B32" s="417"/>
      <c r="C32" s="417"/>
      <c r="D32" s="417"/>
      <c r="E32" s="417"/>
      <c r="F32" s="417"/>
      <c r="G32" s="417"/>
      <c r="H32" s="417"/>
      <c r="I32" s="417"/>
      <c r="J32" s="417"/>
      <c r="K32" s="418"/>
    </row>
    <row r="33" spans="1:11" x14ac:dyDescent="0.35">
      <c r="A33" s="412"/>
      <c r="B33" s="415"/>
      <c r="C33" s="415"/>
      <c r="D33" s="415"/>
      <c r="E33" s="415"/>
      <c r="F33" s="415"/>
      <c r="G33" s="415"/>
      <c r="H33" s="415"/>
      <c r="I33" s="415"/>
      <c r="J33" s="415"/>
      <c r="K33" s="416"/>
    </row>
    <row r="34" spans="1:11" x14ac:dyDescent="0.35">
      <c r="A34" s="412"/>
      <c r="B34" s="415"/>
      <c r="C34" s="415"/>
      <c r="D34" s="415"/>
      <c r="E34" s="415"/>
      <c r="F34" s="415"/>
      <c r="G34" s="415"/>
      <c r="H34" s="415"/>
      <c r="I34" s="415"/>
      <c r="J34" s="415"/>
      <c r="K34" s="416"/>
    </row>
    <row r="35" spans="1:11" x14ac:dyDescent="0.35">
      <c r="A35" s="412"/>
      <c r="B35" s="415"/>
      <c r="C35" s="415"/>
      <c r="D35" s="415"/>
      <c r="E35" s="415"/>
      <c r="F35" s="415"/>
      <c r="G35" s="415"/>
      <c r="H35" s="415"/>
      <c r="I35" s="415"/>
      <c r="J35" s="415"/>
      <c r="K35" s="416"/>
    </row>
    <row r="36" spans="1:11" x14ac:dyDescent="0.35">
      <c r="A36" s="412"/>
      <c r="B36" s="415"/>
      <c r="C36" s="415"/>
      <c r="D36" s="415"/>
      <c r="E36" s="415"/>
      <c r="F36" s="415"/>
      <c r="G36" s="415"/>
      <c r="H36" s="415"/>
      <c r="I36" s="415"/>
      <c r="J36" s="415"/>
      <c r="K36" s="416"/>
    </row>
    <row r="37" spans="1:11" x14ac:dyDescent="0.35">
      <c r="A37" s="412"/>
      <c r="B37" s="415"/>
      <c r="C37" s="415"/>
      <c r="D37" s="415"/>
      <c r="E37" s="415"/>
      <c r="F37" s="415"/>
      <c r="G37" s="415"/>
      <c r="H37" s="415"/>
      <c r="I37" s="415"/>
      <c r="J37" s="415"/>
      <c r="K37" s="416"/>
    </row>
    <row r="38" spans="1:11" x14ac:dyDescent="0.35">
      <c r="A38" s="412"/>
      <c r="B38" s="415"/>
      <c r="C38" s="415"/>
      <c r="D38" s="415"/>
      <c r="E38" s="415"/>
      <c r="F38" s="415"/>
      <c r="G38" s="415"/>
      <c r="H38" s="415"/>
      <c r="I38" s="415"/>
      <c r="J38" s="415"/>
      <c r="K38" s="416"/>
    </row>
    <row r="39" spans="1:11" x14ac:dyDescent="0.35">
      <c r="A39" s="412"/>
      <c r="B39" s="415"/>
      <c r="C39" s="415"/>
      <c r="D39" s="415"/>
      <c r="E39" s="415"/>
      <c r="F39" s="415"/>
      <c r="G39" s="415"/>
      <c r="H39" s="415"/>
      <c r="I39" s="415"/>
      <c r="J39" s="415"/>
      <c r="K39" s="416"/>
    </row>
    <row r="40" spans="1:11" x14ac:dyDescent="0.35">
      <c r="A40" s="412"/>
      <c r="B40" s="415"/>
      <c r="C40" s="415"/>
      <c r="D40" s="415"/>
      <c r="E40" s="415"/>
      <c r="F40" s="415"/>
      <c r="G40" s="415"/>
      <c r="H40" s="415"/>
      <c r="I40" s="415"/>
      <c r="J40" s="415"/>
      <c r="K40" s="416"/>
    </row>
    <row r="41" spans="1:11" x14ac:dyDescent="0.35">
      <c r="A41" s="412"/>
      <c r="B41" s="415"/>
      <c r="C41" s="415"/>
      <c r="D41" s="415"/>
      <c r="E41" s="415"/>
      <c r="F41" s="415"/>
      <c r="G41" s="415"/>
      <c r="H41" s="415"/>
      <c r="I41" s="415"/>
      <c r="J41" s="415"/>
      <c r="K41" s="416"/>
    </row>
    <row r="42" spans="1:11" x14ac:dyDescent="0.35">
      <c r="A42" s="412"/>
      <c r="B42" s="415"/>
      <c r="C42" s="415"/>
      <c r="D42" s="415"/>
      <c r="E42" s="415"/>
      <c r="F42" s="415"/>
      <c r="G42" s="415"/>
      <c r="H42" s="415"/>
      <c r="I42" s="415"/>
      <c r="J42" s="415"/>
      <c r="K42" s="416"/>
    </row>
    <row r="43" spans="1:11" x14ac:dyDescent="0.35">
      <c r="A43" s="412"/>
      <c r="B43" s="415"/>
      <c r="C43" s="415"/>
      <c r="D43" s="415"/>
      <c r="E43" s="415"/>
      <c r="F43" s="415"/>
      <c r="G43" s="415"/>
      <c r="H43" s="415"/>
      <c r="I43" s="415"/>
      <c r="J43" s="415"/>
      <c r="K43" s="416"/>
    </row>
    <row r="44" spans="1:11" x14ac:dyDescent="0.35">
      <c r="A44" s="412"/>
      <c r="B44" s="415"/>
      <c r="C44" s="415"/>
      <c r="D44" s="415"/>
      <c r="E44" s="415"/>
      <c r="F44" s="415"/>
      <c r="G44" s="415"/>
      <c r="H44" s="415"/>
      <c r="I44" s="415"/>
      <c r="J44" s="415"/>
      <c r="K44" s="416"/>
    </row>
    <row r="45" spans="1:11" x14ac:dyDescent="0.35">
      <c r="A45" s="412"/>
      <c r="B45" s="415"/>
      <c r="C45" s="415"/>
      <c r="D45" s="415"/>
      <c r="E45" s="415"/>
      <c r="F45" s="415"/>
      <c r="G45" s="415"/>
      <c r="H45" s="415"/>
      <c r="I45" s="415"/>
      <c r="J45" s="415"/>
      <c r="K45" s="416"/>
    </row>
    <row r="46" spans="1:11" x14ac:dyDescent="0.35">
      <c r="A46" s="412"/>
      <c r="B46" s="415"/>
      <c r="C46" s="415"/>
      <c r="D46" s="415"/>
      <c r="E46" s="415"/>
      <c r="F46" s="415"/>
      <c r="G46" s="415"/>
      <c r="H46" s="415"/>
      <c r="I46" s="415"/>
      <c r="J46" s="415"/>
      <c r="K46" s="416"/>
    </row>
    <row r="47" spans="1:11" x14ac:dyDescent="0.35">
      <c r="A47" s="412"/>
      <c r="B47" s="415"/>
      <c r="C47" s="415"/>
      <c r="D47" s="415"/>
      <c r="E47" s="415"/>
      <c r="F47" s="415"/>
      <c r="G47" s="415"/>
      <c r="H47" s="415"/>
      <c r="I47" s="415"/>
      <c r="J47" s="415"/>
      <c r="K47" s="416"/>
    </row>
    <row r="48" spans="1:11" x14ac:dyDescent="0.35">
      <c r="A48" s="412"/>
      <c r="B48" s="415"/>
      <c r="C48" s="415"/>
      <c r="D48" s="415"/>
      <c r="E48" s="415"/>
      <c r="F48" s="415"/>
      <c r="G48" s="415"/>
      <c r="H48" s="415"/>
      <c r="I48" s="415"/>
      <c r="J48" s="415"/>
      <c r="K48" s="416"/>
    </row>
    <row r="49" spans="1:11" x14ac:dyDescent="0.35">
      <c r="A49" s="412"/>
      <c r="B49" s="415"/>
      <c r="C49" s="415"/>
      <c r="D49" s="415"/>
      <c r="E49" s="415"/>
      <c r="F49" s="415"/>
      <c r="G49" s="415"/>
      <c r="H49" s="415"/>
      <c r="I49" s="415"/>
      <c r="J49" s="415"/>
      <c r="K49" s="416"/>
    </row>
    <row r="50" spans="1:11" x14ac:dyDescent="0.35">
      <c r="A50" s="412"/>
      <c r="B50" s="415"/>
      <c r="C50" s="415"/>
      <c r="D50" s="415"/>
      <c r="E50" s="415"/>
      <c r="F50" s="415"/>
      <c r="G50" s="415"/>
      <c r="H50" s="415"/>
      <c r="I50" s="415"/>
      <c r="J50" s="415"/>
      <c r="K50" s="416"/>
    </row>
    <row r="51" spans="1:11" x14ac:dyDescent="0.35">
      <c r="A51" s="412"/>
      <c r="B51" s="415"/>
      <c r="C51" s="415"/>
      <c r="D51" s="415"/>
      <c r="E51" s="415"/>
      <c r="F51" s="415"/>
      <c r="G51" s="415"/>
      <c r="H51" s="415"/>
      <c r="I51" s="415"/>
      <c r="J51" s="415"/>
      <c r="K51" s="416"/>
    </row>
    <row r="52" spans="1:11" x14ac:dyDescent="0.35">
      <c r="A52" s="412"/>
      <c r="B52" s="415"/>
      <c r="C52" s="415"/>
      <c r="D52" s="415"/>
      <c r="E52" s="415"/>
      <c r="F52" s="415"/>
      <c r="G52" s="415"/>
      <c r="H52" s="415"/>
      <c r="I52" s="415"/>
      <c r="J52" s="415"/>
      <c r="K52" s="416"/>
    </row>
    <row r="53" spans="1:11" x14ac:dyDescent="0.35">
      <c r="A53" s="412"/>
      <c r="B53" s="413"/>
      <c r="C53" s="413"/>
      <c r="D53" s="413"/>
      <c r="E53" s="413"/>
      <c r="F53" s="413"/>
      <c r="G53" s="413"/>
      <c r="H53" s="413"/>
      <c r="I53" s="413"/>
      <c r="J53" s="413"/>
      <c r="K53" s="414"/>
    </row>
    <row r="54" spans="1:11" x14ac:dyDescent="0.35">
      <c r="A54" s="412"/>
      <c r="B54" s="413"/>
      <c r="C54" s="413"/>
      <c r="D54" s="413"/>
      <c r="E54" s="413"/>
      <c r="F54" s="413"/>
      <c r="G54" s="413"/>
      <c r="H54" s="413"/>
      <c r="I54" s="413"/>
      <c r="J54" s="413"/>
      <c r="K54" s="414"/>
    </row>
    <row r="55" spans="1:11" x14ac:dyDescent="0.35">
      <c r="A55" s="412"/>
      <c r="B55" s="413"/>
      <c r="C55" s="413"/>
      <c r="D55" s="413"/>
      <c r="E55" s="413"/>
      <c r="F55" s="413"/>
      <c r="G55" s="413"/>
      <c r="H55" s="413"/>
      <c r="I55" s="413"/>
      <c r="J55" s="413"/>
      <c r="K55" s="414"/>
    </row>
    <row r="56" spans="1:11" x14ac:dyDescent="0.35">
      <c r="A56" s="412"/>
      <c r="B56" s="413"/>
      <c r="C56" s="413"/>
      <c r="D56" s="413"/>
      <c r="E56" s="413"/>
      <c r="F56" s="413"/>
      <c r="G56" s="413"/>
      <c r="H56" s="413"/>
      <c r="I56" s="413"/>
      <c r="J56" s="413"/>
      <c r="K56" s="414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12"/>
      <c r="B69" s="413"/>
      <c r="C69" s="413"/>
      <c r="D69" s="413"/>
      <c r="E69" s="413"/>
      <c r="F69" s="413"/>
      <c r="G69" s="413"/>
      <c r="H69" s="413"/>
      <c r="I69" s="413"/>
      <c r="J69" s="413"/>
      <c r="K69" s="414"/>
    </row>
    <row r="70" spans="1:11" x14ac:dyDescent="0.35">
      <c r="A70" s="412"/>
      <c r="B70" s="413"/>
      <c r="C70" s="413"/>
      <c r="D70" s="413"/>
      <c r="E70" s="413"/>
      <c r="F70" s="413"/>
      <c r="G70" s="413"/>
      <c r="H70" s="413"/>
      <c r="I70" s="413"/>
      <c r="J70" s="413"/>
      <c r="K70" s="414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</sheetData>
  <mergeCells count="71">
    <mergeCell ref="A69:K69"/>
    <mergeCell ref="A70:K70"/>
    <mergeCell ref="A51:K51"/>
    <mergeCell ref="A52:K52"/>
    <mergeCell ref="A53:K53"/>
    <mergeCell ref="A54:K54"/>
    <mergeCell ref="A55:K55"/>
    <mergeCell ref="A56:K56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C7:K7">
    <cfRule type="containsText" dxfId="14" priority="1" operator="containsText" text="REJECT">
      <formula>NOT(ISERROR(SEARCH("REJECT",C7)))</formula>
    </cfRule>
  </conditionalFormatting>
  <conditionalFormatting sqref="K5">
    <cfRule type="containsText" dxfId="13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7D1120-9815-4495-8BF0-D29432D081B5}">
          <x14:formula1>
            <xm:f>'DO NOT USE'!$F$35:$F$48</xm:f>
          </x14:formula1>
          <xm:sqref>C7:K7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E5E10-C2D3-403C-B378-20C0A2DD0780}">
  <sheetPr codeName="Sheet15">
    <tabColor rgb="FF008080"/>
  </sheetPr>
  <dimension ref="A1:X277"/>
  <sheetViews>
    <sheetView showZeros="0" view="pageBreakPreview" topLeftCell="B1" zoomScaleNormal="100" zoomScaleSheetLayoutView="100" workbookViewId="0">
      <selection activeCell="J4" sqref="J4:L4"/>
    </sheetView>
  </sheetViews>
  <sheetFormatPr defaultColWidth="6" defaultRowHeight="12.75" customHeight="1" x14ac:dyDescent="0.25"/>
  <cols>
    <col min="1" max="1" width="7.453125" style="160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6328125" style="1" bestFit="1" customWidth="1"/>
    <col min="9" max="9" width="9.453125" style="1" customWidth="1"/>
    <col min="10" max="12" width="6.453125" style="1" customWidth="1"/>
    <col min="13" max="13" width="11.453125" style="1" hidden="1" customWidth="1"/>
    <col min="14" max="16" width="7.1796875" style="1" hidden="1" customWidth="1"/>
    <col min="17" max="17" width="12.453125" style="1" hidden="1" customWidth="1"/>
    <col min="18" max="19" width="6.453125" style="1" hidden="1" customWidth="1"/>
    <col min="20" max="20" width="5.1796875" style="1" hidden="1" customWidth="1"/>
    <col min="21" max="21" width="15.453125" style="1" hidden="1" customWidth="1"/>
    <col min="22" max="22" width="8.1796875" style="1" hidden="1" customWidth="1"/>
    <col min="23" max="23" width="5" style="1" hidden="1" customWidth="1"/>
    <col min="24" max="24" width="6.81640625" style="1" hidden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60"/>
      <c r="B1" s="460"/>
      <c r="C1" s="282" t="s">
        <v>308</v>
      </c>
      <c r="D1" s="282"/>
      <c r="E1" s="282"/>
      <c r="F1" s="282"/>
      <c r="G1" s="282"/>
      <c r="H1" s="282"/>
      <c r="I1" s="282"/>
      <c r="J1" s="282"/>
      <c r="K1" s="282"/>
      <c r="L1" s="282"/>
      <c r="M1" s="282"/>
    </row>
    <row r="2" spans="1:24" ht="13.75" customHeight="1" x14ac:dyDescent="0.25">
      <c r="A2" s="460"/>
      <c r="B2" s="460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</row>
    <row r="3" spans="1:24" ht="13.75" customHeight="1" x14ac:dyDescent="0.25">
      <c r="A3" s="371" t="s">
        <v>48</v>
      </c>
      <c r="B3" s="371"/>
      <c r="C3" s="283" t="str">
        <f>'DESIGN FRONT SHEET'!B3</f>
        <v>MCLAREN SEASON 3</v>
      </c>
      <c r="D3" s="284"/>
      <c r="E3" s="36" t="s">
        <v>49</v>
      </c>
      <c r="F3" s="370" t="str">
        <f>'DESIGN FRONT SHEET'!E3</f>
        <v>UN AVAILABLE</v>
      </c>
      <c r="G3" s="283"/>
      <c r="H3" s="283"/>
      <c r="I3" s="36" t="s">
        <v>50</v>
      </c>
      <c r="J3" s="285" t="str">
        <f>'DESIGN FRONT SHEET'!G3</f>
        <v>FRAN</v>
      </c>
      <c r="K3" s="285"/>
      <c r="L3" s="286"/>
      <c r="M3" s="461" t="s">
        <v>145</v>
      </c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3"/>
    </row>
    <row r="4" spans="1:24" ht="13.75" customHeight="1" x14ac:dyDescent="0.25">
      <c r="A4" s="371" t="s">
        <v>51</v>
      </c>
      <c r="B4" s="371"/>
      <c r="C4" s="283" t="str">
        <f>'DESIGN FRONT SHEET'!B4</f>
        <v>ASHLAM</v>
      </c>
      <c r="D4" s="284"/>
      <c r="E4" s="36" t="s">
        <v>52</v>
      </c>
      <c r="F4" s="370" t="str">
        <f>'DESIGN FRONT SHEET'!E4</f>
        <v>VIETNAM</v>
      </c>
      <c r="G4" s="283"/>
      <c r="H4" s="283"/>
      <c r="I4" s="36" t="s">
        <v>53</v>
      </c>
      <c r="J4" s="285"/>
      <c r="K4" s="285"/>
      <c r="L4" s="286"/>
      <c r="M4" s="462" t="s">
        <v>141</v>
      </c>
      <c r="N4" s="462"/>
      <c r="O4" s="463"/>
      <c r="P4" s="463"/>
      <c r="Q4" s="463"/>
      <c r="R4" s="463"/>
      <c r="S4" s="463"/>
      <c r="T4" s="463"/>
      <c r="U4" s="463"/>
      <c r="V4" s="463"/>
      <c r="W4" s="463"/>
      <c r="X4" s="464"/>
    </row>
    <row r="5" spans="1:24" ht="13.75" customHeight="1" x14ac:dyDescent="0.25">
      <c r="A5" s="371" t="s">
        <v>54</v>
      </c>
      <c r="B5" s="371"/>
      <c r="C5" s="283" t="str">
        <f>'DESIGN FRONT SHEET'!B5</f>
        <v>ZIP THROUG HOODIE</v>
      </c>
      <c r="D5" s="284"/>
      <c r="E5" s="36" t="s">
        <v>195</v>
      </c>
      <c r="F5" s="370" t="str">
        <f>'DESIGN FRONT SHEET'!E5</f>
        <v>AIME LEON DORE</v>
      </c>
      <c r="G5" s="283"/>
      <c r="H5" s="283"/>
      <c r="I5" s="36" t="s">
        <v>56</v>
      </c>
      <c r="J5" s="377"/>
      <c r="K5" s="377"/>
      <c r="L5" s="378"/>
      <c r="M5" s="462" t="s">
        <v>142</v>
      </c>
      <c r="N5" s="462"/>
      <c r="O5" s="420"/>
      <c r="P5" s="420"/>
      <c r="Q5" s="420"/>
      <c r="R5" s="420"/>
      <c r="S5" s="420"/>
      <c r="T5" s="420"/>
      <c r="U5" s="420"/>
      <c r="V5" s="420"/>
      <c r="W5" s="420"/>
      <c r="X5" s="420"/>
    </row>
    <row r="6" spans="1:24" ht="13.75" customHeight="1" x14ac:dyDescent="0.25">
      <c r="A6" s="465" t="s">
        <v>146</v>
      </c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6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s="141" customFormat="1" ht="27" customHeight="1" x14ac:dyDescent="0.35">
      <c r="A7" s="139" t="s">
        <v>121</v>
      </c>
      <c r="B7" s="450" t="s">
        <v>64</v>
      </c>
      <c r="C7" s="450"/>
      <c r="D7" s="450"/>
      <c r="E7" s="138" t="s">
        <v>65</v>
      </c>
      <c r="F7" s="139" t="s">
        <v>143</v>
      </c>
      <c r="G7" s="139" t="s">
        <v>67</v>
      </c>
      <c r="H7" s="136" t="s">
        <v>68</v>
      </c>
      <c r="I7" s="448" t="s">
        <v>69</v>
      </c>
      <c r="J7" s="449"/>
      <c r="K7" s="449"/>
      <c r="L7" s="449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</row>
    <row r="8" spans="1:24" ht="13.5" customHeight="1" x14ac:dyDescent="0.35">
      <c r="A8" s="156" t="str">
        <f>'PROTO SPEC'!A8</f>
        <v>H2</v>
      </c>
      <c r="B8" s="306" t="str">
        <f>'PROTO SPEC'!B8</f>
        <v>1. Front length - SNP to bottom hem edge</v>
      </c>
      <c r="C8" s="307"/>
      <c r="D8" s="307"/>
      <c r="E8" s="32">
        <f>'PP2 SPEC'!H8</f>
        <v>0</v>
      </c>
      <c r="F8" s="3"/>
      <c r="G8" s="33">
        <f t="shared" ref="G8:G47" si="0">F8+(-E8)</f>
        <v>0</v>
      </c>
      <c r="H8" s="30"/>
      <c r="I8" s="319"/>
      <c r="J8" s="320"/>
      <c r="K8" s="320"/>
      <c r="L8" s="321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</row>
    <row r="9" spans="1:24" ht="12.75" customHeight="1" x14ac:dyDescent="0.35">
      <c r="A9" s="156" t="str">
        <f>'PROTO SPEC'!A9</f>
        <v>H3</v>
      </c>
      <c r="B9" s="304" t="str">
        <f>'PROTO SPEC'!B9</f>
        <v>2. Front length - HSP to bottom hem edge</v>
      </c>
      <c r="C9" s="305"/>
      <c r="D9" s="305"/>
      <c r="E9" s="32">
        <f>'PP2 SPEC'!H9</f>
        <v>0</v>
      </c>
      <c r="F9" s="2"/>
      <c r="G9" s="33">
        <f t="shared" si="0"/>
        <v>0</v>
      </c>
      <c r="H9" s="30"/>
      <c r="I9" s="309"/>
      <c r="J9" s="310"/>
      <c r="K9" s="310"/>
      <c r="L9" s="311"/>
      <c r="M9" s="457"/>
      <c r="N9" s="455"/>
      <c r="O9" s="455"/>
      <c r="P9" s="455"/>
      <c r="Q9" s="454"/>
      <c r="R9" s="455"/>
      <c r="S9" s="455"/>
      <c r="T9" s="455"/>
      <c r="U9" s="38"/>
      <c r="V9" s="456"/>
      <c r="W9" s="456"/>
      <c r="X9" s="456"/>
    </row>
    <row r="10" spans="1:24" ht="12.75" customHeight="1" x14ac:dyDescent="0.35">
      <c r="A10" s="156" t="str">
        <f>'PROTO SPEC'!A10</f>
        <v>METAL</v>
      </c>
      <c r="B10" s="304" t="str">
        <f>'PROTO SPEC'!B10</f>
        <v>3. Back length - HSP to bottom hem edge</v>
      </c>
      <c r="C10" s="305"/>
      <c r="D10" s="305"/>
      <c r="E10" s="32">
        <f>'PP2 SPEC'!H10</f>
        <v>0</v>
      </c>
      <c r="F10" s="3"/>
      <c r="G10" s="33">
        <f t="shared" si="0"/>
        <v>0</v>
      </c>
      <c r="H10" s="30"/>
      <c r="I10" s="319"/>
      <c r="J10" s="320"/>
      <c r="K10" s="320"/>
      <c r="L10" s="321"/>
      <c r="M10" s="457"/>
      <c r="N10" s="455"/>
      <c r="O10" s="455"/>
      <c r="P10" s="455"/>
      <c r="Q10" s="454"/>
      <c r="R10" s="455"/>
      <c r="S10" s="455"/>
      <c r="T10" s="455"/>
      <c r="U10" s="38"/>
      <c r="V10" s="456"/>
      <c r="W10" s="456"/>
      <c r="X10" s="456"/>
    </row>
    <row r="11" spans="1:24" ht="12.75" customHeight="1" x14ac:dyDescent="0.35">
      <c r="A11" s="156">
        <f>'PROTO SPEC'!A11</f>
        <v>0</v>
      </c>
      <c r="B11" s="304" t="str">
        <f>'PROTO SPEC'!B11</f>
        <v>4. Chest - measured 2.5cm down from underarm</v>
      </c>
      <c r="C11" s="305"/>
      <c r="D11" s="305"/>
      <c r="E11" s="32">
        <f>'PP2 SPEC'!H11</f>
        <v>0</v>
      </c>
      <c r="F11" s="2"/>
      <c r="G11" s="33">
        <f t="shared" si="0"/>
        <v>0</v>
      </c>
      <c r="H11" s="30"/>
      <c r="I11" s="309"/>
      <c r="J11" s="310"/>
      <c r="K11" s="310"/>
      <c r="L11" s="311"/>
      <c r="M11" s="39"/>
      <c r="N11" s="467"/>
      <c r="O11" s="467"/>
      <c r="P11" s="467"/>
      <c r="Q11" s="40"/>
      <c r="R11" s="468"/>
      <c r="S11" s="468"/>
      <c r="T11" s="468"/>
      <c r="U11" s="41"/>
      <c r="V11" s="467"/>
      <c r="W11" s="467"/>
      <c r="X11" s="467"/>
    </row>
    <row r="12" spans="1:24" ht="12.75" customHeight="1" x14ac:dyDescent="0.35">
      <c r="A12" s="156" t="str">
        <f>'PROTO SPEC'!A12</f>
        <v>EMBROIDERY</v>
      </c>
      <c r="B12" s="304" t="str">
        <f>'PROTO SPEC'!B12</f>
        <v>5. Waist position - below HSP</v>
      </c>
      <c r="C12" s="305"/>
      <c r="D12" s="305"/>
      <c r="E12" s="32">
        <f>'PP2 SPEC'!H12</f>
        <v>0</v>
      </c>
      <c r="F12" s="2"/>
      <c r="G12" s="33">
        <f t="shared" si="0"/>
        <v>0</v>
      </c>
      <c r="H12" s="30"/>
      <c r="I12" s="309"/>
      <c r="J12" s="310"/>
      <c r="K12" s="310"/>
      <c r="L12" s="311"/>
      <c r="M12" s="458"/>
      <c r="N12" s="467"/>
      <c r="O12" s="467"/>
      <c r="P12" s="467"/>
      <c r="Q12" s="467"/>
      <c r="R12" s="467"/>
      <c r="S12" s="467"/>
      <c r="T12" s="467"/>
      <c r="U12" s="467"/>
      <c r="V12" s="467"/>
      <c r="W12" s="467"/>
      <c r="X12" s="467"/>
    </row>
    <row r="13" spans="1:24" ht="12.75" customHeight="1" x14ac:dyDescent="0.35">
      <c r="A13" s="156" t="str">
        <f>'PROTO SPEC'!A13</f>
        <v>SCREENPRINT</v>
      </c>
      <c r="B13" s="304" t="str">
        <f>'PROTO SPEC'!B13</f>
        <v>6. Waist width</v>
      </c>
      <c r="C13" s="305"/>
      <c r="D13" s="305"/>
      <c r="E13" s="32">
        <f>'PP2 SPEC'!H13</f>
        <v>0</v>
      </c>
      <c r="F13" s="3"/>
      <c r="G13" s="33">
        <f t="shared" si="0"/>
        <v>0</v>
      </c>
      <c r="H13" s="30"/>
      <c r="I13" s="309"/>
      <c r="J13" s="310"/>
      <c r="K13" s="310"/>
      <c r="L13" s="311"/>
      <c r="M13" s="458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</row>
    <row r="14" spans="1:24" ht="12.75" customHeight="1" x14ac:dyDescent="0.35">
      <c r="A14" s="156" t="str">
        <f>'PROTO SPEC'!A14</f>
        <v>SCREEN PRINT</v>
      </c>
      <c r="B14" s="304" t="str">
        <f>'PROTO SPEC'!B14</f>
        <v>7. Hem width</v>
      </c>
      <c r="C14" s="305"/>
      <c r="D14" s="305"/>
      <c r="E14" s="32">
        <f>'PP2 SPEC'!H14</f>
        <v>0</v>
      </c>
      <c r="F14" s="2"/>
      <c r="G14" s="33">
        <f t="shared" si="0"/>
        <v>0</v>
      </c>
      <c r="H14" s="30"/>
      <c r="I14" s="309"/>
      <c r="J14" s="310"/>
      <c r="K14" s="310"/>
      <c r="L14" s="311"/>
      <c r="M14" s="458"/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</row>
    <row r="15" spans="1:24" ht="12.75" customHeight="1" x14ac:dyDescent="0.35">
      <c r="A15" s="156" t="str">
        <f>'PROTO SPEC'!A15</f>
        <v>SCREEN PRINT</v>
      </c>
      <c r="B15" s="304" t="str">
        <f>'PROTO SPEC'!B15</f>
        <v>8. Hem depth</v>
      </c>
      <c r="C15" s="305"/>
      <c r="D15" s="305"/>
      <c r="E15" s="32">
        <f>'PP2 SPEC'!H15</f>
        <v>0</v>
      </c>
      <c r="F15" s="2"/>
      <c r="G15" s="33">
        <f t="shared" si="0"/>
        <v>0</v>
      </c>
      <c r="H15" s="30"/>
      <c r="I15" s="309"/>
      <c r="J15" s="310"/>
      <c r="K15" s="310"/>
      <c r="L15" s="311"/>
      <c r="M15" s="458"/>
      <c r="N15" s="459"/>
      <c r="O15" s="459"/>
      <c r="P15" s="459"/>
      <c r="Q15" s="459"/>
      <c r="R15" s="459"/>
      <c r="S15" s="459"/>
      <c r="T15" s="459"/>
      <c r="U15" s="459"/>
      <c r="V15" s="459"/>
      <c r="W15" s="459"/>
      <c r="X15" s="459"/>
    </row>
    <row r="16" spans="1:24" ht="12.75" customHeight="1" x14ac:dyDescent="0.35">
      <c r="A16" s="156" t="str">
        <f>'PROTO SPEC'!A16</f>
        <v>EMBROIDERY</v>
      </c>
      <c r="B16" s="304" t="str">
        <f>'PROTO SPEC'!B16</f>
        <v>9. X-Shoulder (seam to seam)</v>
      </c>
      <c r="C16" s="305"/>
      <c r="D16" s="305"/>
      <c r="E16" s="32">
        <f>'PP2 SPEC'!H16</f>
        <v>0</v>
      </c>
      <c r="F16" s="3"/>
      <c r="G16" s="33">
        <f t="shared" si="0"/>
        <v>0</v>
      </c>
      <c r="H16" s="30"/>
      <c r="I16" s="309"/>
      <c r="J16" s="310"/>
      <c r="K16" s="310"/>
      <c r="L16" s="311"/>
      <c r="M16" s="469"/>
      <c r="N16" s="470"/>
      <c r="O16" s="470"/>
      <c r="P16" s="470"/>
      <c r="Q16" s="470"/>
      <c r="R16" s="470"/>
      <c r="S16" s="470"/>
      <c r="T16" s="470"/>
      <c r="U16" s="470"/>
      <c r="V16" s="470"/>
      <c r="W16" s="470"/>
      <c r="X16" s="470"/>
    </row>
    <row r="17" spans="1:24" ht="12.75" customHeight="1" x14ac:dyDescent="0.35">
      <c r="A17" s="156" t="str">
        <f>'PROTO SPEC'!A17</f>
        <v>EMBROIDERY</v>
      </c>
      <c r="B17" s="304" t="str">
        <f>'PROTO SPEC'!B17</f>
        <v>10. X-Front - 15cm below HSP</v>
      </c>
      <c r="C17" s="305"/>
      <c r="D17" s="305"/>
      <c r="E17" s="32">
        <f>'PP2 SPEC'!H17</f>
        <v>0</v>
      </c>
      <c r="F17" s="2"/>
      <c r="G17" s="33">
        <f t="shared" si="0"/>
        <v>0</v>
      </c>
      <c r="H17" s="30"/>
      <c r="I17" s="309"/>
      <c r="J17" s="310"/>
      <c r="K17" s="310"/>
      <c r="L17" s="311"/>
      <c r="M17" s="458"/>
      <c r="N17" s="459"/>
      <c r="O17" s="459"/>
      <c r="P17" s="459"/>
      <c r="Q17" s="459"/>
      <c r="R17" s="459"/>
      <c r="S17" s="459"/>
      <c r="T17" s="459"/>
      <c r="U17" s="459"/>
      <c r="V17" s="459"/>
      <c r="W17" s="459"/>
      <c r="X17" s="459"/>
    </row>
    <row r="18" spans="1:24" ht="12.75" customHeight="1" x14ac:dyDescent="0.35">
      <c r="A18" s="156" t="str">
        <f>'PROTO SPEC'!A18</f>
        <v>SCREEN PRINT</v>
      </c>
      <c r="B18" s="304" t="str">
        <f>'PROTO SPEC'!B18</f>
        <v>11. X-Back - 15cm belo HSP</v>
      </c>
      <c r="C18" s="305"/>
      <c r="D18" s="305"/>
      <c r="E18" s="32">
        <f>'PP2 SPEC'!H18</f>
        <v>0</v>
      </c>
      <c r="F18" s="2"/>
      <c r="G18" s="33">
        <f t="shared" si="0"/>
        <v>0</v>
      </c>
      <c r="H18" s="30"/>
      <c r="I18" s="312"/>
      <c r="J18" s="313"/>
      <c r="K18" s="313"/>
      <c r="L18" s="313"/>
      <c r="M18" s="458"/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</row>
    <row r="19" spans="1:24" ht="12.75" customHeight="1" x14ac:dyDescent="0.35">
      <c r="A19" s="156">
        <f>'PROTO SPEC'!A19</f>
        <v>0</v>
      </c>
      <c r="B19" s="304" t="str">
        <f>'PROTO SPEC'!B19</f>
        <v>12. Back neck width - HSP to HSP straight</v>
      </c>
      <c r="C19" s="305"/>
      <c r="D19" s="305"/>
      <c r="E19" s="32">
        <f>'PP2 SPEC'!H19</f>
        <v>0</v>
      </c>
      <c r="F19" s="3"/>
      <c r="G19" s="33">
        <f t="shared" si="0"/>
        <v>0</v>
      </c>
      <c r="H19" s="30"/>
      <c r="I19" s="312"/>
      <c r="J19" s="313"/>
      <c r="K19" s="313"/>
      <c r="L19" s="313"/>
      <c r="M19" s="458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 s="459"/>
    </row>
    <row r="20" spans="1:24" ht="12.75" customHeight="1" x14ac:dyDescent="0.35">
      <c r="A20" s="156">
        <f>'PROTO SPEC'!A20</f>
        <v>0</v>
      </c>
      <c r="B20" s="304" t="str">
        <f>'PROTO SPEC'!B20</f>
        <v>13. Front neck drop - From HSP</v>
      </c>
      <c r="C20" s="305"/>
      <c r="D20" s="305"/>
      <c r="E20" s="32">
        <f>'PP2 SPEC'!H20</f>
        <v>0</v>
      </c>
      <c r="F20" s="2"/>
      <c r="G20" s="33">
        <f t="shared" si="0"/>
        <v>0</v>
      </c>
      <c r="H20" s="30"/>
      <c r="I20" s="309"/>
      <c r="J20" s="310"/>
      <c r="K20" s="310"/>
      <c r="L20" s="311"/>
      <c r="M20" s="458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 s="459"/>
    </row>
    <row r="21" spans="1:24" ht="12.75" customHeight="1" x14ac:dyDescent="0.35">
      <c r="A21" s="156">
        <f>'PROTO SPEC'!A21</f>
        <v>0</v>
      </c>
      <c r="B21" s="304" t="str">
        <f>'PROTO SPEC'!B21</f>
        <v>14. Back neck drop</v>
      </c>
      <c r="C21" s="305"/>
      <c r="D21" s="305"/>
      <c r="E21" s="32">
        <f>'PP2 SPEC'!H21</f>
        <v>0</v>
      </c>
      <c r="F21" s="2"/>
      <c r="G21" s="33">
        <f t="shared" si="0"/>
        <v>0</v>
      </c>
      <c r="H21" s="30"/>
      <c r="I21" s="309"/>
      <c r="J21" s="310"/>
      <c r="K21" s="310"/>
      <c r="L21" s="311"/>
      <c r="M21" s="458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 s="459"/>
    </row>
    <row r="22" spans="1:24" ht="12.75" customHeight="1" x14ac:dyDescent="0.35">
      <c r="A22" s="156">
        <f>'PROTO SPEC'!A22</f>
        <v>0</v>
      </c>
      <c r="B22" s="304" t="str">
        <f>'PROTO SPEC'!B22</f>
        <v>15. Armhole Straight</v>
      </c>
      <c r="C22" s="305"/>
      <c r="D22" s="305"/>
      <c r="E22" s="32">
        <f>'PP2 SPEC'!H22</f>
        <v>0</v>
      </c>
      <c r="F22" s="3"/>
      <c r="G22" s="33">
        <f t="shared" si="0"/>
        <v>0</v>
      </c>
      <c r="H22" s="30"/>
      <c r="I22" s="309"/>
      <c r="J22" s="310"/>
      <c r="K22" s="310"/>
      <c r="L22" s="311"/>
      <c r="M22" s="458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 s="459"/>
    </row>
    <row r="23" spans="1:24" ht="12.75" customHeight="1" x14ac:dyDescent="0.35">
      <c r="A23" s="156">
        <f>'PROTO SPEC'!A23</f>
        <v>0</v>
      </c>
      <c r="B23" s="304" t="str">
        <f>'PROTO SPEC'!B23</f>
        <v>16. Sleeve length - Shoulder seam to cuff</v>
      </c>
      <c r="C23" s="305"/>
      <c r="D23" s="305"/>
      <c r="E23" s="32">
        <f>'PP2 SPEC'!H23</f>
        <v>0</v>
      </c>
      <c r="F23" s="2"/>
      <c r="G23" s="33">
        <f t="shared" si="0"/>
        <v>0</v>
      </c>
      <c r="H23" s="30"/>
      <c r="I23" s="309"/>
      <c r="J23" s="310"/>
      <c r="K23" s="310"/>
      <c r="L23" s="311"/>
      <c r="M23" s="458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 s="459"/>
    </row>
    <row r="24" spans="1:24" ht="12.75" customHeight="1" x14ac:dyDescent="0.35">
      <c r="A24" s="156">
        <f>'PROTO SPEC'!A24</f>
        <v>0</v>
      </c>
      <c r="B24" s="304" t="str">
        <f>'PROTO SPEC'!B24</f>
        <v>17. Underarm length</v>
      </c>
      <c r="C24" s="305"/>
      <c r="D24" s="305"/>
      <c r="E24" s="32">
        <f>'PP2 SPEC'!H24</f>
        <v>0</v>
      </c>
      <c r="F24" s="2"/>
      <c r="G24" s="33">
        <f t="shared" si="0"/>
        <v>0</v>
      </c>
      <c r="H24" s="30"/>
      <c r="I24" s="309"/>
      <c r="J24" s="310"/>
      <c r="K24" s="310"/>
      <c r="L24" s="311"/>
      <c r="M24" s="458"/>
      <c r="N24" s="459"/>
      <c r="O24" s="459"/>
      <c r="P24" s="459"/>
      <c r="Q24" s="459"/>
      <c r="R24" s="459"/>
      <c r="S24" s="459"/>
      <c r="T24" s="459"/>
      <c r="U24" s="459"/>
      <c r="V24" s="459"/>
      <c r="W24" s="459"/>
      <c r="X24" s="459"/>
    </row>
    <row r="25" spans="1:24" ht="12.75" customHeight="1" x14ac:dyDescent="0.35">
      <c r="A25" s="156">
        <f>'PROTO SPEC'!A25</f>
        <v>0</v>
      </c>
      <c r="B25" s="304" t="str">
        <f>'PROTO SPEC'!B25</f>
        <v>18. 1/2 Bicep width - 2.5cm down from underarm</v>
      </c>
      <c r="C25" s="305"/>
      <c r="D25" s="305"/>
      <c r="E25" s="32">
        <f>'PP2 SPEC'!H25</f>
        <v>0</v>
      </c>
      <c r="F25" s="3"/>
      <c r="G25" s="33">
        <f t="shared" si="0"/>
        <v>0</v>
      </c>
      <c r="H25" s="30"/>
      <c r="I25" s="309"/>
      <c r="J25" s="310"/>
      <c r="K25" s="310"/>
      <c r="L25" s="311"/>
      <c r="M25" s="469"/>
      <c r="N25" s="470"/>
      <c r="O25" s="470"/>
      <c r="P25" s="470"/>
      <c r="Q25" s="470"/>
      <c r="R25" s="470"/>
      <c r="S25" s="470"/>
      <c r="T25" s="470"/>
      <c r="U25" s="470"/>
      <c r="V25" s="470"/>
      <c r="W25" s="470"/>
      <c r="X25" s="470"/>
    </row>
    <row r="26" spans="1:24" ht="12.75" customHeight="1" x14ac:dyDescent="0.35">
      <c r="A26" s="156">
        <f>'PROTO SPEC'!A26</f>
        <v>0</v>
      </c>
      <c r="B26" s="367" t="str">
        <f>'PROTO SPEC'!B26</f>
        <v>19. 1/2 Elbow width - 21cm down from underarm</v>
      </c>
      <c r="C26" s="368"/>
      <c r="D26" s="368"/>
      <c r="E26" s="32">
        <f>'PP2 SPEC'!H26</f>
        <v>0</v>
      </c>
      <c r="F26" s="2"/>
      <c r="G26" s="33">
        <f t="shared" si="0"/>
        <v>0</v>
      </c>
      <c r="H26" s="30"/>
      <c r="I26" s="309"/>
      <c r="J26" s="310"/>
      <c r="K26" s="310"/>
      <c r="L26" s="311"/>
      <c r="M26" s="458"/>
      <c r="N26" s="459"/>
      <c r="O26" s="459"/>
      <c r="P26" s="459"/>
      <c r="Q26" s="459"/>
      <c r="R26" s="459"/>
      <c r="S26" s="459"/>
      <c r="T26" s="459"/>
      <c r="U26" s="459"/>
      <c r="V26" s="459"/>
      <c r="W26" s="459"/>
      <c r="X26" s="459"/>
    </row>
    <row r="27" spans="1:24" ht="12.75" customHeight="1" x14ac:dyDescent="0.3">
      <c r="A27" s="156"/>
      <c r="B27" s="367" t="str">
        <f>'PROTO SPEC'!B27</f>
        <v>20. 1/2 Cuff width</v>
      </c>
      <c r="C27" s="368"/>
      <c r="D27" s="368"/>
      <c r="E27" s="32">
        <f>'PP2 SPEC'!H27</f>
        <v>0</v>
      </c>
      <c r="F27" s="2"/>
      <c r="G27" s="33">
        <f t="shared" si="0"/>
        <v>0</v>
      </c>
      <c r="H27" s="30"/>
      <c r="I27" s="309"/>
      <c r="J27" s="317"/>
      <c r="K27" s="317"/>
      <c r="L27" s="318"/>
      <c r="M27" s="258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</row>
    <row r="28" spans="1:24" ht="12.75" customHeight="1" x14ac:dyDescent="0.3">
      <c r="A28" s="156"/>
      <c r="B28" s="367" t="str">
        <f>'PROTO SPEC'!B28</f>
        <v>21. Cuff depth</v>
      </c>
      <c r="C28" s="368"/>
      <c r="D28" s="368"/>
      <c r="E28" s="32">
        <f>'PP2 SPEC'!H28</f>
        <v>0</v>
      </c>
      <c r="F28" s="2"/>
      <c r="G28" s="33">
        <f t="shared" si="0"/>
        <v>0</v>
      </c>
      <c r="H28" s="30"/>
      <c r="I28" s="26"/>
      <c r="J28" s="27"/>
      <c r="K28" s="27"/>
      <c r="L28" s="28"/>
      <c r="M28" s="258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</row>
    <row r="29" spans="1:24" ht="12.75" customHeight="1" x14ac:dyDescent="0.3">
      <c r="A29" s="156"/>
      <c r="B29" s="367" t="str">
        <f>'PROTO SPEC'!B29</f>
        <v>22. Hood height at CF</v>
      </c>
      <c r="C29" s="368"/>
      <c r="D29" s="368"/>
      <c r="E29" s="32">
        <f>'PP2 SPEC'!H29</f>
        <v>0</v>
      </c>
      <c r="F29" s="2"/>
      <c r="G29" s="33">
        <f t="shared" si="0"/>
        <v>0</v>
      </c>
      <c r="H29" s="30"/>
      <c r="I29" s="309"/>
      <c r="J29" s="317"/>
      <c r="K29" s="317"/>
      <c r="L29" s="318"/>
      <c r="M29" s="258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</row>
    <row r="30" spans="1:24" ht="12.75" customHeight="1" x14ac:dyDescent="0.3">
      <c r="A30" s="156"/>
      <c r="B30" s="367" t="str">
        <f>'PROTO SPEC'!B30</f>
        <v>23. Hood circumference</v>
      </c>
      <c r="C30" s="368"/>
      <c r="D30" s="368"/>
      <c r="E30" s="32">
        <f>'PP2 SPEC'!H30</f>
        <v>0</v>
      </c>
      <c r="F30" s="2"/>
      <c r="G30" s="33">
        <f t="shared" si="0"/>
        <v>0</v>
      </c>
      <c r="H30" s="30"/>
      <c r="I30" s="309"/>
      <c r="J30" s="317"/>
      <c r="K30" s="317"/>
      <c r="L30" s="318"/>
      <c r="M30" s="258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</row>
    <row r="31" spans="1:24" ht="12.75" customHeight="1" x14ac:dyDescent="0.3">
      <c r="A31" s="156"/>
      <c r="B31" s="367" t="str">
        <f>'PROTO SPEC'!B31</f>
        <v>24. Hood width at widest point</v>
      </c>
      <c r="C31" s="368"/>
      <c r="D31" s="368"/>
      <c r="E31" s="32">
        <f>'PP2 SPEC'!H31</f>
        <v>0</v>
      </c>
      <c r="F31" s="2"/>
      <c r="G31" s="33">
        <f t="shared" si="0"/>
        <v>0</v>
      </c>
      <c r="H31" s="30"/>
      <c r="I31" s="309"/>
      <c r="J31" s="317"/>
      <c r="K31" s="317"/>
      <c r="L31" s="318"/>
      <c r="M31" s="258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</row>
    <row r="32" spans="1:24" ht="12.75" customHeight="1" x14ac:dyDescent="0.3">
      <c r="A32" s="156"/>
      <c r="B32" s="367" t="str">
        <f>'PROTO SPEC'!B32</f>
        <v>25. Tie length visible</v>
      </c>
      <c r="C32" s="368"/>
      <c r="D32" s="368"/>
      <c r="E32" s="32">
        <f>'PP2 SPEC'!H32</f>
        <v>0</v>
      </c>
      <c r="F32" s="2"/>
      <c r="G32" s="33">
        <f t="shared" si="0"/>
        <v>0</v>
      </c>
      <c r="H32" s="30"/>
      <c r="I32" s="309"/>
      <c r="J32" s="317"/>
      <c r="K32" s="317"/>
      <c r="L32" s="318"/>
      <c r="M32" s="258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</row>
    <row r="33" spans="1:24" ht="12.75" customHeight="1" x14ac:dyDescent="0.3">
      <c r="A33" s="156"/>
      <c r="B33" s="367" t="str">
        <f>'PROTO SPEC'!B33</f>
        <v>26. Zip length</v>
      </c>
      <c r="C33" s="368"/>
      <c r="D33" s="368"/>
      <c r="E33" s="32">
        <f>'PP2 SPEC'!H33</f>
        <v>0</v>
      </c>
      <c r="F33" s="2"/>
      <c r="G33" s="33">
        <f t="shared" si="0"/>
        <v>0</v>
      </c>
      <c r="H33" s="30"/>
      <c r="I33" s="309"/>
      <c r="J33" s="317"/>
      <c r="K33" s="317"/>
      <c r="L33" s="318"/>
      <c r="M33" s="258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</row>
    <row r="34" spans="1:24" ht="12.75" customHeight="1" x14ac:dyDescent="0.3">
      <c r="A34" s="156"/>
      <c r="B34" s="367" t="str">
        <f>'PROTO SPEC'!B34</f>
        <v>27. Pocket position from HSP</v>
      </c>
      <c r="C34" s="368"/>
      <c r="D34" s="368"/>
      <c r="E34" s="32">
        <f>'PP2 SPEC'!H34</f>
        <v>0</v>
      </c>
      <c r="F34" s="2"/>
      <c r="G34" s="33">
        <f t="shared" si="0"/>
        <v>0</v>
      </c>
      <c r="H34" s="30"/>
      <c r="I34" s="309"/>
      <c r="J34" s="317"/>
      <c r="K34" s="317"/>
      <c r="L34" s="318"/>
      <c r="M34" s="258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</row>
    <row r="35" spans="1:24" ht="12.75" customHeight="1" x14ac:dyDescent="0.3">
      <c r="A35" s="156"/>
      <c r="B35" s="367" t="str">
        <f>'PROTO SPEC'!B35</f>
        <v>28. Pocket position from CF</v>
      </c>
      <c r="C35" s="368"/>
      <c r="D35" s="368"/>
      <c r="E35" s="32">
        <f>'PP2 SPEC'!H35</f>
        <v>0</v>
      </c>
      <c r="F35" s="2"/>
      <c r="G35" s="33">
        <f t="shared" si="0"/>
        <v>0</v>
      </c>
      <c r="H35" s="30"/>
      <c r="I35" s="309"/>
      <c r="J35" s="317"/>
      <c r="K35" s="317"/>
      <c r="L35" s="318"/>
      <c r="M35" s="258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</row>
    <row r="36" spans="1:24" ht="12.75" customHeight="1" x14ac:dyDescent="0.3">
      <c r="A36" s="156"/>
      <c r="B36" s="367" t="str">
        <f>'PROTO SPEC'!B36</f>
        <v>29. Pocket opening</v>
      </c>
      <c r="C36" s="368"/>
      <c r="D36" s="368"/>
      <c r="E36" s="32">
        <f>'PP2 SPEC'!H36</f>
        <v>0</v>
      </c>
      <c r="F36" s="2"/>
      <c r="G36" s="33">
        <f t="shared" si="0"/>
        <v>0</v>
      </c>
      <c r="H36" s="30"/>
      <c r="I36" s="309"/>
      <c r="J36" s="317"/>
      <c r="K36" s="317"/>
      <c r="L36" s="318"/>
      <c r="M36" s="258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</row>
    <row r="37" spans="1:24" ht="12.75" customHeight="1" x14ac:dyDescent="0.3">
      <c r="A37" s="156"/>
      <c r="B37" s="367" t="str">
        <f>'PROTO SPEC'!B37</f>
        <v>30. Pocket  (top edge)</v>
      </c>
      <c r="C37" s="368"/>
      <c r="D37" s="368"/>
      <c r="E37" s="32">
        <f>'PP2 SPEC'!H37</f>
        <v>0</v>
      </c>
      <c r="F37" s="2"/>
      <c r="G37" s="33">
        <f t="shared" si="0"/>
        <v>0</v>
      </c>
      <c r="H37" s="30"/>
      <c r="I37" s="309"/>
      <c r="J37" s="317"/>
      <c r="K37" s="317"/>
      <c r="L37" s="318"/>
      <c r="M37" s="258"/>
      <c r="N37" s="259"/>
      <c r="O37" s="259"/>
      <c r="P37" s="259"/>
      <c r="Q37" s="259"/>
      <c r="R37" s="259"/>
      <c r="S37" s="259"/>
      <c r="T37" s="259"/>
      <c r="U37" s="259"/>
      <c r="V37" s="259"/>
      <c r="W37" s="259"/>
      <c r="X37" s="259"/>
    </row>
    <row r="38" spans="1:24" ht="12.75" customHeight="1" x14ac:dyDescent="0.3">
      <c r="A38" s="156">
        <f>'PROTO SPEC'!A38</f>
        <v>0</v>
      </c>
      <c r="B38" s="471" t="str">
        <f>'PROTO SPEC'!B38</f>
        <v>31. Pocket depth</v>
      </c>
      <c r="C38" s="472"/>
      <c r="D38" s="472"/>
      <c r="E38" s="262">
        <f>'PP2 SPEC'!H38</f>
        <v>0</v>
      </c>
      <c r="F38" s="263"/>
      <c r="G38" s="128">
        <f t="shared" si="0"/>
        <v>0</v>
      </c>
      <c r="H38" s="261"/>
      <c r="I38" s="335"/>
      <c r="J38" s="473"/>
      <c r="K38" s="473"/>
      <c r="L38" s="474"/>
      <c r="M38" s="458"/>
      <c r="N38" s="459"/>
      <c r="O38" s="459"/>
      <c r="P38" s="459"/>
      <c r="Q38" s="459"/>
      <c r="R38" s="459"/>
      <c r="S38" s="459"/>
      <c r="T38" s="459"/>
      <c r="U38" s="459"/>
      <c r="V38" s="459"/>
      <c r="W38" s="459"/>
      <c r="X38" s="459"/>
    </row>
    <row r="39" spans="1:24" ht="12.75" customHeight="1" x14ac:dyDescent="0.3">
      <c r="A39" s="83"/>
      <c r="B39" s="83" t="s">
        <v>108</v>
      </c>
      <c r="C39" s="81"/>
      <c r="D39" s="81"/>
      <c r="E39" s="81"/>
      <c r="F39" s="81"/>
      <c r="G39" s="81"/>
      <c r="H39" s="109"/>
      <c r="I39" s="81"/>
      <c r="J39" s="81"/>
      <c r="K39" s="81"/>
      <c r="L39" s="82"/>
      <c r="M39" s="183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</row>
    <row r="40" spans="1:24" ht="12.75" customHeight="1" x14ac:dyDescent="0.35">
      <c r="A40" s="156">
        <f>'PROTO SPEC'!A40</f>
        <v>0</v>
      </c>
      <c r="B40" s="475" t="str">
        <f>'PROTO SPEC'!B40</f>
        <v>32. Print position from HSP - Restless ambition</v>
      </c>
      <c r="C40" s="476"/>
      <c r="D40" s="476"/>
      <c r="E40" s="32">
        <f>'PP2 SPEC'!H40</f>
        <v>0</v>
      </c>
      <c r="F40" s="3"/>
      <c r="G40" s="33">
        <f t="shared" si="0"/>
        <v>0</v>
      </c>
      <c r="H40" s="30"/>
      <c r="I40" s="319"/>
      <c r="J40" s="320"/>
      <c r="K40" s="320"/>
      <c r="L40" s="321"/>
      <c r="M40" s="458"/>
      <c r="N40" s="467"/>
      <c r="O40" s="467"/>
      <c r="P40" s="467"/>
      <c r="Q40" s="467"/>
      <c r="R40" s="467"/>
      <c r="S40" s="467"/>
      <c r="T40" s="467"/>
      <c r="U40" s="467"/>
      <c r="V40" s="467"/>
      <c r="W40" s="467"/>
      <c r="X40" s="467"/>
    </row>
    <row r="41" spans="1:24" ht="12.75" customHeight="1" x14ac:dyDescent="0.35">
      <c r="A41" s="156">
        <f>'PROTO SPEC'!A41</f>
        <v>0</v>
      </c>
      <c r="B41" s="367" t="str">
        <f>'PROTO SPEC'!B41</f>
        <v>33. Print position from CF - Restless ambition</v>
      </c>
      <c r="C41" s="368"/>
      <c r="D41" s="368"/>
      <c r="E41" s="31">
        <f>'PP2 SPEC'!H41</f>
        <v>0</v>
      </c>
      <c r="F41" s="2"/>
      <c r="G41" s="33">
        <f t="shared" si="0"/>
        <v>0</v>
      </c>
      <c r="H41" s="30"/>
      <c r="I41" s="309"/>
      <c r="J41" s="310"/>
      <c r="K41" s="310"/>
      <c r="L41" s="311"/>
      <c r="M41" s="458"/>
      <c r="N41" s="467"/>
      <c r="O41" s="467"/>
      <c r="P41" s="467"/>
      <c r="Q41" s="467"/>
      <c r="R41" s="467"/>
      <c r="S41" s="467"/>
      <c r="T41" s="467"/>
      <c r="U41" s="467"/>
      <c r="V41" s="467"/>
      <c r="W41" s="467"/>
      <c r="X41" s="467"/>
    </row>
    <row r="42" spans="1:24" ht="12.75" customHeight="1" x14ac:dyDescent="0.35">
      <c r="A42" s="156">
        <f>'PROTO SPEC'!A42</f>
        <v>0</v>
      </c>
      <c r="B42" s="367" t="str">
        <f>'PROTO SPEC'!B42</f>
        <v>34. Print position from HSP - McLaren lockup</v>
      </c>
      <c r="C42" s="368"/>
      <c r="D42" s="368"/>
      <c r="E42" s="31">
        <f>'PP2 SPEC'!H42</f>
        <v>0</v>
      </c>
      <c r="F42" s="2"/>
      <c r="G42" s="33">
        <f t="shared" si="0"/>
        <v>0</v>
      </c>
      <c r="H42" s="30"/>
      <c r="I42" s="309"/>
      <c r="J42" s="310"/>
      <c r="K42" s="310"/>
      <c r="L42" s="311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1:24" ht="12.75" customHeight="1" x14ac:dyDescent="0.35">
      <c r="A43" s="156" t="e">
        <f>'PROTO SPEC'!#REF!</f>
        <v>#REF!</v>
      </c>
      <c r="B43" s="367" t="str">
        <f>'PROTO SPEC'!B43</f>
        <v>35. Print position from CF - McLaren lockup</v>
      </c>
      <c r="C43" s="368"/>
      <c r="D43" s="368"/>
      <c r="E43" s="31">
        <f>'PP2 SPEC'!H43</f>
        <v>0</v>
      </c>
      <c r="F43" s="2"/>
      <c r="G43" s="33">
        <f t="shared" si="0"/>
        <v>0</v>
      </c>
      <c r="H43" s="30"/>
      <c r="I43" s="309"/>
      <c r="J43" s="310"/>
      <c r="K43" s="310"/>
      <c r="L43" s="311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</row>
    <row r="44" spans="1:24" ht="12.75" customHeight="1" x14ac:dyDescent="0.35">
      <c r="A44" s="156">
        <f>'PROTO SPEC'!A44</f>
        <v>0</v>
      </c>
      <c r="B44" s="367" t="str">
        <f>'PROTO SPEC'!B44</f>
        <v>36. Print position from cuff edge - Podium</v>
      </c>
      <c r="C44" s="368"/>
      <c r="D44" s="368"/>
      <c r="E44" s="31">
        <f>'PP2 SPEC'!H44</f>
        <v>0</v>
      </c>
      <c r="F44" s="2"/>
      <c r="G44" s="33">
        <f t="shared" si="0"/>
        <v>0</v>
      </c>
      <c r="H44" s="30"/>
      <c r="I44" s="309"/>
      <c r="J44" s="310"/>
      <c r="K44" s="310"/>
      <c r="L44" s="311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</row>
    <row r="45" spans="1:24" ht="12.75" customHeight="1" x14ac:dyDescent="0.35">
      <c r="A45" s="156">
        <f>'PROTO SPEC'!A45</f>
        <v>0</v>
      </c>
      <c r="B45" s="367" t="str">
        <f>'PROTO SPEC'!B45</f>
        <v>37. Print position from shoulder point - Velocity (REISS 1971)</v>
      </c>
      <c r="C45" s="368"/>
      <c r="D45" s="368"/>
      <c r="E45" s="31">
        <f>'PP2 SPEC'!H45</f>
        <v>0</v>
      </c>
      <c r="F45" s="2"/>
      <c r="G45" s="33">
        <f t="shared" si="0"/>
        <v>0</v>
      </c>
      <c r="H45" s="30"/>
      <c r="I45" s="309"/>
      <c r="J45" s="310"/>
      <c r="K45" s="310"/>
      <c r="L45" s="311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</row>
    <row r="46" spans="1:24" ht="12.75" customHeight="1" x14ac:dyDescent="0.35">
      <c r="A46" s="156">
        <f>'PROTO SPEC'!A46</f>
        <v>0</v>
      </c>
      <c r="B46" s="367" t="str">
        <f>'PROTO SPEC'!B46</f>
        <v>38. Print position from cuff edge - Speedmark</v>
      </c>
      <c r="C46" s="368"/>
      <c r="D46" s="368"/>
      <c r="E46" s="31">
        <f>'PP2 SPEC'!H46</f>
        <v>0</v>
      </c>
      <c r="F46" s="2"/>
      <c r="G46" s="33">
        <f t="shared" si="0"/>
        <v>0</v>
      </c>
      <c r="H46" s="30"/>
      <c r="I46" s="309"/>
      <c r="J46" s="310"/>
      <c r="K46" s="310"/>
      <c r="L46" s="311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</row>
    <row r="47" spans="1:24" ht="12.75" customHeight="1" x14ac:dyDescent="0.35">
      <c r="A47" s="156">
        <f>'PROTO SPEC'!A47</f>
        <v>0</v>
      </c>
      <c r="B47" s="367" t="str">
        <f>'PROTO SPEC'!B47</f>
        <v>39. Print position from CB neck - Motorsport</v>
      </c>
      <c r="C47" s="368"/>
      <c r="D47" s="368"/>
      <c r="E47" s="31">
        <f>'PP2 SPEC'!H47</f>
        <v>0</v>
      </c>
      <c r="F47" s="2"/>
      <c r="G47" s="33">
        <f t="shared" si="0"/>
        <v>0</v>
      </c>
      <c r="H47" s="30"/>
      <c r="I47" s="309"/>
      <c r="J47" s="310"/>
      <c r="K47" s="310"/>
      <c r="L47" s="311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</row>
    <row r="48" spans="1:24" ht="12.75" customHeight="1" x14ac:dyDescent="0.35">
      <c r="A48" s="156">
        <f>'PROTO SPEC'!A48</f>
        <v>0</v>
      </c>
      <c r="B48" s="367" t="str">
        <f>'PROTO SPEC'!B48</f>
        <v>40. Print position from CB neck - Multiple print</v>
      </c>
      <c r="C48" s="368"/>
      <c r="D48" s="368"/>
      <c r="E48" s="31">
        <f>'PP2 SPEC'!H48</f>
        <v>0</v>
      </c>
      <c r="F48" s="2"/>
      <c r="G48" s="33">
        <f t="shared" ref="G48:G55" si="1">F48+(-E48)</f>
        <v>0</v>
      </c>
      <c r="H48" s="30"/>
      <c r="I48" s="309"/>
      <c r="J48" s="310"/>
      <c r="K48" s="310"/>
      <c r="L48" s="311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</row>
    <row r="49" spans="1:24" ht="12.75" customHeight="1" x14ac:dyDescent="0.35">
      <c r="A49" s="156">
        <f>'PROTO SPEC'!A49</f>
        <v>0</v>
      </c>
      <c r="B49" s="367" t="str">
        <f>'PROTO SPEC'!B49</f>
        <v>41. Print position from CB neck - Speedmark</v>
      </c>
      <c r="C49" s="368"/>
      <c r="D49" s="368"/>
      <c r="E49" s="31">
        <f>'PP2 SPEC'!H49</f>
        <v>0</v>
      </c>
      <c r="F49" s="2"/>
      <c r="G49" s="33">
        <f t="shared" si="1"/>
        <v>0</v>
      </c>
      <c r="H49" s="30"/>
      <c r="I49" s="309"/>
      <c r="J49" s="310"/>
      <c r="K49" s="310"/>
      <c r="L49" s="311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</row>
    <row r="50" spans="1:24" ht="12.75" customHeight="1" x14ac:dyDescent="0.35">
      <c r="A50" s="156">
        <f>'PROTO SPEC'!A50</f>
        <v>0</v>
      </c>
      <c r="B50" s="367">
        <f>'PROTO SPEC'!B50</f>
        <v>0</v>
      </c>
      <c r="C50" s="368"/>
      <c r="D50" s="368"/>
      <c r="E50" s="31">
        <f>'PP2 SPEC'!H50</f>
        <v>0</v>
      </c>
      <c r="F50" s="2"/>
      <c r="G50" s="33">
        <f t="shared" si="1"/>
        <v>0</v>
      </c>
      <c r="H50" s="30"/>
      <c r="I50" s="309"/>
      <c r="J50" s="310"/>
      <c r="K50" s="310"/>
      <c r="L50" s="311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</row>
    <row r="51" spans="1:24" ht="12.75" customHeight="1" x14ac:dyDescent="0.35">
      <c r="A51" s="156">
        <f>'PROTO SPEC'!A51</f>
        <v>0</v>
      </c>
      <c r="B51" s="367">
        <f>'PROTO SPEC'!B51</f>
        <v>0</v>
      </c>
      <c r="C51" s="368"/>
      <c r="D51" s="368"/>
      <c r="E51" s="31">
        <f>'PP2 SPEC'!H51</f>
        <v>0</v>
      </c>
      <c r="F51" s="2"/>
      <c r="G51" s="33">
        <f t="shared" si="1"/>
        <v>0</v>
      </c>
      <c r="H51" s="30"/>
      <c r="I51" s="309"/>
      <c r="J51" s="310"/>
      <c r="K51" s="310"/>
      <c r="L51" s="311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</row>
    <row r="52" spans="1:24" ht="12.75" customHeight="1" x14ac:dyDescent="0.35">
      <c r="A52" s="156">
        <f>'PROTO SPEC'!A52</f>
        <v>0</v>
      </c>
      <c r="B52" s="367">
        <f>'PROTO SPEC'!B52</f>
        <v>0</v>
      </c>
      <c r="C52" s="368"/>
      <c r="D52" s="368"/>
      <c r="E52" s="31">
        <f>'PP2 SPEC'!H52</f>
        <v>0</v>
      </c>
      <c r="F52" s="2"/>
      <c r="G52" s="33">
        <f t="shared" si="1"/>
        <v>0</v>
      </c>
      <c r="H52" s="30"/>
      <c r="I52" s="309"/>
      <c r="J52" s="310"/>
      <c r="K52" s="310"/>
      <c r="L52" s="311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</row>
    <row r="53" spans="1:24" ht="12.75" customHeight="1" x14ac:dyDescent="0.35">
      <c r="A53" s="156">
        <f>'PROTO SPEC'!A53</f>
        <v>0</v>
      </c>
      <c r="B53" s="367">
        <f>'PROTO SPEC'!B53</f>
        <v>0</v>
      </c>
      <c r="C53" s="368"/>
      <c r="D53" s="368"/>
      <c r="E53" s="31">
        <f>'PP2 SPEC'!H53</f>
        <v>0</v>
      </c>
      <c r="F53" s="2"/>
      <c r="G53" s="33">
        <f t="shared" si="1"/>
        <v>0</v>
      </c>
      <c r="H53" s="30"/>
      <c r="I53" s="309"/>
      <c r="J53" s="310"/>
      <c r="K53" s="310"/>
      <c r="L53" s="311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</row>
    <row r="54" spans="1:24" ht="12.75" customHeight="1" x14ac:dyDescent="0.35">
      <c r="A54" s="156">
        <f>'PROTO SPEC'!A54</f>
        <v>0</v>
      </c>
      <c r="B54" s="367">
        <f>'PROTO SPEC'!B54</f>
        <v>0</v>
      </c>
      <c r="C54" s="368"/>
      <c r="D54" s="368"/>
      <c r="E54" s="31">
        <f>'PP2 SPEC'!H54</f>
        <v>0</v>
      </c>
      <c r="F54" s="2"/>
      <c r="G54" s="33">
        <f t="shared" si="1"/>
        <v>0</v>
      </c>
      <c r="H54" s="30"/>
      <c r="I54" s="309"/>
      <c r="J54" s="310"/>
      <c r="K54" s="310"/>
      <c r="L54" s="311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</row>
    <row r="55" spans="1:24" ht="12.75" customHeight="1" x14ac:dyDescent="0.35">
      <c r="A55" s="156">
        <f>'PROTO SPEC'!A55</f>
        <v>0</v>
      </c>
      <c r="B55" s="367">
        <f>'PROTO SPEC'!B55</f>
        <v>0</v>
      </c>
      <c r="C55" s="368"/>
      <c r="D55" s="368"/>
      <c r="E55" s="31">
        <f>'PP2 SPEC'!H55</f>
        <v>0</v>
      </c>
      <c r="F55" s="2"/>
      <c r="G55" s="33">
        <f t="shared" si="1"/>
        <v>0</v>
      </c>
      <c r="H55" s="30"/>
      <c r="I55" s="309"/>
      <c r="J55" s="310"/>
      <c r="K55" s="310"/>
      <c r="L55" s="311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1:24" ht="12.75" customHeight="1" x14ac:dyDescent="0.25"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</row>
    <row r="57" spans="1:24" ht="12.75" customHeight="1" x14ac:dyDescent="0.25"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</row>
    <row r="58" spans="1:24" ht="12.75" customHeight="1" x14ac:dyDescent="0.25">
      <c r="A58" s="1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</row>
    <row r="59" spans="1:24" ht="12.75" customHeight="1" x14ac:dyDescent="0.25">
      <c r="A59" s="1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</row>
    <row r="60" spans="1:24" ht="12.75" customHeight="1" x14ac:dyDescent="0.25">
      <c r="A60" s="1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</row>
    <row r="61" spans="1:24" ht="12.75" customHeight="1" x14ac:dyDescent="0.25">
      <c r="A61" s="1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</row>
    <row r="62" spans="1:24" ht="12.75" customHeight="1" x14ac:dyDescent="0.25">
      <c r="A62" s="1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</row>
    <row r="63" spans="1:24" ht="12.75" customHeight="1" x14ac:dyDescent="0.25">
      <c r="A63" s="1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</row>
    <row r="64" spans="1:24" ht="12.75" customHeight="1" x14ac:dyDescent="0.25">
      <c r="A64" s="1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</row>
    <row r="65" spans="1:24" ht="12.75" customHeight="1" x14ac:dyDescent="0.25">
      <c r="A65" s="1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</row>
    <row r="66" spans="1:24" ht="12.75" customHeight="1" x14ac:dyDescent="0.25">
      <c r="A66" s="1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</row>
    <row r="67" spans="1:24" ht="12.75" customHeight="1" x14ac:dyDescent="0.25">
      <c r="A67" s="1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</row>
    <row r="68" spans="1:24" ht="12.75" customHeight="1" x14ac:dyDescent="0.25">
      <c r="A68" s="1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1:24" ht="12.75" customHeight="1" x14ac:dyDescent="0.25">
      <c r="A69" s="1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</row>
    <row r="70" spans="1:24" ht="12.75" customHeight="1" x14ac:dyDescent="0.25">
      <c r="A70" s="1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</row>
    <row r="71" spans="1:24" ht="12.75" customHeight="1" x14ac:dyDescent="0.25">
      <c r="A71" s="1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</row>
    <row r="72" spans="1:24" ht="12.75" customHeight="1" x14ac:dyDescent="0.25">
      <c r="A72" s="1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</row>
    <row r="73" spans="1:24" ht="12.75" customHeight="1" x14ac:dyDescent="0.25">
      <c r="A73" s="1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</row>
    <row r="74" spans="1:24" ht="12.75" customHeight="1" x14ac:dyDescent="0.25">
      <c r="A74" s="1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</row>
    <row r="75" spans="1:24" ht="12.75" customHeight="1" x14ac:dyDescent="0.25">
      <c r="A75" s="1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</row>
    <row r="76" spans="1:24" ht="12.75" customHeight="1" x14ac:dyDescent="0.25">
      <c r="A76" s="1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</row>
    <row r="77" spans="1:24" ht="12.75" customHeight="1" x14ac:dyDescent="0.25">
      <c r="A77" s="1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</row>
    <row r="78" spans="1:24" ht="12.75" customHeight="1" x14ac:dyDescent="0.25">
      <c r="A78" s="1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</row>
    <row r="79" spans="1:24" ht="12.75" customHeight="1" x14ac:dyDescent="0.25">
      <c r="A79" s="1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</row>
    <row r="80" spans="1:24" ht="12.75" customHeight="1" x14ac:dyDescent="0.25">
      <c r="A80" s="1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</row>
    <row r="81" spans="1:24" ht="12.75" customHeight="1" x14ac:dyDescent="0.25">
      <c r="A81" s="1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1:24" ht="12.75" customHeight="1" x14ac:dyDescent="0.25">
      <c r="A82" s="1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</row>
    <row r="83" spans="1:24" ht="12.75" customHeight="1" x14ac:dyDescent="0.25">
      <c r="A83" s="1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</row>
    <row r="84" spans="1:24" ht="12.75" customHeight="1" x14ac:dyDescent="0.25">
      <c r="A84" s="1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</row>
    <row r="85" spans="1:24" ht="12.75" customHeight="1" x14ac:dyDescent="0.25">
      <c r="A85" s="1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</row>
    <row r="86" spans="1:24" ht="12.75" customHeight="1" x14ac:dyDescent="0.25">
      <c r="A86" s="1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</row>
    <row r="87" spans="1:24" ht="12.75" customHeight="1" x14ac:dyDescent="0.25">
      <c r="A87" s="1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</row>
    <row r="88" spans="1:24" ht="12.75" customHeight="1" x14ac:dyDescent="0.25">
      <c r="A88" s="1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</row>
    <row r="89" spans="1:24" ht="12.75" customHeight="1" x14ac:dyDescent="0.25">
      <c r="A89" s="1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</row>
    <row r="90" spans="1:24" ht="12.75" customHeight="1" x14ac:dyDescent="0.25">
      <c r="A90" s="1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</row>
    <row r="91" spans="1:24" ht="12.75" customHeight="1" x14ac:dyDescent="0.25">
      <c r="A91" s="1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</row>
    <row r="92" spans="1:24" ht="12.75" customHeight="1" x14ac:dyDescent="0.25">
      <c r="A92" s="1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</row>
    <row r="93" spans="1:24" ht="12.75" customHeight="1" x14ac:dyDescent="0.25">
      <c r="A93" s="1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</row>
    <row r="94" spans="1:24" ht="12.75" customHeight="1" x14ac:dyDescent="0.25">
      <c r="A94" s="1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1:24" ht="12.75" customHeight="1" x14ac:dyDescent="0.25">
      <c r="A95" s="1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</row>
    <row r="96" spans="1:24" ht="12.75" customHeight="1" x14ac:dyDescent="0.25">
      <c r="A96" s="1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</row>
    <row r="97" spans="1:24" ht="12.75" customHeight="1" x14ac:dyDescent="0.25">
      <c r="A97" s="1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</row>
    <row r="98" spans="1:24" ht="12.75" customHeight="1" x14ac:dyDescent="0.25">
      <c r="A98" s="1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</row>
    <row r="99" spans="1:24" ht="12.75" customHeight="1" x14ac:dyDescent="0.25">
      <c r="A99" s="1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</row>
    <row r="100" spans="1:24" ht="12.75" customHeight="1" x14ac:dyDescent="0.25">
      <c r="A100" s="1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</row>
    <row r="101" spans="1:24" ht="12.75" customHeight="1" x14ac:dyDescent="0.25">
      <c r="A101" s="1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:24" ht="12.75" customHeight="1" x14ac:dyDescent="0.25">
      <c r="A102" s="1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:24" ht="12.75" customHeight="1" x14ac:dyDescent="0.25">
      <c r="A103" s="1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:24" ht="12.75" customHeight="1" x14ac:dyDescent="0.25">
      <c r="A104" s="1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:24" ht="12.75" customHeight="1" x14ac:dyDescent="0.25">
      <c r="A105" s="1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:24" ht="12.75" customHeight="1" x14ac:dyDescent="0.25">
      <c r="A106" s="1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:24" ht="12.75" customHeight="1" x14ac:dyDescent="0.25">
      <c r="A107" s="1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:24" ht="12.75" customHeight="1" x14ac:dyDescent="0.25">
      <c r="A108" s="1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:24" ht="12.75" customHeight="1" x14ac:dyDescent="0.25">
      <c r="A109" s="1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:24" ht="12.75" customHeight="1" x14ac:dyDescent="0.25">
      <c r="A110" s="1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:24" ht="12.75" customHeight="1" x14ac:dyDescent="0.25">
      <c r="A111" s="1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:24" ht="12.75" customHeight="1" x14ac:dyDescent="0.25">
      <c r="A112" s="1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:24" ht="12.75" customHeight="1" x14ac:dyDescent="0.25">
      <c r="A113" s="1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:24" ht="12.75" customHeight="1" x14ac:dyDescent="0.25">
      <c r="A114" s="1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:24" ht="12.75" customHeight="1" x14ac:dyDescent="0.25">
      <c r="A115" s="1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:24" ht="12.75" customHeight="1" x14ac:dyDescent="0.25">
      <c r="A116" s="1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:24" ht="12.75" customHeight="1" x14ac:dyDescent="0.25">
      <c r="A117" s="1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:24" ht="12.75" customHeight="1" x14ac:dyDescent="0.25">
      <c r="A118" s="1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:24" ht="12.75" customHeight="1" x14ac:dyDescent="0.25">
      <c r="A119" s="1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:24" ht="12.75" customHeight="1" x14ac:dyDescent="0.25">
      <c r="A120" s="1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:24" ht="12.75" customHeight="1" x14ac:dyDescent="0.25">
      <c r="A121" s="1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:24" ht="12.75" customHeight="1" x14ac:dyDescent="0.25">
      <c r="A122" s="1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:24" ht="12.75" customHeight="1" x14ac:dyDescent="0.25">
      <c r="A123" s="1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:24" ht="12.75" customHeight="1" x14ac:dyDescent="0.25">
      <c r="A124" s="1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:24" ht="12.75" customHeight="1" x14ac:dyDescent="0.25">
      <c r="A125" s="1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</row>
    <row r="126" spans="1:24" ht="12.75" customHeight="1" x14ac:dyDescent="0.25">
      <c r="A126" s="1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:24" ht="12.75" customHeight="1" x14ac:dyDescent="0.25">
      <c r="A127" s="1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</row>
    <row r="128" spans="1:24" ht="12.75" customHeight="1" x14ac:dyDescent="0.25">
      <c r="A128" s="1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:24" ht="12.75" customHeight="1" x14ac:dyDescent="0.25">
      <c r="A129" s="1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</row>
    <row r="130" spans="1:24" ht="12.75" customHeight="1" x14ac:dyDescent="0.25">
      <c r="A130" s="1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:24" ht="12.75" customHeight="1" x14ac:dyDescent="0.25">
      <c r="A131" s="1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</row>
    <row r="132" spans="1:24" ht="12.75" customHeight="1" x14ac:dyDescent="0.25">
      <c r="A132" s="1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</row>
    <row r="133" spans="1:24" ht="12.75" customHeight="1" x14ac:dyDescent="0.25">
      <c r="A133" s="1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</row>
    <row r="134" spans="1:24" ht="12.75" customHeight="1" x14ac:dyDescent="0.25">
      <c r="A134" s="1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</row>
    <row r="135" spans="1:24" ht="12.75" customHeight="1" x14ac:dyDescent="0.25">
      <c r="A135" s="1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</row>
    <row r="136" spans="1:24" ht="12.75" customHeight="1" x14ac:dyDescent="0.25">
      <c r="A136" s="1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</row>
    <row r="137" spans="1:24" ht="12.75" customHeight="1" x14ac:dyDescent="0.25">
      <c r="A137" s="1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</row>
    <row r="138" spans="1:24" ht="12.75" customHeight="1" x14ac:dyDescent="0.25">
      <c r="A138" s="1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</row>
    <row r="139" spans="1:24" ht="12.75" customHeight="1" x14ac:dyDescent="0.25">
      <c r="A139" s="1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</row>
    <row r="140" spans="1:24" ht="12.75" customHeight="1" x14ac:dyDescent="0.25">
      <c r="A140" s="1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</row>
    <row r="141" spans="1:24" ht="12.75" customHeight="1" x14ac:dyDescent="0.25">
      <c r="A141" s="1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</row>
    <row r="142" spans="1:24" ht="12.75" customHeight="1" x14ac:dyDescent="0.25">
      <c r="A142" s="1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</row>
    <row r="143" spans="1:24" ht="12.75" customHeight="1" x14ac:dyDescent="0.25">
      <c r="A143" s="1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</row>
    <row r="144" spans="1:24" ht="12.75" customHeight="1" x14ac:dyDescent="0.25">
      <c r="A144" s="1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</row>
    <row r="145" spans="1:24" ht="12.75" customHeight="1" x14ac:dyDescent="0.25">
      <c r="A145" s="1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</row>
    <row r="146" spans="1:24" ht="12.75" customHeight="1" x14ac:dyDescent="0.25">
      <c r="A146" s="1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</row>
    <row r="147" spans="1:24" ht="12.75" customHeight="1" x14ac:dyDescent="0.25">
      <c r="A147" s="1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</row>
    <row r="148" spans="1:24" ht="12.75" customHeight="1" x14ac:dyDescent="0.25">
      <c r="A148" s="1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</row>
    <row r="149" spans="1:24" ht="12.75" customHeight="1" x14ac:dyDescent="0.25">
      <c r="A149" s="1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</row>
    <row r="150" spans="1:24" ht="12.75" customHeight="1" x14ac:dyDescent="0.25">
      <c r="A150" s="1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</row>
    <row r="151" spans="1:24" ht="12.75" customHeight="1" x14ac:dyDescent="0.25">
      <c r="A151" s="1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</row>
    <row r="152" spans="1:24" ht="12.75" customHeight="1" x14ac:dyDescent="0.25">
      <c r="A152" s="1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</row>
    <row r="153" spans="1:24" ht="12.75" customHeight="1" x14ac:dyDescent="0.25">
      <c r="A153" s="1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</row>
    <row r="154" spans="1:24" ht="12.75" customHeight="1" x14ac:dyDescent="0.25">
      <c r="A154" s="1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</row>
    <row r="155" spans="1:24" ht="12.75" customHeight="1" x14ac:dyDescent="0.25">
      <c r="A155" s="1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</row>
    <row r="156" spans="1:24" ht="12.75" customHeight="1" x14ac:dyDescent="0.25">
      <c r="A156" s="1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</row>
    <row r="157" spans="1:24" ht="12.75" customHeight="1" x14ac:dyDescent="0.25">
      <c r="A157" s="1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</row>
    <row r="158" spans="1:24" ht="12.75" customHeight="1" x14ac:dyDescent="0.25">
      <c r="A158" s="1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</row>
    <row r="159" spans="1:24" ht="12.75" customHeight="1" x14ac:dyDescent="0.25">
      <c r="A159" s="1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</row>
    <row r="160" spans="1:24" ht="12.75" customHeight="1" x14ac:dyDescent="0.25">
      <c r="A160" s="1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</row>
    <row r="161" spans="1:24" ht="12.75" customHeight="1" x14ac:dyDescent="0.25">
      <c r="A161" s="1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</row>
    <row r="162" spans="1:24" ht="12.75" customHeight="1" x14ac:dyDescent="0.25">
      <c r="A162" s="1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</row>
    <row r="163" spans="1:24" ht="12.75" customHeight="1" x14ac:dyDescent="0.25">
      <c r="A163" s="1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</row>
    <row r="164" spans="1:24" ht="12.75" customHeight="1" x14ac:dyDescent="0.25">
      <c r="A164" s="1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</row>
    <row r="165" spans="1:24" ht="12.75" customHeight="1" x14ac:dyDescent="0.25">
      <c r="A165" s="1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</row>
    <row r="166" spans="1:24" ht="12.75" customHeight="1" x14ac:dyDescent="0.25">
      <c r="A166" s="1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</row>
    <row r="167" spans="1:24" ht="12.75" customHeight="1" x14ac:dyDescent="0.25">
      <c r="A167" s="1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</row>
    <row r="168" spans="1:24" ht="12.75" customHeight="1" x14ac:dyDescent="0.25">
      <c r="A168" s="1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</row>
    <row r="169" spans="1:24" ht="12.75" customHeight="1" x14ac:dyDescent="0.25">
      <c r="A169" s="1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</row>
    <row r="170" spans="1:24" ht="12.75" customHeight="1" x14ac:dyDescent="0.25">
      <c r="A170" s="1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</row>
    <row r="171" spans="1:24" ht="12.75" customHeight="1" x14ac:dyDescent="0.25">
      <c r="A171" s="1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</row>
    <row r="172" spans="1:24" ht="12.75" customHeight="1" x14ac:dyDescent="0.25">
      <c r="A172" s="1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</row>
    <row r="173" spans="1:24" ht="12.75" customHeight="1" x14ac:dyDescent="0.25">
      <c r="A173" s="1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</row>
    <row r="174" spans="1:24" ht="12.75" customHeight="1" x14ac:dyDescent="0.25">
      <c r="A174" s="1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</row>
    <row r="175" spans="1:24" ht="12.75" customHeight="1" x14ac:dyDescent="0.25">
      <c r="A175" s="1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</row>
    <row r="176" spans="1:24" ht="12.75" customHeight="1" x14ac:dyDescent="0.25">
      <c r="A176" s="1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</row>
    <row r="177" spans="1:24" ht="12.75" customHeight="1" x14ac:dyDescent="0.25">
      <c r="A177" s="1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</row>
    <row r="178" spans="1:24" ht="12.75" customHeight="1" x14ac:dyDescent="0.25">
      <c r="A178" s="1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</row>
    <row r="179" spans="1:24" ht="12.75" customHeight="1" x14ac:dyDescent="0.25">
      <c r="A179" s="1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</row>
    <row r="180" spans="1:24" ht="12.75" customHeight="1" x14ac:dyDescent="0.25">
      <c r="A180" s="1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</row>
    <row r="181" spans="1:24" ht="12.75" customHeight="1" x14ac:dyDescent="0.25">
      <c r="A181" s="1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</row>
    <row r="182" spans="1:24" ht="12.75" customHeight="1" x14ac:dyDescent="0.25">
      <c r="A182" s="1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</row>
    <row r="183" spans="1:24" ht="12.75" customHeight="1" x14ac:dyDescent="0.25">
      <c r="A183" s="1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</row>
    <row r="184" spans="1:24" ht="12.75" customHeight="1" x14ac:dyDescent="0.25">
      <c r="A184" s="1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</row>
    <row r="185" spans="1:24" ht="12.75" customHeight="1" x14ac:dyDescent="0.25">
      <c r="A185" s="1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</row>
    <row r="186" spans="1:24" ht="12.75" customHeight="1" x14ac:dyDescent="0.25">
      <c r="A186" s="1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</row>
    <row r="187" spans="1:24" ht="12.75" customHeight="1" x14ac:dyDescent="0.25">
      <c r="A187" s="1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</row>
    <row r="188" spans="1:24" ht="12.75" customHeight="1" x14ac:dyDescent="0.25">
      <c r="A188" s="1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</row>
    <row r="189" spans="1:24" ht="12.75" customHeight="1" x14ac:dyDescent="0.25">
      <c r="A189" s="1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</row>
    <row r="190" spans="1:24" ht="12.75" customHeight="1" x14ac:dyDescent="0.25">
      <c r="A190" s="1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</row>
    <row r="191" spans="1:24" ht="12.75" customHeight="1" x14ac:dyDescent="0.25">
      <c r="A191" s="1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</row>
    <row r="192" spans="1:24" ht="12.75" customHeight="1" x14ac:dyDescent="0.25">
      <c r="A192" s="1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</row>
    <row r="193" spans="1:24" ht="12.75" customHeight="1" x14ac:dyDescent="0.25">
      <c r="A193" s="1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</row>
    <row r="194" spans="1:24" ht="12.75" customHeight="1" x14ac:dyDescent="0.25">
      <c r="A194" s="1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</row>
    <row r="195" spans="1:24" ht="12.75" customHeight="1" x14ac:dyDescent="0.25">
      <c r="A195" s="1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</row>
    <row r="196" spans="1:24" ht="12.75" customHeight="1" x14ac:dyDescent="0.25">
      <c r="A196" s="1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</row>
    <row r="197" spans="1:24" ht="12.75" customHeight="1" x14ac:dyDescent="0.25">
      <c r="A197" s="1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</row>
    <row r="198" spans="1:24" ht="12.75" customHeight="1" x14ac:dyDescent="0.25">
      <c r="A198" s="1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</row>
    <row r="199" spans="1:24" ht="12.75" customHeight="1" x14ac:dyDescent="0.25">
      <c r="A199" s="1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</row>
    <row r="200" spans="1:24" ht="12.75" customHeight="1" x14ac:dyDescent="0.25">
      <c r="A200" s="1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</row>
    <row r="201" spans="1:24" ht="12.75" customHeight="1" x14ac:dyDescent="0.25">
      <c r="A201" s="1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</row>
    <row r="202" spans="1:24" ht="12.75" customHeight="1" x14ac:dyDescent="0.25">
      <c r="A202" s="1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</row>
    <row r="203" spans="1:24" ht="12.75" customHeight="1" x14ac:dyDescent="0.25">
      <c r="A203" s="1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</row>
    <row r="204" spans="1:24" ht="12.75" customHeight="1" x14ac:dyDescent="0.25">
      <c r="A204" s="1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</row>
    <row r="205" spans="1:24" ht="12.75" customHeight="1" x14ac:dyDescent="0.25">
      <c r="A205" s="1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</row>
    <row r="206" spans="1:24" ht="12.75" customHeight="1" x14ac:dyDescent="0.25">
      <c r="A206" s="1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</row>
    <row r="207" spans="1:24" ht="12.75" customHeight="1" x14ac:dyDescent="0.25">
      <c r="A207" s="1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</row>
    <row r="208" spans="1:24" ht="12.75" customHeight="1" x14ac:dyDescent="0.25">
      <c r="A208" s="1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</row>
    <row r="209" spans="1:24" ht="12.75" customHeight="1" x14ac:dyDescent="0.25">
      <c r="A209" s="1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</row>
    <row r="210" spans="1:24" ht="12.75" customHeight="1" x14ac:dyDescent="0.25">
      <c r="A210" s="1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</row>
    <row r="211" spans="1:24" ht="12.75" customHeight="1" x14ac:dyDescent="0.25">
      <c r="A211" s="1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</row>
    <row r="212" spans="1:24" ht="12.75" customHeight="1" x14ac:dyDescent="0.25">
      <c r="A212" s="1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</row>
    <row r="213" spans="1:24" ht="12.75" customHeight="1" x14ac:dyDescent="0.25">
      <c r="A213" s="1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</row>
    <row r="214" spans="1:24" ht="12.75" customHeight="1" x14ac:dyDescent="0.25">
      <c r="A214" s="1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</row>
    <row r="215" spans="1:24" ht="12.75" customHeight="1" x14ac:dyDescent="0.25">
      <c r="A215" s="1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</row>
    <row r="216" spans="1:24" ht="12.75" customHeight="1" x14ac:dyDescent="0.25">
      <c r="A216" s="1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</row>
    <row r="217" spans="1:24" ht="12.75" customHeight="1" x14ac:dyDescent="0.25">
      <c r="A217" s="1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</row>
    <row r="218" spans="1:24" ht="12.75" customHeight="1" x14ac:dyDescent="0.25">
      <c r="A218" s="1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</row>
    <row r="219" spans="1:24" ht="12.75" customHeight="1" x14ac:dyDescent="0.25">
      <c r="A219" s="1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</row>
    <row r="220" spans="1:24" ht="12.75" customHeight="1" x14ac:dyDescent="0.25">
      <c r="A220" s="1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</row>
    <row r="221" spans="1:24" ht="12.75" customHeight="1" x14ac:dyDescent="0.25">
      <c r="A221" s="1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</row>
    <row r="222" spans="1:24" ht="12.75" customHeight="1" x14ac:dyDescent="0.25">
      <c r="A222" s="1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</row>
    <row r="223" spans="1:24" ht="12.75" customHeight="1" x14ac:dyDescent="0.25">
      <c r="A223" s="1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</row>
    <row r="224" spans="1:24" ht="12.75" customHeight="1" x14ac:dyDescent="0.25">
      <c r="A224" s="1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</row>
    <row r="225" spans="1:24" ht="12.75" customHeight="1" x14ac:dyDescent="0.25">
      <c r="A225" s="1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</row>
    <row r="226" spans="1:24" ht="12.75" customHeight="1" x14ac:dyDescent="0.25">
      <c r="A226" s="1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</row>
    <row r="227" spans="1:24" ht="12.75" customHeight="1" x14ac:dyDescent="0.25">
      <c r="A227" s="1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</row>
    <row r="228" spans="1:24" ht="12.75" customHeight="1" x14ac:dyDescent="0.25">
      <c r="A228" s="1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</row>
    <row r="229" spans="1:24" ht="12.75" customHeight="1" x14ac:dyDescent="0.25">
      <c r="A229" s="1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</row>
    <row r="230" spans="1:24" ht="12.75" customHeight="1" x14ac:dyDescent="0.25">
      <c r="A230" s="1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</row>
    <row r="231" spans="1:24" ht="12.75" customHeight="1" x14ac:dyDescent="0.25">
      <c r="A231" s="1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</row>
    <row r="232" spans="1:24" ht="12.75" customHeight="1" x14ac:dyDescent="0.25">
      <c r="A232" s="1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</row>
    <row r="233" spans="1:24" ht="12.75" customHeight="1" x14ac:dyDescent="0.25">
      <c r="A233" s="1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</row>
    <row r="234" spans="1:24" ht="12.75" customHeight="1" x14ac:dyDescent="0.25">
      <c r="A234" s="1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</row>
    <row r="235" spans="1:24" ht="12.75" customHeight="1" x14ac:dyDescent="0.25">
      <c r="A235" s="1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</row>
    <row r="236" spans="1:24" ht="12.75" customHeight="1" x14ac:dyDescent="0.25">
      <c r="A236" s="1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</row>
    <row r="237" spans="1:24" ht="12.75" customHeight="1" x14ac:dyDescent="0.25">
      <c r="A237" s="1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</row>
    <row r="238" spans="1:24" ht="12.75" customHeight="1" x14ac:dyDescent="0.25">
      <c r="A238" s="1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</row>
    <row r="239" spans="1:24" ht="12.75" customHeight="1" x14ac:dyDescent="0.25">
      <c r="A239" s="1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</row>
    <row r="240" spans="1:24" ht="12.75" customHeight="1" x14ac:dyDescent="0.25">
      <c r="A240" s="1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</row>
    <row r="241" spans="1:24" ht="12.75" customHeight="1" x14ac:dyDescent="0.25">
      <c r="A241" s="1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</row>
    <row r="242" spans="1:24" ht="12.75" customHeight="1" x14ac:dyDescent="0.25">
      <c r="A242" s="1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</row>
    <row r="243" spans="1:24" ht="12.75" customHeight="1" x14ac:dyDescent="0.25">
      <c r="A243" s="1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</row>
    <row r="244" spans="1:24" ht="12.75" customHeight="1" x14ac:dyDescent="0.25">
      <c r="A244" s="1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</row>
    <row r="245" spans="1:24" ht="12.75" customHeight="1" x14ac:dyDescent="0.25">
      <c r="A245" s="1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</row>
    <row r="246" spans="1:24" ht="12.75" customHeight="1" x14ac:dyDescent="0.25">
      <c r="A246" s="1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</row>
    <row r="247" spans="1:24" ht="12.75" customHeight="1" x14ac:dyDescent="0.25">
      <c r="A247" s="1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</row>
    <row r="248" spans="1:24" ht="12.75" customHeight="1" x14ac:dyDescent="0.25">
      <c r="A248" s="1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</row>
    <row r="249" spans="1:24" ht="12.75" customHeight="1" x14ac:dyDescent="0.25">
      <c r="A249" s="1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</row>
    <row r="250" spans="1:24" ht="12.75" customHeight="1" x14ac:dyDescent="0.25">
      <c r="A250" s="1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</row>
    <row r="251" spans="1:24" ht="12.75" customHeight="1" x14ac:dyDescent="0.25">
      <c r="A251" s="1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</row>
    <row r="252" spans="1:24" ht="12.75" customHeight="1" x14ac:dyDescent="0.25">
      <c r="A252" s="1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</row>
    <row r="253" spans="1:24" ht="12.75" customHeight="1" x14ac:dyDescent="0.25">
      <c r="A253" s="1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</row>
    <row r="254" spans="1:24" ht="12.75" customHeight="1" x14ac:dyDescent="0.25">
      <c r="A254" s="1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</row>
    <row r="255" spans="1:24" ht="12.75" customHeight="1" x14ac:dyDescent="0.25">
      <c r="A255" s="1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</row>
    <row r="256" spans="1:24" ht="12.75" customHeight="1" x14ac:dyDescent="0.25">
      <c r="A256" s="1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</row>
    <row r="257" spans="1:24" ht="12.75" customHeight="1" x14ac:dyDescent="0.25">
      <c r="A257" s="1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</row>
    <row r="258" spans="1:24" ht="12.75" customHeight="1" x14ac:dyDescent="0.25">
      <c r="A258" s="1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</row>
    <row r="259" spans="1:24" ht="12.75" customHeight="1" x14ac:dyDescent="0.25">
      <c r="A259" s="1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</row>
    <row r="260" spans="1:24" ht="12.75" customHeight="1" x14ac:dyDescent="0.25">
      <c r="A260" s="1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</row>
    <row r="261" spans="1:24" ht="12.75" customHeight="1" x14ac:dyDescent="0.25">
      <c r="A261" s="1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</row>
    <row r="262" spans="1:24" ht="12.75" customHeight="1" x14ac:dyDescent="0.25">
      <c r="A262" s="1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</row>
    <row r="263" spans="1:24" ht="12.75" customHeight="1" x14ac:dyDescent="0.25">
      <c r="A263" s="1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</row>
    <row r="264" spans="1:24" ht="12.75" customHeight="1" x14ac:dyDescent="0.25">
      <c r="A264" s="1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</row>
    <row r="265" spans="1:24" ht="12.75" customHeight="1" x14ac:dyDescent="0.25">
      <c r="A265" s="1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</row>
    <row r="266" spans="1:24" ht="12.75" customHeight="1" x14ac:dyDescent="0.25">
      <c r="A266" s="1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1:24" ht="12.75" customHeight="1" x14ac:dyDescent="0.25">
      <c r="A267" s="1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</row>
    <row r="268" spans="1:24" ht="12.75" customHeight="1" x14ac:dyDescent="0.25">
      <c r="A268" s="1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</row>
    <row r="269" spans="1:24" ht="12.75" customHeight="1" x14ac:dyDescent="0.25">
      <c r="A269" s="1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</row>
    <row r="270" spans="1:24" ht="12.75" customHeight="1" x14ac:dyDescent="0.25">
      <c r="A270" s="1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</row>
    <row r="271" spans="1:24" ht="12.75" customHeight="1" x14ac:dyDescent="0.25">
      <c r="A271" s="1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</row>
    <row r="272" spans="1:24" ht="12.75" customHeight="1" x14ac:dyDescent="0.25">
      <c r="A272" s="1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</row>
    <row r="273" spans="1:24" ht="12.75" customHeight="1" x14ac:dyDescent="0.25">
      <c r="A273" s="1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</row>
    <row r="274" spans="1:24" ht="12.75" customHeight="1" x14ac:dyDescent="0.25">
      <c r="A274" s="1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</row>
    <row r="275" spans="1:24" ht="12.75" customHeight="1" x14ac:dyDescent="0.25">
      <c r="A275" s="1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</row>
    <row r="276" spans="1:24" ht="12.75" customHeight="1" x14ac:dyDescent="0.25">
      <c r="A276" s="1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</row>
    <row r="277" spans="1:24" ht="12.75" customHeight="1" x14ac:dyDescent="0.25">
      <c r="A277" s="1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</row>
  </sheetData>
  <mergeCells count="142">
    <mergeCell ref="I32:L32"/>
    <mergeCell ref="I33:L33"/>
    <mergeCell ref="I34:L34"/>
    <mergeCell ref="I35:L35"/>
    <mergeCell ref="I36:L36"/>
    <mergeCell ref="I37:L37"/>
    <mergeCell ref="B28:D28"/>
    <mergeCell ref="B54:D54"/>
    <mergeCell ref="I54:L54"/>
    <mergeCell ref="B45:D45"/>
    <mergeCell ref="I45:L45"/>
    <mergeCell ref="B46:D46"/>
    <mergeCell ref="I46:L46"/>
    <mergeCell ref="B47:D47"/>
    <mergeCell ref="I47:L47"/>
    <mergeCell ref="B42:D42"/>
    <mergeCell ref="I42:L42"/>
    <mergeCell ref="B43:D43"/>
    <mergeCell ref="I43:L43"/>
    <mergeCell ref="B44:D44"/>
    <mergeCell ref="I44:L44"/>
    <mergeCell ref="B40:D40"/>
    <mergeCell ref="I40:L40"/>
    <mergeCell ref="B55:D55"/>
    <mergeCell ref="I55:L55"/>
    <mergeCell ref="B51:D51"/>
    <mergeCell ref="I51:L51"/>
    <mergeCell ref="B52:D52"/>
    <mergeCell ref="I52:L52"/>
    <mergeCell ref="B53:D53"/>
    <mergeCell ref="I53:L53"/>
    <mergeCell ref="B48:D48"/>
    <mergeCell ref="I48:L48"/>
    <mergeCell ref="B49:D49"/>
    <mergeCell ref="I49:L49"/>
    <mergeCell ref="B50:D50"/>
    <mergeCell ref="I50:L50"/>
    <mergeCell ref="M40:X40"/>
    <mergeCell ref="B41:D41"/>
    <mergeCell ref="I41:L41"/>
    <mergeCell ref="M41:X41"/>
    <mergeCell ref="B38:D38"/>
    <mergeCell ref="I38:L38"/>
    <mergeCell ref="M38:X38"/>
    <mergeCell ref="B25:D25"/>
    <mergeCell ref="I25:L25"/>
    <mergeCell ref="M25:X25"/>
    <mergeCell ref="B26:D26"/>
    <mergeCell ref="I26:L26"/>
    <mergeCell ref="M26:X26"/>
    <mergeCell ref="B27:D27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I31:L31"/>
    <mergeCell ref="I27:L27"/>
    <mergeCell ref="I29:L29"/>
    <mergeCell ref="I30:L30"/>
    <mergeCell ref="B23:D23"/>
    <mergeCell ref="I23:L23"/>
    <mergeCell ref="M23:X23"/>
    <mergeCell ref="B24:D24"/>
    <mergeCell ref="I24:L24"/>
    <mergeCell ref="M24:X24"/>
    <mergeCell ref="B21:D21"/>
    <mergeCell ref="I21:L21"/>
    <mergeCell ref="M21:X21"/>
    <mergeCell ref="B22:D22"/>
    <mergeCell ref="I22:L22"/>
    <mergeCell ref="M22:X22"/>
    <mergeCell ref="B19:D19"/>
    <mergeCell ref="I19:L19"/>
    <mergeCell ref="M19:X19"/>
    <mergeCell ref="B20:D20"/>
    <mergeCell ref="I20:L20"/>
    <mergeCell ref="M20:X20"/>
    <mergeCell ref="B17:D17"/>
    <mergeCell ref="I17:L17"/>
    <mergeCell ref="M17:X17"/>
    <mergeCell ref="B18:D18"/>
    <mergeCell ref="I18:L18"/>
    <mergeCell ref="M18:X18"/>
    <mergeCell ref="B11:D11"/>
    <mergeCell ref="I11:L11"/>
    <mergeCell ref="N11:P11"/>
    <mergeCell ref="R11:T11"/>
    <mergeCell ref="V11:X11"/>
    <mergeCell ref="B12:D12"/>
    <mergeCell ref="I12:L12"/>
    <mergeCell ref="M12:X12"/>
    <mergeCell ref="B15:D15"/>
    <mergeCell ref="I15:L15"/>
    <mergeCell ref="M15:X15"/>
    <mergeCell ref="B16:D16"/>
    <mergeCell ref="I16:L16"/>
    <mergeCell ref="M16:X16"/>
    <mergeCell ref="B13:D13"/>
    <mergeCell ref="I13:L13"/>
    <mergeCell ref="M13:X13"/>
    <mergeCell ref="B14:D14"/>
    <mergeCell ref="I14:L14"/>
    <mergeCell ref="M14:X14"/>
    <mergeCell ref="A1:B2"/>
    <mergeCell ref="C1:M2"/>
    <mergeCell ref="A3:B3"/>
    <mergeCell ref="C3:D3"/>
    <mergeCell ref="F3:H3"/>
    <mergeCell ref="J3:L3"/>
    <mergeCell ref="M3:X3"/>
    <mergeCell ref="A5:B5"/>
    <mergeCell ref="C5:D5"/>
    <mergeCell ref="F5:H5"/>
    <mergeCell ref="J5:L5"/>
    <mergeCell ref="M5:N5"/>
    <mergeCell ref="O5:X5"/>
    <mergeCell ref="A4:B4"/>
    <mergeCell ref="C4:D4"/>
    <mergeCell ref="F4:H4"/>
    <mergeCell ref="J4:L4"/>
    <mergeCell ref="M4:N4"/>
    <mergeCell ref="O4:X4"/>
    <mergeCell ref="A6:L6"/>
    <mergeCell ref="B7:D7"/>
    <mergeCell ref="I7:L7"/>
    <mergeCell ref="B8:D8"/>
    <mergeCell ref="Q9:Q10"/>
    <mergeCell ref="R9:T10"/>
    <mergeCell ref="V9:X9"/>
    <mergeCell ref="B10:D10"/>
    <mergeCell ref="I10:L10"/>
    <mergeCell ref="V10:X10"/>
    <mergeCell ref="I9:L9"/>
    <mergeCell ref="I8:L8"/>
    <mergeCell ref="B9:D9"/>
    <mergeCell ref="M9:M10"/>
    <mergeCell ref="N9:P10"/>
  </mergeCells>
  <conditionalFormatting sqref="K5:L5">
    <cfRule type="containsText" dxfId="1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olBreaks count="1" manualBreakCount="1">
    <brk id="12" max="54" man="1"/>
  </col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53E29F-4BA4-4974-B2AC-678F08688735}">
          <x14:formula1>
            <xm:f>'DO NOT USE'!$D$2:$D$14</xm:f>
          </x14:formula1>
          <xm:sqref>O4:X4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B420A-ADFC-4524-AFEB-BA7C6B07E01A}">
  <sheetPr codeName="Sheet16">
    <tabColor rgb="FF008080"/>
  </sheetPr>
  <dimension ref="A1:K306"/>
  <sheetViews>
    <sheetView view="pageBreakPreview" topLeftCell="A11" zoomScaleNormal="100" zoomScaleSheetLayoutView="100" workbookViewId="0">
      <selection activeCell="N23" sqref="N23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1"/>
      <c r="B1" s="281"/>
      <c r="C1" s="296" t="s">
        <v>308</v>
      </c>
      <c r="D1" s="297"/>
      <c r="E1" s="297"/>
      <c r="F1" s="297"/>
      <c r="G1" s="297"/>
      <c r="H1" s="297"/>
      <c r="I1" s="297"/>
      <c r="J1" s="297"/>
      <c r="K1" s="297"/>
    </row>
    <row r="2" spans="1:11" s="1" customFormat="1" ht="13.75" customHeight="1" x14ac:dyDescent="0.25">
      <c r="A2" s="281"/>
      <c r="B2" s="281"/>
      <c r="C2" s="298"/>
      <c r="D2" s="299"/>
      <c r="E2" s="299"/>
      <c r="F2" s="299"/>
      <c r="G2" s="299"/>
      <c r="H2" s="299"/>
      <c r="I2" s="299"/>
      <c r="J2" s="299"/>
      <c r="K2" s="299"/>
    </row>
    <row r="3" spans="1:11" s="1" customFormat="1" ht="13.75" customHeight="1" x14ac:dyDescent="0.25">
      <c r="A3" s="371" t="s">
        <v>48</v>
      </c>
      <c r="B3" s="371"/>
      <c r="C3" s="283" t="str">
        <f>'DESIGN FRONT SHEET'!B3</f>
        <v>MCLAREN SEASON 3</v>
      </c>
      <c r="D3" s="284"/>
      <c r="E3" s="36" t="s">
        <v>49</v>
      </c>
      <c r="F3" s="370" t="str">
        <f>'DESIGN FRONT SHEET'!E3</f>
        <v>UN AVAILABLE</v>
      </c>
      <c r="G3" s="283"/>
      <c r="H3" s="283"/>
      <c r="I3" s="36" t="s">
        <v>50</v>
      </c>
      <c r="J3" s="285" t="str">
        <f>'DESIGN FRONT SHEET'!G3</f>
        <v>FRAN</v>
      </c>
      <c r="K3" s="285"/>
    </row>
    <row r="4" spans="1:11" s="1" customFormat="1" ht="13.75" customHeight="1" x14ac:dyDescent="0.25">
      <c r="A4" s="371" t="s">
        <v>51</v>
      </c>
      <c r="B4" s="371"/>
      <c r="C4" s="283" t="str">
        <f>'DESIGN FRONT SHEET'!B4</f>
        <v>ASHLAM</v>
      </c>
      <c r="D4" s="284"/>
      <c r="E4" s="36" t="s">
        <v>52</v>
      </c>
      <c r="F4" s="370" t="str">
        <f>'DESIGN FRONT SHEET'!E4</f>
        <v>VIETNAM</v>
      </c>
      <c r="G4" s="283"/>
      <c r="H4" s="283"/>
      <c r="I4" s="36" t="s">
        <v>53</v>
      </c>
      <c r="J4" s="285"/>
      <c r="K4" s="285"/>
    </row>
    <row r="5" spans="1:11" s="1" customFormat="1" ht="13.75" customHeight="1" x14ac:dyDescent="0.25">
      <c r="A5" s="371" t="s">
        <v>54</v>
      </c>
      <c r="B5" s="371" t="s">
        <v>54</v>
      </c>
      <c r="C5" s="283" t="str">
        <f>'DESIGN FRONT SHEET'!B5</f>
        <v>ZIP THROUG HOODIE</v>
      </c>
      <c r="D5" s="284"/>
      <c r="E5" s="36" t="s">
        <v>195</v>
      </c>
      <c r="F5" s="370" t="str">
        <f>'DESIGN FRONT SHEET'!E5</f>
        <v>AIME LEON DORE</v>
      </c>
      <c r="G5" s="283"/>
      <c r="H5" s="283"/>
      <c r="I5" s="36" t="s">
        <v>131</v>
      </c>
      <c r="J5" s="377"/>
      <c r="K5" s="377"/>
    </row>
    <row r="6" spans="1:11" ht="13.75" customHeight="1" x14ac:dyDescent="0.35">
      <c r="A6" s="428" t="s">
        <v>140</v>
      </c>
      <c r="B6" s="372"/>
      <c r="C6" s="372"/>
      <c r="D6" s="372"/>
      <c r="E6" s="372"/>
      <c r="F6" s="372"/>
      <c r="G6" s="372"/>
      <c r="H6" s="372"/>
      <c r="I6" s="372"/>
      <c r="J6" s="372"/>
      <c r="K6" s="373"/>
    </row>
    <row r="7" spans="1:11" ht="13.75" customHeight="1" x14ac:dyDescent="0.35">
      <c r="A7" s="419" t="s">
        <v>118</v>
      </c>
      <c r="B7" s="419"/>
      <c r="C7" s="429"/>
      <c r="D7" s="429"/>
      <c r="E7" s="429"/>
      <c r="F7" s="429"/>
      <c r="G7" s="429"/>
      <c r="H7" s="429"/>
      <c r="I7" s="429"/>
      <c r="J7" s="429"/>
      <c r="K7" s="429"/>
    </row>
    <row r="8" spans="1:11" ht="13.75" customHeight="1" x14ac:dyDescent="0.35">
      <c r="A8" s="419" t="s">
        <v>133</v>
      </c>
      <c r="B8" s="419"/>
      <c r="C8" s="420"/>
      <c r="D8" s="420"/>
      <c r="E8" s="420"/>
      <c r="F8" s="420"/>
      <c r="G8" s="420"/>
      <c r="H8" s="420"/>
      <c r="I8" s="420"/>
      <c r="J8" s="420"/>
      <c r="K8" s="420"/>
    </row>
    <row r="9" spans="1:11" ht="13.75" customHeight="1" x14ac:dyDescent="0.35">
      <c r="A9" s="419" t="s">
        <v>134</v>
      </c>
      <c r="B9" s="419"/>
      <c r="C9" s="420"/>
      <c r="D9" s="420"/>
      <c r="E9" s="420"/>
      <c r="F9" s="420"/>
      <c r="G9" s="420"/>
      <c r="H9" s="420"/>
      <c r="I9" s="420"/>
      <c r="J9" s="420"/>
      <c r="K9" s="420"/>
    </row>
    <row r="10" spans="1:11" ht="13.75" customHeight="1" x14ac:dyDescent="0.35">
      <c r="A10" s="419" t="s">
        <v>119</v>
      </c>
      <c r="B10" s="419"/>
      <c r="C10" s="420"/>
      <c r="D10" s="420"/>
      <c r="E10" s="420"/>
      <c r="F10" s="420"/>
      <c r="G10" s="420"/>
      <c r="H10" s="420"/>
      <c r="I10" s="420"/>
      <c r="J10" s="420"/>
      <c r="K10" s="420"/>
    </row>
    <row r="11" spans="1:11" ht="269.5" customHeight="1" x14ac:dyDescent="0.35">
      <c r="A11" s="430"/>
      <c r="B11" s="431"/>
      <c r="C11" s="431"/>
      <c r="D11" s="431"/>
      <c r="E11" s="431"/>
      <c r="F11" s="431"/>
      <c r="G11" s="431"/>
      <c r="H11" s="431"/>
      <c r="I11" s="431"/>
      <c r="J11" s="431"/>
      <c r="K11" s="432"/>
    </row>
    <row r="12" spans="1:11" x14ac:dyDescent="0.35">
      <c r="A12" s="421"/>
      <c r="B12" s="422"/>
      <c r="C12" s="422"/>
      <c r="D12" s="422"/>
      <c r="E12" s="422"/>
      <c r="F12" s="422"/>
      <c r="G12" s="422"/>
      <c r="H12" s="422"/>
      <c r="I12" s="422"/>
      <c r="J12" s="422"/>
      <c r="K12" s="423"/>
    </row>
    <row r="13" spans="1:11" x14ac:dyDescent="0.35">
      <c r="A13" s="412"/>
      <c r="B13" s="417"/>
      <c r="C13" s="417"/>
      <c r="D13" s="417"/>
      <c r="E13" s="417"/>
      <c r="F13" s="417"/>
      <c r="G13" s="417"/>
      <c r="H13" s="417"/>
      <c r="I13" s="417"/>
      <c r="J13" s="417"/>
      <c r="K13" s="418"/>
    </row>
    <row r="14" spans="1:11" x14ac:dyDescent="0.35">
      <c r="A14" s="412"/>
      <c r="B14" s="417"/>
      <c r="C14" s="417"/>
      <c r="D14" s="417"/>
      <c r="E14" s="417"/>
      <c r="F14" s="417"/>
      <c r="G14" s="417"/>
      <c r="H14" s="417"/>
      <c r="I14" s="417"/>
      <c r="J14" s="417"/>
      <c r="K14" s="418"/>
    </row>
    <row r="15" spans="1:11" x14ac:dyDescent="0.35">
      <c r="A15" s="412"/>
      <c r="B15" s="417"/>
      <c r="C15" s="417"/>
      <c r="D15" s="417"/>
      <c r="E15" s="417"/>
      <c r="F15" s="417"/>
      <c r="G15" s="417"/>
      <c r="H15" s="417"/>
      <c r="I15" s="417"/>
      <c r="J15" s="417"/>
      <c r="K15" s="418"/>
    </row>
    <row r="16" spans="1:11" x14ac:dyDescent="0.35">
      <c r="A16" s="412"/>
      <c r="B16" s="417"/>
      <c r="C16" s="417"/>
      <c r="D16" s="417"/>
      <c r="E16" s="417"/>
      <c r="F16" s="417"/>
      <c r="G16" s="417"/>
      <c r="H16" s="417"/>
      <c r="I16" s="417"/>
      <c r="J16" s="417"/>
      <c r="K16" s="418"/>
    </row>
    <row r="17" spans="1:11" x14ac:dyDescent="0.35">
      <c r="A17" s="412"/>
      <c r="B17" s="417"/>
      <c r="C17" s="417"/>
      <c r="D17" s="417"/>
      <c r="E17" s="417"/>
      <c r="F17" s="417"/>
      <c r="G17" s="417"/>
      <c r="H17" s="417"/>
      <c r="I17" s="417"/>
      <c r="J17" s="417"/>
      <c r="K17" s="418"/>
    </row>
    <row r="18" spans="1:11" x14ac:dyDescent="0.35">
      <c r="A18" s="412"/>
      <c r="B18" s="417"/>
      <c r="C18" s="417"/>
      <c r="D18" s="417"/>
      <c r="E18" s="417"/>
      <c r="F18" s="417"/>
      <c r="G18" s="417"/>
      <c r="H18" s="417"/>
      <c r="I18" s="417"/>
      <c r="J18" s="417"/>
      <c r="K18" s="418"/>
    </row>
    <row r="19" spans="1:11" x14ac:dyDescent="0.35">
      <c r="A19" s="412"/>
      <c r="B19" s="417"/>
      <c r="C19" s="417"/>
      <c r="D19" s="417"/>
      <c r="E19" s="417"/>
      <c r="F19" s="417"/>
      <c r="G19" s="417"/>
      <c r="H19" s="417"/>
      <c r="I19" s="417"/>
      <c r="J19" s="417"/>
      <c r="K19" s="418"/>
    </row>
    <row r="20" spans="1:11" x14ac:dyDescent="0.35">
      <c r="A20" s="412"/>
      <c r="B20" s="417"/>
      <c r="C20" s="417"/>
      <c r="D20" s="417"/>
      <c r="E20" s="417"/>
      <c r="F20" s="417"/>
      <c r="G20" s="417"/>
      <c r="H20" s="417"/>
      <c r="I20" s="417"/>
      <c r="J20" s="417"/>
      <c r="K20" s="418"/>
    </row>
    <row r="21" spans="1:11" x14ac:dyDescent="0.35">
      <c r="A21" s="412"/>
      <c r="B21" s="417"/>
      <c r="C21" s="417"/>
      <c r="D21" s="417"/>
      <c r="E21" s="417"/>
      <c r="F21" s="417"/>
      <c r="G21" s="417"/>
      <c r="H21" s="417"/>
      <c r="I21" s="417"/>
      <c r="J21" s="417"/>
      <c r="K21" s="418"/>
    </row>
    <row r="22" spans="1:11" x14ac:dyDescent="0.35">
      <c r="A22" s="412"/>
      <c r="B22" s="417"/>
      <c r="C22" s="417"/>
      <c r="D22" s="417"/>
      <c r="E22" s="417"/>
      <c r="F22" s="417"/>
      <c r="G22" s="417"/>
      <c r="H22" s="417"/>
      <c r="I22" s="417"/>
      <c r="J22" s="417"/>
      <c r="K22" s="418"/>
    </row>
    <row r="23" spans="1:11" x14ac:dyDescent="0.35">
      <c r="A23" s="412"/>
      <c r="B23" s="417"/>
      <c r="C23" s="417"/>
      <c r="D23" s="417"/>
      <c r="E23" s="417"/>
      <c r="F23" s="417"/>
      <c r="G23" s="417"/>
      <c r="H23" s="417"/>
      <c r="I23" s="417"/>
      <c r="J23" s="417"/>
      <c r="K23" s="418"/>
    </row>
    <row r="24" spans="1:11" x14ac:dyDescent="0.35">
      <c r="A24" s="412"/>
      <c r="B24" s="417"/>
      <c r="C24" s="417"/>
      <c r="D24" s="417"/>
      <c r="E24" s="417"/>
      <c r="F24" s="417"/>
      <c r="G24" s="417"/>
      <c r="H24" s="417"/>
      <c r="I24" s="417"/>
      <c r="J24" s="417"/>
      <c r="K24" s="418"/>
    </row>
    <row r="25" spans="1:11" x14ac:dyDescent="0.35">
      <c r="A25" s="412"/>
      <c r="B25" s="417"/>
      <c r="C25" s="417"/>
      <c r="D25" s="417"/>
      <c r="E25" s="417"/>
      <c r="F25" s="417"/>
      <c r="G25" s="417"/>
      <c r="H25" s="417"/>
      <c r="I25" s="417"/>
      <c r="J25" s="417"/>
      <c r="K25" s="418"/>
    </row>
    <row r="26" spans="1:11" x14ac:dyDescent="0.35">
      <c r="A26" s="412"/>
      <c r="B26" s="417"/>
      <c r="C26" s="417"/>
      <c r="D26" s="417"/>
      <c r="E26" s="417"/>
      <c r="F26" s="417"/>
      <c r="G26" s="417"/>
      <c r="H26" s="417"/>
      <c r="I26" s="417"/>
      <c r="J26" s="417"/>
      <c r="K26" s="418"/>
    </row>
    <row r="27" spans="1:11" x14ac:dyDescent="0.35">
      <c r="A27" s="412"/>
      <c r="B27" s="417"/>
      <c r="C27" s="417"/>
      <c r="D27" s="417"/>
      <c r="E27" s="417"/>
      <c r="F27" s="417"/>
      <c r="G27" s="417"/>
      <c r="H27" s="417"/>
      <c r="I27" s="417"/>
      <c r="J27" s="417"/>
      <c r="K27" s="418"/>
    </row>
    <row r="28" spans="1:11" x14ac:dyDescent="0.35">
      <c r="A28" s="412"/>
      <c r="B28" s="417"/>
      <c r="C28" s="417"/>
      <c r="D28" s="417"/>
      <c r="E28" s="417"/>
      <c r="F28" s="417"/>
      <c r="G28" s="417"/>
      <c r="H28" s="417"/>
      <c r="I28" s="417"/>
      <c r="J28" s="417"/>
      <c r="K28" s="418"/>
    </row>
    <row r="29" spans="1:11" x14ac:dyDescent="0.35">
      <c r="A29" s="412"/>
      <c r="B29" s="417"/>
      <c r="C29" s="417"/>
      <c r="D29" s="417"/>
      <c r="E29" s="417"/>
      <c r="F29" s="417"/>
      <c r="G29" s="417"/>
      <c r="H29" s="417"/>
      <c r="I29" s="417"/>
      <c r="J29" s="417"/>
      <c r="K29" s="418"/>
    </row>
    <row r="30" spans="1:11" x14ac:dyDescent="0.35">
      <c r="A30" s="412"/>
      <c r="B30" s="417"/>
      <c r="C30" s="417"/>
      <c r="D30" s="417"/>
      <c r="E30" s="417"/>
      <c r="F30" s="417"/>
      <c r="G30" s="417"/>
      <c r="H30" s="417"/>
      <c r="I30" s="417"/>
      <c r="J30" s="417"/>
      <c r="K30" s="418"/>
    </row>
    <row r="31" spans="1:11" x14ac:dyDescent="0.35">
      <c r="A31" s="412"/>
      <c r="B31" s="417"/>
      <c r="C31" s="417"/>
      <c r="D31" s="417"/>
      <c r="E31" s="417"/>
      <c r="F31" s="417"/>
      <c r="G31" s="417"/>
      <c r="H31" s="417"/>
      <c r="I31" s="417"/>
      <c r="J31" s="417"/>
      <c r="K31" s="418"/>
    </row>
    <row r="32" spans="1:11" x14ac:dyDescent="0.35">
      <c r="A32" s="412"/>
      <c r="B32" s="417"/>
      <c r="C32" s="417"/>
      <c r="D32" s="417"/>
      <c r="E32" s="417"/>
      <c r="F32" s="417"/>
      <c r="G32" s="417"/>
      <c r="H32" s="417"/>
      <c r="I32" s="417"/>
      <c r="J32" s="417"/>
      <c r="K32" s="418"/>
    </row>
    <row r="33" spans="1:11" x14ac:dyDescent="0.35">
      <c r="A33" s="412"/>
      <c r="B33" s="415"/>
      <c r="C33" s="415"/>
      <c r="D33" s="415"/>
      <c r="E33" s="415"/>
      <c r="F33" s="415"/>
      <c r="G33" s="415"/>
      <c r="H33" s="415"/>
      <c r="I33" s="415"/>
      <c r="J33" s="415"/>
      <c r="K33" s="416"/>
    </row>
    <row r="34" spans="1:11" x14ac:dyDescent="0.35">
      <c r="A34" s="412"/>
      <c r="B34" s="415"/>
      <c r="C34" s="415"/>
      <c r="D34" s="415"/>
      <c r="E34" s="415"/>
      <c r="F34" s="415"/>
      <c r="G34" s="415"/>
      <c r="H34" s="415"/>
      <c r="I34" s="415"/>
      <c r="J34" s="415"/>
      <c r="K34" s="416"/>
    </row>
    <row r="35" spans="1:11" x14ac:dyDescent="0.35">
      <c r="A35" s="412"/>
      <c r="B35" s="415"/>
      <c r="C35" s="415"/>
      <c r="D35" s="415"/>
      <c r="E35" s="415"/>
      <c r="F35" s="415"/>
      <c r="G35" s="415"/>
      <c r="H35" s="415"/>
      <c r="I35" s="415"/>
      <c r="J35" s="415"/>
      <c r="K35" s="416"/>
    </row>
    <row r="36" spans="1:11" x14ac:dyDescent="0.35">
      <c r="A36" s="412"/>
      <c r="B36" s="415"/>
      <c r="C36" s="415"/>
      <c r="D36" s="415"/>
      <c r="E36" s="415"/>
      <c r="F36" s="415"/>
      <c r="G36" s="415"/>
      <c r="H36" s="415"/>
      <c r="I36" s="415"/>
      <c r="J36" s="415"/>
      <c r="K36" s="416"/>
    </row>
    <row r="37" spans="1:11" x14ac:dyDescent="0.35">
      <c r="A37" s="412"/>
      <c r="B37" s="415"/>
      <c r="C37" s="415"/>
      <c r="D37" s="415"/>
      <c r="E37" s="415"/>
      <c r="F37" s="415"/>
      <c r="G37" s="415"/>
      <c r="H37" s="415"/>
      <c r="I37" s="415"/>
      <c r="J37" s="415"/>
      <c r="K37" s="416"/>
    </row>
    <row r="38" spans="1:11" x14ac:dyDescent="0.35">
      <c r="A38" s="412"/>
      <c r="B38" s="415"/>
      <c r="C38" s="415"/>
      <c r="D38" s="415"/>
      <c r="E38" s="415"/>
      <c r="F38" s="415"/>
      <c r="G38" s="415"/>
      <c r="H38" s="415"/>
      <c r="I38" s="415"/>
      <c r="J38" s="415"/>
      <c r="K38" s="416"/>
    </row>
    <row r="39" spans="1:11" x14ac:dyDescent="0.35">
      <c r="A39" s="412"/>
      <c r="B39" s="415"/>
      <c r="C39" s="415"/>
      <c r="D39" s="415"/>
      <c r="E39" s="415"/>
      <c r="F39" s="415"/>
      <c r="G39" s="415"/>
      <c r="H39" s="415"/>
      <c r="I39" s="415"/>
      <c r="J39" s="415"/>
      <c r="K39" s="416"/>
    </row>
    <row r="40" spans="1:11" x14ac:dyDescent="0.35">
      <c r="A40" s="412"/>
      <c r="B40" s="415"/>
      <c r="C40" s="415"/>
      <c r="D40" s="415"/>
      <c r="E40" s="415"/>
      <c r="F40" s="415"/>
      <c r="G40" s="415"/>
      <c r="H40" s="415"/>
      <c r="I40" s="415"/>
      <c r="J40" s="415"/>
      <c r="K40" s="416"/>
    </row>
    <row r="41" spans="1:11" x14ac:dyDescent="0.35">
      <c r="A41" s="412"/>
      <c r="B41" s="415"/>
      <c r="C41" s="415"/>
      <c r="D41" s="415"/>
      <c r="E41" s="415"/>
      <c r="F41" s="415"/>
      <c r="G41" s="415"/>
      <c r="H41" s="415"/>
      <c r="I41" s="415"/>
      <c r="J41" s="415"/>
      <c r="K41" s="416"/>
    </row>
    <row r="42" spans="1:11" x14ac:dyDescent="0.35">
      <c r="A42" s="412"/>
      <c r="B42" s="415"/>
      <c r="C42" s="415"/>
      <c r="D42" s="415"/>
      <c r="E42" s="415"/>
      <c r="F42" s="415"/>
      <c r="G42" s="415"/>
      <c r="H42" s="415"/>
      <c r="I42" s="415"/>
      <c r="J42" s="415"/>
      <c r="K42" s="416"/>
    </row>
    <row r="43" spans="1:11" x14ac:dyDescent="0.35">
      <c r="A43" s="412"/>
      <c r="B43" s="415"/>
      <c r="C43" s="415"/>
      <c r="D43" s="415"/>
      <c r="E43" s="415"/>
      <c r="F43" s="415"/>
      <c r="G43" s="415"/>
      <c r="H43" s="415"/>
      <c r="I43" s="415"/>
      <c r="J43" s="415"/>
      <c r="K43" s="416"/>
    </row>
    <row r="44" spans="1:11" x14ac:dyDescent="0.35">
      <c r="A44" s="412"/>
      <c r="B44" s="415"/>
      <c r="C44" s="415"/>
      <c r="D44" s="415"/>
      <c r="E44" s="415"/>
      <c r="F44" s="415"/>
      <c r="G44" s="415"/>
      <c r="H44" s="415"/>
      <c r="I44" s="415"/>
      <c r="J44" s="415"/>
      <c r="K44" s="416"/>
    </row>
    <row r="45" spans="1:11" x14ac:dyDescent="0.35">
      <c r="A45" s="412"/>
      <c r="B45" s="415"/>
      <c r="C45" s="415"/>
      <c r="D45" s="415"/>
      <c r="E45" s="415"/>
      <c r="F45" s="415"/>
      <c r="G45" s="415"/>
      <c r="H45" s="415"/>
      <c r="I45" s="415"/>
      <c r="J45" s="415"/>
      <c r="K45" s="416"/>
    </row>
    <row r="46" spans="1:11" x14ac:dyDescent="0.35">
      <c r="A46" s="412"/>
      <c r="B46" s="415"/>
      <c r="C46" s="415"/>
      <c r="D46" s="415"/>
      <c r="E46" s="415"/>
      <c r="F46" s="415"/>
      <c r="G46" s="415"/>
      <c r="H46" s="415"/>
      <c r="I46" s="415"/>
      <c r="J46" s="415"/>
      <c r="K46" s="416"/>
    </row>
    <row r="47" spans="1:11" x14ac:dyDescent="0.35">
      <c r="A47" s="412"/>
      <c r="B47" s="415"/>
      <c r="C47" s="415"/>
      <c r="D47" s="415"/>
      <c r="E47" s="415"/>
      <c r="F47" s="415"/>
      <c r="G47" s="415"/>
      <c r="H47" s="415"/>
      <c r="I47" s="415"/>
      <c r="J47" s="415"/>
      <c r="K47" s="416"/>
    </row>
    <row r="48" spans="1:11" x14ac:dyDescent="0.35">
      <c r="A48" s="412"/>
      <c r="B48" s="415"/>
      <c r="C48" s="415"/>
      <c r="D48" s="415"/>
      <c r="E48" s="415"/>
      <c r="F48" s="415"/>
      <c r="G48" s="415"/>
      <c r="H48" s="415"/>
      <c r="I48" s="415"/>
      <c r="J48" s="415"/>
      <c r="K48" s="416"/>
    </row>
    <row r="49" spans="1:11" x14ac:dyDescent="0.35">
      <c r="A49" s="412"/>
      <c r="B49" s="415"/>
      <c r="C49" s="415"/>
      <c r="D49" s="415"/>
      <c r="E49" s="415"/>
      <c r="F49" s="415"/>
      <c r="G49" s="415"/>
      <c r="H49" s="415"/>
      <c r="I49" s="415"/>
      <c r="J49" s="415"/>
      <c r="K49" s="416"/>
    </row>
    <row r="50" spans="1:11" x14ac:dyDescent="0.35">
      <c r="A50" s="412"/>
      <c r="B50" s="415"/>
      <c r="C50" s="415"/>
      <c r="D50" s="415"/>
      <c r="E50" s="415"/>
      <c r="F50" s="415"/>
      <c r="G50" s="415"/>
      <c r="H50" s="415"/>
      <c r="I50" s="415"/>
      <c r="J50" s="415"/>
      <c r="K50" s="416"/>
    </row>
    <row r="51" spans="1:11" x14ac:dyDescent="0.35">
      <c r="A51" s="412"/>
      <c r="B51" s="415"/>
      <c r="C51" s="415"/>
      <c r="D51" s="415"/>
      <c r="E51" s="415"/>
      <c r="F51" s="415"/>
      <c r="G51" s="415"/>
      <c r="H51" s="415"/>
      <c r="I51" s="415"/>
      <c r="J51" s="415"/>
      <c r="K51" s="416"/>
    </row>
    <row r="52" spans="1:11" x14ac:dyDescent="0.35">
      <c r="A52" s="412"/>
      <c r="B52" s="415"/>
      <c r="C52" s="415"/>
      <c r="D52" s="415"/>
      <c r="E52" s="415"/>
      <c r="F52" s="415"/>
      <c r="G52" s="415"/>
      <c r="H52" s="415"/>
      <c r="I52" s="415"/>
      <c r="J52" s="415"/>
      <c r="K52" s="416"/>
    </row>
    <row r="53" spans="1:11" x14ac:dyDescent="0.35">
      <c r="A53" s="412"/>
      <c r="B53" s="413"/>
      <c r="C53" s="413"/>
      <c r="D53" s="413"/>
      <c r="E53" s="413"/>
      <c r="F53" s="413"/>
      <c r="G53" s="413"/>
      <c r="H53" s="413"/>
      <c r="I53" s="413"/>
      <c r="J53" s="413"/>
      <c r="K53" s="414"/>
    </row>
    <row r="54" spans="1:11" x14ac:dyDescent="0.35">
      <c r="A54" s="412"/>
      <c r="B54" s="413"/>
      <c r="C54" s="413"/>
      <c r="D54" s="413"/>
      <c r="E54" s="413"/>
      <c r="F54" s="413"/>
      <c r="G54" s="413"/>
      <c r="H54" s="413"/>
      <c r="I54" s="413"/>
      <c r="J54" s="413"/>
      <c r="K54" s="414"/>
    </row>
    <row r="55" spans="1:11" x14ac:dyDescent="0.35">
      <c r="A55" s="412"/>
      <c r="B55" s="413"/>
      <c r="C55" s="413"/>
      <c r="D55" s="413"/>
      <c r="E55" s="413"/>
      <c r="F55" s="413"/>
      <c r="G55" s="413"/>
      <c r="H55" s="413"/>
      <c r="I55" s="413"/>
      <c r="J55" s="413"/>
      <c r="K55" s="414"/>
    </row>
    <row r="56" spans="1:11" x14ac:dyDescent="0.35">
      <c r="A56" s="412"/>
      <c r="B56" s="413"/>
      <c r="C56" s="413"/>
      <c r="D56" s="413"/>
      <c r="E56" s="413"/>
      <c r="F56" s="413"/>
      <c r="G56" s="413"/>
      <c r="H56" s="413"/>
      <c r="I56" s="413"/>
      <c r="J56" s="413"/>
      <c r="K56" s="414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12"/>
      <c r="B69" s="413"/>
      <c r="C69" s="413"/>
      <c r="D69" s="413"/>
      <c r="E69" s="413"/>
      <c r="F69" s="413"/>
      <c r="G69" s="413"/>
      <c r="H69" s="413"/>
      <c r="I69" s="413"/>
      <c r="J69" s="413"/>
      <c r="K69" s="414"/>
    </row>
    <row r="70" spans="1:11" x14ac:dyDescent="0.35">
      <c r="A70" s="412"/>
      <c r="B70" s="413"/>
      <c r="C70" s="413"/>
      <c r="D70" s="413"/>
      <c r="E70" s="413"/>
      <c r="F70" s="413"/>
      <c r="G70" s="413"/>
      <c r="H70" s="413"/>
      <c r="I70" s="413"/>
      <c r="J70" s="413"/>
      <c r="K70" s="414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69:K69"/>
    <mergeCell ref="A70:K70"/>
    <mergeCell ref="A51:K51"/>
    <mergeCell ref="A52:K52"/>
    <mergeCell ref="A53:K53"/>
    <mergeCell ref="A54:K54"/>
    <mergeCell ref="A55:K55"/>
    <mergeCell ref="A56:K56"/>
  </mergeCells>
  <conditionalFormatting sqref="C7:K7">
    <cfRule type="containsText" dxfId="11" priority="1" operator="containsText" text="REJECT">
      <formula>NOT(ISERROR(SEARCH("REJECT",C7)))</formula>
    </cfRule>
  </conditionalFormatting>
  <conditionalFormatting sqref="K5">
    <cfRule type="containsText" dxfId="10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6A2DD5D-995C-4724-B35A-C46C8554F9E5}">
          <x14:formula1>
            <xm:f>'DO NOT USE'!$F$68:$F$74</xm:f>
          </x14:formula1>
          <xm:sqref>C7:K7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tabColor rgb="FFFF3399"/>
    <pageSetUpPr fitToPage="1"/>
  </sheetPr>
  <dimension ref="A1:W55"/>
  <sheetViews>
    <sheetView showZeros="0" view="pageBreakPreview" topLeftCell="B1" zoomScale="87" zoomScaleNormal="100" zoomScaleSheetLayoutView="87" workbookViewId="0">
      <selection activeCell="P32" sqref="P32"/>
    </sheetView>
  </sheetViews>
  <sheetFormatPr defaultColWidth="16.1796875" defaultRowHeight="12.75" customHeight="1" x14ac:dyDescent="0.35"/>
  <cols>
    <col min="1" max="1" width="7.453125" style="162" hidden="1" customWidth="1"/>
    <col min="2" max="2" width="13.81640625" customWidth="1"/>
    <col min="3" max="4" width="15.81640625" customWidth="1"/>
    <col min="5" max="5" width="8.453125" customWidth="1"/>
    <col min="6" max="6" width="10.81640625" customWidth="1"/>
    <col min="7" max="8" width="9.453125" customWidth="1"/>
    <col min="9" max="9" width="7.453125" bestFit="1" customWidth="1"/>
    <col min="10" max="11" width="9.453125" customWidth="1"/>
    <col min="12" max="12" width="9.1796875" customWidth="1"/>
    <col min="13" max="13" width="8.6328125" customWidth="1"/>
    <col min="14" max="14" width="9.453125" customWidth="1"/>
  </cols>
  <sheetData>
    <row r="1" spans="1:23" s="1" customFormat="1" ht="13.75" customHeight="1" x14ac:dyDescent="0.25">
      <c r="A1" s="460"/>
      <c r="B1" s="460"/>
      <c r="C1" s="479" t="s">
        <v>309</v>
      </c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</row>
    <row r="2" spans="1:23" s="1" customFormat="1" ht="13.75" customHeight="1" x14ac:dyDescent="0.25">
      <c r="A2" s="460"/>
      <c r="B2" s="460"/>
      <c r="C2" s="479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</row>
    <row r="3" spans="1:23" ht="13.75" customHeight="1" x14ac:dyDescent="0.35">
      <c r="A3" s="371" t="s">
        <v>48</v>
      </c>
      <c r="B3" s="371"/>
      <c r="C3" s="283" t="str">
        <f>'DESIGN FRONT SHEET'!B3</f>
        <v>MCLAREN SEASON 3</v>
      </c>
      <c r="D3" s="284"/>
      <c r="E3" s="36" t="s">
        <v>49</v>
      </c>
      <c r="F3" s="370" t="str">
        <f>'DESIGN FRONT SHEET'!E3</f>
        <v>UN AVAILABLE</v>
      </c>
      <c r="G3" s="283"/>
      <c r="H3" s="283"/>
      <c r="I3" s="36" t="s">
        <v>50</v>
      </c>
      <c r="J3" s="478" t="str">
        <f>'DESIGN FRONT SHEET'!G3</f>
        <v>FRAN</v>
      </c>
      <c r="K3" s="478"/>
      <c r="L3" s="478"/>
      <c r="M3" s="478"/>
      <c r="N3" s="478"/>
    </row>
    <row r="4" spans="1:23" ht="13.75" customHeight="1" x14ac:dyDescent="0.35">
      <c r="A4" s="371" t="s">
        <v>51</v>
      </c>
      <c r="B4" s="371"/>
      <c r="C4" s="283" t="str">
        <f>'DESIGN FRONT SHEET'!B4</f>
        <v>ASHLAM</v>
      </c>
      <c r="D4" s="284"/>
      <c r="E4" s="36" t="s">
        <v>52</v>
      </c>
      <c r="F4" s="370" t="str">
        <f>'DESIGN FRONT SHEET'!E4</f>
        <v>VIETNAM</v>
      </c>
      <c r="G4" s="283"/>
      <c r="H4" s="283"/>
      <c r="I4" s="36" t="s">
        <v>53</v>
      </c>
      <c r="J4" s="478"/>
      <c r="K4" s="478"/>
      <c r="L4" s="478"/>
      <c r="M4" s="478"/>
      <c r="N4" s="478"/>
    </row>
    <row r="5" spans="1:23" ht="13.75" customHeight="1" x14ac:dyDescent="0.35">
      <c r="A5" s="371" t="s">
        <v>54</v>
      </c>
      <c r="B5" s="371" t="s">
        <v>54</v>
      </c>
      <c r="C5" s="283" t="str">
        <f>'DESIGN FRONT SHEET'!B5</f>
        <v>ZIP THROUG HOODIE</v>
      </c>
      <c r="D5" s="284"/>
      <c r="E5" s="36" t="s">
        <v>195</v>
      </c>
      <c r="F5" s="370" t="str">
        <f>'DESIGN FRONT SHEET'!E5</f>
        <v>AIME LEON DORE</v>
      </c>
      <c r="G5" s="283"/>
      <c r="H5" s="283"/>
      <c r="I5" s="36" t="s">
        <v>131</v>
      </c>
      <c r="J5" s="477"/>
      <c r="K5" s="477"/>
      <c r="L5" s="477"/>
      <c r="M5" s="477"/>
      <c r="N5" s="477"/>
    </row>
    <row r="6" spans="1:23" ht="13.75" customHeight="1" x14ac:dyDescent="0.35">
      <c r="A6" s="481" t="s">
        <v>155</v>
      </c>
      <c r="B6" s="481"/>
      <c r="C6" s="481"/>
      <c r="D6" s="481"/>
      <c r="E6" s="481"/>
      <c r="F6" s="481"/>
      <c r="G6" s="481"/>
      <c r="H6" s="481"/>
      <c r="I6" s="481"/>
      <c r="J6" s="481"/>
      <c r="K6" s="481"/>
      <c r="L6" s="481"/>
      <c r="M6" s="481"/>
      <c r="N6" s="481"/>
    </row>
    <row r="7" spans="1:23" ht="15.7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156</v>
      </c>
      <c r="G7" s="75" t="s">
        <v>157</v>
      </c>
      <c r="H7" s="75" t="s">
        <v>158</v>
      </c>
      <c r="I7" s="75" t="s">
        <v>159</v>
      </c>
      <c r="J7" s="75" t="s">
        <v>160</v>
      </c>
      <c r="K7" s="76" t="s">
        <v>161</v>
      </c>
      <c r="L7" s="76" t="s">
        <v>196</v>
      </c>
      <c r="M7" s="257" t="s">
        <v>197</v>
      </c>
      <c r="N7" s="257" t="s">
        <v>198</v>
      </c>
      <c r="O7" s="46"/>
      <c r="P7" s="47"/>
      <c r="Q7" s="47"/>
      <c r="R7" s="47"/>
      <c r="S7" s="47"/>
      <c r="T7" s="47"/>
      <c r="U7" s="47"/>
      <c r="V7" s="47"/>
      <c r="W7" s="47"/>
    </row>
    <row r="8" spans="1:23" s="220" customFormat="1" ht="15.75" customHeight="1" x14ac:dyDescent="0.35">
      <c r="A8" s="219" t="str">
        <f>'PROTO SPEC'!A8</f>
        <v>H2</v>
      </c>
      <c r="B8" s="306" t="str">
        <f>'PROTO SPEC'!B8</f>
        <v>1. Front length - SNP to bottom hem edge</v>
      </c>
      <c r="C8" s="307"/>
      <c r="D8" s="307"/>
      <c r="E8" s="307"/>
      <c r="F8" s="242">
        <v>1</v>
      </c>
      <c r="G8" s="90">
        <f>I8-3</f>
        <v>-3</v>
      </c>
      <c r="H8" s="91">
        <f>I8-1.5</f>
        <v>-1.5</v>
      </c>
      <c r="I8" s="235">
        <f>'GOLD SEAL SPEC'!H8</f>
        <v>0</v>
      </c>
      <c r="J8" s="260">
        <f>I8+1.5</f>
        <v>1.5</v>
      </c>
      <c r="K8" s="260">
        <f>I8+3</f>
        <v>3</v>
      </c>
      <c r="L8" s="260">
        <f>I8+4.5</f>
        <v>4.5</v>
      </c>
      <c r="M8" s="260">
        <f>I8+5</f>
        <v>5</v>
      </c>
      <c r="N8" s="260"/>
      <c r="O8" s="222"/>
      <c r="P8" s="223"/>
      <c r="Q8" s="223"/>
      <c r="R8" s="224"/>
      <c r="S8" s="225"/>
      <c r="T8" s="225"/>
      <c r="U8" s="225"/>
      <c r="V8" s="225"/>
      <c r="W8" s="224"/>
    </row>
    <row r="9" spans="1:23" ht="15.75" customHeight="1" x14ac:dyDescent="0.35">
      <c r="A9" s="161" t="str">
        <f>'PROTO SPEC'!A9</f>
        <v>H3</v>
      </c>
      <c r="B9" s="306" t="str">
        <f>'PROTO SPEC'!B9</f>
        <v>2. Front length - HSP to bottom hem edge</v>
      </c>
      <c r="C9" s="307"/>
      <c r="D9" s="307"/>
      <c r="E9" s="307"/>
      <c r="F9" s="242">
        <v>1</v>
      </c>
      <c r="G9" s="90">
        <f t="shared" ref="G9:G10" si="0">I9-3</f>
        <v>-3</v>
      </c>
      <c r="H9" s="91">
        <f t="shared" ref="H9:H10" si="1">I9-1.5</f>
        <v>-1.5</v>
      </c>
      <c r="I9" s="235">
        <f>'GOLD SEAL SPEC'!H9</f>
        <v>0</v>
      </c>
      <c r="J9" s="260">
        <f t="shared" ref="J9:J10" si="2">I9+1.5</f>
        <v>1.5</v>
      </c>
      <c r="K9" s="260">
        <f t="shared" ref="K9:K10" si="3">I9+3</f>
        <v>3</v>
      </c>
      <c r="L9" s="260">
        <f t="shared" ref="L9:L10" si="4">I9+4.5</f>
        <v>4.5</v>
      </c>
      <c r="M9" s="260">
        <f>I9+5</f>
        <v>5</v>
      </c>
      <c r="N9" s="260"/>
      <c r="O9" s="142"/>
      <c r="P9" s="43"/>
      <c r="Q9" s="43"/>
      <c r="R9" s="44"/>
      <c r="S9" s="48"/>
      <c r="T9" s="48"/>
      <c r="U9" s="49"/>
      <c r="V9" s="48"/>
      <c r="W9" s="44"/>
    </row>
    <row r="10" spans="1:23" ht="15.75" customHeight="1" x14ac:dyDescent="0.35">
      <c r="A10" s="161" t="str">
        <f>'PROTO SPEC'!A10</f>
        <v>METAL</v>
      </c>
      <c r="B10" s="306" t="str">
        <f>'PROTO SPEC'!B10</f>
        <v>3. Back length - HSP to bottom hem edge</v>
      </c>
      <c r="C10" s="307"/>
      <c r="D10" s="307"/>
      <c r="E10" s="307"/>
      <c r="F10" s="242">
        <v>1</v>
      </c>
      <c r="G10" s="90">
        <f t="shared" si="0"/>
        <v>-3</v>
      </c>
      <c r="H10" s="91">
        <f t="shared" si="1"/>
        <v>-1.5</v>
      </c>
      <c r="I10" s="235">
        <f>'GOLD SEAL SPEC'!H10</f>
        <v>0</v>
      </c>
      <c r="J10" s="260">
        <f t="shared" si="2"/>
        <v>1.5</v>
      </c>
      <c r="K10" s="260">
        <f t="shared" si="3"/>
        <v>3</v>
      </c>
      <c r="L10" s="260">
        <f t="shared" si="4"/>
        <v>4.5</v>
      </c>
      <c r="M10" s="260">
        <f>I10+5</f>
        <v>5</v>
      </c>
      <c r="N10" s="260"/>
    </row>
    <row r="11" spans="1:23" ht="15.5" customHeight="1" x14ac:dyDescent="0.35">
      <c r="A11" s="161">
        <f>'PROTO SPEC'!A11</f>
        <v>0</v>
      </c>
      <c r="B11" s="306" t="str">
        <f>'PROTO SPEC'!B11</f>
        <v>4. Chest - measured 2.5cm down from underarm</v>
      </c>
      <c r="C11" s="307"/>
      <c r="D11" s="307"/>
      <c r="E11" s="307"/>
      <c r="F11" s="242">
        <v>1</v>
      </c>
      <c r="G11" s="90">
        <f>I11-5</f>
        <v>-5</v>
      </c>
      <c r="H11" s="91">
        <f>I11-2.5</f>
        <v>-2.5</v>
      </c>
      <c r="I11" s="235">
        <f>'GOLD SEAL SPEC'!H11</f>
        <v>0</v>
      </c>
      <c r="J11" s="260">
        <f>I11+2.5</f>
        <v>2.5</v>
      </c>
      <c r="K11" s="260">
        <f>I11+5</f>
        <v>5</v>
      </c>
      <c r="L11" s="260">
        <f>I11+7.5</f>
        <v>7.5</v>
      </c>
      <c r="M11" s="260">
        <f>I11+10</f>
        <v>10</v>
      </c>
      <c r="N11" s="260"/>
    </row>
    <row r="12" spans="1:23" ht="15.75" customHeight="1" x14ac:dyDescent="0.35">
      <c r="A12" s="161" t="str">
        <f>'PROTO SPEC'!A12</f>
        <v>EMBROIDERY</v>
      </c>
      <c r="B12" s="306" t="str">
        <f>'PROTO SPEC'!B12</f>
        <v>5. Waist position - below HSP</v>
      </c>
      <c r="C12" s="307"/>
      <c r="D12" s="307"/>
      <c r="E12" s="307"/>
      <c r="F12" s="242">
        <v>0.5</v>
      </c>
      <c r="G12" s="90">
        <f>I12-2</f>
        <v>-2</v>
      </c>
      <c r="H12" s="91">
        <f>I12-1</f>
        <v>-1</v>
      </c>
      <c r="I12" s="235">
        <f>'GOLD SEAL SPEC'!H12</f>
        <v>0</v>
      </c>
      <c r="J12" s="260">
        <f>I12+1</f>
        <v>1</v>
      </c>
      <c r="K12" s="260">
        <f>I12+2</f>
        <v>2</v>
      </c>
      <c r="L12" s="260">
        <f>I12+3</f>
        <v>3</v>
      </c>
      <c r="M12" s="260">
        <f>I12+4</f>
        <v>4</v>
      </c>
      <c r="N12" s="260"/>
    </row>
    <row r="13" spans="1:23" ht="15.75" customHeight="1" x14ac:dyDescent="0.35">
      <c r="A13" s="161" t="str">
        <f>'PROTO SPEC'!A13</f>
        <v>SCREENPRINT</v>
      </c>
      <c r="B13" s="306" t="str">
        <f>'PROTO SPEC'!B13</f>
        <v>6. Waist width</v>
      </c>
      <c r="C13" s="307"/>
      <c r="D13" s="307"/>
      <c r="E13" s="307"/>
      <c r="F13" s="242">
        <v>1</v>
      </c>
      <c r="G13" s="90">
        <f>I13-5</f>
        <v>-5</v>
      </c>
      <c r="H13" s="91">
        <f>I13-2.5</f>
        <v>-2.5</v>
      </c>
      <c r="I13" s="235">
        <f>'GOLD SEAL SPEC'!H13</f>
        <v>0</v>
      </c>
      <c r="J13" s="260">
        <f>I13+2.5</f>
        <v>2.5</v>
      </c>
      <c r="K13" s="260">
        <f>I13+5</f>
        <v>5</v>
      </c>
      <c r="L13" s="260">
        <f>I13+7.5</f>
        <v>7.5</v>
      </c>
      <c r="M13" s="260">
        <f>I13+10</f>
        <v>10</v>
      </c>
      <c r="N13" s="260"/>
    </row>
    <row r="14" spans="1:23" ht="14.5" customHeight="1" x14ac:dyDescent="0.35">
      <c r="A14" s="161" t="str">
        <f>'PROTO SPEC'!A14</f>
        <v>SCREEN PRINT</v>
      </c>
      <c r="B14" s="306" t="str">
        <f>'PROTO SPEC'!B14</f>
        <v>7. Hem width</v>
      </c>
      <c r="C14" s="307"/>
      <c r="D14" s="307"/>
      <c r="E14" s="307"/>
      <c r="F14" s="242">
        <v>1</v>
      </c>
      <c r="G14" s="90">
        <f>I14-5</f>
        <v>-5</v>
      </c>
      <c r="H14" s="91">
        <f>I14-2.5</f>
        <v>-2.5</v>
      </c>
      <c r="I14" s="235">
        <f>'GOLD SEAL SPEC'!H14</f>
        <v>0</v>
      </c>
      <c r="J14" s="260">
        <f>I14+2.5</f>
        <v>2.5</v>
      </c>
      <c r="K14" s="260">
        <f>I14+5</f>
        <v>5</v>
      </c>
      <c r="L14" s="260">
        <f>I14+7.5</f>
        <v>7.5</v>
      </c>
      <c r="M14" s="260">
        <f>I14+10</f>
        <v>10</v>
      </c>
      <c r="N14" s="260"/>
    </row>
    <row r="15" spans="1:23" ht="15.75" customHeight="1" x14ac:dyDescent="0.35">
      <c r="A15" s="161" t="str">
        <f>'PROTO SPEC'!A15</f>
        <v>SCREEN PRINT</v>
      </c>
      <c r="B15" s="306" t="str">
        <f>'PROTO SPEC'!B15</f>
        <v>8. Hem depth</v>
      </c>
      <c r="C15" s="307"/>
      <c r="D15" s="307"/>
      <c r="E15" s="307"/>
      <c r="F15" s="242">
        <v>0.3</v>
      </c>
      <c r="G15" s="90">
        <f>I15</f>
        <v>0</v>
      </c>
      <c r="H15" s="91">
        <f>I15</f>
        <v>0</v>
      </c>
      <c r="I15" s="235">
        <f>'GOLD SEAL SPEC'!H15</f>
        <v>0</v>
      </c>
      <c r="J15" s="260">
        <f>I15</f>
        <v>0</v>
      </c>
      <c r="K15" s="260">
        <f>I15</f>
        <v>0</v>
      </c>
      <c r="L15" s="260">
        <f>I15</f>
        <v>0</v>
      </c>
      <c r="M15" s="260">
        <f>I15</f>
        <v>0</v>
      </c>
      <c r="N15" s="260"/>
    </row>
    <row r="16" spans="1:23" ht="15.75" customHeight="1" x14ac:dyDescent="0.35">
      <c r="A16" s="161" t="str">
        <f>'PROTO SPEC'!A16</f>
        <v>EMBROIDERY</v>
      </c>
      <c r="B16" s="306" t="str">
        <f>'PROTO SPEC'!B16</f>
        <v>9. X-Shoulder (seam to seam)</v>
      </c>
      <c r="C16" s="307"/>
      <c r="D16" s="307"/>
      <c r="E16" s="307"/>
      <c r="F16" s="242">
        <v>1</v>
      </c>
      <c r="G16" s="90">
        <f>I16-4</f>
        <v>-4</v>
      </c>
      <c r="H16" s="91">
        <f>I16-2</f>
        <v>-2</v>
      </c>
      <c r="I16" s="235">
        <f>'GOLD SEAL SPEC'!H16</f>
        <v>0</v>
      </c>
      <c r="J16" s="260">
        <f>I16+2</f>
        <v>2</v>
      </c>
      <c r="K16" s="260">
        <f>I16+4</f>
        <v>4</v>
      </c>
      <c r="L16" s="260">
        <f>I16+6</f>
        <v>6</v>
      </c>
      <c r="M16" s="260">
        <f>I16+8</f>
        <v>8</v>
      </c>
      <c r="N16" s="260"/>
    </row>
    <row r="17" spans="1:14" ht="15.75" customHeight="1" x14ac:dyDescent="0.35">
      <c r="A17" s="161" t="str">
        <f>'PROTO SPEC'!A17</f>
        <v>EMBROIDERY</v>
      </c>
      <c r="B17" s="306" t="str">
        <f>'PROTO SPEC'!B17</f>
        <v>10. X-Front - 15cm below HSP</v>
      </c>
      <c r="C17" s="307"/>
      <c r="D17" s="307"/>
      <c r="E17" s="307"/>
      <c r="F17" s="242">
        <v>1</v>
      </c>
      <c r="G17" s="90">
        <f t="shared" ref="G17:G18" si="5">I17-4</f>
        <v>-4</v>
      </c>
      <c r="H17" s="91">
        <f t="shared" ref="H17:H18" si="6">I17-2</f>
        <v>-2</v>
      </c>
      <c r="I17" s="235">
        <f>'GOLD SEAL SPEC'!H17</f>
        <v>0</v>
      </c>
      <c r="J17" s="260">
        <f t="shared" ref="J17:J18" si="7">I17+2</f>
        <v>2</v>
      </c>
      <c r="K17" s="260">
        <f t="shared" ref="K17:K18" si="8">I17+4</f>
        <v>4</v>
      </c>
      <c r="L17" s="260">
        <f t="shared" ref="L17:L18" si="9">I17+6</f>
        <v>6</v>
      </c>
      <c r="M17" s="260">
        <f t="shared" ref="M17:M18" si="10">I17+8</f>
        <v>8</v>
      </c>
      <c r="N17" s="260"/>
    </row>
    <row r="18" spans="1:14" s="220" customFormat="1" ht="15.75" customHeight="1" x14ac:dyDescent="0.35">
      <c r="A18" s="219" t="str">
        <f>'PROTO SPEC'!A18</f>
        <v>SCREEN PRINT</v>
      </c>
      <c r="B18" s="306" t="str">
        <f>'PROTO SPEC'!B18</f>
        <v>11. X-Back - 15cm belo HSP</v>
      </c>
      <c r="C18" s="307"/>
      <c r="D18" s="307"/>
      <c r="E18" s="307"/>
      <c r="F18" s="242">
        <v>1</v>
      </c>
      <c r="G18" s="90">
        <f t="shared" si="5"/>
        <v>-4</v>
      </c>
      <c r="H18" s="91">
        <f t="shared" si="6"/>
        <v>-2</v>
      </c>
      <c r="I18" s="235">
        <f>'GOLD SEAL SPEC'!H18</f>
        <v>0</v>
      </c>
      <c r="J18" s="260">
        <f t="shared" si="7"/>
        <v>2</v>
      </c>
      <c r="K18" s="260">
        <f t="shared" si="8"/>
        <v>4</v>
      </c>
      <c r="L18" s="260">
        <f t="shared" si="9"/>
        <v>6</v>
      </c>
      <c r="M18" s="260">
        <f t="shared" si="10"/>
        <v>8</v>
      </c>
      <c r="N18" s="260"/>
    </row>
    <row r="19" spans="1:14" ht="15.75" customHeight="1" x14ac:dyDescent="0.35">
      <c r="A19" s="161">
        <f>'PROTO SPEC'!A19</f>
        <v>0</v>
      </c>
      <c r="B19" s="306" t="str">
        <f>'PROTO SPEC'!B19</f>
        <v>12. Back neck width - HSP to HSP straight</v>
      </c>
      <c r="C19" s="307"/>
      <c r="D19" s="307"/>
      <c r="E19" s="307"/>
      <c r="F19" s="242">
        <v>0.3</v>
      </c>
      <c r="G19" s="90">
        <f>I19-1.2</f>
        <v>-1.2</v>
      </c>
      <c r="H19" s="91">
        <f>I19-0.6</f>
        <v>-0.6</v>
      </c>
      <c r="I19" s="235">
        <f>'GOLD SEAL SPEC'!H19</f>
        <v>0</v>
      </c>
      <c r="J19" s="260">
        <f>I19+0.6</f>
        <v>0.6</v>
      </c>
      <c r="K19" s="260">
        <f>I19+1.2</f>
        <v>1.2</v>
      </c>
      <c r="L19" s="260">
        <f>I19+1.8</f>
        <v>1.8</v>
      </c>
      <c r="M19" s="260">
        <f>I19+2.4</f>
        <v>2.4</v>
      </c>
      <c r="N19" s="260"/>
    </row>
    <row r="20" spans="1:14" ht="15.75" customHeight="1" x14ac:dyDescent="0.35">
      <c r="A20" s="161">
        <f>'PROTO SPEC'!A20</f>
        <v>0</v>
      </c>
      <c r="B20" s="306" t="str">
        <f>'PROTO SPEC'!B20</f>
        <v>13. Front neck drop - From HSP</v>
      </c>
      <c r="C20" s="307"/>
      <c r="D20" s="307"/>
      <c r="E20" s="307"/>
      <c r="F20" s="242">
        <v>0.3</v>
      </c>
      <c r="G20" s="90">
        <f>I20-1</f>
        <v>-1</v>
      </c>
      <c r="H20" s="91">
        <f>I20-0.5</f>
        <v>-0.5</v>
      </c>
      <c r="I20" s="235">
        <f>'GOLD SEAL SPEC'!H20</f>
        <v>0</v>
      </c>
      <c r="J20" s="260">
        <f>I20+0.5</f>
        <v>0.5</v>
      </c>
      <c r="K20" s="260">
        <f>I20+1</f>
        <v>1</v>
      </c>
      <c r="L20" s="260">
        <f>I20+1.5</f>
        <v>1.5</v>
      </c>
      <c r="M20" s="260">
        <f>I20+2</f>
        <v>2</v>
      </c>
      <c r="N20" s="260"/>
    </row>
    <row r="21" spans="1:14" ht="15.75" customHeight="1" x14ac:dyDescent="0.35">
      <c r="A21" s="161">
        <f>'PROTO SPEC'!A21</f>
        <v>0</v>
      </c>
      <c r="B21" s="306" t="str">
        <f>'PROTO SPEC'!B21</f>
        <v>14. Back neck drop</v>
      </c>
      <c r="C21" s="307"/>
      <c r="D21" s="307"/>
      <c r="E21" s="307"/>
      <c r="F21" s="242">
        <v>0.3</v>
      </c>
      <c r="G21" s="90">
        <f>I21</f>
        <v>0</v>
      </c>
      <c r="H21" s="91">
        <f>I21</f>
        <v>0</v>
      </c>
      <c r="I21" s="235">
        <f>'GOLD SEAL SPEC'!H21</f>
        <v>0</v>
      </c>
      <c r="J21" s="260">
        <f>I21</f>
        <v>0</v>
      </c>
      <c r="K21" s="260">
        <f>I21</f>
        <v>0</v>
      </c>
      <c r="L21" s="260">
        <f>I21</f>
        <v>0</v>
      </c>
      <c r="M21" s="260">
        <f>I21</f>
        <v>0</v>
      </c>
      <c r="N21" s="260"/>
    </row>
    <row r="22" spans="1:14" ht="15.75" customHeight="1" x14ac:dyDescent="0.35">
      <c r="A22" s="161">
        <f>'PROTO SPEC'!A22</f>
        <v>0</v>
      </c>
      <c r="B22" s="306" t="str">
        <f>'PROTO SPEC'!B22</f>
        <v>15. Armhole Straight</v>
      </c>
      <c r="C22" s="307"/>
      <c r="D22" s="307"/>
      <c r="E22" s="307"/>
      <c r="F22" s="242">
        <v>0.3</v>
      </c>
      <c r="G22" s="90">
        <f>I22-2</f>
        <v>-2</v>
      </c>
      <c r="H22" s="91">
        <f>I22-1</f>
        <v>-1</v>
      </c>
      <c r="I22" s="235">
        <f>'GOLD SEAL SPEC'!H22</f>
        <v>0</v>
      </c>
      <c r="J22" s="260">
        <f>I22+1</f>
        <v>1</v>
      </c>
      <c r="K22" s="260">
        <f>I22+2</f>
        <v>2</v>
      </c>
      <c r="L22" s="260">
        <f>I22+3</f>
        <v>3</v>
      </c>
      <c r="M22" s="260">
        <f>I22+4.5</f>
        <v>4.5</v>
      </c>
      <c r="N22" s="260"/>
    </row>
    <row r="23" spans="1:14" ht="15.75" customHeight="1" x14ac:dyDescent="0.35">
      <c r="A23" s="161">
        <f>'PROTO SPEC'!A23</f>
        <v>0</v>
      </c>
      <c r="B23" s="306" t="str">
        <f>'PROTO SPEC'!B23</f>
        <v>16. Sleeve length - Shoulder seam to cuff</v>
      </c>
      <c r="C23" s="307"/>
      <c r="D23" s="307"/>
      <c r="E23" s="307"/>
      <c r="F23" s="242">
        <v>1</v>
      </c>
      <c r="G23" s="90">
        <f>I23-2</f>
        <v>-2</v>
      </c>
      <c r="H23" s="91">
        <f>I23-1</f>
        <v>-1</v>
      </c>
      <c r="I23" s="235">
        <f>'GOLD SEAL SPEC'!H23</f>
        <v>0</v>
      </c>
      <c r="J23" s="260">
        <f>I23+1</f>
        <v>1</v>
      </c>
      <c r="K23" s="260">
        <f>I23+2</f>
        <v>2</v>
      </c>
      <c r="L23" s="260">
        <f>I23+3</f>
        <v>3</v>
      </c>
      <c r="M23" s="260">
        <f>I23+4</f>
        <v>4</v>
      </c>
      <c r="N23" s="260"/>
    </row>
    <row r="24" spans="1:14" s="220" customFormat="1" ht="15.75" customHeight="1" x14ac:dyDescent="0.35">
      <c r="A24" s="219">
        <f>'PROTO SPEC'!A24</f>
        <v>0</v>
      </c>
      <c r="B24" s="306" t="str">
        <f>'PROTO SPEC'!B24</f>
        <v>17. Underarm length</v>
      </c>
      <c r="C24" s="307"/>
      <c r="D24" s="307"/>
      <c r="E24" s="307"/>
      <c r="F24" s="242">
        <v>1</v>
      </c>
      <c r="G24" s="90">
        <f>I24</f>
        <v>0</v>
      </c>
      <c r="H24" s="91">
        <f>I24</f>
        <v>0</v>
      </c>
      <c r="I24" s="235">
        <f>'GOLD SEAL SPEC'!H24</f>
        <v>0</v>
      </c>
      <c r="J24" s="260">
        <f>I24</f>
        <v>0</v>
      </c>
      <c r="K24" s="260">
        <f>I24</f>
        <v>0</v>
      </c>
      <c r="L24" s="260">
        <f>I24</f>
        <v>0</v>
      </c>
      <c r="M24" s="260">
        <f>I24</f>
        <v>0</v>
      </c>
      <c r="N24" s="260"/>
    </row>
    <row r="25" spans="1:14" ht="15.75" customHeight="1" x14ac:dyDescent="0.35">
      <c r="A25" s="161">
        <f>'PROTO SPEC'!A25</f>
        <v>0</v>
      </c>
      <c r="B25" s="306" t="str">
        <f>'PROTO SPEC'!B25</f>
        <v>18. 1/2 Bicep width - 2.5cm down from underarm</v>
      </c>
      <c r="C25" s="307"/>
      <c r="D25" s="307"/>
      <c r="E25" s="307"/>
      <c r="F25" s="242">
        <v>0.5</v>
      </c>
      <c r="G25" s="90">
        <f>I25-2</f>
        <v>-2</v>
      </c>
      <c r="H25" s="91">
        <f>I25-1</f>
        <v>-1</v>
      </c>
      <c r="I25" s="235">
        <f>'GOLD SEAL SPEC'!H25</f>
        <v>0</v>
      </c>
      <c r="J25" s="260">
        <f>I25+1</f>
        <v>1</v>
      </c>
      <c r="K25" s="260">
        <f>I25+2</f>
        <v>2</v>
      </c>
      <c r="L25" s="260">
        <f>I25+3</f>
        <v>3</v>
      </c>
      <c r="M25" s="260">
        <f>I25+4.5</f>
        <v>4.5</v>
      </c>
      <c r="N25" s="260"/>
    </row>
    <row r="26" spans="1:14" ht="15.75" customHeight="1" x14ac:dyDescent="0.35">
      <c r="A26" s="161">
        <f>'PROTO SPEC'!A26</f>
        <v>0</v>
      </c>
      <c r="B26" s="475" t="str">
        <f>'PROTO SPEC'!B26</f>
        <v>19. 1/2 Elbow width - 21cm down from underarm</v>
      </c>
      <c r="C26" s="476"/>
      <c r="D26" s="476"/>
      <c r="E26" s="476"/>
      <c r="F26" s="242">
        <v>0.5</v>
      </c>
      <c r="G26" s="90">
        <f>I26-1.6</f>
        <v>-1.6</v>
      </c>
      <c r="H26" s="91">
        <f>I26-0.8</f>
        <v>-0.8</v>
      </c>
      <c r="I26" s="235">
        <f>'GOLD SEAL SPEC'!H26</f>
        <v>0</v>
      </c>
      <c r="J26" s="260">
        <f>I26+0.8</f>
        <v>0.8</v>
      </c>
      <c r="K26" s="260">
        <f>I26+1.6</f>
        <v>1.6</v>
      </c>
      <c r="L26" s="260">
        <f>I26+2.5</f>
        <v>2.5</v>
      </c>
      <c r="M26" s="260">
        <f>I26+3.4</f>
        <v>3.4</v>
      </c>
      <c r="N26" s="260"/>
    </row>
    <row r="27" spans="1:14" ht="15.75" customHeight="1" x14ac:dyDescent="0.35">
      <c r="A27" s="161"/>
      <c r="B27" s="475" t="str">
        <f>'PROTO SPEC'!B27</f>
        <v>20. 1/2 Cuff width</v>
      </c>
      <c r="C27" s="476"/>
      <c r="D27" s="476"/>
      <c r="E27" s="476"/>
      <c r="F27" s="242">
        <v>0.5</v>
      </c>
      <c r="G27" s="90">
        <f>I27-1.6</f>
        <v>-1.6</v>
      </c>
      <c r="H27" s="91">
        <f>I27-0.8</f>
        <v>-0.8</v>
      </c>
      <c r="I27" s="235">
        <f>'GOLD SEAL SPEC'!H27</f>
        <v>0</v>
      </c>
      <c r="J27" s="260">
        <f>I27+0.8</f>
        <v>0.8</v>
      </c>
      <c r="K27" s="260">
        <f>I27+1.6</f>
        <v>1.6</v>
      </c>
      <c r="L27" s="260">
        <f>I27+2.4</f>
        <v>2.4</v>
      </c>
      <c r="M27" s="260">
        <f>I27+3.2</f>
        <v>3.2</v>
      </c>
      <c r="N27" s="260"/>
    </row>
    <row r="28" spans="1:14" ht="15.75" customHeight="1" x14ac:dyDescent="0.35">
      <c r="A28" s="161"/>
      <c r="B28" s="475" t="str">
        <f>'PROTO SPEC'!B28</f>
        <v>21. Cuff depth</v>
      </c>
      <c r="C28" s="476"/>
      <c r="D28" s="476"/>
      <c r="E28" s="476"/>
      <c r="F28" s="242">
        <v>0.3</v>
      </c>
      <c r="G28" s="90">
        <f>I28</f>
        <v>0</v>
      </c>
      <c r="H28" s="91">
        <f>I28</f>
        <v>0</v>
      </c>
      <c r="I28" s="235">
        <f>'GOLD SEAL SPEC'!H28</f>
        <v>0</v>
      </c>
      <c r="J28" s="260">
        <f>I28</f>
        <v>0</v>
      </c>
      <c r="K28" s="260">
        <f>I28</f>
        <v>0</v>
      </c>
      <c r="L28" s="260">
        <f>I28</f>
        <v>0</v>
      </c>
      <c r="M28" s="260">
        <f>I28</f>
        <v>0</v>
      </c>
      <c r="N28" s="260"/>
    </row>
    <row r="29" spans="1:14" ht="15.75" customHeight="1" x14ac:dyDescent="0.35">
      <c r="A29" s="161"/>
      <c r="B29" s="475" t="str">
        <f>'PROTO SPEC'!B29</f>
        <v>22. Hood height at CF</v>
      </c>
      <c r="C29" s="476"/>
      <c r="D29" s="476"/>
      <c r="E29" s="476"/>
      <c r="F29" s="242">
        <v>0.3</v>
      </c>
      <c r="G29" s="90">
        <f>I29-2</f>
        <v>-2</v>
      </c>
      <c r="H29" s="91">
        <f>I29-1</f>
        <v>-1</v>
      </c>
      <c r="I29" s="235">
        <f>'GOLD SEAL SPEC'!H29</f>
        <v>0</v>
      </c>
      <c r="J29" s="260">
        <f>I29+1</f>
        <v>1</v>
      </c>
      <c r="K29" s="260">
        <f>I29+2</f>
        <v>2</v>
      </c>
      <c r="L29" s="260">
        <f>I29+3</f>
        <v>3</v>
      </c>
      <c r="M29" s="260">
        <f>I29+3</f>
        <v>3</v>
      </c>
      <c r="N29" s="260"/>
    </row>
    <row r="30" spans="1:14" ht="15.75" customHeight="1" x14ac:dyDescent="0.35">
      <c r="A30" s="161"/>
      <c r="B30" s="475" t="str">
        <f>'PROTO SPEC'!B30</f>
        <v>23. Hood circumference</v>
      </c>
      <c r="C30" s="476"/>
      <c r="D30" s="476"/>
      <c r="E30" s="476"/>
      <c r="F30" s="242">
        <v>0.3</v>
      </c>
      <c r="G30" s="90">
        <f>I30-3</f>
        <v>-3</v>
      </c>
      <c r="H30" s="91">
        <f>I30-1.5</f>
        <v>-1.5</v>
      </c>
      <c r="I30" s="235">
        <f>'GOLD SEAL SPEC'!H30</f>
        <v>0</v>
      </c>
      <c r="J30" s="260">
        <f>I30+1.5</f>
        <v>1.5</v>
      </c>
      <c r="K30" s="260">
        <f>I30+3</f>
        <v>3</v>
      </c>
      <c r="L30" s="260">
        <f>I30+4.5</f>
        <v>4.5</v>
      </c>
      <c r="M30" s="260">
        <f>I30+4.5</f>
        <v>4.5</v>
      </c>
      <c r="N30" s="260"/>
    </row>
    <row r="31" spans="1:14" ht="15.75" customHeight="1" x14ac:dyDescent="0.35">
      <c r="A31" s="161"/>
      <c r="B31" s="475" t="str">
        <f>'PROTO SPEC'!B31</f>
        <v>24. Hood width at widest point</v>
      </c>
      <c r="C31" s="476"/>
      <c r="D31" s="476"/>
      <c r="E31" s="476"/>
      <c r="F31" s="242">
        <v>0.3</v>
      </c>
      <c r="G31" s="90">
        <f>I31-2</f>
        <v>-2</v>
      </c>
      <c r="H31" s="91">
        <f>I31-1</f>
        <v>-1</v>
      </c>
      <c r="I31" s="235">
        <f>'GOLD SEAL SPEC'!H31</f>
        <v>0</v>
      </c>
      <c r="J31" s="260">
        <f>I31+1</f>
        <v>1</v>
      </c>
      <c r="K31" s="260">
        <f>I31+2</f>
        <v>2</v>
      </c>
      <c r="L31" s="260">
        <f>I31+3</f>
        <v>3</v>
      </c>
      <c r="M31" s="260">
        <f>I31+3</f>
        <v>3</v>
      </c>
      <c r="N31" s="260"/>
    </row>
    <row r="32" spans="1:14" ht="15.75" customHeight="1" x14ac:dyDescent="0.35">
      <c r="A32" s="161"/>
      <c r="B32" s="475" t="str">
        <f>'PROTO SPEC'!B32</f>
        <v>25. Tie length visible</v>
      </c>
      <c r="C32" s="476"/>
      <c r="D32" s="476"/>
      <c r="E32" s="476"/>
      <c r="F32" s="242">
        <v>1</v>
      </c>
      <c r="G32" s="90">
        <f>I32</f>
        <v>0</v>
      </c>
      <c r="H32" s="91">
        <f>I32</f>
        <v>0</v>
      </c>
      <c r="I32" s="235">
        <f>'GOLD SEAL SPEC'!H32</f>
        <v>0</v>
      </c>
      <c r="J32" s="260">
        <f>I32</f>
        <v>0</v>
      </c>
      <c r="K32" s="260">
        <f>I32</f>
        <v>0</v>
      </c>
      <c r="L32" s="260">
        <f>I32</f>
        <v>0</v>
      </c>
      <c r="M32" s="260">
        <f>I32</f>
        <v>0</v>
      </c>
      <c r="N32" s="260"/>
    </row>
    <row r="33" spans="1:14" ht="15.75" customHeight="1" x14ac:dyDescent="0.35">
      <c r="A33" s="161"/>
      <c r="B33" s="475" t="str">
        <f>'PROTO SPEC'!B33</f>
        <v>26. Zip length</v>
      </c>
      <c r="C33" s="476"/>
      <c r="D33" s="476"/>
      <c r="E33" s="476"/>
      <c r="F33" s="242">
        <v>0</v>
      </c>
      <c r="G33" s="90">
        <f>I33-1</f>
        <v>-1</v>
      </c>
      <c r="H33" s="91">
        <f>I33-1</f>
        <v>-1</v>
      </c>
      <c r="I33" s="235">
        <f>'GOLD SEAL SPEC'!H33</f>
        <v>0</v>
      </c>
      <c r="J33" s="260">
        <f>I33+1</f>
        <v>1</v>
      </c>
      <c r="K33" s="260">
        <f>I33+2</f>
        <v>2</v>
      </c>
      <c r="L33" s="260">
        <f>I33+3</f>
        <v>3</v>
      </c>
      <c r="M33" s="260">
        <f>I33+3</f>
        <v>3</v>
      </c>
      <c r="N33" s="260"/>
    </row>
    <row r="34" spans="1:14" ht="15.75" customHeight="1" x14ac:dyDescent="0.35">
      <c r="A34" s="161"/>
      <c r="B34" s="475" t="str">
        <f>'PROTO SPEC'!B34</f>
        <v>27. Pocket position from HSP</v>
      </c>
      <c r="C34" s="476"/>
      <c r="D34" s="476"/>
      <c r="E34" s="476"/>
      <c r="F34" s="242">
        <v>0.3</v>
      </c>
      <c r="G34" s="90">
        <f>I34-1</f>
        <v>-1</v>
      </c>
      <c r="H34" s="91">
        <f>I34-0.5</f>
        <v>-0.5</v>
      </c>
      <c r="I34" s="235">
        <f>'GOLD SEAL SPEC'!H34</f>
        <v>0</v>
      </c>
      <c r="J34" s="260">
        <f>I34+0.5</f>
        <v>0.5</v>
      </c>
      <c r="K34" s="260">
        <f>I34+1</f>
        <v>1</v>
      </c>
      <c r="L34" s="260">
        <f>I34+1.5</f>
        <v>1.5</v>
      </c>
      <c r="M34" s="260">
        <f>I34+2</f>
        <v>2</v>
      </c>
      <c r="N34" s="260"/>
    </row>
    <row r="35" spans="1:14" ht="15.75" customHeight="1" x14ac:dyDescent="0.35">
      <c r="A35" s="161"/>
      <c r="B35" s="475" t="str">
        <f>'PROTO SPEC'!B35</f>
        <v>28. Pocket position from CF</v>
      </c>
      <c r="C35" s="476"/>
      <c r="D35" s="476"/>
      <c r="E35" s="476"/>
      <c r="F35" s="242">
        <v>0.3</v>
      </c>
      <c r="G35" s="90">
        <f>I35-1</f>
        <v>-1</v>
      </c>
      <c r="H35" s="91">
        <f>I35-0.5</f>
        <v>-0.5</v>
      </c>
      <c r="I35" s="235">
        <f>'GOLD SEAL SPEC'!H35</f>
        <v>0</v>
      </c>
      <c r="J35" s="260">
        <f>I35+0.5</f>
        <v>0.5</v>
      </c>
      <c r="K35" s="260">
        <f>I35+1</f>
        <v>1</v>
      </c>
      <c r="L35" s="260">
        <f>I35+1.5</f>
        <v>1.5</v>
      </c>
      <c r="M35" s="260">
        <f>I35+2</f>
        <v>2</v>
      </c>
      <c r="N35" s="260"/>
    </row>
    <row r="36" spans="1:14" ht="15.75" customHeight="1" x14ac:dyDescent="0.35">
      <c r="A36" s="161"/>
      <c r="B36" s="475" t="str">
        <f>'PROTO SPEC'!B36</f>
        <v>29. Pocket opening</v>
      </c>
      <c r="C36" s="476"/>
      <c r="D36" s="476"/>
      <c r="E36" s="476"/>
      <c r="F36" s="242">
        <v>0.3</v>
      </c>
      <c r="G36" s="90">
        <f>I36-0.5</f>
        <v>-0.5</v>
      </c>
      <c r="H36" s="91">
        <f>I36-0.5</f>
        <v>-0.5</v>
      </c>
      <c r="I36" s="235">
        <f>'GOLD SEAL SPEC'!H36</f>
        <v>0</v>
      </c>
      <c r="J36" s="260">
        <f>I36</f>
        <v>0</v>
      </c>
      <c r="K36" s="260">
        <f>I36+0.5</f>
        <v>0.5</v>
      </c>
      <c r="L36" s="260">
        <f>I36+0.5</f>
        <v>0.5</v>
      </c>
      <c r="M36" s="260">
        <f>I36+1</f>
        <v>1</v>
      </c>
      <c r="N36" s="260"/>
    </row>
    <row r="37" spans="1:14" ht="15.75" customHeight="1" x14ac:dyDescent="0.35">
      <c r="A37" s="161"/>
      <c r="B37" s="475" t="str">
        <f>'PROTO SPEC'!B37</f>
        <v>30. Pocket  (top edge)</v>
      </c>
      <c r="C37" s="476"/>
      <c r="D37" s="476"/>
      <c r="E37" s="476"/>
      <c r="F37" s="242">
        <v>0.3</v>
      </c>
      <c r="G37" s="90">
        <f>I37-0.5</f>
        <v>-0.5</v>
      </c>
      <c r="H37" s="91">
        <f>I37-0.5</f>
        <v>-0.5</v>
      </c>
      <c r="I37" s="235">
        <f>'GOLD SEAL SPEC'!H37</f>
        <v>0</v>
      </c>
      <c r="J37" s="260">
        <f>I37</f>
        <v>0</v>
      </c>
      <c r="K37" s="260">
        <f>I37+0.5</f>
        <v>0.5</v>
      </c>
      <c r="L37" s="260">
        <f>I37+0.5</f>
        <v>0.5</v>
      </c>
      <c r="M37" s="260">
        <f>I37+1</f>
        <v>1</v>
      </c>
      <c r="N37" s="260"/>
    </row>
    <row r="38" spans="1:14" ht="15.75" customHeight="1" x14ac:dyDescent="0.35">
      <c r="A38" s="161">
        <f>'PROTO SPEC'!A38</f>
        <v>0</v>
      </c>
      <c r="B38" s="475" t="str">
        <f>'PROTO SPEC'!B38</f>
        <v>31. Pocket depth</v>
      </c>
      <c r="C38" s="476"/>
      <c r="D38" s="476"/>
      <c r="E38" s="476"/>
      <c r="F38" s="242">
        <v>0.3</v>
      </c>
      <c r="G38" s="90">
        <f>H38</f>
        <v>0</v>
      </c>
      <c r="H38" s="91">
        <f>I38</f>
        <v>0</v>
      </c>
      <c r="I38" s="235">
        <f>'GOLD SEAL SPEC'!H38</f>
        <v>0</v>
      </c>
      <c r="J38" s="260">
        <f>I38</f>
        <v>0</v>
      </c>
      <c r="K38" s="260">
        <f>I38</f>
        <v>0</v>
      </c>
      <c r="L38" s="260">
        <f>I38</f>
        <v>0</v>
      </c>
      <c r="M38" s="260">
        <f>I38</f>
        <v>0</v>
      </c>
      <c r="N38" s="260"/>
    </row>
    <row r="39" spans="1:14" ht="15.75" customHeight="1" x14ac:dyDescent="0.35">
      <c r="A39" s="217">
        <f>'PROTO SPEC'!A39</f>
        <v>0</v>
      </c>
      <c r="B39" s="217" t="s">
        <v>108</v>
      </c>
      <c r="C39" s="217"/>
      <c r="D39" s="218"/>
      <c r="E39" s="218"/>
      <c r="F39" s="241"/>
      <c r="G39" s="218"/>
      <c r="H39" s="218"/>
      <c r="I39" s="236"/>
      <c r="J39" s="218"/>
      <c r="K39" s="218"/>
      <c r="L39" s="218"/>
      <c r="M39" s="218"/>
      <c r="N39" s="229"/>
    </row>
    <row r="40" spans="1:14" ht="15.75" customHeight="1" x14ac:dyDescent="0.35">
      <c r="A40" s="161" t="e">
        <f>'PROTO SPEC'!#REF!</f>
        <v>#REF!</v>
      </c>
      <c r="B40" s="306" t="str">
        <f>'PROTO SPEC'!B40</f>
        <v>32. Print position from HSP - Restless ambition</v>
      </c>
      <c r="C40" s="307"/>
      <c r="D40" s="307"/>
      <c r="E40" s="307"/>
      <c r="F40" s="221"/>
      <c r="G40" s="226"/>
      <c r="H40" s="227"/>
      <c r="I40" s="235">
        <f>'GOLD SEAL SPEC'!H40</f>
        <v>0</v>
      </c>
      <c r="J40" s="227"/>
      <c r="K40" s="228"/>
      <c r="L40" s="91"/>
      <c r="M40" s="91"/>
      <c r="N40" s="91"/>
    </row>
    <row r="41" spans="1:14" ht="15.75" customHeight="1" x14ac:dyDescent="0.35">
      <c r="A41" s="161" t="e">
        <f>'PROTO SPEC'!#REF!</f>
        <v>#REF!</v>
      </c>
      <c r="B41" s="306" t="str">
        <f>'PROTO SPEC'!B41</f>
        <v>33. Print position from CF - Restless ambition</v>
      </c>
      <c r="C41" s="307"/>
      <c r="D41" s="307"/>
      <c r="E41" s="307"/>
      <c r="F41" s="221"/>
      <c r="G41" s="226"/>
      <c r="H41" s="227"/>
      <c r="I41" s="235">
        <f>'GOLD SEAL SPEC'!H41</f>
        <v>0</v>
      </c>
      <c r="J41" s="227"/>
      <c r="K41" s="228"/>
      <c r="L41" s="91"/>
      <c r="M41" s="91"/>
      <c r="N41" s="91"/>
    </row>
    <row r="42" spans="1:14" ht="15.75" customHeight="1" x14ac:dyDescent="0.35">
      <c r="A42" s="161" t="e">
        <f>'PROTO SPEC'!#REF!</f>
        <v>#REF!</v>
      </c>
      <c r="B42" s="306" t="str">
        <f>'PROTO SPEC'!B42</f>
        <v>34. Print position from HSP - McLaren lockup</v>
      </c>
      <c r="C42" s="307"/>
      <c r="D42" s="307"/>
      <c r="E42" s="307"/>
      <c r="F42" s="221"/>
      <c r="G42" s="226"/>
      <c r="H42" s="227"/>
      <c r="I42" s="235">
        <f>'GOLD SEAL SPEC'!H42</f>
        <v>0</v>
      </c>
      <c r="J42" s="227"/>
      <c r="K42" s="228"/>
      <c r="L42" s="91"/>
      <c r="M42" s="91"/>
      <c r="N42" s="91"/>
    </row>
    <row r="43" spans="1:14" ht="15.75" customHeight="1" x14ac:dyDescent="0.35">
      <c r="A43" s="161" t="e">
        <f>'PROTO SPEC'!#REF!</f>
        <v>#REF!</v>
      </c>
      <c r="B43" s="306" t="str">
        <f>'PROTO SPEC'!B43</f>
        <v>35. Print position from CF - McLaren lockup</v>
      </c>
      <c r="C43" s="307"/>
      <c r="D43" s="307"/>
      <c r="E43" s="307"/>
      <c r="F43" s="221"/>
      <c r="G43" s="226"/>
      <c r="H43" s="227"/>
      <c r="I43" s="235">
        <f>'GOLD SEAL SPEC'!H43</f>
        <v>0</v>
      </c>
      <c r="J43" s="227"/>
      <c r="K43" s="228"/>
      <c r="L43" s="91"/>
      <c r="M43" s="91"/>
      <c r="N43" s="91"/>
    </row>
    <row r="44" spans="1:14" ht="15.75" customHeight="1" x14ac:dyDescent="0.35">
      <c r="A44" s="161" t="e">
        <f>'PROTO SPEC'!#REF!</f>
        <v>#REF!</v>
      </c>
      <c r="B44" s="306" t="str">
        <f>'PROTO SPEC'!B44</f>
        <v>36. Print position from cuff edge - Podium</v>
      </c>
      <c r="C44" s="307"/>
      <c r="D44" s="307"/>
      <c r="E44" s="307"/>
      <c r="F44" s="221"/>
      <c r="G44" s="226"/>
      <c r="H44" s="227"/>
      <c r="I44" s="235">
        <f>'GOLD SEAL SPEC'!H44</f>
        <v>0</v>
      </c>
      <c r="J44" s="227"/>
      <c r="K44" s="228"/>
      <c r="L44" s="91"/>
      <c r="M44" s="91"/>
      <c r="N44" s="91"/>
    </row>
    <row r="45" spans="1:14" ht="15.75" customHeight="1" x14ac:dyDescent="0.35">
      <c r="A45" s="161">
        <f>'PROTO SPEC'!A40</f>
        <v>0</v>
      </c>
      <c r="B45" s="306" t="str">
        <f>'PROTO SPEC'!B45</f>
        <v>37. Print position from shoulder point - Velocity (REISS 1971)</v>
      </c>
      <c r="C45" s="307"/>
      <c r="D45" s="307"/>
      <c r="E45" s="307"/>
      <c r="F45" s="221"/>
      <c r="G45" s="226"/>
      <c r="H45" s="227"/>
      <c r="I45" s="235">
        <f>'GOLD SEAL SPEC'!H45</f>
        <v>0</v>
      </c>
      <c r="J45" s="227"/>
      <c r="K45" s="228"/>
      <c r="L45" s="91"/>
      <c r="M45" s="91"/>
      <c r="N45" s="91"/>
    </row>
    <row r="46" spans="1:14" ht="15.75" customHeight="1" x14ac:dyDescent="0.35">
      <c r="A46" s="161">
        <f>'PROTO SPEC'!A41</f>
        <v>0</v>
      </c>
      <c r="B46" s="306" t="str">
        <f>'PROTO SPEC'!B46</f>
        <v>38. Print position from cuff edge - Speedmark</v>
      </c>
      <c r="C46" s="307"/>
      <c r="D46" s="307"/>
      <c r="E46" s="307"/>
      <c r="F46" s="221"/>
      <c r="G46" s="226"/>
      <c r="H46" s="227"/>
      <c r="I46" s="235">
        <f>'GOLD SEAL SPEC'!H46</f>
        <v>0</v>
      </c>
      <c r="J46" s="227"/>
      <c r="K46" s="228"/>
      <c r="L46" s="91"/>
      <c r="M46" s="91"/>
      <c r="N46" s="91"/>
    </row>
    <row r="47" spans="1:14" ht="15.75" customHeight="1" x14ac:dyDescent="0.35">
      <c r="A47" s="161">
        <f>'PROTO SPEC'!A42</f>
        <v>0</v>
      </c>
      <c r="B47" s="306" t="str">
        <f>'PROTO SPEC'!B47</f>
        <v>39. Print position from CB neck - Motorsport</v>
      </c>
      <c r="C47" s="307"/>
      <c r="D47" s="307"/>
      <c r="E47" s="307"/>
      <c r="F47" s="221"/>
      <c r="G47" s="226"/>
      <c r="H47" s="227"/>
      <c r="I47" s="235">
        <f>'GOLD SEAL SPEC'!H47</f>
        <v>0</v>
      </c>
      <c r="J47" s="227"/>
      <c r="K47" s="228"/>
      <c r="L47" s="91"/>
      <c r="M47" s="91"/>
      <c r="N47" s="91"/>
    </row>
    <row r="48" spans="1:14" ht="15.75" customHeight="1" x14ac:dyDescent="0.35">
      <c r="A48" s="161" t="e">
        <f>'PROTO SPEC'!#REF!</f>
        <v>#REF!</v>
      </c>
      <c r="B48" s="306" t="str">
        <f>'PROTO SPEC'!B48</f>
        <v>40. Print position from CB neck - Multiple print</v>
      </c>
      <c r="C48" s="307"/>
      <c r="D48" s="307"/>
      <c r="E48" s="307"/>
      <c r="F48" s="221"/>
      <c r="G48" s="226"/>
      <c r="H48" s="227"/>
      <c r="I48" s="235">
        <f>'GOLD SEAL SPEC'!H48</f>
        <v>0</v>
      </c>
      <c r="J48" s="227"/>
      <c r="K48" s="228"/>
      <c r="L48" s="91"/>
      <c r="M48" s="91"/>
      <c r="N48" s="91"/>
    </row>
    <row r="49" spans="1:14" ht="15.75" customHeight="1" x14ac:dyDescent="0.35">
      <c r="A49" s="161">
        <f>'PROTO SPEC'!A44</f>
        <v>0</v>
      </c>
      <c r="B49" s="306" t="str">
        <f>'PROTO SPEC'!B49</f>
        <v>41. Print position from CB neck - Speedmark</v>
      </c>
      <c r="C49" s="307"/>
      <c r="D49" s="307"/>
      <c r="E49" s="307"/>
      <c r="F49" s="221"/>
      <c r="G49" s="226"/>
      <c r="H49" s="227"/>
      <c r="I49" s="235">
        <f>'GOLD SEAL SPEC'!H49</f>
        <v>0</v>
      </c>
      <c r="J49" s="227"/>
      <c r="K49" s="228"/>
      <c r="L49" s="91"/>
      <c r="M49" s="91"/>
      <c r="N49" s="91"/>
    </row>
    <row r="50" spans="1:14" ht="15.75" customHeight="1" x14ac:dyDescent="0.35">
      <c r="A50" s="161">
        <f>'PROTO SPEC'!A45</f>
        <v>0</v>
      </c>
      <c r="B50" s="306">
        <f>'PROTO SPEC'!B50</f>
        <v>0</v>
      </c>
      <c r="C50" s="307"/>
      <c r="D50" s="307"/>
      <c r="E50" s="307"/>
      <c r="F50" s="221"/>
      <c r="G50" s="226"/>
      <c r="H50" s="227"/>
      <c r="I50" s="235">
        <f>'GOLD SEAL SPEC'!H50</f>
        <v>0</v>
      </c>
      <c r="J50" s="227"/>
      <c r="K50" s="228"/>
      <c r="L50" s="91"/>
      <c r="M50" s="91"/>
      <c r="N50" s="91"/>
    </row>
    <row r="51" spans="1:14" ht="15.75" customHeight="1" x14ac:dyDescent="0.35">
      <c r="A51" s="161">
        <f>'PROTO SPEC'!A46</f>
        <v>0</v>
      </c>
      <c r="B51" s="306">
        <f>'PROTO SPEC'!B51</f>
        <v>0</v>
      </c>
      <c r="C51" s="307"/>
      <c r="D51" s="307"/>
      <c r="E51" s="307"/>
      <c r="F51" s="221"/>
      <c r="G51" s="226"/>
      <c r="H51" s="227"/>
      <c r="I51" s="235">
        <f>'GOLD SEAL SPEC'!H51</f>
        <v>0</v>
      </c>
      <c r="J51" s="227"/>
      <c r="K51" s="228"/>
      <c r="L51" s="91"/>
      <c r="M51" s="91"/>
      <c r="N51" s="91"/>
    </row>
    <row r="52" spans="1:14" ht="15.75" customHeight="1" x14ac:dyDescent="0.35">
      <c r="A52" s="161">
        <f>'PROTO SPEC'!A47</f>
        <v>0</v>
      </c>
      <c r="B52" s="306">
        <f>'PROTO SPEC'!B52</f>
        <v>0</v>
      </c>
      <c r="C52" s="307"/>
      <c r="D52" s="307"/>
      <c r="E52" s="307"/>
      <c r="F52" s="221"/>
      <c r="G52" s="226"/>
      <c r="H52" s="227"/>
      <c r="I52" s="235">
        <f>'GOLD SEAL SPEC'!H52</f>
        <v>0</v>
      </c>
      <c r="J52" s="227"/>
      <c r="K52" s="228"/>
      <c r="L52" s="91"/>
      <c r="M52" s="91"/>
      <c r="N52" s="91"/>
    </row>
    <row r="53" spans="1:14" ht="15.75" customHeight="1" x14ac:dyDescent="0.35">
      <c r="A53" s="161">
        <f>'PROTO SPEC'!A48</f>
        <v>0</v>
      </c>
      <c r="B53" s="306">
        <f>'PROTO SPEC'!B53</f>
        <v>0</v>
      </c>
      <c r="C53" s="307"/>
      <c r="D53" s="307"/>
      <c r="E53" s="307"/>
      <c r="F53" s="221"/>
      <c r="G53" s="226"/>
      <c r="H53" s="227"/>
      <c r="I53" s="235">
        <f>'GOLD SEAL SPEC'!H53</f>
        <v>0</v>
      </c>
      <c r="J53" s="227"/>
      <c r="K53" s="228"/>
      <c r="L53" s="91"/>
      <c r="M53" s="91"/>
      <c r="N53" s="91"/>
    </row>
    <row r="54" spans="1:14" ht="15.75" customHeight="1" x14ac:dyDescent="0.35">
      <c r="A54" s="161">
        <f>'PROTO SPEC'!A49</f>
        <v>0</v>
      </c>
      <c r="B54" s="306">
        <f>'PROTO SPEC'!B54</f>
        <v>0</v>
      </c>
      <c r="C54" s="307"/>
      <c r="D54" s="307"/>
      <c r="E54" s="307"/>
      <c r="F54" s="221"/>
      <c r="G54" s="226"/>
      <c r="H54" s="227"/>
      <c r="I54" s="235">
        <f>'GOLD SEAL SPEC'!H54</f>
        <v>0</v>
      </c>
      <c r="J54" s="227"/>
      <c r="K54" s="228"/>
      <c r="L54" s="91"/>
      <c r="M54" s="91"/>
      <c r="N54" s="91"/>
    </row>
    <row r="55" spans="1:14" ht="15.75" customHeight="1" x14ac:dyDescent="0.35">
      <c r="A55" s="161">
        <f>'PROTO SPEC'!A50</f>
        <v>0</v>
      </c>
      <c r="B55" s="306">
        <f>'PROTO SPEC'!B55</f>
        <v>0</v>
      </c>
      <c r="C55" s="307"/>
      <c r="D55" s="307"/>
      <c r="E55" s="307"/>
      <c r="F55" s="221"/>
      <c r="G55" s="226"/>
      <c r="H55" s="227"/>
      <c r="I55" s="235">
        <f>'GOLD SEAL SPEC'!H55</f>
        <v>0</v>
      </c>
      <c r="J55" s="227"/>
      <c r="K55" s="228"/>
      <c r="L55" s="91"/>
      <c r="M55" s="91"/>
      <c r="N55" s="91"/>
    </row>
  </sheetData>
  <mergeCells count="62">
    <mergeCell ref="A1:B2"/>
    <mergeCell ref="A3:B3"/>
    <mergeCell ref="B16:E16"/>
    <mergeCell ref="B11:E11"/>
    <mergeCell ref="B12:E12"/>
    <mergeCell ref="B13:E13"/>
    <mergeCell ref="B14:E14"/>
    <mergeCell ref="B15:E15"/>
    <mergeCell ref="B10:E10"/>
    <mergeCell ref="B8:E8"/>
    <mergeCell ref="B9:E9"/>
    <mergeCell ref="A4:B4"/>
    <mergeCell ref="C1:N2"/>
    <mergeCell ref="A6:N6"/>
    <mergeCell ref="C3:D3"/>
    <mergeCell ref="B43:E43"/>
    <mergeCell ref="B44:E44"/>
    <mergeCell ref="B21:E21"/>
    <mergeCell ref="B20:E20"/>
    <mergeCell ref="B26:E26"/>
    <mergeCell ref="B27:E27"/>
    <mergeCell ref="B29:E29"/>
    <mergeCell ref="B28:E28"/>
    <mergeCell ref="B30:E30"/>
    <mergeCell ref="B35:E35"/>
    <mergeCell ref="B36:E36"/>
    <mergeCell ref="B31:E31"/>
    <mergeCell ref="B32:E32"/>
    <mergeCell ref="B33:E33"/>
    <mergeCell ref="B34:E34"/>
    <mergeCell ref="B18:E18"/>
    <mergeCell ref="B55:E55"/>
    <mergeCell ref="B50:E50"/>
    <mergeCell ref="B51:E51"/>
    <mergeCell ref="B52:E52"/>
    <mergeCell ref="B53:E53"/>
    <mergeCell ref="B54:E54"/>
    <mergeCell ref="B37:E37"/>
    <mergeCell ref="B38:E38"/>
    <mergeCell ref="B46:E46"/>
    <mergeCell ref="B47:E47"/>
    <mergeCell ref="B48:E48"/>
    <mergeCell ref="B45:E45"/>
    <mergeCell ref="B40:E40"/>
    <mergeCell ref="B41:E41"/>
    <mergeCell ref="B42:E42"/>
    <mergeCell ref="B19:E19"/>
    <mergeCell ref="B49:E49"/>
    <mergeCell ref="J5:N5"/>
    <mergeCell ref="J4:N4"/>
    <mergeCell ref="J3:N3"/>
    <mergeCell ref="B23:E23"/>
    <mergeCell ref="B25:E25"/>
    <mergeCell ref="B24:E24"/>
    <mergeCell ref="F3:H3"/>
    <mergeCell ref="C4:D4"/>
    <mergeCell ref="F4:H4"/>
    <mergeCell ref="C5:D5"/>
    <mergeCell ref="F5:H5"/>
    <mergeCell ref="A5:B5"/>
    <mergeCell ref="B22:E22"/>
    <mergeCell ref="B17:E17"/>
  </mergeCells>
  <phoneticPr fontId="7" type="noConversion"/>
  <printOptions horizontalCentered="1" gridLines="1"/>
  <pageMargins left="0.23622047244094491" right="0.23622047244094491" top="0.74803149606299213" bottom="0" header="0.31496062992125984" footer="0"/>
  <pageSetup paperSize="9" scale="7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00B050"/>
  </sheetPr>
  <dimension ref="A1:AJ55"/>
  <sheetViews>
    <sheetView showZeros="0" view="pageBreakPreview" topLeftCell="B1" zoomScaleNormal="100" zoomScaleSheetLayoutView="100" workbookViewId="0">
      <selection activeCell="H8" sqref="H8"/>
    </sheetView>
  </sheetViews>
  <sheetFormatPr defaultColWidth="6" defaultRowHeight="12.75" customHeight="1" x14ac:dyDescent="0.25"/>
  <cols>
    <col min="1" max="1" width="7.453125" style="143" hidden="1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11" width="7.453125" style="1" customWidth="1"/>
    <col min="12" max="32" width="7.453125" style="1" hidden="1" customWidth="1"/>
    <col min="33" max="33" width="9.453125" style="1" customWidth="1"/>
    <col min="34" max="36" width="6.453125" style="1" customWidth="1"/>
    <col min="37" max="37" width="8.1796875" style="1" customWidth="1"/>
    <col min="38" max="38" width="6.453125" style="1" customWidth="1"/>
    <col min="39" max="16384" width="6" style="1"/>
  </cols>
  <sheetData>
    <row r="1" spans="1:36" ht="13.75" customHeight="1" x14ac:dyDescent="0.25">
      <c r="A1" s="451"/>
      <c r="B1" s="489"/>
      <c r="C1" s="296" t="s">
        <v>310</v>
      </c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  <c r="AB1" s="297"/>
      <c r="AC1" s="297"/>
      <c r="AD1" s="297"/>
      <c r="AE1" s="297"/>
      <c r="AF1" s="297"/>
      <c r="AG1" s="297"/>
      <c r="AH1" s="297"/>
      <c r="AI1" s="297"/>
      <c r="AJ1" s="297"/>
    </row>
    <row r="2" spans="1:36" ht="20.5" customHeight="1" x14ac:dyDescent="0.25">
      <c r="A2" s="451"/>
      <c r="B2" s="489"/>
      <c r="C2" s="298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</row>
    <row r="3" spans="1:36" ht="13.75" customHeight="1" x14ac:dyDescent="0.25">
      <c r="A3" s="371" t="s">
        <v>48</v>
      </c>
      <c r="B3" s="371"/>
      <c r="C3" s="370" t="str">
        <f>'DESIGN FRONT SHEET'!B3</f>
        <v>MCLAREN SEASON 3</v>
      </c>
      <c r="D3" s="283"/>
      <c r="E3" s="284"/>
      <c r="F3" s="52" t="s">
        <v>49</v>
      </c>
      <c r="G3" s="237" t="str">
        <f>'DESIGN FRONT SHEET'!E3</f>
        <v>UN AVAILABLE</v>
      </c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9"/>
      <c r="AG3" s="52" t="s">
        <v>50</v>
      </c>
      <c r="AH3" s="285" t="str">
        <f>'DESIGN FRONT SHEET'!G3</f>
        <v>FRAN</v>
      </c>
      <c r="AI3" s="285"/>
      <c r="AJ3" s="286"/>
    </row>
    <row r="4" spans="1:36" ht="13.75" customHeight="1" x14ac:dyDescent="0.25">
      <c r="A4" s="371" t="s">
        <v>51</v>
      </c>
      <c r="B4" s="371"/>
      <c r="C4" s="370" t="str">
        <f>'DESIGN FRONT SHEET'!B4</f>
        <v>ASHLAM</v>
      </c>
      <c r="D4" s="283"/>
      <c r="E4" s="284"/>
      <c r="F4" s="36" t="s">
        <v>52</v>
      </c>
      <c r="G4" s="237" t="str">
        <f>'DESIGN FRONT SHEET'!E4</f>
        <v>VIETNAM</v>
      </c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9"/>
      <c r="AG4" s="36" t="s">
        <v>53</v>
      </c>
      <c r="AH4" s="285"/>
      <c r="AI4" s="285"/>
      <c r="AJ4" s="286"/>
    </row>
    <row r="5" spans="1:36" ht="13.75" customHeight="1" x14ac:dyDescent="0.25">
      <c r="A5" s="371" t="s">
        <v>54</v>
      </c>
      <c r="B5" s="371"/>
      <c r="C5" s="370" t="str">
        <f>'DESIGN FRONT SHEET'!B5</f>
        <v>ZIP THROUG HOODIE</v>
      </c>
      <c r="D5" s="283"/>
      <c r="E5" s="284"/>
      <c r="F5" s="36" t="s">
        <v>195</v>
      </c>
      <c r="G5" s="237" t="str">
        <f>'DESIGN FRONT SHEET'!E5</f>
        <v>AIME LEON DORE</v>
      </c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9"/>
      <c r="AG5" s="53" t="s">
        <v>56</v>
      </c>
      <c r="AH5" s="377"/>
      <c r="AI5" s="377"/>
      <c r="AJ5" s="378"/>
    </row>
    <row r="6" spans="1:36" ht="13.75" customHeight="1" x14ac:dyDescent="0.25">
      <c r="A6" s="482" t="s">
        <v>163</v>
      </c>
      <c r="B6" s="482"/>
      <c r="C6" s="482"/>
      <c r="D6" s="482"/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3"/>
    </row>
    <row r="7" spans="1:36" ht="12.75" customHeight="1" x14ac:dyDescent="0.35">
      <c r="A7" s="78" t="s">
        <v>121</v>
      </c>
      <c r="B7" s="487" t="s">
        <v>64</v>
      </c>
      <c r="C7" s="487"/>
      <c r="D7" s="487"/>
      <c r="E7" s="487"/>
      <c r="F7" s="80" t="s">
        <v>65</v>
      </c>
      <c r="G7" s="78" t="s">
        <v>164</v>
      </c>
      <c r="H7" s="78" t="s">
        <v>67</v>
      </c>
      <c r="I7" s="195" t="s">
        <v>65</v>
      </c>
      <c r="J7" s="78" t="s">
        <v>164</v>
      </c>
      <c r="K7" s="78" t="s">
        <v>67</v>
      </c>
      <c r="L7" s="195" t="s">
        <v>65</v>
      </c>
      <c r="M7" s="78" t="s">
        <v>164</v>
      </c>
      <c r="N7" s="78" t="s">
        <v>67</v>
      </c>
      <c r="O7" s="195" t="s">
        <v>65</v>
      </c>
      <c r="P7" s="78" t="s">
        <v>164</v>
      </c>
      <c r="Q7" s="78" t="s">
        <v>67</v>
      </c>
      <c r="R7" s="195" t="s">
        <v>65</v>
      </c>
      <c r="S7" s="78" t="s">
        <v>164</v>
      </c>
      <c r="T7" s="78" t="s">
        <v>67</v>
      </c>
      <c r="U7" s="195" t="s">
        <v>65</v>
      </c>
      <c r="V7" s="78" t="s">
        <v>164</v>
      </c>
      <c r="W7" s="78" t="s">
        <v>67</v>
      </c>
      <c r="X7" s="195" t="s">
        <v>65</v>
      </c>
      <c r="Y7" s="78" t="s">
        <v>164</v>
      </c>
      <c r="Z7" s="78" t="s">
        <v>67</v>
      </c>
      <c r="AA7" s="195" t="s">
        <v>65</v>
      </c>
      <c r="AB7" s="78" t="s">
        <v>164</v>
      </c>
      <c r="AC7" s="78" t="s">
        <v>67</v>
      </c>
      <c r="AD7" s="195" t="s">
        <v>65</v>
      </c>
      <c r="AE7" s="78" t="s">
        <v>164</v>
      </c>
      <c r="AF7" s="78" t="s">
        <v>67</v>
      </c>
      <c r="AG7" s="488" t="s">
        <v>69</v>
      </c>
      <c r="AH7" s="310"/>
      <c r="AI7" s="310"/>
      <c r="AJ7" s="311"/>
    </row>
    <row r="8" spans="1:36" ht="13.5" customHeight="1" x14ac:dyDescent="0.25">
      <c r="A8" s="157" t="str">
        <f>'PROTO SPEC'!A8</f>
        <v>H2</v>
      </c>
      <c r="B8" s="306" t="str">
        <f>'PROTO SPEC'!B8</f>
        <v>1. Front length - SNP to bottom hem edge</v>
      </c>
      <c r="C8" s="307"/>
      <c r="D8" s="307"/>
      <c r="E8" s="307"/>
      <c r="F8" s="32">
        <f>'GRADED SPEC (ALPHA)'!I8</f>
        <v>0</v>
      </c>
      <c r="G8" s="3"/>
      <c r="H8" s="33">
        <f>G8+(-F8)</f>
        <v>0</v>
      </c>
      <c r="I8" s="214">
        <f>F8</f>
        <v>0</v>
      </c>
      <c r="J8" s="3"/>
      <c r="K8" s="194">
        <f>J8+(-I8)</f>
        <v>0</v>
      </c>
      <c r="L8" s="214">
        <f>F8</f>
        <v>0</v>
      </c>
      <c r="M8" s="3"/>
      <c r="N8" s="194">
        <f>M8+(-L8)</f>
        <v>0</v>
      </c>
      <c r="O8" s="214">
        <f>F8</f>
        <v>0</v>
      </c>
      <c r="P8" s="3"/>
      <c r="Q8" s="194">
        <f>P8+(-O8)</f>
        <v>0</v>
      </c>
      <c r="R8" s="214">
        <f>F8</f>
        <v>0</v>
      </c>
      <c r="S8" s="3"/>
      <c r="T8" s="194">
        <f>S8+(-R8)</f>
        <v>0</v>
      </c>
      <c r="U8" s="214">
        <f>F8</f>
        <v>0</v>
      </c>
      <c r="V8" s="3"/>
      <c r="W8" s="194">
        <f>V8+(-U8)</f>
        <v>0</v>
      </c>
      <c r="X8" s="214">
        <f>F8</f>
        <v>0</v>
      </c>
      <c r="Y8" s="3"/>
      <c r="Z8" s="194">
        <f>Y8+(-X8)</f>
        <v>0</v>
      </c>
      <c r="AA8" s="214">
        <f>F8</f>
        <v>0</v>
      </c>
      <c r="AB8" s="3"/>
      <c r="AC8" s="194">
        <f>AB8+(-AA8)</f>
        <v>0</v>
      </c>
      <c r="AD8" s="214">
        <f>F8</f>
        <v>0</v>
      </c>
      <c r="AE8" s="3"/>
      <c r="AF8" s="194">
        <f>AE8+(-AD8)</f>
        <v>0</v>
      </c>
      <c r="AG8" s="460"/>
      <c r="AH8" s="460"/>
      <c r="AI8" s="460"/>
      <c r="AJ8" s="460"/>
    </row>
    <row r="9" spans="1:36" ht="12.75" customHeight="1" x14ac:dyDescent="0.35">
      <c r="A9" s="157" t="str">
        <f>'PROTO SPEC'!A9</f>
        <v>H3</v>
      </c>
      <c r="B9" s="304" t="str">
        <f>'PROTO SPEC'!B9</f>
        <v>2. Front length - HSP to bottom hem edge</v>
      </c>
      <c r="C9" s="305"/>
      <c r="D9" s="305"/>
      <c r="E9" s="305"/>
      <c r="F9" s="32">
        <f>'GRADED SPEC (ALPHA)'!I9</f>
        <v>0</v>
      </c>
      <c r="G9" s="2"/>
      <c r="H9" s="33">
        <f t="shared" ref="H9:H38" si="0">G9+(-F9)</f>
        <v>0</v>
      </c>
      <c r="I9" s="214">
        <f t="shared" ref="I9:I49" si="1">F9</f>
        <v>0</v>
      </c>
      <c r="J9" s="2"/>
      <c r="K9" s="194">
        <f t="shared" ref="K9:K49" si="2">J9+(-I9)</f>
        <v>0</v>
      </c>
      <c r="L9" s="214">
        <f t="shared" ref="L9:L49" si="3">I9</f>
        <v>0</v>
      </c>
      <c r="M9" s="2"/>
      <c r="N9" s="194">
        <f t="shared" ref="N9:N49" si="4">M9+(-L9)</f>
        <v>0</v>
      </c>
      <c r="O9" s="214">
        <f t="shared" ref="O9:O51" si="5">F9</f>
        <v>0</v>
      </c>
      <c r="P9" s="2"/>
      <c r="Q9" s="194">
        <f t="shared" ref="Q9:Q38" si="6">P9+(-O9)</f>
        <v>0</v>
      </c>
      <c r="R9" s="214">
        <f t="shared" ref="R9:R51" si="7">F9</f>
        <v>0</v>
      </c>
      <c r="S9" s="2"/>
      <c r="T9" s="194">
        <f t="shared" ref="T9:T38" si="8">S9+(-R9)</f>
        <v>0</v>
      </c>
      <c r="U9" s="214">
        <f t="shared" ref="U9:U51" si="9">F9</f>
        <v>0</v>
      </c>
      <c r="V9" s="2"/>
      <c r="W9" s="194">
        <f t="shared" ref="W9:W38" si="10">V9+(-U9)</f>
        <v>0</v>
      </c>
      <c r="X9" s="214">
        <f t="shared" ref="X9:X51" si="11">F9</f>
        <v>0</v>
      </c>
      <c r="Y9" s="2"/>
      <c r="Z9" s="194">
        <f t="shared" ref="Z9:Z38" si="12">Y9+(-X9)</f>
        <v>0</v>
      </c>
      <c r="AA9" s="214">
        <f t="shared" ref="AA9:AA51" si="13">F9</f>
        <v>0</v>
      </c>
      <c r="AB9" s="2"/>
      <c r="AC9" s="194">
        <f t="shared" ref="AC9:AC38" si="14">AB9+(-AA9)</f>
        <v>0</v>
      </c>
      <c r="AD9" s="214">
        <f t="shared" ref="AD9:AD51" si="15">F9</f>
        <v>0</v>
      </c>
      <c r="AE9" s="2"/>
      <c r="AF9" s="194">
        <f t="shared" ref="AF9:AF38" si="16">AE9+(-AD9)</f>
        <v>0</v>
      </c>
      <c r="AG9" s="309"/>
      <c r="AH9" s="310"/>
      <c r="AI9" s="310"/>
      <c r="AJ9" s="311"/>
    </row>
    <row r="10" spans="1:36" ht="12.75" customHeight="1" x14ac:dyDescent="0.35">
      <c r="A10" s="157" t="str">
        <f>'PROTO SPEC'!A10</f>
        <v>METAL</v>
      </c>
      <c r="B10" s="304" t="str">
        <f>'PROTO SPEC'!B10</f>
        <v>3. Back length - HSP to bottom hem edge</v>
      </c>
      <c r="C10" s="305"/>
      <c r="D10" s="305"/>
      <c r="E10" s="305"/>
      <c r="F10" s="32">
        <f>'GRADED SPEC (ALPHA)'!I10</f>
        <v>0</v>
      </c>
      <c r="G10" s="3"/>
      <c r="H10" s="33">
        <f t="shared" si="0"/>
        <v>0</v>
      </c>
      <c r="I10" s="214">
        <f t="shared" si="1"/>
        <v>0</v>
      </c>
      <c r="J10" s="3"/>
      <c r="K10" s="194">
        <f t="shared" si="2"/>
        <v>0</v>
      </c>
      <c r="L10" s="214">
        <f t="shared" si="3"/>
        <v>0</v>
      </c>
      <c r="M10" s="3"/>
      <c r="N10" s="194">
        <f t="shared" si="4"/>
        <v>0</v>
      </c>
      <c r="O10" s="214">
        <f t="shared" si="5"/>
        <v>0</v>
      </c>
      <c r="P10" s="3"/>
      <c r="Q10" s="194">
        <f t="shared" si="6"/>
        <v>0</v>
      </c>
      <c r="R10" s="214">
        <f t="shared" si="7"/>
        <v>0</v>
      </c>
      <c r="S10" s="3"/>
      <c r="T10" s="194">
        <f t="shared" si="8"/>
        <v>0</v>
      </c>
      <c r="U10" s="214">
        <f t="shared" si="9"/>
        <v>0</v>
      </c>
      <c r="V10" s="3"/>
      <c r="W10" s="194">
        <f t="shared" si="10"/>
        <v>0</v>
      </c>
      <c r="X10" s="214">
        <f t="shared" si="11"/>
        <v>0</v>
      </c>
      <c r="Y10" s="3"/>
      <c r="Z10" s="194">
        <f t="shared" si="12"/>
        <v>0</v>
      </c>
      <c r="AA10" s="214">
        <f t="shared" si="13"/>
        <v>0</v>
      </c>
      <c r="AB10" s="3"/>
      <c r="AC10" s="194">
        <f t="shared" si="14"/>
        <v>0</v>
      </c>
      <c r="AD10" s="214">
        <f t="shared" si="15"/>
        <v>0</v>
      </c>
      <c r="AE10" s="3"/>
      <c r="AF10" s="194">
        <f t="shared" si="16"/>
        <v>0</v>
      </c>
      <c r="AG10" s="319"/>
      <c r="AH10" s="320"/>
      <c r="AI10" s="320"/>
      <c r="AJ10" s="321"/>
    </row>
    <row r="11" spans="1:36" ht="12.75" customHeight="1" x14ac:dyDescent="0.35">
      <c r="A11" s="157">
        <f>'PROTO SPEC'!A11</f>
        <v>0</v>
      </c>
      <c r="B11" s="304" t="str">
        <f>'PROTO SPEC'!B11</f>
        <v>4. Chest - measured 2.5cm down from underarm</v>
      </c>
      <c r="C11" s="305"/>
      <c r="D11" s="305"/>
      <c r="E11" s="305"/>
      <c r="F11" s="32">
        <f>'GRADED SPEC (ALPHA)'!I11</f>
        <v>0</v>
      </c>
      <c r="G11" s="2"/>
      <c r="H11" s="33">
        <f t="shared" si="0"/>
        <v>0</v>
      </c>
      <c r="I11" s="214">
        <f t="shared" si="1"/>
        <v>0</v>
      </c>
      <c r="J11" s="2"/>
      <c r="K11" s="194">
        <f t="shared" si="2"/>
        <v>0</v>
      </c>
      <c r="L11" s="214">
        <f t="shared" si="3"/>
        <v>0</v>
      </c>
      <c r="M11" s="2"/>
      <c r="N11" s="194">
        <f t="shared" si="4"/>
        <v>0</v>
      </c>
      <c r="O11" s="214">
        <f t="shared" si="5"/>
        <v>0</v>
      </c>
      <c r="P11" s="2"/>
      <c r="Q11" s="194">
        <f t="shared" si="6"/>
        <v>0</v>
      </c>
      <c r="R11" s="214">
        <f t="shared" si="7"/>
        <v>0</v>
      </c>
      <c r="S11" s="2"/>
      <c r="T11" s="194">
        <f t="shared" si="8"/>
        <v>0</v>
      </c>
      <c r="U11" s="214">
        <f t="shared" si="9"/>
        <v>0</v>
      </c>
      <c r="V11" s="2"/>
      <c r="W11" s="194">
        <f t="shared" si="10"/>
        <v>0</v>
      </c>
      <c r="X11" s="214">
        <f t="shared" si="11"/>
        <v>0</v>
      </c>
      <c r="Y11" s="2"/>
      <c r="Z11" s="194">
        <f t="shared" si="12"/>
        <v>0</v>
      </c>
      <c r="AA11" s="214">
        <f t="shared" si="13"/>
        <v>0</v>
      </c>
      <c r="AB11" s="2"/>
      <c r="AC11" s="194">
        <f t="shared" si="14"/>
        <v>0</v>
      </c>
      <c r="AD11" s="214">
        <f t="shared" si="15"/>
        <v>0</v>
      </c>
      <c r="AE11" s="2"/>
      <c r="AF11" s="194">
        <f t="shared" si="16"/>
        <v>0</v>
      </c>
      <c r="AG11" s="309"/>
      <c r="AH11" s="310"/>
      <c r="AI11" s="310"/>
      <c r="AJ11" s="311"/>
    </row>
    <row r="12" spans="1:36" ht="12.75" customHeight="1" x14ac:dyDescent="0.35">
      <c r="A12" s="157" t="str">
        <f>'PROTO SPEC'!A12</f>
        <v>EMBROIDERY</v>
      </c>
      <c r="B12" s="304" t="str">
        <f>'PROTO SPEC'!B12</f>
        <v>5. Waist position - below HSP</v>
      </c>
      <c r="C12" s="305"/>
      <c r="D12" s="305"/>
      <c r="E12" s="305"/>
      <c r="F12" s="32">
        <f>'GRADED SPEC (ALPHA)'!I12</f>
        <v>0</v>
      </c>
      <c r="G12" s="3"/>
      <c r="H12" s="33">
        <f t="shared" si="0"/>
        <v>0</v>
      </c>
      <c r="I12" s="214">
        <f t="shared" si="1"/>
        <v>0</v>
      </c>
      <c r="J12" s="3"/>
      <c r="K12" s="194">
        <f t="shared" si="2"/>
        <v>0</v>
      </c>
      <c r="L12" s="214">
        <f t="shared" si="3"/>
        <v>0</v>
      </c>
      <c r="M12" s="3"/>
      <c r="N12" s="194">
        <f t="shared" si="4"/>
        <v>0</v>
      </c>
      <c r="O12" s="214">
        <f t="shared" si="5"/>
        <v>0</v>
      </c>
      <c r="P12" s="3"/>
      <c r="Q12" s="194">
        <f t="shared" si="6"/>
        <v>0</v>
      </c>
      <c r="R12" s="214">
        <f t="shared" si="7"/>
        <v>0</v>
      </c>
      <c r="S12" s="3"/>
      <c r="T12" s="194">
        <f t="shared" si="8"/>
        <v>0</v>
      </c>
      <c r="U12" s="214">
        <f t="shared" si="9"/>
        <v>0</v>
      </c>
      <c r="V12" s="3"/>
      <c r="W12" s="194">
        <f t="shared" si="10"/>
        <v>0</v>
      </c>
      <c r="X12" s="214">
        <f t="shared" si="11"/>
        <v>0</v>
      </c>
      <c r="Y12" s="3"/>
      <c r="Z12" s="194">
        <f t="shared" si="12"/>
        <v>0</v>
      </c>
      <c r="AA12" s="214">
        <f t="shared" si="13"/>
        <v>0</v>
      </c>
      <c r="AB12" s="3"/>
      <c r="AC12" s="194">
        <f t="shared" si="14"/>
        <v>0</v>
      </c>
      <c r="AD12" s="214">
        <f t="shared" si="15"/>
        <v>0</v>
      </c>
      <c r="AE12" s="3"/>
      <c r="AF12" s="194">
        <f t="shared" si="16"/>
        <v>0</v>
      </c>
      <c r="AG12" s="309"/>
      <c r="AH12" s="310"/>
      <c r="AI12" s="310"/>
      <c r="AJ12" s="311"/>
    </row>
    <row r="13" spans="1:36" ht="12.75" customHeight="1" x14ac:dyDescent="0.35">
      <c r="A13" s="157" t="str">
        <f>'PROTO SPEC'!A13</f>
        <v>SCREENPRINT</v>
      </c>
      <c r="B13" s="304" t="str">
        <f>'PROTO SPEC'!B13</f>
        <v>6. Waist width</v>
      </c>
      <c r="C13" s="305"/>
      <c r="D13" s="305"/>
      <c r="E13" s="305"/>
      <c r="F13" s="32">
        <f>'GRADED SPEC (ALPHA)'!I13</f>
        <v>0</v>
      </c>
      <c r="G13" s="2"/>
      <c r="H13" s="33">
        <f t="shared" si="0"/>
        <v>0</v>
      </c>
      <c r="I13" s="214">
        <f t="shared" si="1"/>
        <v>0</v>
      </c>
      <c r="J13" s="2"/>
      <c r="K13" s="194">
        <f t="shared" si="2"/>
        <v>0</v>
      </c>
      <c r="L13" s="214">
        <f t="shared" si="3"/>
        <v>0</v>
      </c>
      <c r="M13" s="2"/>
      <c r="N13" s="194">
        <f t="shared" si="4"/>
        <v>0</v>
      </c>
      <c r="O13" s="214">
        <f t="shared" si="5"/>
        <v>0</v>
      </c>
      <c r="P13" s="2"/>
      <c r="Q13" s="194">
        <f t="shared" si="6"/>
        <v>0</v>
      </c>
      <c r="R13" s="214">
        <f t="shared" si="7"/>
        <v>0</v>
      </c>
      <c r="S13" s="2"/>
      <c r="T13" s="194">
        <f t="shared" si="8"/>
        <v>0</v>
      </c>
      <c r="U13" s="214">
        <f t="shared" si="9"/>
        <v>0</v>
      </c>
      <c r="V13" s="2"/>
      <c r="W13" s="194">
        <f t="shared" si="10"/>
        <v>0</v>
      </c>
      <c r="X13" s="214">
        <f t="shared" si="11"/>
        <v>0</v>
      </c>
      <c r="Y13" s="2"/>
      <c r="Z13" s="194">
        <f t="shared" si="12"/>
        <v>0</v>
      </c>
      <c r="AA13" s="214">
        <f t="shared" si="13"/>
        <v>0</v>
      </c>
      <c r="AB13" s="2"/>
      <c r="AC13" s="194">
        <f t="shared" si="14"/>
        <v>0</v>
      </c>
      <c r="AD13" s="214">
        <f t="shared" si="15"/>
        <v>0</v>
      </c>
      <c r="AE13" s="2"/>
      <c r="AF13" s="194">
        <f t="shared" si="16"/>
        <v>0</v>
      </c>
      <c r="AG13" s="309"/>
      <c r="AH13" s="310"/>
      <c r="AI13" s="310"/>
      <c r="AJ13" s="311"/>
    </row>
    <row r="14" spans="1:36" ht="12.75" customHeight="1" x14ac:dyDescent="0.35">
      <c r="A14" s="157" t="str">
        <f>'PROTO SPEC'!A14</f>
        <v>SCREEN PRINT</v>
      </c>
      <c r="B14" s="304" t="str">
        <f>'PROTO SPEC'!B14</f>
        <v>7. Hem width</v>
      </c>
      <c r="C14" s="305"/>
      <c r="D14" s="305"/>
      <c r="E14" s="305"/>
      <c r="F14" s="32">
        <f>'GRADED SPEC (ALPHA)'!I14</f>
        <v>0</v>
      </c>
      <c r="G14" s="3"/>
      <c r="H14" s="33">
        <f t="shared" si="0"/>
        <v>0</v>
      </c>
      <c r="I14" s="214">
        <f t="shared" si="1"/>
        <v>0</v>
      </c>
      <c r="J14" s="3"/>
      <c r="K14" s="194">
        <f t="shared" si="2"/>
        <v>0</v>
      </c>
      <c r="L14" s="214">
        <f t="shared" si="3"/>
        <v>0</v>
      </c>
      <c r="M14" s="3"/>
      <c r="N14" s="194">
        <f t="shared" si="4"/>
        <v>0</v>
      </c>
      <c r="O14" s="214">
        <f t="shared" si="5"/>
        <v>0</v>
      </c>
      <c r="P14" s="3"/>
      <c r="Q14" s="194">
        <f t="shared" si="6"/>
        <v>0</v>
      </c>
      <c r="R14" s="214">
        <f t="shared" si="7"/>
        <v>0</v>
      </c>
      <c r="S14" s="3"/>
      <c r="T14" s="194">
        <f t="shared" si="8"/>
        <v>0</v>
      </c>
      <c r="U14" s="214">
        <f t="shared" si="9"/>
        <v>0</v>
      </c>
      <c r="V14" s="3"/>
      <c r="W14" s="194">
        <f t="shared" si="10"/>
        <v>0</v>
      </c>
      <c r="X14" s="214">
        <f t="shared" si="11"/>
        <v>0</v>
      </c>
      <c r="Y14" s="3"/>
      <c r="Z14" s="194">
        <f t="shared" si="12"/>
        <v>0</v>
      </c>
      <c r="AA14" s="214">
        <f t="shared" si="13"/>
        <v>0</v>
      </c>
      <c r="AB14" s="3"/>
      <c r="AC14" s="194">
        <f t="shared" si="14"/>
        <v>0</v>
      </c>
      <c r="AD14" s="214">
        <f t="shared" si="15"/>
        <v>0</v>
      </c>
      <c r="AE14" s="3"/>
      <c r="AF14" s="194">
        <f t="shared" si="16"/>
        <v>0</v>
      </c>
      <c r="AG14" s="309"/>
      <c r="AH14" s="310"/>
      <c r="AI14" s="310"/>
      <c r="AJ14" s="311"/>
    </row>
    <row r="15" spans="1:36" ht="12.75" customHeight="1" x14ac:dyDescent="0.35">
      <c r="A15" s="157" t="str">
        <f>'PROTO SPEC'!A15</f>
        <v>SCREEN PRINT</v>
      </c>
      <c r="B15" s="304" t="str">
        <f>'PROTO SPEC'!B15</f>
        <v>8. Hem depth</v>
      </c>
      <c r="C15" s="305"/>
      <c r="D15" s="305"/>
      <c r="E15" s="305"/>
      <c r="F15" s="32">
        <f>'GRADED SPEC (ALPHA)'!I15</f>
        <v>0</v>
      </c>
      <c r="G15" s="2"/>
      <c r="H15" s="33">
        <f t="shared" si="0"/>
        <v>0</v>
      </c>
      <c r="I15" s="214">
        <f t="shared" si="1"/>
        <v>0</v>
      </c>
      <c r="J15" s="2"/>
      <c r="K15" s="194">
        <f t="shared" si="2"/>
        <v>0</v>
      </c>
      <c r="L15" s="214">
        <f t="shared" si="3"/>
        <v>0</v>
      </c>
      <c r="M15" s="2"/>
      <c r="N15" s="194">
        <f t="shared" si="4"/>
        <v>0</v>
      </c>
      <c r="O15" s="214">
        <f t="shared" si="5"/>
        <v>0</v>
      </c>
      <c r="P15" s="2"/>
      <c r="Q15" s="194">
        <f t="shared" si="6"/>
        <v>0</v>
      </c>
      <c r="R15" s="214">
        <f t="shared" si="7"/>
        <v>0</v>
      </c>
      <c r="S15" s="2"/>
      <c r="T15" s="194">
        <f t="shared" si="8"/>
        <v>0</v>
      </c>
      <c r="U15" s="214">
        <f t="shared" si="9"/>
        <v>0</v>
      </c>
      <c r="V15" s="2"/>
      <c r="W15" s="194">
        <f t="shared" si="10"/>
        <v>0</v>
      </c>
      <c r="X15" s="214">
        <f t="shared" si="11"/>
        <v>0</v>
      </c>
      <c r="Y15" s="2"/>
      <c r="Z15" s="194">
        <f t="shared" si="12"/>
        <v>0</v>
      </c>
      <c r="AA15" s="214">
        <f t="shared" si="13"/>
        <v>0</v>
      </c>
      <c r="AB15" s="2"/>
      <c r="AC15" s="194">
        <f t="shared" si="14"/>
        <v>0</v>
      </c>
      <c r="AD15" s="214">
        <f t="shared" si="15"/>
        <v>0</v>
      </c>
      <c r="AE15" s="2"/>
      <c r="AF15" s="194">
        <f t="shared" si="16"/>
        <v>0</v>
      </c>
      <c r="AG15" s="484"/>
      <c r="AH15" s="485"/>
      <c r="AI15" s="485"/>
      <c r="AJ15" s="486"/>
    </row>
    <row r="16" spans="1:36" ht="12.75" customHeight="1" x14ac:dyDescent="0.35">
      <c r="A16" s="157" t="str">
        <f>'PROTO SPEC'!A16</f>
        <v>EMBROIDERY</v>
      </c>
      <c r="B16" s="304" t="str">
        <f>'PROTO SPEC'!B16</f>
        <v>9. X-Shoulder (seam to seam)</v>
      </c>
      <c r="C16" s="305"/>
      <c r="D16" s="305"/>
      <c r="E16" s="305"/>
      <c r="F16" s="32">
        <f>'GRADED SPEC (ALPHA)'!I16</f>
        <v>0</v>
      </c>
      <c r="G16" s="3"/>
      <c r="H16" s="33">
        <f t="shared" si="0"/>
        <v>0</v>
      </c>
      <c r="I16" s="214">
        <f t="shared" si="1"/>
        <v>0</v>
      </c>
      <c r="J16" s="3"/>
      <c r="K16" s="194">
        <f t="shared" si="2"/>
        <v>0</v>
      </c>
      <c r="L16" s="214">
        <f t="shared" si="3"/>
        <v>0</v>
      </c>
      <c r="M16" s="3"/>
      <c r="N16" s="194">
        <f t="shared" si="4"/>
        <v>0</v>
      </c>
      <c r="O16" s="214">
        <f t="shared" si="5"/>
        <v>0</v>
      </c>
      <c r="P16" s="3"/>
      <c r="Q16" s="194">
        <f t="shared" si="6"/>
        <v>0</v>
      </c>
      <c r="R16" s="214">
        <f t="shared" si="7"/>
        <v>0</v>
      </c>
      <c r="S16" s="3"/>
      <c r="T16" s="194">
        <f t="shared" si="8"/>
        <v>0</v>
      </c>
      <c r="U16" s="214">
        <f t="shared" si="9"/>
        <v>0</v>
      </c>
      <c r="V16" s="3"/>
      <c r="W16" s="194">
        <f t="shared" si="10"/>
        <v>0</v>
      </c>
      <c r="X16" s="214">
        <f t="shared" si="11"/>
        <v>0</v>
      </c>
      <c r="Y16" s="3"/>
      <c r="Z16" s="194">
        <f t="shared" si="12"/>
        <v>0</v>
      </c>
      <c r="AA16" s="214">
        <f t="shared" si="13"/>
        <v>0</v>
      </c>
      <c r="AB16" s="3"/>
      <c r="AC16" s="194">
        <f t="shared" si="14"/>
        <v>0</v>
      </c>
      <c r="AD16" s="214">
        <f t="shared" si="15"/>
        <v>0</v>
      </c>
      <c r="AE16" s="3"/>
      <c r="AF16" s="194">
        <f t="shared" si="16"/>
        <v>0</v>
      </c>
      <c r="AG16" s="309"/>
      <c r="AH16" s="310"/>
      <c r="AI16" s="310"/>
      <c r="AJ16" s="311"/>
    </row>
    <row r="17" spans="1:36" ht="12.75" customHeight="1" x14ac:dyDescent="0.35">
      <c r="A17" s="157" t="str">
        <f>'PROTO SPEC'!A17</f>
        <v>EMBROIDERY</v>
      </c>
      <c r="B17" s="304" t="str">
        <f>'PROTO SPEC'!B17</f>
        <v>10. X-Front - 15cm below HSP</v>
      </c>
      <c r="C17" s="305"/>
      <c r="D17" s="305"/>
      <c r="E17" s="305"/>
      <c r="F17" s="32">
        <f>'GRADED SPEC (ALPHA)'!I17</f>
        <v>0</v>
      </c>
      <c r="G17" s="2"/>
      <c r="H17" s="33">
        <f t="shared" si="0"/>
        <v>0</v>
      </c>
      <c r="I17" s="214">
        <f t="shared" si="1"/>
        <v>0</v>
      </c>
      <c r="J17" s="2"/>
      <c r="K17" s="194">
        <f t="shared" si="2"/>
        <v>0</v>
      </c>
      <c r="L17" s="214">
        <f t="shared" si="3"/>
        <v>0</v>
      </c>
      <c r="M17" s="2"/>
      <c r="N17" s="194">
        <f t="shared" si="4"/>
        <v>0</v>
      </c>
      <c r="O17" s="214">
        <f t="shared" si="5"/>
        <v>0</v>
      </c>
      <c r="P17" s="2"/>
      <c r="Q17" s="194">
        <f t="shared" si="6"/>
        <v>0</v>
      </c>
      <c r="R17" s="214">
        <f t="shared" si="7"/>
        <v>0</v>
      </c>
      <c r="S17" s="2"/>
      <c r="T17" s="194">
        <f t="shared" si="8"/>
        <v>0</v>
      </c>
      <c r="U17" s="214">
        <f t="shared" si="9"/>
        <v>0</v>
      </c>
      <c r="V17" s="2"/>
      <c r="W17" s="194">
        <f t="shared" si="10"/>
        <v>0</v>
      </c>
      <c r="X17" s="214">
        <f t="shared" si="11"/>
        <v>0</v>
      </c>
      <c r="Y17" s="2"/>
      <c r="Z17" s="194">
        <f t="shared" si="12"/>
        <v>0</v>
      </c>
      <c r="AA17" s="214">
        <f t="shared" si="13"/>
        <v>0</v>
      </c>
      <c r="AB17" s="2"/>
      <c r="AC17" s="194">
        <f t="shared" si="14"/>
        <v>0</v>
      </c>
      <c r="AD17" s="214">
        <f t="shared" si="15"/>
        <v>0</v>
      </c>
      <c r="AE17" s="2"/>
      <c r="AF17" s="194">
        <f t="shared" si="16"/>
        <v>0</v>
      </c>
      <c r="AG17" s="309"/>
      <c r="AH17" s="310"/>
      <c r="AI17" s="310"/>
      <c r="AJ17" s="311"/>
    </row>
    <row r="18" spans="1:36" ht="12.75" customHeight="1" x14ac:dyDescent="0.35">
      <c r="A18" s="157" t="str">
        <f>'PROTO SPEC'!A18</f>
        <v>SCREEN PRINT</v>
      </c>
      <c r="B18" s="304" t="str">
        <f>'PROTO SPEC'!B18</f>
        <v>11. X-Back - 15cm belo HSP</v>
      </c>
      <c r="C18" s="305"/>
      <c r="D18" s="305"/>
      <c r="E18" s="305"/>
      <c r="F18" s="32">
        <f>'GRADED SPEC (ALPHA)'!I18</f>
        <v>0</v>
      </c>
      <c r="G18" s="3"/>
      <c r="H18" s="33">
        <f t="shared" si="0"/>
        <v>0</v>
      </c>
      <c r="I18" s="214">
        <f t="shared" si="1"/>
        <v>0</v>
      </c>
      <c r="J18" s="3"/>
      <c r="K18" s="194">
        <f t="shared" si="2"/>
        <v>0</v>
      </c>
      <c r="L18" s="214">
        <f t="shared" si="3"/>
        <v>0</v>
      </c>
      <c r="M18" s="3"/>
      <c r="N18" s="194">
        <f t="shared" si="4"/>
        <v>0</v>
      </c>
      <c r="O18" s="214">
        <f t="shared" si="5"/>
        <v>0</v>
      </c>
      <c r="P18" s="3"/>
      <c r="Q18" s="194">
        <f t="shared" si="6"/>
        <v>0</v>
      </c>
      <c r="R18" s="214">
        <f t="shared" si="7"/>
        <v>0</v>
      </c>
      <c r="S18" s="3"/>
      <c r="T18" s="194">
        <f t="shared" si="8"/>
        <v>0</v>
      </c>
      <c r="U18" s="214">
        <f t="shared" si="9"/>
        <v>0</v>
      </c>
      <c r="V18" s="3"/>
      <c r="W18" s="194">
        <f t="shared" si="10"/>
        <v>0</v>
      </c>
      <c r="X18" s="214">
        <f t="shared" si="11"/>
        <v>0</v>
      </c>
      <c r="Y18" s="3"/>
      <c r="Z18" s="194">
        <f t="shared" si="12"/>
        <v>0</v>
      </c>
      <c r="AA18" s="214">
        <f t="shared" si="13"/>
        <v>0</v>
      </c>
      <c r="AB18" s="3"/>
      <c r="AC18" s="194">
        <f t="shared" si="14"/>
        <v>0</v>
      </c>
      <c r="AD18" s="214">
        <f t="shared" si="15"/>
        <v>0</v>
      </c>
      <c r="AE18" s="3"/>
      <c r="AF18" s="194">
        <f t="shared" si="16"/>
        <v>0</v>
      </c>
      <c r="AG18" s="312"/>
      <c r="AH18" s="313"/>
      <c r="AI18" s="313"/>
      <c r="AJ18" s="313"/>
    </row>
    <row r="19" spans="1:36" ht="12.75" customHeight="1" x14ac:dyDescent="0.35">
      <c r="A19" s="157">
        <f>'PROTO SPEC'!A19</f>
        <v>0</v>
      </c>
      <c r="B19" s="304" t="str">
        <f>'PROTO SPEC'!B19</f>
        <v>12. Back neck width - HSP to HSP straight</v>
      </c>
      <c r="C19" s="305"/>
      <c r="D19" s="305"/>
      <c r="E19" s="305"/>
      <c r="F19" s="32">
        <f>'GRADED SPEC (ALPHA)'!I19</f>
        <v>0</v>
      </c>
      <c r="G19" s="2"/>
      <c r="H19" s="33">
        <f t="shared" si="0"/>
        <v>0</v>
      </c>
      <c r="I19" s="214">
        <f t="shared" si="1"/>
        <v>0</v>
      </c>
      <c r="J19" s="2"/>
      <c r="K19" s="194">
        <f t="shared" si="2"/>
        <v>0</v>
      </c>
      <c r="L19" s="214">
        <f t="shared" si="3"/>
        <v>0</v>
      </c>
      <c r="M19" s="2"/>
      <c r="N19" s="194">
        <f t="shared" si="4"/>
        <v>0</v>
      </c>
      <c r="O19" s="214">
        <f t="shared" si="5"/>
        <v>0</v>
      </c>
      <c r="P19" s="2"/>
      <c r="Q19" s="194">
        <f t="shared" si="6"/>
        <v>0</v>
      </c>
      <c r="R19" s="214">
        <f t="shared" si="7"/>
        <v>0</v>
      </c>
      <c r="S19" s="2"/>
      <c r="T19" s="194">
        <f t="shared" si="8"/>
        <v>0</v>
      </c>
      <c r="U19" s="214">
        <f t="shared" si="9"/>
        <v>0</v>
      </c>
      <c r="V19" s="2"/>
      <c r="W19" s="194">
        <f t="shared" si="10"/>
        <v>0</v>
      </c>
      <c r="X19" s="214">
        <f t="shared" si="11"/>
        <v>0</v>
      </c>
      <c r="Y19" s="2"/>
      <c r="Z19" s="194">
        <f t="shared" si="12"/>
        <v>0</v>
      </c>
      <c r="AA19" s="214">
        <f t="shared" si="13"/>
        <v>0</v>
      </c>
      <c r="AB19" s="2"/>
      <c r="AC19" s="194">
        <f t="shared" si="14"/>
        <v>0</v>
      </c>
      <c r="AD19" s="214">
        <f t="shared" si="15"/>
        <v>0</v>
      </c>
      <c r="AE19" s="2"/>
      <c r="AF19" s="194">
        <f t="shared" si="16"/>
        <v>0</v>
      </c>
      <c r="AG19" s="312"/>
      <c r="AH19" s="313"/>
      <c r="AI19" s="313"/>
      <c r="AJ19" s="313"/>
    </row>
    <row r="20" spans="1:36" ht="12.75" customHeight="1" x14ac:dyDescent="0.35">
      <c r="A20" s="157">
        <f>'PROTO SPEC'!A20</f>
        <v>0</v>
      </c>
      <c r="B20" s="304" t="str">
        <f>'PROTO SPEC'!B20</f>
        <v>13. Front neck drop - From HSP</v>
      </c>
      <c r="C20" s="305"/>
      <c r="D20" s="305"/>
      <c r="E20" s="305"/>
      <c r="F20" s="32">
        <f>'GRADED SPEC (ALPHA)'!I20</f>
        <v>0</v>
      </c>
      <c r="G20" s="3"/>
      <c r="H20" s="33">
        <f t="shared" si="0"/>
        <v>0</v>
      </c>
      <c r="I20" s="214">
        <f t="shared" si="1"/>
        <v>0</v>
      </c>
      <c r="J20" s="3"/>
      <c r="K20" s="194">
        <f t="shared" si="2"/>
        <v>0</v>
      </c>
      <c r="L20" s="214">
        <f t="shared" si="3"/>
        <v>0</v>
      </c>
      <c r="M20" s="3"/>
      <c r="N20" s="194">
        <f t="shared" si="4"/>
        <v>0</v>
      </c>
      <c r="O20" s="214">
        <f t="shared" si="5"/>
        <v>0</v>
      </c>
      <c r="P20" s="3"/>
      <c r="Q20" s="194">
        <f t="shared" si="6"/>
        <v>0</v>
      </c>
      <c r="R20" s="214">
        <f t="shared" si="7"/>
        <v>0</v>
      </c>
      <c r="S20" s="3"/>
      <c r="T20" s="194">
        <f t="shared" si="8"/>
        <v>0</v>
      </c>
      <c r="U20" s="214">
        <f t="shared" si="9"/>
        <v>0</v>
      </c>
      <c r="V20" s="3"/>
      <c r="W20" s="194">
        <f t="shared" si="10"/>
        <v>0</v>
      </c>
      <c r="X20" s="214">
        <f t="shared" si="11"/>
        <v>0</v>
      </c>
      <c r="Y20" s="3"/>
      <c r="Z20" s="194">
        <f t="shared" si="12"/>
        <v>0</v>
      </c>
      <c r="AA20" s="214">
        <f t="shared" si="13"/>
        <v>0</v>
      </c>
      <c r="AB20" s="3"/>
      <c r="AC20" s="194">
        <f t="shared" si="14"/>
        <v>0</v>
      </c>
      <c r="AD20" s="214">
        <f t="shared" si="15"/>
        <v>0</v>
      </c>
      <c r="AE20" s="3"/>
      <c r="AF20" s="194">
        <f t="shared" si="16"/>
        <v>0</v>
      </c>
      <c r="AG20" s="309"/>
      <c r="AH20" s="310"/>
      <c r="AI20" s="310"/>
      <c r="AJ20" s="311"/>
    </row>
    <row r="21" spans="1:36" ht="12.75" customHeight="1" x14ac:dyDescent="0.35">
      <c r="A21" s="157">
        <f>'PROTO SPEC'!A21</f>
        <v>0</v>
      </c>
      <c r="B21" s="304" t="str">
        <f>'PROTO SPEC'!B21</f>
        <v>14. Back neck drop</v>
      </c>
      <c r="C21" s="305"/>
      <c r="D21" s="305"/>
      <c r="E21" s="305"/>
      <c r="F21" s="32">
        <f>'GRADED SPEC (ALPHA)'!I21</f>
        <v>0</v>
      </c>
      <c r="G21" s="2"/>
      <c r="H21" s="33">
        <f t="shared" si="0"/>
        <v>0</v>
      </c>
      <c r="I21" s="214">
        <f t="shared" si="1"/>
        <v>0</v>
      </c>
      <c r="J21" s="2"/>
      <c r="K21" s="194">
        <f t="shared" si="2"/>
        <v>0</v>
      </c>
      <c r="L21" s="214">
        <f t="shared" si="3"/>
        <v>0</v>
      </c>
      <c r="M21" s="2"/>
      <c r="N21" s="194">
        <f t="shared" si="4"/>
        <v>0</v>
      </c>
      <c r="O21" s="214">
        <f t="shared" si="5"/>
        <v>0</v>
      </c>
      <c r="P21" s="2"/>
      <c r="Q21" s="194">
        <f t="shared" si="6"/>
        <v>0</v>
      </c>
      <c r="R21" s="214">
        <f t="shared" si="7"/>
        <v>0</v>
      </c>
      <c r="S21" s="2"/>
      <c r="T21" s="194">
        <f t="shared" si="8"/>
        <v>0</v>
      </c>
      <c r="U21" s="214">
        <f t="shared" si="9"/>
        <v>0</v>
      </c>
      <c r="V21" s="2"/>
      <c r="W21" s="194">
        <f t="shared" si="10"/>
        <v>0</v>
      </c>
      <c r="X21" s="214">
        <f t="shared" si="11"/>
        <v>0</v>
      </c>
      <c r="Y21" s="2"/>
      <c r="Z21" s="194">
        <f t="shared" si="12"/>
        <v>0</v>
      </c>
      <c r="AA21" s="214">
        <f t="shared" si="13"/>
        <v>0</v>
      </c>
      <c r="AB21" s="2"/>
      <c r="AC21" s="194">
        <f t="shared" si="14"/>
        <v>0</v>
      </c>
      <c r="AD21" s="214">
        <f t="shared" si="15"/>
        <v>0</v>
      </c>
      <c r="AE21" s="2"/>
      <c r="AF21" s="194">
        <f t="shared" si="16"/>
        <v>0</v>
      </c>
      <c r="AG21" s="309"/>
      <c r="AH21" s="310"/>
      <c r="AI21" s="310"/>
      <c r="AJ21" s="311"/>
    </row>
    <row r="22" spans="1:36" ht="12.75" customHeight="1" x14ac:dyDescent="0.35">
      <c r="A22" s="157">
        <f>'PROTO SPEC'!A22</f>
        <v>0</v>
      </c>
      <c r="B22" s="304" t="str">
        <f>'PROTO SPEC'!B22</f>
        <v>15. Armhole Straight</v>
      </c>
      <c r="C22" s="305"/>
      <c r="D22" s="305"/>
      <c r="E22" s="305"/>
      <c r="F22" s="32">
        <f>'GRADED SPEC (ALPHA)'!I22</f>
        <v>0</v>
      </c>
      <c r="G22" s="3"/>
      <c r="H22" s="33">
        <f t="shared" si="0"/>
        <v>0</v>
      </c>
      <c r="I22" s="214">
        <f t="shared" si="1"/>
        <v>0</v>
      </c>
      <c r="J22" s="3"/>
      <c r="K22" s="194">
        <f t="shared" si="2"/>
        <v>0</v>
      </c>
      <c r="L22" s="214">
        <f t="shared" si="3"/>
        <v>0</v>
      </c>
      <c r="M22" s="3"/>
      <c r="N22" s="194">
        <f t="shared" si="4"/>
        <v>0</v>
      </c>
      <c r="O22" s="214">
        <f t="shared" si="5"/>
        <v>0</v>
      </c>
      <c r="P22" s="3"/>
      <c r="Q22" s="194">
        <f t="shared" si="6"/>
        <v>0</v>
      </c>
      <c r="R22" s="214">
        <f t="shared" si="7"/>
        <v>0</v>
      </c>
      <c r="S22" s="3"/>
      <c r="T22" s="194">
        <f t="shared" si="8"/>
        <v>0</v>
      </c>
      <c r="U22" s="214">
        <f t="shared" si="9"/>
        <v>0</v>
      </c>
      <c r="V22" s="3"/>
      <c r="W22" s="194">
        <f t="shared" si="10"/>
        <v>0</v>
      </c>
      <c r="X22" s="214">
        <f t="shared" si="11"/>
        <v>0</v>
      </c>
      <c r="Y22" s="3"/>
      <c r="Z22" s="194">
        <f t="shared" si="12"/>
        <v>0</v>
      </c>
      <c r="AA22" s="214">
        <f t="shared" si="13"/>
        <v>0</v>
      </c>
      <c r="AB22" s="3"/>
      <c r="AC22" s="194">
        <f t="shared" si="14"/>
        <v>0</v>
      </c>
      <c r="AD22" s="214">
        <f t="shared" si="15"/>
        <v>0</v>
      </c>
      <c r="AE22" s="3"/>
      <c r="AF22" s="194">
        <f t="shared" si="16"/>
        <v>0</v>
      </c>
      <c r="AG22" s="309"/>
      <c r="AH22" s="310"/>
      <c r="AI22" s="310"/>
      <c r="AJ22" s="311"/>
    </row>
    <row r="23" spans="1:36" ht="12.75" customHeight="1" x14ac:dyDescent="0.35">
      <c r="A23" s="157">
        <f>'PROTO SPEC'!A23</f>
        <v>0</v>
      </c>
      <c r="B23" s="304" t="str">
        <f>'PROTO SPEC'!B23</f>
        <v>16. Sleeve length - Shoulder seam to cuff</v>
      </c>
      <c r="C23" s="305"/>
      <c r="D23" s="305"/>
      <c r="E23" s="305"/>
      <c r="F23" s="32">
        <f>'GRADED SPEC (ALPHA)'!I23</f>
        <v>0</v>
      </c>
      <c r="G23" s="2"/>
      <c r="H23" s="33">
        <f t="shared" si="0"/>
        <v>0</v>
      </c>
      <c r="I23" s="214">
        <f t="shared" si="1"/>
        <v>0</v>
      </c>
      <c r="J23" s="2"/>
      <c r="K23" s="194">
        <f t="shared" si="2"/>
        <v>0</v>
      </c>
      <c r="L23" s="214">
        <f t="shared" si="3"/>
        <v>0</v>
      </c>
      <c r="M23" s="2"/>
      <c r="N23" s="194">
        <f t="shared" si="4"/>
        <v>0</v>
      </c>
      <c r="O23" s="214">
        <f t="shared" si="5"/>
        <v>0</v>
      </c>
      <c r="P23" s="2"/>
      <c r="Q23" s="194">
        <f t="shared" si="6"/>
        <v>0</v>
      </c>
      <c r="R23" s="214">
        <f t="shared" si="7"/>
        <v>0</v>
      </c>
      <c r="S23" s="2"/>
      <c r="T23" s="194">
        <f t="shared" si="8"/>
        <v>0</v>
      </c>
      <c r="U23" s="214">
        <f t="shared" si="9"/>
        <v>0</v>
      </c>
      <c r="V23" s="2"/>
      <c r="W23" s="194">
        <f t="shared" si="10"/>
        <v>0</v>
      </c>
      <c r="X23" s="214">
        <f t="shared" si="11"/>
        <v>0</v>
      </c>
      <c r="Y23" s="2"/>
      <c r="Z23" s="194">
        <f t="shared" si="12"/>
        <v>0</v>
      </c>
      <c r="AA23" s="214">
        <f t="shared" si="13"/>
        <v>0</v>
      </c>
      <c r="AB23" s="2"/>
      <c r="AC23" s="194">
        <f t="shared" si="14"/>
        <v>0</v>
      </c>
      <c r="AD23" s="214">
        <f t="shared" si="15"/>
        <v>0</v>
      </c>
      <c r="AE23" s="2"/>
      <c r="AF23" s="194">
        <f t="shared" si="16"/>
        <v>0</v>
      </c>
      <c r="AG23" s="309"/>
      <c r="AH23" s="310"/>
      <c r="AI23" s="310"/>
      <c r="AJ23" s="311"/>
    </row>
    <row r="24" spans="1:36" ht="12.75" customHeight="1" x14ac:dyDescent="0.35">
      <c r="A24" s="157">
        <f>'PROTO SPEC'!A24</f>
        <v>0</v>
      </c>
      <c r="B24" s="304" t="str">
        <f>'PROTO SPEC'!B24</f>
        <v>17. Underarm length</v>
      </c>
      <c r="C24" s="305"/>
      <c r="D24" s="305"/>
      <c r="E24" s="305"/>
      <c r="F24" s="32">
        <f>'GRADED SPEC (ALPHA)'!I24</f>
        <v>0</v>
      </c>
      <c r="G24" s="3"/>
      <c r="H24" s="33">
        <f t="shared" si="0"/>
        <v>0</v>
      </c>
      <c r="I24" s="214">
        <f t="shared" si="1"/>
        <v>0</v>
      </c>
      <c r="J24" s="3"/>
      <c r="K24" s="194">
        <f t="shared" si="2"/>
        <v>0</v>
      </c>
      <c r="L24" s="214">
        <f t="shared" si="3"/>
        <v>0</v>
      </c>
      <c r="M24" s="3"/>
      <c r="N24" s="194">
        <f t="shared" si="4"/>
        <v>0</v>
      </c>
      <c r="O24" s="214">
        <f t="shared" si="5"/>
        <v>0</v>
      </c>
      <c r="P24" s="3"/>
      <c r="Q24" s="194">
        <f t="shared" si="6"/>
        <v>0</v>
      </c>
      <c r="R24" s="214">
        <f t="shared" si="7"/>
        <v>0</v>
      </c>
      <c r="S24" s="3"/>
      <c r="T24" s="194">
        <f t="shared" si="8"/>
        <v>0</v>
      </c>
      <c r="U24" s="214">
        <f t="shared" si="9"/>
        <v>0</v>
      </c>
      <c r="V24" s="3"/>
      <c r="W24" s="194">
        <f t="shared" si="10"/>
        <v>0</v>
      </c>
      <c r="X24" s="214">
        <f t="shared" si="11"/>
        <v>0</v>
      </c>
      <c r="Y24" s="3"/>
      <c r="Z24" s="194">
        <f t="shared" si="12"/>
        <v>0</v>
      </c>
      <c r="AA24" s="214">
        <f t="shared" si="13"/>
        <v>0</v>
      </c>
      <c r="AB24" s="3"/>
      <c r="AC24" s="194">
        <f t="shared" si="14"/>
        <v>0</v>
      </c>
      <c r="AD24" s="214">
        <f t="shared" si="15"/>
        <v>0</v>
      </c>
      <c r="AE24" s="3"/>
      <c r="AF24" s="194">
        <f t="shared" si="16"/>
        <v>0</v>
      </c>
      <c r="AG24" s="309"/>
      <c r="AH24" s="310"/>
      <c r="AI24" s="310"/>
      <c r="AJ24" s="311"/>
    </row>
    <row r="25" spans="1:36" ht="12.75" customHeight="1" x14ac:dyDescent="0.35">
      <c r="A25" s="157">
        <f>'PROTO SPEC'!A25</f>
        <v>0</v>
      </c>
      <c r="B25" s="304" t="str">
        <f>'PROTO SPEC'!B25</f>
        <v>18. 1/2 Bicep width - 2.5cm down from underarm</v>
      </c>
      <c r="C25" s="305"/>
      <c r="D25" s="305"/>
      <c r="E25" s="305"/>
      <c r="F25" s="32">
        <f>'GRADED SPEC (ALPHA)'!I25</f>
        <v>0</v>
      </c>
      <c r="G25" s="2"/>
      <c r="H25" s="33">
        <f t="shared" si="0"/>
        <v>0</v>
      </c>
      <c r="I25" s="214">
        <f t="shared" si="1"/>
        <v>0</v>
      </c>
      <c r="J25" s="2"/>
      <c r="K25" s="194">
        <f t="shared" si="2"/>
        <v>0</v>
      </c>
      <c r="L25" s="214">
        <f t="shared" si="3"/>
        <v>0</v>
      </c>
      <c r="M25" s="2"/>
      <c r="N25" s="194">
        <f t="shared" si="4"/>
        <v>0</v>
      </c>
      <c r="O25" s="214">
        <f t="shared" si="5"/>
        <v>0</v>
      </c>
      <c r="P25" s="2"/>
      <c r="Q25" s="194">
        <f t="shared" si="6"/>
        <v>0</v>
      </c>
      <c r="R25" s="214">
        <f t="shared" si="7"/>
        <v>0</v>
      </c>
      <c r="S25" s="2"/>
      <c r="T25" s="194">
        <f t="shared" si="8"/>
        <v>0</v>
      </c>
      <c r="U25" s="214">
        <f t="shared" si="9"/>
        <v>0</v>
      </c>
      <c r="V25" s="2"/>
      <c r="W25" s="194">
        <f t="shared" si="10"/>
        <v>0</v>
      </c>
      <c r="X25" s="214">
        <f t="shared" si="11"/>
        <v>0</v>
      </c>
      <c r="Y25" s="2"/>
      <c r="Z25" s="194">
        <f t="shared" si="12"/>
        <v>0</v>
      </c>
      <c r="AA25" s="214">
        <f t="shared" si="13"/>
        <v>0</v>
      </c>
      <c r="AB25" s="2"/>
      <c r="AC25" s="194">
        <f t="shared" si="14"/>
        <v>0</v>
      </c>
      <c r="AD25" s="214">
        <f t="shared" si="15"/>
        <v>0</v>
      </c>
      <c r="AE25" s="2"/>
      <c r="AF25" s="194">
        <f t="shared" si="16"/>
        <v>0</v>
      </c>
      <c r="AG25" s="309"/>
      <c r="AH25" s="310"/>
      <c r="AI25" s="310"/>
      <c r="AJ25" s="311"/>
    </row>
    <row r="26" spans="1:36" ht="12.75" customHeight="1" x14ac:dyDescent="0.35">
      <c r="A26" s="157">
        <f>'PROTO SPEC'!A26</f>
        <v>0</v>
      </c>
      <c r="B26" s="367" t="str">
        <f>'PROTO SPEC'!B26</f>
        <v>19. 1/2 Elbow width - 21cm down from underarm</v>
      </c>
      <c r="C26" s="368"/>
      <c r="D26" s="368"/>
      <c r="E26" s="368"/>
      <c r="F26" s="32">
        <f>'GRADED SPEC (ALPHA)'!I26</f>
        <v>0</v>
      </c>
      <c r="G26" s="3"/>
      <c r="H26" s="33">
        <f t="shared" si="0"/>
        <v>0</v>
      </c>
      <c r="I26" s="214">
        <f t="shared" si="1"/>
        <v>0</v>
      </c>
      <c r="J26" s="3"/>
      <c r="K26" s="194">
        <f t="shared" si="2"/>
        <v>0</v>
      </c>
      <c r="L26" s="214">
        <f t="shared" si="3"/>
        <v>0</v>
      </c>
      <c r="M26" s="3"/>
      <c r="N26" s="194">
        <f t="shared" si="4"/>
        <v>0</v>
      </c>
      <c r="O26" s="214">
        <f t="shared" si="5"/>
        <v>0</v>
      </c>
      <c r="P26" s="3"/>
      <c r="Q26" s="194">
        <f t="shared" si="6"/>
        <v>0</v>
      </c>
      <c r="R26" s="214">
        <f t="shared" si="7"/>
        <v>0</v>
      </c>
      <c r="S26" s="3"/>
      <c r="T26" s="194">
        <f t="shared" si="8"/>
        <v>0</v>
      </c>
      <c r="U26" s="214">
        <f t="shared" si="9"/>
        <v>0</v>
      </c>
      <c r="V26" s="3"/>
      <c r="W26" s="194">
        <f t="shared" si="10"/>
        <v>0</v>
      </c>
      <c r="X26" s="214">
        <f t="shared" si="11"/>
        <v>0</v>
      </c>
      <c r="Y26" s="3"/>
      <c r="Z26" s="194">
        <f t="shared" si="12"/>
        <v>0</v>
      </c>
      <c r="AA26" s="214">
        <f t="shared" si="13"/>
        <v>0</v>
      </c>
      <c r="AB26" s="3"/>
      <c r="AC26" s="194">
        <f t="shared" si="14"/>
        <v>0</v>
      </c>
      <c r="AD26" s="214">
        <f t="shared" si="15"/>
        <v>0</v>
      </c>
      <c r="AE26" s="3"/>
      <c r="AF26" s="194">
        <f t="shared" si="16"/>
        <v>0</v>
      </c>
      <c r="AG26" s="309"/>
      <c r="AH26" s="310"/>
      <c r="AI26" s="310"/>
      <c r="AJ26" s="311"/>
    </row>
    <row r="27" spans="1:36" ht="12.75" customHeight="1" x14ac:dyDescent="0.25">
      <c r="A27" s="157"/>
      <c r="B27" s="367" t="str">
        <f>'PROTO SPEC'!B27</f>
        <v>20. 1/2 Cuff width</v>
      </c>
      <c r="C27" s="368"/>
      <c r="D27" s="368"/>
      <c r="E27" s="368"/>
      <c r="F27" s="32">
        <f>'GRADED SPEC (ALPHA)'!I27</f>
        <v>0</v>
      </c>
      <c r="G27" s="3"/>
      <c r="H27" s="33">
        <f t="shared" si="0"/>
        <v>0</v>
      </c>
      <c r="I27" s="214">
        <f t="shared" si="1"/>
        <v>0</v>
      </c>
      <c r="J27" s="3"/>
      <c r="K27" s="194">
        <f t="shared" si="2"/>
        <v>0</v>
      </c>
      <c r="L27" s="214">
        <f t="shared" si="3"/>
        <v>0</v>
      </c>
      <c r="M27" s="3"/>
      <c r="N27" s="194">
        <f t="shared" si="4"/>
        <v>0</v>
      </c>
      <c r="O27" s="214">
        <f t="shared" si="5"/>
        <v>0</v>
      </c>
      <c r="P27" s="3"/>
      <c r="Q27" s="194">
        <f t="shared" si="6"/>
        <v>0</v>
      </c>
      <c r="R27" s="214">
        <f t="shared" si="7"/>
        <v>0</v>
      </c>
      <c r="S27" s="3"/>
      <c r="T27" s="194">
        <f t="shared" si="8"/>
        <v>0</v>
      </c>
      <c r="U27" s="214">
        <f t="shared" si="9"/>
        <v>0</v>
      </c>
      <c r="V27" s="3"/>
      <c r="W27" s="194">
        <f t="shared" si="10"/>
        <v>0</v>
      </c>
      <c r="X27" s="214">
        <f t="shared" si="11"/>
        <v>0</v>
      </c>
      <c r="Y27" s="3"/>
      <c r="Z27" s="194">
        <f t="shared" si="12"/>
        <v>0</v>
      </c>
      <c r="AA27" s="214">
        <f t="shared" si="13"/>
        <v>0</v>
      </c>
      <c r="AB27" s="3"/>
      <c r="AC27" s="194">
        <f t="shared" si="14"/>
        <v>0</v>
      </c>
      <c r="AD27" s="214">
        <f t="shared" si="15"/>
        <v>0</v>
      </c>
      <c r="AE27" s="3"/>
      <c r="AF27" s="194">
        <f t="shared" si="16"/>
        <v>0</v>
      </c>
      <c r="AG27" s="309"/>
      <c r="AH27" s="317"/>
      <c r="AI27" s="317"/>
      <c r="AJ27" s="318"/>
    </row>
    <row r="28" spans="1:36" ht="12.75" customHeight="1" x14ac:dyDescent="0.25">
      <c r="A28" s="157"/>
      <c r="B28" s="367" t="str">
        <f>'PROTO SPEC'!B28</f>
        <v>21. Cuff depth</v>
      </c>
      <c r="C28" s="368"/>
      <c r="D28" s="368"/>
      <c r="E28" s="368"/>
      <c r="F28" s="32">
        <f>'GRADED SPEC (ALPHA)'!I28</f>
        <v>0</v>
      </c>
      <c r="G28" s="3"/>
      <c r="H28" s="33">
        <f t="shared" si="0"/>
        <v>0</v>
      </c>
      <c r="I28" s="214">
        <f t="shared" si="1"/>
        <v>0</v>
      </c>
      <c r="J28" s="3"/>
      <c r="K28" s="194">
        <f t="shared" si="2"/>
        <v>0</v>
      </c>
      <c r="L28" s="214">
        <f t="shared" si="3"/>
        <v>0</v>
      </c>
      <c r="M28" s="3"/>
      <c r="N28" s="194">
        <f t="shared" si="4"/>
        <v>0</v>
      </c>
      <c r="O28" s="214">
        <f t="shared" si="5"/>
        <v>0</v>
      </c>
      <c r="P28" s="3"/>
      <c r="Q28" s="194">
        <f t="shared" si="6"/>
        <v>0</v>
      </c>
      <c r="R28" s="214">
        <f t="shared" si="7"/>
        <v>0</v>
      </c>
      <c r="S28" s="3"/>
      <c r="T28" s="194">
        <f t="shared" si="8"/>
        <v>0</v>
      </c>
      <c r="U28" s="214">
        <f t="shared" si="9"/>
        <v>0</v>
      </c>
      <c r="V28" s="3"/>
      <c r="W28" s="194">
        <f t="shared" si="10"/>
        <v>0</v>
      </c>
      <c r="X28" s="214">
        <f t="shared" si="11"/>
        <v>0</v>
      </c>
      <c r="Y28" s="3"/>
      <c r="Z28" s="194">
        <f t="shared" si="12"/>
        <v>0</v>
      </c>
      <c r="AA28" s="214">
        <f t="shared" si="13"/>
        <v>0</v>
      </c>
      <c r="AB28" s="3"/>
      <c r="AC28" s="194">
        <f t="shared" si="14"/>
        <v>0</v>
      </c>
      <c r="AD28" s="214">
        <f t="shared" si="15"/>
        <v>0</v>
      </c>
      <c r="AE28" s="3"/>
      <c r="AF28" s="194">
        <f t="shared" si="16"/>
        <v>0</v>
      </c>
      <c r="AG28" s="309"/>
      <c r="AH28" s="317"/>
      <c r="AI28" s="317"/>
      <c r="AJ28" s="318"/>
    </row>
    <row r="29" spans="1:36" ht="12.75" customHeight="1" x14ac:dyDescent="0.25">
      <c r="A29" s="157"/>
      <c r="B29" s="367" t="str">
        <f>'PROTO SPEC'!B29</f>
        <v>22. Hood height at CF</v>
      </c>
      <c r="C29" s="368"/>
      <c r="D29" s="368"/>
      <c r="E29" s="368"/>
      <c r="F29" s="32">
        <f>'GRADED SPEC (ALPHA)'!I29</f>
        <v>0</v>
      </c>
      <c r="G29" s="3"/>
      <c r="H29" s="33">
        <f t="shared" si="0"/>
        <v>0</v>
      </c>
      <c r="I29" s="214">
        <f t="shared" si="1"/>
        <v>0</v>
      </c>
      <c r="J29" s="3"/>
      <c r="K29" s="194">
        <f t="shared" si="2"/>
        <v>0</v>
      </c>
      <c r="L29" s="214">
        <f t="shared" si="3"/>
        <v>0</v>
      </c>
      <c r="M29" s="3"/>
      <c r="N29" s="194">
        <f t="shared" si="4"/>
        <v>0</v>
      </c>
      <c r="O29" s="214">
        <f t="shared" si="5"/>
        <v>0</v>
      </c>
      <c r="P29" s="3"/>
      <c r="Q29" s="194">
        <f t="shared" si="6"/>
        <v>0</v>
      </c>
      <c r="R29" s="214">
        <f t="shared" si="7"/>
        <v>0</v>
      </c>
      <c r="S29" s="3"/>
      <c r="T29" s="194">
        <f t="shared" si="8"/>
        <v>0</v>
      </c>
      <c r="U29" s="214">
        <f t="shared" si="9"/>
        <v>0</v>
      </c>
      <c r="V29" s="3"/>
      <c r="W29" s="194">
        <f t="shared" si="10"/>
        <v>0</v>
      </c>
      <c r="X29" s="214">
        <f t="shared" si="11"/>
        <v>0</v>
      </c>
      <c r="Y29" s="3"/>
      <c r="Z29" s="194">
        <f t="shared" si="12"/>
        <v>0</v>
      </c>
      <c r="AA29" s="214">
        <f t="shared" si="13"/>
        <v>0</v>
      </c>
      <c r="AB29" s="3"/>
      <c r="AC29" s="194">
        <f t="shared" si="14"/>
        <v>0</v>
      </c>
      <c r="AD29" s="214">
        <f t="shared" si="15"/>
        <v>0</v>
      </c>
      <c r="AE29" s="3"/>
      <c r="AF29" s="194">
        <f t="shared" si="16"/>
        <v>0</v>
      </c>
      <c r="AG29" s="309"/>
      <c r="AH29" s="317"/>
      <c r="AI29" s="317"/>
      <c r="AJ29" s="318"/>
    </row>
    <row r="30" spans="1:36" ht="12.75" customHeight="1" x14ac:dyDescent="0.25">
      <c r="A30" s="157"/>
      <c r="B30" s="367" t="str">
        <f>'PROTO SPEC'!B30</f>
        <v>23. Hood circumference</v>
      </c>
      <c r="C30" s="368"/>
      <c r="D30" s="368"/>
      <c r="E30" s="368"/>
      <c r="F30" s="32">
        <f>'GRADED SPEC (ALPHA)'!I30</f>
        <v>0</v>
      </c>
      <c r="G30" s="3"/>
      <c r="H30" s="33">
        <f t="shared" si="0"/>
        <v>0</v>
      </c>
      <c r="I30" s="214">
        <f t="shared" si="1"/>
        <v>0</v>
      </c>
      <c r="J30" s="3"/>
      <c r="K30" s="194">
        <f t="shared" si="2"/>
        <v>0</v>
      </c>
      <c r="L30" s="214">
        <f t="shared" si="3"/>
        <v>0</v>
      </c>
      <c r="M30" s="3"/>
      <c r="N30" s="194">
        <f t="shared" si="4"/>
        <v>0</v>
      </c>
      <c r="O30" s="214">
        <f t="shared" si="5"/>
        <v>0</v>
      </c>
      <c r="P30" s="3"/>
      <c r="Q30" s="194">
        <f t="shared" si="6"/>
        <v>0</v>
      </c>
      <c r="R30" s="214">
        <f t="shared" si="7"/>
        <v>0</v>
      </c>
      <c r="S30" s="3"/>
      <c r="T30" s="194">
        <f t="shared" si="8"/>
        <v>0</v>
      </c>
      <c r="U30" s="214">
        <f t="shared" si="9"/>
        <v>0</v>
      </c>
      <c r="V30" s="3"/>
      <c r="W30" s="194">
        <f t="shared" si="10"/>
        <v>0</v>
      </c>
      <c r="X30" s="214">
        <f t="shared" si="11"/>
        <v>0</v>
      </c>
      <c r="Y30" s="3"/>
      <c r="Z30" s="194">
        <f t="shared" si="12"/>
        <v>0</v>
      </c>
      <c r="AA30" s="214">
        <f t="shared" si="13"/>
        <v>0</v>
      </c>
      <c r="AB30" s="3"/>
      <c r="AC30" s="194">
        <f t="shared" si="14"/>
        <v>0</v>
      </c>
      <c r="AD30" s="214">
        <f t="shared" si="15"/>
        <v>0</v>
      </c>
      <c r="AE30" s="3"/>
      <c r="AF30" s="194">
        <f t="shared" si="16"/>
        <v>0</v>
      </c>
      <c r="AG30" s="309"/>
      <c r="AH30" s="317"/>
      <c r="AI30" s="317"/>
      <c r="AJ30" s="318"/>
    </row>
    <row r="31" spans="1:36" ht="12.75" customHeight="1" x14ac:dyDescent="0.25">
      <c r="A31" s="157"/>
      <c r="B31" s="367" t="str">
        <f>'PROTO SPEC'!B31</f>
        <v>24. Hood width at widest point</v>
      </c>
      <c r="C31" s="368"/>
      <c r="D31" s="368"/>
      <c r="E31" s="368"/>
      <c r="F31" s="32">
        <f>'GRADED SPEC (ALPHA)'!I31</f>
        <v>0</v>
      </c>
      <c r="G31" s="3"/>
      <c r="H31" s="33">
        <f t="shared" si="0"/>
        <v>0</v>
      </c>
      <c r="I31" s="214">
        <f t="shared" si="1"/>
        <v>0</v>
      </c>
      <c r="J31" s="3"/>
      <c r="K31" s="194">
        <f t="shared" si="2"/>
        <v>0</v>
      </c>
      <c r="L31" s="214">
        <f t="shared" si="3"/>
        <v>0</v>
      </c>
      <c r="M31" s="3"/>
      <c r="N31" s="194">
        <f t="shared" si="4"/>
        <v>0</v>
      </c>
      <c r="O31" s="214">
        <f t="shared" si="5"/>
        <v>0</v>
      </c>
      <c r="P31" s="3"/>
      <c r="Q31" s="194">
        <f t="shared" si="6"/>
        <v>0</v>
      </c>
      <c r="R31" s="214">
        <f t="shared" si="7"/>
        <v>0</v>
      </c>
      <c r="S31" s="3"/>
      <c r="T31" s="194">
        <f t="shared" si="8"/>
        <v>0</v>
      </c>
      <c r="U31" s="214">
        <f t="shared" si="9"/>
        <v>0</v>
      </c>
      <c r="V31" s="3"/>
      <c r="W31" s="194">
        <f t="shared" si="10"/>
        <v>0</v>
      </c>
      <c r="X31" s="214">
        <f t="shared" si="11"/>
        <v>0</v>
      </c>
      <c r="Y31" s="3"/>
      <c r="Z31" s="194">
        <f t="shared" si="12"/>
        <v>0</v>
      </c>
      <c r="AA31" s="214">
        <f t="shared" si="13"/>
        <v>0</v>
      </c>
      <c r="AB31" s="3"/>
      <c r="AC31" s="194">
        <f t="shared" si="14"/>
        <v>0</v>
      </c>
      <c r="AD31" s="214">
        <f t="shared" si="15"/>
        <v>0</v>
      </c>
      <c r="AE31" s="3"/>
      <c r="AF31" s="194">
        <f t="shared" si="16"/>
        <v>0</v>
      </c>
      <c r="AG31" s="309"/>
      <c r="AH31" s="317"/>
      <c r="AI31" s="317"/>
      <c r="AJ31" s="318"/>
    </row>
    <row r="32" spans="1:36" ht="12.75" customHeight="1" x14ac:dyDescent="0.25">
      <c r="A32" s="157"/>
      <c r="B32" s="367" t="str">
        <f>'PROTO SPEC'!B32</f>
        <v>25. Tie length visible</v>
      </c>
      <c r="C32" s="368"/>
      <c r="D32" s="368"/>
      <c r="E32" s="368"/>
      <c r="F32" s="32">
        <f>'GRADED SPEC (ALPHA)'!I32</f>
        <v>0</v>
      </c>
      <c r="G32" s="3"/>
      <c r="H32" s="33">
        <f t="shared" si="0"/>
        <v>0</v>
      </c>
      <c r="I32" s="214">
        <f t="shared" si="1"/>
        <v>0</v>
      </c>
      <c r="J32" s="3"/>
      <c r="K32" s="194">
        <f t="shared" si="2"/>
        <v>0</v>
      </c>
      <c r="L32" s="214">
        <f t="shared" si="3"/>
        <v>0</v>
      </c>
      <c r="M32" s="3"/>
      <c r="N32" s="194">
        <f t="shared" si="4"/>
        <v>0</v>
      </c>
      <c r="O32" s="214">
        <f t="shared" si="5"/>
        <v>0</v>
      </c>
      <c r="P32" s="3"/>
      <c r="Q32" s="194">
        <f t="shared" si="6"/>
        <v>0</v>
      </c>
      <c r="R32" s="214">
        <f t="shared" si="7"/>
        <v>0</v>
      </c>
      <c r="S32" s="3"/>
      <c r="T32" s="194">
        <f t="shared" si="8"/>
        <v>0</v>
      </c>
      <c r="U32" s="214">
        <f t="shared" si="9"/>
        <v>0</v>
      </c>
      <c r="V32" s="3"/>
      <c r="W32" s="194">
        <f t="shared" si="10"/>
        <v>0</v>
      </c>
      <c r="X32" s="214">
        <f t="shared" si="11"/>
        <v>0</v>
      </c>
      <c r="Y32" s="3"/>
      <c r="Z32" s="194">
        <f t="shared" si="12"/>
        <v>0</v>
      </c>
      <c r="AA32" s="214">
        <f t="shared" si="13"/>
        <v>0</v>
      </c>
      <c r="AB32" s="3"/>
      <c r="AC32" s="194">
        <f t="shared" si="14"/>
        <v>0</v>
      </c>
      <c r="AD32" s="214">
        <f t="shared" si="15"/>
        <v>0</v>
      </c>
      <c r="AE32" s="3"/>
      <c r="AF32" s="194">
        <f t="shared" si="16"/>
        <v>0</v>
      </c>
      <c r="AG32" s="309"/>
      <c r="AH32" s="317"/>
      <c r="AI32" s="317"/>
      <c r="AJ32" s="318"/>
    </row>
    <row r="33" spans="1:36" ht="12.75" customHeight="1" x14ac:dyDescent="0.25">
      <c r="A33" s="157"/>
      <c r="B33" s="367" t="str">
        <f>'PROTO SPEC'!B33</f>
        <v>26. Zip length</v>
      </c>
      <c r="C33" s="368"/>
      <c r="D33" s="368"/>
      <c r="E33" s="368"/>
      <c r="F33" s="32">
        <f>'GRADED SPEC (ALPHA)'!I33</f>
        <v>0</v>
      </c>
      <c r="G33" s="3"/>
      <c r="H33" s="33">
        <f t="shared" si="0"/>
        <v>0</v>
      </c>
      <c r="I33" s="214">
        <f t="shared" si="1"/>
        <v>0</v>
      </c>
      <c r="J33" s="3"/>
      <c r="K33" s="194">
        <f t="shared" si="2"/>
        <v>0</v>
      </c>
      <c r="L33" s="214">
        <f t="shared" si="3"/>
        <v>0</v>
      </c>
      <c r="M33" s="3"/>
      <c r="N33" s="194">
        <f t="shared" si="4"/>
        <v>0</v>
      </c>
      <c r="O33" s="214">
        <f t="shared" si="5"/>
        <v>0</v>
      </c>
      <c r="P33" s="3"/>
      <c r="Q33" s="194">
        <f t="shared" si="6"/>
        <v>0</v>
      </c>
      <c r="R33" s="214">
        <f t="shared" si="7"/>
        <v>0</v>
      </c>
      <c r="S33" s="3"/>
      <c r="T33" s="194">
        <f t="shared" si="8"/>
        <v>0</v>
      </c>
      <c r="U33" s="214">
        <f t="shared" si="9"/>
        <v>0</v>
      </c>
      <c r="V33" s="3"/>
      <c r="W33" s="194">
        <f t="shared" si="10"/>
        <v>0</v>
      </c>
      <c r="X33" s="214">
        <f t="shared" si="11"/>
        <v>0</v>
      </c>
      <c r="Y33" s="3"/>
      <c r="Z33" s="194">
        <f t="shared" si="12"/>
        <v>0</v>
      </c>
      <c r="AA33" s="214">
        <f t="shared" si="13"/>
        <v>0</v>
      </c>
      <c r="AB33" s="3"/>
      <c r="AC33" s="194">
        <f t="shared" si="14"/>
        <v>0</v>
      </c>
      <c r="AD33" s="214">
        <f t="shared" si="15"/>
        <v>0</v>
      </c>
      <c r="AE33" s="3"/>
      <c r="AF33" s="194">
        <f t="shared" si="16"/>
        <v>0</v>
      </c>
      <c r="AG33" s="309"/>
      <c r="AH33" s="317"/>
      <c r="AI33" s="317"/>
      <c r="AJ33" s="318"/>
    </row>
    <row r="34" spans="1:36" ht="12.75" customHeight="1" x14ac:dyDescent="0.25">
      <c r="A34" s="157"/>
      <c r="B34" s="367" t="str">
        <f>'PROTO SPEC'!B34</f>
        <v>27. Pocket position from HSP</v>
      </c>
      <c r="C34" s="368"/>
      <c r="D34" s="368"/>
      <c r="E34" s="368"/>
      <c r="F34" s="32">
        <f>'GRADED SPEC (ALPHA)'!I34</f>
        <v>0</v>
      </c>
      <c r="G34" s="3"/>
      <c r="H34" s="33">
        <f t="shared" si="0"/>
        <v>0</v>
      </c>
      <c r="I34" s="214">
        <f t="shared" si="1"/>
        <v>0</v>
      </c>
      <c r="J34" s="3"/>
      <c r="K34" s="194">
        <f t="shared" si="2"/>
        <v>0</v>
      </c>
      <c r="L34" s="214">
        <f t="shared" si="3"/>
        <v>0</v>
      </c>
      <c r="M34" s="3"/>
      <c r="N34" s="194">
        <f t="shared" si="4"/>
        <v>0</v>
      </c>
      <c r="O34" s="214">
        <f t="shared" si="5"/>
        <v>0</v>
      </c>
      <c r="P34" s="3"/>
      <c r="Q34" s="194">
        <f t="shared" si="6"/>
        <v>0</v>
      </c>
      <c r="R34" s="214">
        <f t="shared" si="7"/>
        <v>0</v>
      </c>
      <c r="S34" s="3"/>
      <c r="T34" s="194">
        <f t="shared" si="8"/>
        <v>0</v>
      </c>
      <c r="U34" s="214">
        <f t="shared" si="9"/>
        <v>0</v>
      </c>
      <c r="V34" s="3"/>
      <c r="W34" s="194">
        <f t="shared" si="10"/>
        <v>0</v>
      </c>
      <c r="X34" s="214">
        <f t="shared" si="11"/>
        <v>0</v>
      </c>
      <c r="Y34" s="3"/>
      <c r="Z34" s="194">
        <f t="shared" si="12"/>
        <v>0</v>
      </c>
      <c r="AA34" s="214">
        <f t="shared" si="13"/>
        <v>0</v>
      </c>
      <c r="AB34" s="3"/>
      <c r="AC34" s="194">
        <f t="shared" si="14"/>
        <v>0</v>
      </c>
      <c r="AD34" s="214">
        <f t="shared" si="15"/>
        <v>0</v>
      </c>
      <c r="AE34" s="3"/>
      <c r="AF34" s="194">
        <f t="shared" si="16"/>
        <v>0</v>
      </c>
      <c r="AG34" s="309"/>
      <c r="AH34" s="317"/>
      <c r="AI34" s="317"/>
      <c r="AJ34" s="318"/>
    </row>
    <row r="35" spans="1:36" ht="12.75" customHeight="1" x14ac:dyDescent="0.25">
      <c r="A35" s="157"/>
      <c r="B35" s="367" t="str">
        <f>'PROTO SPEC'!B35</f>
        <v>28. Pocket position from CF</v>
      </c>
      <c r="C35" s="368"/>
      <c r="D35" s="368"/>
      <c r="E35" s="368"/>
      <c r="F35" s="32">
        <f>'GRADED SPEC (ALPHA)'!I35</f>
        <v>0</v>
      </c>
      <c r="G35" s="3"/>
      <c r="H35" s="33">
        <f t="shared" si="0"/>
        <v>0</v>
      </c>
      <c r="I35" s="214">
        <f t="shared" si="1"/>
        <v>0</v>
      </c>
      <c r="J35" s="3"/>
      <c r="K35" s="194">
        <f t="shared" si="2"/>
        <v>0</v>
      </c>
      <c r="L35" s="214">
        <f t="shared" si="3"/>
        <v>0</v>
      </c>
      <c r="M35" s="3"/>
      <c r="N35" s="194">
        <f t="shared" si="4"/>
        <v>0</v>
      </c>
      <c r="O35" s="214">
        <f t="shared" si="5"/>
        <v>0</v>
      </c>
      <c r="P35" s="3"/>
      <c r="Q35" s="194">
        <f t="shared" si="6"/>
        <v>0</v>
      </c>
      <c r="R35" s="214">
        <f t="shared" si="7"/>
        <v>0</v>
      </c>
      <c r="S35" s="3"/>
      <c r="T35" s="194">
        <f t="shared" si="8"/>
        <v>0</v>
      </c>
      <c r="U35" s="214">
        <f t="shared" si="9"/>
        <v>0</v>
      </c>
      <c r="V35" s="3"/>
      <c r="W35" s="194">
        <f t="shared" si="10"/>
        <v>0</v>
      </c>
      <c r="X35" s="214">
        <f t="shared" si="11"/>
        <v>0</v>
      </c>
      <c r="Y35" s="3"/>
      <c r="Z35" s="194">
        <f t="shared" si="12"/>
        <v>0</v>
      </c>
      <c r="AA35" s="214">
        <f t="shared" si="13"/>
        <v>0</v>
      </c>
      <c r="AB35" s="3"/>
      <c r="AC35" s="194">
        <f t="shared" si="14"/>
        <v>0</v>
      </c>
      <c r="AD35" s="214">
        <f t="shared" si="15"/>
        <v>0</v>
      </c>
      <c r="AE35" s="3"/>
      <c r="AF35" s="194">
        <f t="shared" si="16"/>
        <v>0</v>
      </c>
      <c r="AG35" s="309"/>
      <c r="AH35" s="317"/>
      <c r="AI35" s="317"/>
      <c r="AJ35" s="318"/>
    </row>
    <row r="36" spans="1:36" ht="12.75" customHeight="1" x14ac:dyDescent="0.25">
      <c r="A36" s="157"/>
      <c r="B36" s="367" t="str">
        <f>'PROTO SPEC'!B36</f>
        <v>29. Pocket opening</v>
      </c>
      <c r="C36" s="368"/>
      <c r="D36" s="368"/>
      <c r="E36" s="368"/>
      <c r="F36" s="32">
        <f>'GRADED SPEC (ALPHA)'!I36</f>
        <v>0</v>
      </c>
      <c r="G36" s="3"/>
      <c r="H36" s="33">
        <f t="shared" si="0"/>
        <v>0</v>
      </c>
      <c r="I36" s="214">
        <f t="shared" si="1"/>
        <v>0</v>
      </c>
      <c r="J36" s="3"/>
      <c r="K36" s="194">
        <f t="shared" si="2"/>
        <v>0</v>
      </c>
      <c r="L36" s="214">
        <f t="shared" si="3"/>
        <v>0</v>
      </c>
      <c r="M36" s="3"/>
      <c r="N36" s="194">
        <f t="shared" si="4"/>
        <v>0</v>
      </c>
      <c r="O36" s="214">
        <f t="shared" si="5"/>
        <v>0</v>
      </c>
      <c r="P36" s="3"/>
      <c r="Q36" s="194">
        <f t="shared" si="6"/>
        <v>0</v>
      </c>
      <c r="R36" s="214">
        <f t="shared" si="7"/>
        <v>0</v>
      </c>
      <c r="S36" s="3"/>
      <c r="T36" s="194">
        <f t="shared" si="8"/>
        <v>0</v>
      </c>
      <c r="U36" s="214">
        <f t="shared" si="9"/>
        <v>0</v>
      </c>
      <c r="V36" s="3"/>
      <c r="W36" s="194">
        <f t="shared" si="10"/>
        <v>0</v>
      </c>
      <c r="X36" s="214">
        <f t="shared" si="11"/>
        <v>0</v>
      </c>
      <c r="Y36" s="3"/>
      <c r="Z36" s="194">
        <f t="shared" si="12"/>
        <v>0</v>
      </c>
      <c r="AA36" s="214">
        <f t="shared" si="13"/>
        <v>0</v>
      </c>
      <c r="AB36" s="3"/>
      <c r="AC36" s="194">
        <f t="shared" si="14"/>
        <v>0</v>
      </c>
      <c r="AD36" s="214">
        <f t="shared" si="15"/>
        <v>0</v>
      </c>
      <c r="AE36" s="3"/>
      <c r="AF36" s="194">
        <f t="shared" si="16"/>
        <v>0</v>
      </c>
      <c r="AG36" s="309"/>
      <c r="AH36" s="317"/>
      <c r="AI36" s="317"/>
      <c r="AJ36" s="318"/>
    </row>
    <row r="37" spans="1:36" ht="12.75" customHeight="1" x14ac:dyDescent="0.25">
      <c r="A37" s="157"/>
      <c r="B37" s="367" t="str">
        <f>'PROTO SPEC'!B37</f>
        <v>30. Pocket  (top edge)</v>
      </c>
      <c r="C37" s="368"/>
      <c r="D37" s="368"/>
      <c r="E37" s="368"/>
      <c r="F37" s="32">
        <f>'GRADED SPEC (ALPHA)'!I37</f>
        <v>0</v>
      </c>
      <c r="G37" s="3"/>
      <c r="H37" s="33">
        <f t="shared" si="0"/>
        <v>0</v>
      </c>
      <c r="I37" s="214">
        <f t="shared" si="1"/>
        <v>0</v>
      </c>
      <c r="J37" s="3"/>
      <c r="K37" s="194">
        <f t="shared" si="2"/>
        <v>0</v>
      </c>
      <c r="L37" s="214">
        <f t="shared" si="3"/>
        <v>0</v>
      </c>
      <c r="M37" s="3"/>
      <c r="N37" s="194">
        <f t="shared" si="4"/>
        <v>0</v>
      </c>
      <c r="O37" s="214">
        <f t="shared" si="5"/>
        <v>0</v>
      </c>
      <c r="P37" s="3"/>
      <c r="Q37" s="194">
        <f t="shared" si="6"/>
        <v>0</v>
      </c>
      <c r="R37" s="214">
        <f t="shared" si="7"/>
        <v>0</v>
      </c>
      <c r="S37" s="3"/>
      <c r="T37" s="194">
        <f t="shared" si="8"/>
        <v>0</v>
      </c>
      <c r="U37" s="214">
        <f t="shared" si="9"/>
        <v>0</v>
      </c>
      <c r="V37" s="3"/>
      <c r="W37" s="194">
        <f t="shared" si="10"/>
        <v>0</v>
      </c>
      <c r="X37" s="214">
        <f t="shared" si="11"/>
        <v>0</v>
      </c>
      <c r="Y37" s="3"/>
      <c r="Z37" s="194">
        <f t="shared" si="12"/>
        <v>0</v>
      </c>
      <c r="AA37" s="214">
        <f t="shared" si="13"/>
        <v>0</v>
      </c>
      <c r="AB37" s="3"/>
      <c r="AC37" s="194">
        <f t="shared" si="14"/>
        <v>0</v>
      </c>
      <c r="AD37" s="214">
        <f t="shared" si="15"/>
        <v>0</v>
      </c>
      <c r="AE37" s="3"/>
      <c r="AF37" s="194">
        <f t="shared" si="16"/>
        <v>0</v>
      </c>
      <c r="AG37" s="309"/>
      <c r="AH37" s="317"/>
      <c r="AI37" s="317"/>
      <c r="AJ37" s="318"/>
    </row>
    <row r="38" spans="1:36" ht="12.75" customHeight="1" x14ac:dyDescent="0.25">
      <c r="A38" s="157">
        <f>'PROTO SPEC'!A38</f>
        <v>0</v>
      </c>
      <c r="B38" s="367" t="str">
        <f>'PROTO SPEC'!B38</f>
        <v>31. Pocket depth</v>
      </c>
      <c r="C38" s="368"/>
      <c r="D38" s="368"/>
      <c r="E38" s="368"/>
      <c r="F38" s="32">
        <f>'GRADED SPEC (ALPHA)'!I38</f>
        <v>0</v>
      </c>
      <c r="G38" s="2"/>
      <c r="H38" s="33">
        <f t="shared" si="0"/>
        <v>0</v>
      </c>
      <c r="I38" s="214">
        <f t="shared" si="1"/>
        <v>0</v>
      </c>
      <c r="J38" s="2"/>
      <c r="K38" s="194">
        <f t="shared" si="2"/>
        <v>0</v>
      </c>
      <c r="L38" s="214">
        <f t="shared" si="3"/>
        <v>0</v>
      </c>
      <c r="M38" s="2"/>
      <c r="N38" s="194">
        <f t="shared" si="4"/>
        <v>0</v>
      </c>
      <c r="O38" s="214">
        <f t="shared" si="5"/>
        <v>0</v>
      </c>
      <c r="P38" s="2"/>
      <c r="Q38" s="194">
        <f t="shared" si="6"/>
        <v>0</v>
      </c>
      <c r="R38" s="214">
        <f t="shared" si="7"/>
        <v>0</v>
      </c>
      <c r="S38" s="2"/>
      <c r="T38" s="194">
        <f t="shared" si="8"/>
        <v>0</v>
      </c>
      <c r="U38" s="214">
        <f t="shared" si="9"/>
        <v>0</v>
      </c>
      <c r="V38" s="2"/>
      <c r="W38" s="194">
        <f t="shared" si="10"/>
        <v>0</v>
      </c>
      <c r="X38" s="214">
        <f t="shared" si="11"/>
        <v>0</v>
      </c>
      <c r="Y38" s="2"/>
      <c r="Z38" s="194">
        <f t="shared" si="12"/>
        <v>0</v>
      </c>
      <c r="AA38" s="214">
        <f t="shared" si="13"/>
        <v>0</v>
      </c>
      <c r="AB38" s="2"/>
      <c r="AC38" s="194">
        <f t="shared" si="14"/>
        <v>0</v>
      </c>
      <c r="AD38" s="214">
        <f t="shared" si="15"/>
        <v>0</v>
      </c>
      <c r="AE38" s="2"/>
      <c r="AF38" s="194">
        <f t="shared" si="16"/>
        <v>0</v>
      </c>
      <c r="AG38" s="309"/>
      <c r="AH38" s="317"/>
      <c r="AI38" s="317"/>
      <c r="AJ38" s="318"/>
    </row>
    <row r="39" spans="1:36" ht="12.75" customHeight="1" x14ac:dyDescent="0.25">
      <c r="A39" s="83"/>
      <c r="B39" s="83" t="s">
        <v>108</v>
      </c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240"/>
      <c r="P39" s="81"/>
      <c r="Q39" s="81"/>
      <c r="R39" s="240">
        <f>F39</f>
        <v>0</v>
      </c>
      <c r="S39" s="81"/>
      <c r="T39" s="81"/>
      <c r="U39" s="240">
        <f t="shared" si="9"/>
        <v>0</v>
      </c>
      <c r="V39" s="81"/>
      <c r="W39" s="81"/>
      <c r="X39" s="240">
        <f t="shared" si="11"/>
        <v>0</v>
      </c>
      <c r="Y39" s="81"/>
      <c r="Z39" s="81"/>
      <c r="AA39" s="240">
        <f t="shared" si="13"/>
        <v>0</v>
      </c>
      <c r="AB39" s="81"/>
      <c r="AC39" s="81"/>
      <c r="AD39" s="240">
        <f t="shared" si="15"/>
        <v>0</v>
      </c>
      <c r="AE39" s="81"/>
      <c r="AF39" s="81"/>
      <c r="AG39" s="81"/>
      <c r="AH39" s="81"/>
      <c r="AI39" s="81"/>
      <c r="AJ39" s="82"/>
    </row>
    <row r="40" spans="1:36" ht="12.75" customHeight="1" x14ac:dyDescent="0.35">
      <c r="A40" s="157" t="e">
        <f>'PROTO SPEC'!#REF!</f>
        <v>#REF!</v>
      </c>
      <c r="B40" s="475" t="str">
        <f>'PROTO SPEC'!B40</f>
        <v>32. Print position from HSP - Restless ambition</v>
      </c>
      <c r="C40" s="476"/>
      <c r="D40" s="476"/>
      <c r="E40" s="476"/>
      <c r="F40" s="32">
        <f>'GRADED SPEC (ALPHA)'!I40</f>
        <v>0</v>
      </c>
      <c r="G40" s="3"/>
      <c r="H40" s="33">
        <f t="shared" ref="H40:H55" si="17">G40+(-F40)</f>
        <v>0</v>
      </c>
      <c r="I40" s="214">
        <f t="shared" si="1"/>
        <v>0</v>
      </c>
      <c r="J40" s="3"/>
      <c r="K40" s="194">
        <f t="shared" si="2"/>
        <v>0</v>
      </c>
      <c r="L40" s="214">
        <f t="shared" si="3"/>
        <v>0</v>
      </c>
      <c r="M40" s="3"/>
      <c r="N40" s="194">
        <f t="shared" si="4"/>
        <v>0</v>
      </c>
      <c r="O40" s="214">
        <f t="shared" si="5"/>
        <v>0</v>
      </c>
      <c r="P40" s="3"/>
      <c r="Q40" s="194">
        <f t="shared" ref="Q40:Q55" si="18">P40+(-O40)</f>
        <v>0</v>
      </c>
      <c r="R40" s="214">
        <f t="shared" si="7"/>
        <v>0</v>
      </c>
      <c r="S40" s="3"/>
      <c r="T40" s="194">
        <f t="shared" ref="T40:T55" si="19">S40+(-R40)</f>
        <v>0</v>
      </c>
      <c r="U40" s="214">
        <f t="shared" si="9"/>
        <v>0</v>
      </c>
      <c r="V40" s="3"/>
      <c r="W40" s="194">
        <f t="shared" ref="W40:W55" si="20">V40+(-U40)</f>
        <v>0</v>
      </c>
      <c r="X40" s="214">
        <f t="shared" si="11"/>
        <v>0</v>
      </c>
      <c r="Y40" s="3"/>
      <c r="Z40" s="194">
        <f t="shared" ref="Z40:Z55" si="21">Y40+(-X40)</f>
        <v>0</v>
      </c>
      <c r="AA40" s="214">
        <f t="shared" si="13"/>
        <v>0</v>
      </c>
      <c r="AB40" s="3"/>
      <c r="AC40" s="194">
        <f t="shared" ref="AC40:AC55" si="22">AB40+(-AA40)</f>
        <v>0</v>
      </c>
      <c r="AD40" s="214">
        <f t="shared" si="15"/>
        <v>0</v>
      </c>
      <c r="AE40" s="3"/>
      <c r="AF40" s="194">
        <f t="shared" ref="AF40:AF55" si="23">AE40+(-AD40)</f>
        <v>0</v>
      </c>
      <c r="AG40" s="319"/>
      <c r="AH40" s="320"/>
      <c r="AI40" s="320"/>
      <c r="AJ40" s="321"/>
    </row>
    <row r="41" spans="1:36" ht="12.75" customHeight="1" x14ac:dyDescent="0.35">
      <c r="A41" s="157">
        <f>'PROTO SPEC'!A40</f>
        <v>0</v>
      </c>
      <c r="B41" s="475" t="str">
        <f>'PROTO SPEC'!B41</f>
        <v>33. Print position from CF - Restless ambition</v>
      </c>
      <c r="C41" s="476"/>
      <c r="D41" s="476"/>
      <c r="E41" s="476"/>
      <c r="F41" s="32">
        <f>'GRADED SPEC (ALPHA)'!I41</f>
        <v>0</v>
      </c>
      <c r="G41" s="2"/>
      <c r="H41" s="33">
        <f t="shared" si="17"/>
        <v>0</v>
      </c>
      <c r="I41" s="214">
        <f t="shared" si="1"/>
        <v>0</v>
      </c>
      <c r="J41" s="2"/>
      <c r="K41" s="194">
        <f t="shared" si="2"/>
        <v>0</v>
      </c>
      <c r="L41" s="214">
        <f t="shared" si="3"/>
        <v>0</v>
      </c>
      <c r="M41" s="2"/>
      <c r="N41" s="194">
        <f t="shared" si="4"/>
        <v>0</v>
      </c>
      <c r="O41" s="214">
        <f t="shared" si="5"/>
        <v>0</v>
      </c>
      <c r="P41" s="2"/>
      <c r="Q41" s="194">
        <f t="shared" si="18"/>
        <v>0</v>
      </c>
      <c r="R41" s="214">
        <f t="shared" si="7"/>
        <v>0</v>
      </c>
      <c r="S41" s="2"/>
      <c r="T41" s="194">
        <f t="shared" si="19"/>
        <v>0</v>
      </c>
      <c r="U41" s="214">
        <f t="shared" si="9"/>
        <v>0</v>
      </c>
      <c r="V41" s="2"/>
      <c r="W41" s="194">
        <f t="shared" si="20"/>
        <v>0</v>
      </c>
      <c r="X41" s="214">
        <f t="shared" si="11"/>
        <v>0</v>
      </c>
      <c r="Y41" s="2"/>
      <c r="Z41" s="194">
        <f t="shared" si="21"/>
        <v>0</v>
      </c>
      <c r="AA41" s="214">
        <f t="shared" si="13"/>
        <v>0</v>
      </c>
      <c r="AB41" s="2"/>
      <c r="AC41" s="194">
        <f t="shared" si="22"/>
        <v>0</v>
      </c>
      <c r="AD41" s="214">
        <f t="shared" si="15"/>
        <v>0</v>
      </c>
      <c r="AE41" s="2"/>
      <c r="AF41" s="194">
        <f t="shared" si="23"/>
        <v>0</v>
      </c>
      <c r="AG41" s="309"/>
      <c r="AH41" s="310"/>
      <c r="AI41" s="310"/>
      <c r="AJ41" s="311"/>
    </row>
    <row r="42" spans="1:36" ht="12.75" customHeight="1" x14ac:dyDescent="0.35">
      <c r="A42" s="157">
        <f>'PROTO SPEC'!A41</f>
        <v>0</v>
      </c>
      <c r="B42" s="475" t="str">
        <f>'PROTO SPEC'!B42</f>
        <v>34. Print position from HSP - McLaren lockup</v>
      </c>
      <c r="C42" s="476"/>
      <c r="D42" s="476"/>
      <c r="E42" s="476"/>
      <c r="F42" s="32">
        <f>'GRADED SPEC (ALPHA)'!I42</f>
        <v>0</v>
      </c>
      <c r="G42" s="2"/>
      <c r="H42" s="33">
        <f>G42+(-F42)</f>
        <v>0</v>
      </c>
      <c r="I42" s="214">
        <f t="shared" si="1"/>
        <v>0</v>
      </c>
      <c r="J42" s="2"/>
      <c r="K42" s="194">
        <f t="shared" si="2"/>
        <v>0</v>
      </c>
      <c r="L42" s="214">
        <f t="shared" si="3"/>
        <v>0</v>
      </c>
      <c r="M42" s="2"/>
      <c r="N42" s="194">
        <f t="shared" si="4"/>
        <v>0</v>
      </c>
      <c r="O42" s="214">
        <f t="shared" si="5"/>
        <v>0</v>
      </c>
      <c r="P42" s="2"/>
      <c r="Q42" s="194">
        <f t="shared" si="18"/>
        <v>0</v>
      </c>
      <c r="R42" s="214">
        <f t="shared" si="7"/>
        <v>0</v>
      </c>
      <c r="S42" s="2"/>
      <c r="T42" s="194">
        <f t="shared" si="19"/>
        <v>0</v>
      </c>
      <c r="U42" s="214">
        <f t="shared" si="9"/>
        <v>0</v>
      </c>
      <c r="V42" s="2"/>
      <c r="W42" s="194">
        <f t="shared" si="20"/>
        <v>0</v>
      </c>
      <c r="X42" s="214">
        <f t="shared" si="11"/>
        <v>0</v>
      </c>
      <c r="Y42" s="2"/>
      <c r="Z42" s="194">
        <f t="shared" si="21"/>
        <v>0</v>
      </c>
      <c r="AA42" s="214">
        <f t="shared" si="13"/>
        <v>0</v>
      </c>
      <c r="AB42" s="2"/>
      <c r="AC42" s="194">
        <f t="shared" si="22"/>
        <v>0</v>
      </c>
      <c r="AD42" s="214">
        <f t="shared" si="15"/>
        <v>0</v>
      </c>
      <c r="AE42" s="2"/>
      <c r="AF42" s="194">
        <f t="shared" si="23"/>
        <v>0</v>
      </c>
      <c r="AG42" s="309"/>
      <c r="AH42" s="310"/>
      <c r="AI42" s="310"/>
      <c r="AJ42" s="311"/>
    </row>
    <row r="43" spans="1:36" ht="12.75" customHeight="1" x14ac:dyDescent="0.35">
      <c r="A43" s="157">
        <f>'PROTO SPEC'!A42</f>
        <v>0</v>
      </c>
      <c r="B43" s="475" t="str">
        <f>'PROTO SPEC'!B43</f>
        <v>35. Print position from CF - McLaren lockup</v>
      </c>
      <c r="C43" s="476"/>
      <c r="D43" s="476"/>
      <c r="E43" s="476"/>
      <c r="F43" s="32">
        <f>'GRADED SPEC (ALPHA)'!I43</f>
        <v>0</v>
      </c>
      <c r="G43" s="2"/>
      <c r="H43" s="33">
        <f t="shared" si="17"/>
        <v>0</v>
      </c>
      <c r="I43" s="214">
        <f t="shared" si="1"/>
        <v>0</v>
      </c>
      <c r="J43" s="2"/>
      <c r="K43" s="194">
        <f t="shared" si="2"/>
        <v>0</v>
      </c>
      <c r="L43" s="214">
        <f t="shared" si="3"/>
        <v>0</v>
      </c>
      <c r="M43" s="2"/>
      <c r="N43" s="194">
        <f t="shared" si="4"/>
        <v>0</v>
      </c>
      <c r="O43" s="214">
        <f t="shared" si="5"/>
        <v>0</v>
      </c>
      <c r="P43" s="2"/>
      <c r="Q43" s="194">
        <f t="shared" si="18"/>
        <v>0</v>
      </c>
      <c r="R43" s="214">
        <f t="shared" si="7"/>
        <v>0</v>
      </c>
      <c r="S43" s="2"/>
      <c r="T43" s="194">
        <f t="shared" si="19"/>
        <v>0</v>
      </c>
      <c r="U43" s="214">
        <f t="shared" si="9"/>
        <v>0</v>
      </c>
      <c r="V43" s="2"/>
      <c r="W43" s="194">
        <f t="shared" si="20"/>
        <v>0</v>
      </c>
      <c r="X43" s="214">
        <f t="shared" si="11"/>
        <v>0</v>
      </c>
      <c r="Y43" s="2"/>
      <c r="Z43" s="194">
        <f t="shared" si="21"/>
        <v>0</v>
      </c>
      <c r="AA43" s="214">
        <f t="shared" si="13"/>
        <v>0</v>
      </c>
      <c r="AB43" s="2"/>
      <c r="AC43" s="194">
        <f t="shared" si="22"/>
        <v>0</v>
      </c>
      <c r="AD43" s="214">
        <f t="shared" si="15"/>
        <v>0</v>
      </c>
      <c r="AE43" s="2"/>
      <c r="AF43" s="194">
        <f t="shared" si="23"/>
        <v>0</v>
      </c>
      <c r="AG43" s="309"/>
      <c r="AH43" s="310"/>
      <c r="AI43" s="310"/>
      <c r="AJ43" s="311"/>
    </row>
    <row r="44" spans="1:36" ht="12.75" customHeight="1" x14ac:dyDescent="0.35">
      <c r="A44" s="157" t="e">
        <f>'PROTO SPEC'!#REF!</f>
        <v>#REF!</v>
      </c>
      <c r="B44" s="475" t="str">
        <f>'PROTO SPEC'!B44</f>
        <v>36. Print position from cuff edge - Podium</v>
      </c>
      <c r="C44" s="476"/>
      <c r="D44" s="476"/>
      <c r="E44" s="476"/>
      <c r="F44" s="32">
        <f>'GRADED SPEC (ALPHA)'!I44</f>
        <v>0</v>
      </c>
      <c r="G44" s="2"/>
      <c r="H44" s="33">
        <f t="shared" si="17"/>
        <v>0</v>
      </c>
      <c r="I44" s="214">
        <f t="shared" si="1"/>
        <v>0</v>
      </c>
      <c r="J44" s="2"/>
      <c r="K44" s="194">
        <f t="shared" si="2"/>
        <v>0</v>
      </c>
      <c r="L44" s="214">
        <f t="shared" si="3"/>
        <v>0</v>
      </c>
      <c r="M44" s="2"/>
      <c r="N44" s="194">
        <f t="shared" si="4"/>
        <v>0</v>
      </c>
      <c r="O44" s="214">
        <f t="shared" si="5"/>
        <v>0</v>
      </c>
      <c r="P44" s="2"/>
      <c r="Q44" s="194">
        <f t="shared" si="18"/>
        <v>0</v>
      </c>
      <c r="R44" s="214">
        <f t="shared" si="7"/>
        <v>0</v>
      </c>
      <c r="S44" s="2"/>
      <c r="T44" s="194">
        <f t="shared" si="19"/>
        <v>0</v>
      </c>
      <c r="U44" s="214">
        <f t="shared" si="9"/>
        <v>0</v>
      </c>
      <c r="V44" s="2"/>
      <c r="W44" s="194">
        <f t="shared" si="20"/>
        <v>0</v>
      </c>
      <c r="X44" s="214">
        <f t="shared" si="11"/>
        <v>0</v>
      </c>
      <c r="Y44" s="2"/>
      <c r="Z44" s="194">
        <f t="shared" si="21"/>
        <v>0</v>
      </c>
      <c r="AA44" s="214">
        <f t="shared" si="13"/>
        <v>0</v>
      </c>
      <c r="AB44" s="2"/>
      <c r="AC44" s="194">
        <f t="shared" si="22"/>
        <v>0</v>
      </c>
      <c r="AD44" s="214">
        <f t="shared" si="15"/>
        <v>0</v>
      </c>
      <c r="AE44" s="2"/>
      <c r="AF44" s="194">
        <f t="shared" si="23"/>
        <v>0</v>
      </c>
      <c r="AG44" s="309"/>
      <c r="AH44" s="310"/>
      <c r="AI44" s="310"/>
      <c r="AJ44" s="311"/>
    </row>
    <row r="45" spans="1:36" ht="12.75" customHeight="1" x14ac:dyDescent="0.35">
      <c r="A45" s="157">
        <f>'PROTO SPEC'!A44</f>
        <v>0</v>
      </c>
      <c r="B45" s="475" t="str">
        <f>'PROTO SPEC'!B45</f>
        <v>37. Print position from shoulder point - Velocity (REISS 1971)</v>
      </c>
      <c r="C45" s="476"/>
      <c r="D45" s="476"/>
      <c r="E45" s="476"/>
      <c r="F45" s="32">
        <f>'GRADED SPEC (ALPHA)'!I45</f>
        <v>0</v>
      </c>
      <c r="G45" s="2"/>
      <c r="H45" s="33">
        <f t="shared" si="17"/>
        <v>0</v>
      </c>
      <c r="I45" s="214">
        <f t="shared" si="1"/>
        <v>0</v>
      </c>
      <c r="J45" s="2"/>
      <c r="K45" s="194">
        <f t="shared" si="2"/>
        <v>0</v>
      </c>
      <c r="L45" s="214">
        <f t="shared" si="3"/>
        <v>0</v>
      </c>
      <c r="M45" s="2"/>
      <c r="N45" s="194">
        <f t="shared" si="4"/>
        <v>0</v>
      </c>
      <c r="O45" s="214">
        <f t="shared" si="5"/>
        <v>0</v>
      </c>
      <c r="P45" s="2"/>
      <c r="Q45" s="194">
        <f t="shared" si="18"/>
        <v>0</v>
      </c>
      <c r="R45" s="214">
        <f t="shared" si="7"/>
        <v>0</v>
      </c>
      <c r="S45" s="2"/>
      <c r="T45" s="194">
        <f t="shared" si="19"/>
        <v>0</v>
      </c>
      <c r="U45" s="214">
        <f t="shared" si="9"/>
        <v>0</v>
      </c>
      <c r="V45" s="2"/>
      <c r="W45" s="194">
        <f t="shared" si="20"/>
        <v>0</v>
      </c>
      <c r="X45" s="214">
        <f t="shared" si="11"/>
        <v>0</v>
      </c>
      <c r="Y45" s="2"/>
      <c r="Z45" s="194">
        <f t="shared" si="21"/>
        <v>0</v>
      </c>
      <c r="AA45" s="214">
        <f t="shared" si="13"/>
        <v>0</v>
      </c>
      <c r="AB45" s="2"/>
      <c r="AC45" s="194">
        <f t="shared" si="22"/>
        <v>0</v>
      </c>
      <c r="AD45" s="214">
        <f t="shared" si="15"/>
        <v>0</v>
      </c>
      <c r="AE45" s="2"/>
      <c r="AF45" s="194">
        <f t="shared" si="23"/>
        <v>0</v>
      </c>
      <c r="AG45" s="309"/>
      <c r="AH45" s="310"/>
      <c r="AI45" s="310"/>
      <c r="AJ45" s="311"/>
    </row>
    <row r="46" spans="1:36" ht="12.75" customHeight="1" x14ac:dyDescent="0.35">
      <c r="A46" s="157">
        <f>'PROTO SPEC'!A45</f>
        <v>0</v>
      </c>
      <c r="B46" s="475" t="str">
        <f>'PROTO SPEC'!B46</f>
        <v>38. Print position from cuff edge - Speedmark</v>
      </c>
      <c r="C46" s="476"/>
      <c r="D46" s="476"/>
      <c r="E46" s="476"/>
      <c r="F46" s="32">
        <f>'GRADED SPEC (ALPHA)'!I46</f>
        <v>0</v>
      </c>
      <c r="G46" s="2"/>
      <c r="H46" s="33">
        <f t="shared" si="17"/>
        <v>0</v>
      </c>
      <c r="I46" s="214">
        <f t="shared" si="1"/>
        <v>0</v>
      </c>
      <c r="J46" s="2"/>
      <c r="K46" s="194">
        <f t="shared" si="2"/>
        <v>0</v>
      </c>
      <c r="L46" s="214">
        <f t="shared" si="3"/>
        <v>0</v>
      </c>
      <c r="M46" s="2"/>
      <c r="N46" s="194">
        <f t="shared" si="4"/>
        <v>0</v>
      </c>
      <c r="O46" s="214">
        <f t="shared" si="5"/>
        <v>0</v>
      </c>
      <c r="P46" s="2"/>
      <c r="Q46" s="194">
        <f t="shared" si="18"/>
        <v>0</v>
      </c>
      <c r="R46" s="214">
        <f t="shared" si="7"/>
        <v>0</v>
      </c>
      <c r="S46" s="2"/>
      <c r="T46" s="194">
        <f t="shared" si="19"/>
        <v>0</v>
      </c>
      <c r="U46" s="214">
        <f t="shared" si="9"/>
        <v>0</v>
      </c>
      <c r="V46" s="2"/>
      <c r="W46" s="194">
        <f t="shared" si="20"/>
        <v>0</v>
      </c>
      <c r="X46" s="214">
        <f t="shared" si="11"/>
        <v>0</v>
      </c>
      <c r="Y46" s="2"/>
      <c r="Z46" s="194">
        <f t="shared" si="21"/>
        <v>0</v>
      </c>
      <c r="AA46" s="214">
        <f t="shared" si="13"/>
        <v>0</v>
      </c>
      <c r="AB46" s="2"/>
      <c r="AC46" s="194">
        <f t="shared" si="22"/>
        <v>0</v>
      </c>
      <c r="AD46" s="214">
        <f t="shared" si="15"/>
        <v>0</v>
      </c>
      <c r="AE46" s="2"/>
      <c r="AF46" s="194">
        <f t="shared" si="23"/>
        <v>0</v>
      </c>
      <c r="AG46" s="309"/>
      <c r="AH46" s="310"/>
      <c r="AI46" s="310"/>
      <c r="AJ46" s="311"/>
    </row>
    <row r="47" spans="1:36" ht="12.75" customHeight="1" x14ac:dyDescent="0.35">
      <c r="A47" s="157">
        <f>'PROTO SPEC'!A46</f>
        <v>0</v>
      </c>
      <c r="B47" s="475" t="str">
        <f>'PROTO SPEC'!B47</f>
        <v>39. Print position from CB neck - Motorsport</v>
      </c>
      <c r="C47" s="476"/>
      <c r="D47" s="476"/>
      <c r="E47" s="476"/>
      <c r="F47" s="32">
        <f>'GRADED SPEC (ALPHA)'!I47</f>
        <v>0</v>
      </c>
      <c r="G47" s="2"/>
      <c r="H47" s="33">
        <f t="shared" si="17"/>
        <v>0</v>
      </c>
      <c r="I47" s="214">
        <f t="shared" si="1"/>
        <v>0</v>
      </c>
      <c r="J47" s="2"/>
      <c r="K47" s="194">
        <f t="shared" si="2"/>
        <v>0</v>
      </c>
      <c r="L47" s="214">
        <f t="shared" si="3"/>
        <v>0</v>
      </c>
      <c r="M47" s="2"/>
      <c r="N47" s="194">
        <f t="shared" si="4"/>
        <v>0</v>
      </c>
      <c r="O47" s="214">
        <f t="shared" si="5"/>
        <v>0</v>
      </c>
      <c r="P47" s="2"/>
      <c r="Q47" s="194">
        <f t="shared" si="18"/>
        <v>0</v>
      </c>
      <c r="R47" s="214">
        <f t="shared" si="7"/>
        <v>0</v>
      </c>
      <c r="S47" s="2"/>
      <c r="T47" s="194">
        <f t="shared" si="19"/>
        <v>0</v>
      </c>
      <c r="U47" s="214">
        <f t="shared" si="9"/>
        <v>0</v>
      </c>
      <c r="V47" s="2"/>
      <c r="W47" s="194">
        <f t="shared" si="20"/>
        <v>0</v>
      </c>
      <c r="X47" s="214">
        <f t="shared" si="11"/>
        <v>0</v>
      </c>
      <c r="Y47" s="2"/>
      <c r="Z47" s="194">
        <f t="shared" si="21"/>
        <v>0</v>
      </c>
      <c r="AA47" s="214">
        <f t="shared" si="13"/>
        <v>0</v>
      </c>
      <c r="AB47" s="2"/>
      <c r="AC47" s="194">
        <f t="shared" si="22"/>
        <v>0</v>
      </c>
      <c r="AD47" s="214">
        <f t="shared" si="15"/>
        <v>0</v>
      </c>
      <c r="AE47" s="2"/>
      <c r="AF47" s="194">
        <f t="shared" si="23"/>
        <v>0</v>
      </c>
      <c r="AG47" s="309"/>
      <c r="AH47" s="310"/>
      <c r="AI47" s="310"/>
      <c r="AJ47" s="311"/>
    </row>
    <row r="48" spans="1:36" ht="12.75" customHeight="1" x14ac:dyDescent="0.35">
      <c r="A48" s="157">
        <f>'PROTO SPEC'!A47</f>
        <v>0</v>
      </c>
      <c r="B48" s="475" t="str">
        <f>'PROTO SPEC'!B48</f>
        <v>40. Print position from CB neck - Multiple print</v>
      </c>
      <c r="C48" s="476"/>
      <c r="D48" s="476"/>
      <c r="E48" s="476"/>
      <c r="F48" s="32">
        <f>'GRADED SPEC (ALPHA)'!I48</f>
        <v>0</v>
      </c>
      <c r="G48" s="2"/>
      <c r="H48" s="33">
        <f t="shared" si="17"/>
        <v>0</v>
      </c>
      <c r="I48" s="214">
        <f t="shared" si="1"/>
        <v>0</v>
      </c>
      <c r="J48" s="2"/>
      <c r="K48" s="194">
        <f t="shared" si="2"/>
        <v>0</v>
      </c>
      <c r="L48" s="214">
        <f t="shared" si="3"/>
        <v>0</v>
      </c>
      <c r="M48" s="2"/>
      <c r="N48" s="194">
        <f t="shared" si="4"/>
        <v>0</v>
      </c>
      <c r="O48" s="214">
        <f t="shared" si="5"/>
        <v>0</v>
      </c>
      <c r="P48" s="2"/>
      <c r="Q48" s="194">
        <f t="shared" si="18"/>
        <v>0</v>
      </c>
      <c r="R48" s="214">
        <f t="shared" si="7"/>
        <v>0</v>
      </c>
      <c r="S48" s="2"/>
      <c r="T48" s="194">
        <f t="shared" si="19"/>
        <v>0</v>
      </c>
      <c r="U48" s="214">
        <f t="shared" si="9"/>
        <v>0</v>
      </c>
      <c r="V48" s="2"/>
      <c r="W48" s="194">
        <f t="shared" si="20"/>
        <v>0</v>
      </c>
      <c r="X48" s="214">
        <f t="shared" si="11"/>
        <v>0</v>
      </c>
      <c r="Y48" s="2"/>
      <c r="Z48" s="194">
        <f t="shared" si="21"/>
        <v>0</v>
      </c>
      <c r="AA48" s="214">
        <f t="shared" si="13"/>
        <v>0</v>
      </c>
      <c r="AB48" s="2"/>
      <c r="AC48" s="194">
        <f t="shared" si="22"/>
        <v>0</v>
      </c>
      <c r="AD48" s="214">
        <f t="shared" si="15"/>
        <v>0</v>
      </c>
      <c r="AE48" s="2"/>
      <c r="AF48" s="194">
        <f t="shared" si="23"/>
        <v>0</v>
      </c>
      <c r="AG48" s="309"/>
      <c r="AH48" s="310"/>
      <c r="AI48" s="310"/>
      <c r="AJ48" s="311"/>
    </row>
    <row r="49" spans="1:36" ht="12.75" customHeight="1" x14ac:dyDescent="0.35">
      <c r="A49" s="157">
        <f>'PROTO SPEC'!A48</f>
        <v>0</v>
      </c>
      <c r="B49" s="475" t="str">
        <f>'PROTO SPEC'!B49</f>
        <v>41. Print position from CB neck - Speedmark</v>
      </c>
      <c r="C49" s="476"/>
      <c r="D49" s="476"/>
      <c r="E49" s="476"/>
      <c r="F49" s="32">
        <f>'GRADED SPEC (ALPHA)'!I49</f>
        <v>0</v>
      </c>
      <c r="G49" s="2"/>
      <c r="H49" s="33">
        <f t="shared" si="17"/>
        <v>0</v>
      </c>
      <c r="I49" s="214">
        <f t="shared" si="1"/>
        <v>0</v>
      </c>
      <c r="J49" s="2"/>
      <c r="K49" s="194">
        <f t="shared" si="2"/>
        <v>0</v>
      </c>
      <c r="L49" s="214">
        <f t="shared" si="3"/>
        <v>0</v>
      </c>
      <c r="M49" s="2"/>
      <c r="N49" s="194">
        <f t="shared" si="4"/>
        <v>0</v>
      </c>
      <c r="O49" s="214">
        <f t="shared" si="5"/>
        <v>0</v>
      </c>
      <c r="P49" s="2"/>
      <c r="Q49" s="194">
        <f t="shared" si="18"/>
        <v>0</v>
      </c>
      <c r="R49" s="214">
        <f t="shared" si="7"/>
        <v>0</v>
      </c>
      <c r="S49" s="2"/>
      <c r="T49" s="194">
        <f t="shared" si="19"/>
        <v>0</v>
      </c>
      <c r="U49" s="214">
        <f t="shared" si="9"/>
        <v>0</v>
      </c>
      <c r="V49" s="2"/>
      <c r="W49" s="194">
        <f t="shared" si="20"/>
        <v>0</v>
      </c>
      <c r="X49" s="214">
        <f t="shared" si="11"/>
        <v>0</v>
      </c>
      <c r="Y49" s="2"/>
      <c r="Z49" s="194">
        <f t="shared" si="21"/>
        <v>0</v>
      </c>
      <c r="AA49" s="214">
        <f t="shared" si="13"/>
        <v>0</v>
      </c>
      <c r="AB49" s="2"/>
      <c r="AC49" s="194">
        <f t="shared" si="22"/>
        <v>0</v>
      </c>
      <c r="AD49" s="214">
        <f t="shared" si="15"/>
        <v>0</v>
      </c>
      <c r="AE49" s="2"/>
      <c r="AF49" s="194">
        <f t="shared" si="23"/>
        <v>0</v>
      </c>
      <c r="AG49" s="309"/>
      <c r="AH49" s="310"/>
      <c r="AI49" s="310"/>
      <c r="AJ49" s="311"/>
    </row>
    <row r="50" spans="1:36" ht="12.75" customHeight="1" x14ac:dyDescent="0.35">
      <c r="A50" s="157">
        <f>'PROTO SPEC'!A49</f>
        <v>0</v>
      </c>
      <c r="B50" s="475">
        <f>'PROTO SPEC'!B50</f>
        <v>0</v>
      </c>
      <c r="C50" s="476"/>
      <c r="D50" s="476"/>
      <c r="E50" s="476"/>
      <c r="F50" s="32">
        <f>'GRADED SPEC (ALPHA)'!I50</f>
        <v>0</v>
      </c>
      <c r="G50" s="2"/>
      <c r="H50" s="33">
        <f t="shared" si="17"/>
        <v>0</v>
      </c>
      <c r="I50" s="214">
        <f t="shared" ref="I50:I55" si="24">F50</f>
        <v>0</v>
      </c>
      <c r="J50" s="2"/>
      <c r="K50" s="194">
        <f t="shared" ref="K50:K55" si="25">J50+(-I50)</f>
        <v>0</v>
      </c>
      <c r="L50" s="214">
        <f t="shared" ref="L50:L55" si="26">I50</f>
        <v>0</v>
      </c>
      <c r="M50" s="2"/>
      <c r="N50" s="194">
        <f t="shared" ref="N50:N55" si="27">M50+(-L50)</f>
        <v>0</v>
      </c>
      <c r="O50" s="214">
        <f t="shared" si="5"/>
        <v>0</v>
      </c>
      <c r="P50" s="2"/>
      <c r="Q50" s="194">
        <f t="shared" si="18"/>
        <v>0</v>
      </c>
      <c r="R50" s="214">
        <f t="shared" si="7"/>
        <v>0</v>
      </c>
      <c r="S50" s="2"/>
      <c r="T50" s="194">
        <f t="shared" si="19"/>
        <v>0</v>
      </c>
      <c r="U50" s="214">
        <f t="shared" si="9"/>
        <v>0</v>
      </c>
      <c r="V50" s="2"/>
      <c r="W50" s="194">
        <f t="shared" si="20"/>
        <v>0</v>
      </c>
      <c r="X50" s="214">
        <f t="shared" si="11"/>
        <v>0</v>
      </c>
      <c r="Y50" s="2"/>
      <c r="Z50" s="194">
        <f t="shared" si="21"/>
        <v>0</v>
      </c>
      <c r="AA50" s="214">
        <f t="shared" si="13"/>
        <v>0</v>
      </c>
      <c r="AB50" s="2"/>
      <c r="AC50" s="194">
        <f t="shared" si="22"/>
        <v>0</v>
      </c>
      <c r="AD50" s="214">
        <f t="shared" si="15"/>
        <v>0</v>
      </c>
      <c r="AE50" s="2"/>
      <c r="AF50" s="194">
        <f t="shared" si="23"/>
        <v>0</v>
      </c>
      <c r="AG50" s="309"/>
      <c r="AH50" s="310"/>
      <c r="AI50" s="310"/>
      <c r="AJ50" s="311"/>
    </row>
    <row r="51" spans="1:36" ht="12.75" customHeight="1" x14ac:dyDescent="0.35">
      <c r="A51" s="157">
        <f>'PROTO SPEC'!A50</f>
        <v>0</v>
      </c>
      <c r="B51" s="475">
        <f>'PROTO SPEC'!B51</f>
        <v>0</v>
      </c>
      <c r="C51" s="476"/>
      <c r="D51" s="476"/>
      <c r="E51" s="476"/>
      <c r="F51" s="32">
        <f>'GRADED SPEC (ALPHA)'!I51</f>
        <v>0</v>
      </c>
      <c r="G51" s="2"/>
      <c r="H51" s="33">
        <f t="shared" si="17"/>
        <v>0</v>
      </c>
      <c r="I51" s="214">
        <f t="shared" si="24"/>
        <v>0</v>
      </c>
      <c r="J51" s="2"/>
      <c r="K51" s="194">
        <f t="shared" si="25"/>
        <v>0</v>
      </c>
      <c r="L51" s="214">
        <f t="shared" si="26"/>
        <v>0</v>
      </c>
      <c r="M51" s="2"/>
      <c r="N51" s="194">
        <f t="shared" si="27"/>
        <v>0</v>
      </c>
      <c r="O51" s="214">
        <f t="shared" si="5"/>
        <v>0</v>
      </c>
      <c r="P51" s="2"/>
      <c r="Q51" s="194">
        <f t="shared" si="18"/>
        <v>0</v>
      </c>
      <c r="R51" s="214">
        <f t="shared" si="7"/>
        <v>0</v>
      </c>
      <c r="S51" s="2"/>
      <c r="T51" s="194">
        <f t="shared" si="19"/>
        <v>0</v>
      </c>
      <c r="U51" s="214">
        <f t="shared" si="9"/>
        <v>0</v>
      </c>
      <c r="V51" s="2"/>
      <c r="W51" s="194">
        <f t="shared" si="20"/>
        <v>0</v>
      </c>
      <c r="X51" s="214">
        <f t="shared" si="11"/>
        <v>0</v>
      </c>
      <c r="Y51" s="2"/>
      <c r="Z51" s="194">
        <f t="shared" si="21"/>
        <v>0</v>
      </c>
      <c r="AA51" s="214">
        <f t="shared" si="13"/>
        <v>0</v>
      </c>
      <c r="AB51" s="2"/>
      <c r="AC51" s="194">
        <f t="shared" si="22"/>
        <v>0</v>
      </c>
      <c r="AD51" s="214">
        <f t="shared" si="15"/>
        <v>0</v>
      </c>
      <c r="AE51" s="2"/>
      <c r="AF51" s="194">
        <f t="shared" si="23"/>
        <v>0</v>
      </c>
      <c r="AG51" s="309"/>
      <c r="AH51" s="310"/>
      <c r="AI51" s="310"/>
      <c r="AJ51" s="311"/>
    </row>
    <row r="52" spans="1:36" ht="12.75" customHeight="1" x14ac:dyDescent="0.35">
      <c r="A52" s="157">
        <f>'PROTO SPEC'!A51</f>
        <v>0</v>
      </c>
      <c r="B52" s="475">
        <f>'PROTO SPEC'!B52</f>
        <v>0</v>
      </c>
      <c r="C52" s="476"/>
      <c r="D52" s="476"/>
      <c r="E52" s="476"/>
      <c r="F52" s="32">
        <f>'GRADED SPEC (ALPHA)'!I52</f>
        <v>0</v>
      </c>
      <c r="G52" s="2"/>
      <c r="H52" s="33">
        <f t="shared" si="17"/>
        <v>0</v>
      </c>
      <c r="I52" s="214">
        <f t="shared" si="24"/>
        <v>0</v>
      </c>
      <c r="J52" s="2"/>
      <c r="K52" s="194">
        <f t="shared" si="25"/>
        <v>0</v>
      </c>
      <c r="L52" s="214">
        <f t="shared" si="26"/>
        <v>0</v>
      </c>
      <c r="M52" s="2"/>
      <c r="N52" s="194">
        <f t="shared" si="27"/>
        <v>0</v>
      </c>
      <c r="O52" s="214">
        <f t="shared" ref="O52:O55" si="28">F52</f>
        <v>0</v>
      </c>
      <c r="P52" s="2"/>
      <c r="Q52" s="194">
        <f t="shared" si="18"/>
        <v>0</v>
      </c>
      <c r="R52" s="214">
        <f t="shared" ref="R52:R55" si="29">F52</f>
        <v>0</v>
      </c>
      <c r="S52" s="2"/>
      <c r="T52" s="194">
        <f t="shared" si="19"/>
        <v>0</v>
      </c>
      <c r="U52" s="214">
        <f t="shared" ref="U52:U55" si="30">F52</f>
        <v>0</v>
      </c>
      <c r="V52" s="2"/>
      <c r="W52" s="194">
        <f t="shared" si="20"/>
        <v>0</v>
      </c>
      <c r="X52" s="214">
        <f t="shared" ref="X52:X55" si="31">F52</f>
        <v>0</v>
      </c>
      <c r="Y52" s="2"/>
      <c r="Z52" s="194">
        <f t="shared" si="21"/>
        <v>0</v>
      </c>
      <c r="AA52" s="214">
        <f t="shared" ref="AA52:AA55" si="32">F52</f>
        <v>0</v>
      </c>
      <c r="AB52" s="2"/>
      <c r="AC52" s="194">
        <f t="shared" si="22"/>
        <v>0</v>
      </c>
      <c r="AD52" s="214">
        <f t="shared" ref="AD52:AD55" si="33">F52</f>
        <v>0</v>
      </c>
      <c r="AE52" s="2"/>
      <c r="AF52" s="194">
        <f t="shared" si="23"/>
        <v>0</v>
      </c>
      <c r="AG52" s="309"/>
      <c r="AH52" s="310"/>
      <c r="AI52" s="310"/>
      <c r="AJ52" s="311"/>
    </row>
    <row r="53" spans="1:36" ht="12.75" customHeight="1" x14ac:dyDescent="0.35">
      <c r="A53" s="157">
        <f>'PROTO SPEC'!A52</f>
        <v>0</v>
      </c>
      <c r="B53" s="475">
        <f>'PROTO SPEC'!B53</f>
        <v>0</v>
      </c>
      <c r="C53" s="476"/>
      <c r="D53" s="476"/>
      <c r="E53" s="476"/>
      <c r="F53" s="32">
        <f>'GRADED SPEC (ALPHA)'!I53</f>
        <v>0</v>
      </c>
      <c r="G53" s="2"/>
      <c r="H53" s="33">
        <f t="shared" si="17"/>
        <v>0</v>
      </c>
      <c r="I53" s="214">
        <f t="shared" si="24"/>
        <v>0</v>
      </c>
      <c r="J53" s="2"/>
      <c r="K53" s="194">
        <f t="shared" si="25"/>
        <v>0</v>
      </c>
      <c r="L53" s="214">
        <f t="shared" si="26"/>
        <v>0</v>
      </c>
      <c r="M53" s="2"/>
      <c r="N53" s="194">
        <f t="shared" si="27"/>
        <v>0</v>
      </c>
      <c r="O53" s="214">
        <f t="shared" si="28"/>
        <v>0</v>
      </c>
      <c r="P53" s="2"/>
      <c r="Q53" s="194">
        <f t="shared" si="18"/>
        <v>0</v>
      </c>
      <c r="R53" s="214">
        <f t="shared" si="29"/>
        <v>0</v>
      </c>
      <c r="S53" s="2"/>
      <c r="T53" s="194">
        <f t="shared" si="19"/>
        <v>0</v>
      </c>
      <c r="U53" s="214">
        <f t="shared" si="30"/>
        <v>0</v>
      </c>
      <c r="V53" s="2"/>
      <c r="W53" s="194">
        <f t="shared" si="20"/>
        <v>0</v>
      </c>
      <c r="X53" s="214">
        <f t="shared" si="31"/>
        <v>0</v>
      </c>
      <c r="Y53" s="2"/>
      <c r="Z53" s="194">
        <f t="shared" si="21"/>
        <v>0</v>
      </c>
      <c r="AA53" s="214">
        <f t="shared" si="32"/>
        <v>0</v>
      </c>
      <c r="AB53" s="2"/>
      <c r="AC53" s="194">
        <f t="shared" si="22"/>
        <v>0</v>
      </c>
      <c r="AD53" s="214">
        <f t="shared" si="33"/>
        <v>0</v>
      </c>
      <c r="AE53" s="2"/>
      <c r="AF53" s="194">
        <f t="shared" si="23"/>
        <v>0</v>
      </c>
      <c r="AG53" s="309"/>
      <c r="AH53" s="310"/>
      <c r="AI53" s="310"/>
      <c r="AJ53" s="311"/>
    </row>
    <row r="54" spans="1:36" ht="12.75" customHeight="1" x14ac:dyDescent="0.35">
      <c r="A54" s="157">
        <f>'PROTO SPEC'!A53</f>
        <v>0</v>
      </c>
      <c r="B54" s="475">
        <f>'PROTO SPEC'!B54</f>
        <v>0</v>
      </c>
      <c r="C54" s="476"/>
      <c r="D54" s="476"/>
      <c r="E54" s="476"/>
      <c r="F54" s="32">
        <f>'GRADED SPEC (ALPHA)'!I54</f>
        <v>0</v>
      </c>
      <c r="G54" s="2"/>
      <c r="H54" s="33">
        <f t="shared" si="17"/>
        <v>0</v>
      </c>
      <c r="I54" s="214">
        <f t="shared" si="24"/>
        <v>0</v>
      </c>
      <c r="J54" s="2"/>
      <c r="K54" s="194">
        <f t="shared" si="25"/>
        <v>0</v>
      </c>
      <c r="L54" s="214">
        <f t="shared" si="26"/>
        <v>0</v>
      </c>
      <c r="M54" s="2"/>
      <c r="N54" s="194">
        <f t="shared" si="27"/>
        <v>0</v>
      </c>
      <c r="O54" s="214">
        <f t="shared" si="28"/>
        <v>0</v>
      </c>
      <c r="P54" s="2"/>
      <c r="Q54" s="194">
        <f t="shared" si="18"/>
        <v>0</v>
      </c>
      <c r="R54" s="214">
        <f t="shared" si="29"/>
        <v>0</v>
      </c>
      <c r="S54" s="2"/>
      <c r="T54" s="194">
        <f t="shared" si="19"/>
        <v>0</v>
      </c>
      <c r="U54" s="214">
        <f t="shared" si="30"/>
        <v>0</v>
      </c>
      <c r="V54" s="2"/>
      <c r="W54" s="194">
        <f t="shared" si="20"/>
        <v>0</v>
      </c>
      <c r="X54" s="214">
        <f t="shared" si="31"/>
        <v>0</v>
      </c>
      <c r="Y54" s="2"/>
      <c r="Z54" s="194">
        <f t="shared" si="21"/>
        <v>0</v>
      </c>
      <c r="AA54" s="214">
        <f t="shared" si="32"/>
        <v>0</v>
      </c>
      <c r="AB54" s="2"/>
      <c r="AC54" s="194">
        <f t="shared" si="22"/>
        <v>0</v>
      </c>
      <c r="AD54" s="214">
        <f t="shared" si="33"/>
        <v>0</v>
      </c>
      <c r="AE54" s="2"/>
      <c r="AF54" s="194">
        <f t="shared" si="23"/>
        <v>0</v>
      </c>
      <c r="AG54" s="309"/>
      <c r="AH54" s="310"/>
      <c r="AI54" s="310"/>
      <c r="AJ54" s="311"/>
    </row>
    <row r="55" spans="1:36" ht="12.75" customHeight="1" x14ac:dyDescent="0.35">
      <c r="A55" s="157">
        <f>'PROTO SPEC'!A54</f>
        <v>0</v>
      </c>
      <c r="B55" s="475">
        <f>'PROTO SPEC'!B55</f>
        <v>0</v>
      </c>
      <c r="C55" s="476"/>
      <c r="D55" s="476"/>
      <c r="E55" s="476"/>
      <c r="F55" s="32">
        <f>'GRADED SPEC (ALPHA)'!I55</f>
        <v>0</v>
      </c>
      <c r="G55" s="2"/>
      <c r="H55" s="33">
        <f t="shared" si="17"/>
        <v>0</v>
      </c>
      <c r="I55" s="214">
        <f t="shared" si="24"/>
        <v>0</v>
      </c>
      <c r="J55" s="2"/>
      <c r="K55" s="194">
        <f t="shared" si="25"/>
        <v>0</v>
      </c>
      <c r="L55" s="214">
        <f t="shared" si="26"/>
        <v>0</v>
      </c>
      <c r="M55" s="2"/>
      <c r="N55" s="194">
        <f t="shared" si="27"/>
        <v>0</v>
      </c>
      <c r="O55" s="214">
        <f t="shared" si="28"/>
        <v>0</v>
      </c>
      <c r="P55" s="2"/>
      <c r="Q55" s="194">
        <f t="shared" si="18"/>
        <v>0</v>
      </c>
      <c r="R55" s="214">
        <f t="shared" si="29"/>
        <v>0</v>
      </c>
      <c r="S55" s="2"/>
      <c r="T55" s="194">
        <f t="shared" si="19"/>
        <v>0</v>
      </c>
      <c r="U55" s="214">
        <f t="shared" si="30"/>
        <v>0</v>
      </c>
      <c r="V55" s="2"/>
      <c r="W55" s="194">
        <f t="shared" si="20"/>
        <v>0</v>
      </c>
      <c r="X55" s="214">
        <f t="shared" si="31"/>
        <v>0</v>
      </c>
      <c r="Y55" s="2"/>
      <c r="Z55" s="194">
        <f t="shared" si="21"/>
        <v>0</v>
      </c>
      <c r="AA55" s="214">
        <f t="shared" si="32"/>
        <v>0</v>
      </c>
      <c r="AB55" s="2"/>
      <c r="AC55" s="194">
        <f t="shared" si="22"/>
        <v>0</v>
      </c>
      <c r="AD55" s="214">
        <f t="shared" si="33"/>
        <v>0</v>
      </c>
      <c r="AE55" s="2"/>
      <c r="AF55" s="194">
        <f t="shared" si="23"/>
        <v>0</v>
      </c>
      <c r="AG55" s="309"/>
      <c r="AH55" s="310"/>
      <c r="AI55" s="310"/>
      <c r="AJ55" s="311"/>
    </row>
  </sheetData>
  <mergeCells count="108">
    <mergeCell ref="B55:E55"/>
    <mergeCell ref="B48:E48"/>
    <mergeCell ref="B41:E41"/>
    <mergeCell ref="A1:B2"/>
    <mergeCell ref="C1:AJ2"/>
    <mergeCell ref="A3:B3"/>
    <mergeCell ref="A4:B4"/>
    <mergeCell ref="A5:B5"/>
    <mergeCell ref="B54:E54"/>
    <mergeCell ref="B51:E51"/>
    <mergeCell ref="B52:E52"/>
    <mergeCell ref="B53:E53"/>
    <mergeCell ref="B49:E49"/>
    <mergeCell ref="B50:E50"/>
    <mergeCell ref="B46:E46"/>
    <mergeCell ref="B47:E47"/>
    <mergeCell ref="B42:E42"/>
    <mergeCell ref="B43:E43"/>
    <mergeCell ref="B44:E44"/>
    <mergeCell ref="AG30:AJ30"/>
    <mergeCell ref="AG31:AJ31"/>
    <mergeCell ref="AG32:AJ32"/>
    <mergeCell ref="AG33:AJ33"/>
    <mergeCell ref="AG34:AJ34"/>
    <mergeCell ref="B45:E45"/>
    <mergeCell ref="B23:E23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AG26:AJ26"/>
    <mergeCell ref="B38:E38"/>
    <mergeCell ref="AG38:AJ38"/>
    <mergeCell ref="B20:E20"/>
    <mergeCell ref="AG20:AJ20"/>
    <mergeCell ref="B21:E21"/>
    <mergeCell ref="AG21:AJ21"/>
    <mergeCell ref="B22:E22"/>
    <mergeCell ref="AG22:AJ22"/>
    <mergeCell ref="AG23:AJ23"/>
    <mergeCell ref="B24:E24"/>
    <mergeCell ref="AG24:AJ24"/>
    <mergeCell ref="B25:E25"/>
    <mergeCell ref="AG25:AJ25"/>
    <mergeCell ref="AG37:AJ37"/>
    <mergeCell ref="AG36:AJ36"/>
    <mergeCell ref="AG35:AJ35"/>
    <mergeCell ref="AG27:AJ27"/>
    <mergeCell ref="AG28:AJ28"/>
    <mergeCell ref="AG29:AJ29"/>
    <mergeCell ref="C3:E3"/>
    <mergeCell ref="AH3:AJ3"/>
    <mergeCell ref="C4:E4"/>
    <mergeCell ref="AH4:AJ4"/>
    <mergeCell ref="B8:E8"/>
    <mergeCell ref="AG15:AJ15"/>
    <mergeCell ref="B9:E9"/>
    <mergeCell ref="AG9:AJ9"/>
    <mergeCell ref="B10:E10"/>
    <mergeCell ref="AG10:AJ10"/>
    <mergeCell ref="C5:E5"/>
    <mergeCell ref="AH5:AJ5"/>
    <mergeCell ref="B7:E7"/>
    <mergeCell ref="AG7:AJ7"/>
    <mergeCell ref="B14:E14"/>
    <mergeCell ref="AG8:AJ8"/>
    <mergeCell ref="AG50:AJ50"/>
    <mergeCell ref="AG51:AJ51"/>
    <mergeCell ref="AG46:AJ46"/>
    <mergeCell ref="AG47:AJ47"/>
    <mergeCell ref="AG48:AJ48"/>
    <mergeCell ref="AG49:AJ49"/>
    <mergeCell ref="AG55:AJ55"/>
    <mergeCell ref="AG52:AJ52"/>
    <mergeCell ref="AG53:AJ53"/>
    <mergeCell ref="AG54:AJ54"/>
    <mergeCell ref="AG43:AJ43"/>
    <mergeCell ref="AG45:AJ45"/>
    <mergeCell ref="B40:E40"/>
    <mergeCell ref="A6:AJ6"/>
    <mergeCell ref="AG44:AJ44"/>
    <mergeCell ref="AG40:AJ40"/>
    <mergeCell ref="AG41:AJ41"/>
    <mergeCell ref="AG42:AJ42"/>
    <mergeCell ref="B15:E15"/>
    <mergeCell ref="B16:E16"/>
    <mergeCell ref="AG16:AJ16"/>
    <mergeCell ref="B11:E11"/>
    <mergeCell ref="AG11:AJ11"/>
    <mergeCell ref="B12:E12"/>
    <mergeCell ref="AG12:AJ12"/>
    <mergeCell ref="B13:E13"/>
    <mergeCell ref="AG13:AJ13"/>
    <mergeCell ref="AG14:AJ14"/>
    <mergeCell ref="B17:E17"/>
    <mergeCell ref="AG17:AJ17"/>
    <mergeCell ref="B18:E18"/>
    <mergeCell ref="AG18:AJ18"/>
    <mergeCell ref="B19:E19"/>
    <mergeCell ref="AG19:AJ19"/>
  </mergeCells>
  <conditionalFormatting sqref="AI5:AJ5">
    <cfRule type="containsText" dxfId="9" priority="4" operator="containsText" text=" ">
      <formula>NOT(ISERROR(SEARCH(" ",AI5)))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35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5CAAF-4169-4049-9B24-0360E9E035C2}">
  <sheetPr codeName="Sheet31">
    <tabColor rgb="FF00B050"/>
  </sheetPr>
  <dimension ref="A1:V347"/>
  <sheetViews>
    <sheetView view="pageBreakPreview" zoomScale="66" zoomScaleNormal="100" zoomScaleSheetLayoutView="66" workbookViewId="0">
      <selection activeCell="L11" sqref="L11:V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0.36328125" style="1" customWidth="1"/>
    <col min="5" max="5" width="11.6328125" style="1" customWidth="1"/>
    <col min="6" max="6" width="6.453125" style="1" customWidth="1"/>
    <col min="7" max="7" width="5.1796875" style="1" customWidth="1"/>
    <col min="8" max="8" width="14" style="1" customWidth="1"/>
    <col min="9" max="9" width="11.81640625" style="1" customWidth="1"/>
    <col min="10" max="10" width="5" style="1" customWidth="1"/>
    <col min="11" max="11" width="6.81640625" style="1" customWidth="1"/>
    <col min="12" max="12" width="7.453125" style="1" customWidth="1"/>
    <col min="13" max="13" width="13.81640625" style="1" customWidth="1"/>
    <col min="14" max="14" width="7.1796875" style="1" customWidth="1"/>
    <col min="15" max="15" width="9.36328125" style="1" customWidth="1"/>
    <col min="16" max="16" width="11.6328125" style="1" customWidth="1"/>
    <col min="17" max="17" width="6.453125" style="1" customWidth="1"/>
    <col min="18" max="18" width="5.1796875" style="1" customWidth="1"/>
    <col min="19" max="19" width="12.6328125" style="1" customWidth="1"/>
    <col min="20" max="20" width="11.81640625" style="1" customWidth="1"/>
    <col min="21" max="21" width="5" style="1" customWidth="1"/>
    <col min="22" max="22" width="6.81640625" style="1" customWidth="1"/>
  </cols>
  <sheetData>
    <row r="1" spans="1:22" s="1" customFormat="1" ht="13.75" customHeight="1" x14ac:dyDescent="0.25">
      <c r="A1" s="281"/>
      <c r="B1" s="281"/>
      <c r="C1" s="296" t="s">
        <v>311</v>
      </c>
      <c r="D1" s="297"/>
      <c r="E1" s="297"/>
      <c r="F1" s="297"/>
      <c r="G1" s="297"/>
      <c r="H1" s="297"/>
      <c r="I1" s="297"/>
      <c r="J1" s="297"/>
      <c r="K1" s="297"/>
      <c r="L1" s="281"/>
      <c r="M1" s="281"/>
      <c r="N1" s="296" t="s">
        <v>311</v>
      </c>
      <c r="O1" s="297"/>
      <c r="P1" s="297"/>
      <c r="Q1" s="297"/>
      <c r="R1" s="297"/>
      <c r="S1" s="297"/>
      <c r="T1" s="297"/>
      <c r="U1" s="297"/>
      <c r="V1" s="297"/>
    </row>
    <row r="2" spans="1:22" s="1" customFormat="1" ht="13.75" customHeight="1" x14ac:dyDescent="0.25">
      <c r="A2" s="281"/>
      <c r="B2" s="281"/>
      <c r="C2" s="298"/>
      <c r="D2" s="299"/>
      <c r="E2" s="299"/>
      <c r="F2" s="299"/>
      <c r="G2" s="299"/>
      <c r="H2" s="299"/>
      <c r="I2" s="299"/>
      <c r="J2" s="299"/>
      <c r="K2" s="299"/>
      <c r="L2" s="281"/>
      <c r="M2" s="281"/>
      <c r="N2" s="298"/>
      <c r="O2" s="299"/>
      <c r="P2" s="299"/>
      <c r="Q2" s="299"/>
      <c r="R2" s="299"/>
      <c r="S2" s="299"/>
      <c r="T2" s="299"/>
      <c r="U2" s="299"/>
      <c r="V2" s="299"/>
    </row>
    <row r="3" spans="1:22" s="1" customFormat="1" ht="13.75" customHeight="1" x14ac:dyDescent="0.25">
      <c r="A3" s="371" t="s">
        <v>48</v>
      </c>
      <c r="B3" s="371"/>
      <c r="C3" s="283" t="str">
        <f>'DESIGN FRONT SHEET'!B3</f>
        <v>MCLAREN SEASON 3</v>
      </c>
      <c r="D3" s="284"/>
      <c r="E3" s="36" t="s">
        <v>49</v>
      </c>
      <c r="F3" s="370" t="str">
        <f>'DESIGN FRONT SHEET'!E3</f>
        <v>UN AVAILABLE</v>
      </c>
      <c r="G3" s="283"/>
      <c r="H3" s="283"/>
      <c r="I3" s="36" t="s">
        <v>50</v>
      </c>
      <c r="J3" s="285" t="str">
        <f>'DESIGN FRONT SHEET'!G3</f>
        <v>FRAN</v>
      </c>
      <c r="K3" s="285"/>
      <c r="L3" s="371" t="s">
        <v>48</v>
      </c>
      <c r="M3" s="371"/>
      <c r="N3" s="283" t="str">
        <f>'DESIGN FRONT SHEET'!B3</f>
        <v>MCLAREN SEASON 3</v>
      </c>
      <c r="O3" s="284"/>
      <c r="P3" s="36" t="s">
        <v>49</v>
      </c>
      <c r="Q3" s="370" t="str">
        <f>'DESIGN FRONT SHEET'!E3</f>
        <v>UN AVAILABLE</v>
      </c>
      <c r="R3" s="283"/>
      <c r="S3" s="283"/>
      <c r="T3" s="36" t="s">
        <v>50</v>
      </c>
      <c r="U3" s="285" t="str">
        <f>'DESIGN FRONT SHEET'!G3</f>
        <v>FRAN</v>
      </c>
      <c r="V3" s="285"/>
    </row>
    <row r="4" spans="1:22" s="1" customFormat="1" ht="13.75" customHeight="1" x14ac:dyDescent="0.25">
      <c r="A4" s="371" t="s">
        <v>51</v>
      </c>
      <c r="B4" s="371"/>
      <c r="C4" s="283" t="str">
        <f>'DESIGN FRONT SHEET'!B4</f>
        <v>ASHLAM</v>
      </c>
      <c r="D4" s="284"/>
      <c r="E4" s="36" t="s">
        <v>52</v>
      </c>
      <c r="F4" s="370" t="str">
        <f>'DESIGN FRONT SHEET'!E4</f>
        <v>VIETNAM</v>
      </c>
      <c r="G4" s="283"/>
      <c r="H4" s="283"/>
      <c r="I4" s="36" t="s">
        <v>53</v>
      </c>
      <c r="J4" s="285"/>
      <c r="K4" s="285"/>
      <c r="L4" s="371" t="s">
        <v>51</v>
      </c>
      <c r="M4" s="371"/>
      <c r="N4" s="283" t="str">
        <f>'DESIGN FRONT SHEET'!B4</f>
        <v>ASHLAM</v>
      </c>
      <c r="O4" s="284"/>
      <c r="P4" s="36" t="s">
        <v>52</v>
      </c>
      <c r="Q4" s="370" t="str">
        <f>'DESIGN FRONT SHEET'!E4</f>
        <v>VIETNAM</v>
      </c>
      <c r="R4" s="283"/>
      <c r="S4" s="283"/>
      <c r="T4" s="36" t="s">
        <v>53</v>
      </c>
      <c r="U4" s="285"/>
      <c r="V4" s="285"/>
    </row>
    <row r="5" spans="1:22" s="1" customFormat="1" ht="13.75" customHeight="1" x14ac:dyDescent="0.25">
      <c r="A5" s="371" t="s">
        <v>54</v>
      </c>
      <c r="B5" s="371" t="s">
        <v>54</v>
      </c>
      <c r="C5" s="283" t="str">
        <f>'DESIGN FRONT SHEET'!B5</f>
        <v>ZIP THROUG HOODIE</v>
      </c>
      <c r="D5" s="284"/>
      <c r="E5" s="36" t="s">
        <v>195</v>
      </c>
      <c r="F5" s="370" t="str">
        <f>'DESIGN FRONT SHEET'!E5</f>
        <v>AIME LEON DORE</v>
      </c>
      <c r="G5" s="283"/>
      <c r="H5" s="283"/>
      <c r="I5" s="36" t="s">
        <v>131</v>
      </c>
      <c r="J5" s="377"/>
      <c r="K5" s="377"/>
      <c r="L5" s="371" t="s">
        <v>54</v>
      </c>
      <c r="M5" s="371" t="s">
        <v>54</v>
      </c>
      <c r="N5" s="283" t="str">
        <f>'DESIGN FRONT SHEET'!B5</f>
        <v>ZIP THROUG HOODIE</v>
      </c>
      <c r="O5" s="284"/>
      <c r="P5" s="36" t="s">
        <v>195</v>
      </c>
      <c r="Q5" s="370" t="str">
        <f>'DESIGN FRONT SHEET'!E5</f>
        <v>AIME LEON DORE</v>
      </c>
      <c r="R5" s="283"/>
      <c r="S5" s="283"/>
      <c r="T5" s="36" t="s">
        <v>131</v>
      </c>
      <c r="U5" s="377"/>
      <c r="V5" s="377"/>
    </row>
    <row r="6" spans="1:22" ht="13.75" customHeight="1" x14ac:dyDescent="0.35">
      <c r="A6" s="428"/>
      <c r="B6" s="372"/>
      <c r="C6" s="372"/>
      <c r="D6" s="372"/>
      <c r="E6" s="372"/>
      <c r="F6" s="372"/>
      <c r="G6" s="372"/>
      <c r="H6" s="372"/>
      <c r="I6" s="372"/>
      <c r="J6" s="372"/>
      <c r="K6" s="373"/>
      <c r="L6" s="428"/>
      <c r="M6" s="372"/>
      <c r="N6" s="372"/>
      <c r="O6" s="372"/>
      <c r="P6" s="372"/>
      <c r="Q6" s="372"/>
      <c r="R6" s="372"/>
      <c r="S6" s="372"/>
      <c r="T6" s="372"/>
      <c r="U6" s="372"/>
      <c r="V6" s="373"/>
    </row>
    <row r="7" spans="1:22" ht="13.75" customHeight="1" x14ac:dyDescent="0.35">
      <c r="A7" s="419" t="s">
        <v>342</v>
      </c>
      <c r="B7" s="419"/>
      <c r="C7" s="429"/>
      <c r="D7" s="429"/>
      <c r="E7" s="429"/>
      <c r="F7" s="429"/>
      <c r="G7" s="429"/>
      <c r="H7" s="429"/>
      <c r="I7" s="429"/>
      <c r="J7" s="429"/>
      <c r="K7" s="429"/>
      <c r="L7" s="419" t="s">
        <v>342</v>
      </c>
      <c r="M7" s="419"/>
      <c r="N7" s="429"/>
      <c r="O7" s="429"/>
      <c r="P7" s="429"/>
      <c r="Q7" s="429"/>
      <c r="R7" s="429"/>
      <c r="S7" s="429"/>
      <c r="T7" s="429"/>
      <c r="U7" s="429"/>
      <c r="V7" s="429"/>
    </row>
    <row r="8" spans="1:22" ht="13.75" customHeight="1" x14ac:dyDescent="0.35">
      <c r="A8" s="419" t="s">
        <v>343</v>
      </c>
      <c r="B8" s="419"/>
      <c r="C8" s="420"/>
      <c r="D8" s="420"/>
      <c r="E8" s="420"/>
      <c r="F8" s="420"/>
      <c r="G8" s="420"/>
      <c r="H8" s="420"/>
      <c r="I8" s="420"/>
      <c r="J8" s="420"/>
      <c r="K8" s="420"/>
      <c r="L8" s="419" t="s">
        <v>343</v>
      </c>
      <c r="M8" s="419"/>
      <c r="N8" s="420"/>
      <c r="O8" s="420"/>
      <c r="P8" s="420"/>
      <c r="Q8" s="420"/>
      <c r="R8" s="420"/>
      <c r="S8" s="420"/>
      <c r="T8" s="420"/>
      <c r="U8" s="420"/>
      <c r="V8" s="420"/>
    </row>
    <row r="9" spans="1:22" ht="13.75" customHeight="1" x14ac:dyDescent="0.35">
      <c r="A9" s="419" t="s">
        <v>344</v>
      </c>
      <c r="B9" s="419"/>
      <c r="C9" s="420"/>
      <c r="D9" s="420"/>
      <c r="E9" s="420"/>
      <c r="F9" s="420"/>
      <c r="G9" s="420"/>
      <c r="H9" s="420"/>
      <c r="I9" s="420"/>
      <c r="J9" s="420"/>
      <c r="K9" s="420"/>
      <c r="L9" s="419" t="s">
        <v>344</v>
      </c>
      <c r="M9" s="419"/>
      <c r="N9" s="420"/>
      <c r="O9" s="420"/>
      <c r="P9" s="420"/>
      <c r="Q9" s="420"/>
      <c r="R9" s="420"/>
      <c r="S9" s="420"/>
      <c r="T9" s="420"/>
      <c r="U9" s="420"/>
      <c r="V9" s="420"/>
    </row>
    <row r="10" spans="1:22" ht="13.75" customHeight="1" x14ac:dyDescent="0.35">
      <c r="A10" s="419" t="s">
        <v>345</v>
      </c>
      <c r="B10" s="419"/>
      <c r="C10" s="420"/>
      <c r="D10" s="420"/>
      <c r="E10" s="420"/>
      <c r="F10" s="420"/>
      <c r="G10" s="420"/>
      <c r="H10" s="420"/>
      <c r="I10" s="420"/>
      <c r="J10" s="420"/>
      <c r="K10" s="420"/>
      <c r="L10" s="419" t="s">
        <v>345</v>
      </c>
      <c r="M10" s="419"/>
      <c r="N10" s="420"/>
      <c r="O10" s="420"/>
      <c r="P10" s="420"/>
      <c r="Q10" s="420"/>
      <c r="R10" s="420"/>
      <c r="S10" s="420"/>
      <c r="T10" s="420"/>
      <c r="U10" s="420"/>
      <c r="V10" s="420"/>
    </row>
    <row r="11" spans="1:22" ht="269.5" customHeight="1" x14ac:dyDescent="0.35">
      <c r="A11" s="430"/>
      <c r="B11" s="431"/>
      <c r="C11" s="431"/>
      <c r="D11" s="431"/>
      <c r="E11" s="431"/>
      <c r="F11" s="431"/>
      <c r="G11" s="431"/>
      <c r="H11" s="431"/>
      <c r="I11" s="431"/>
      <c r="J11" s="431"/>
      <c r="K11" s="432"/>
      <c r="L11" s="430"/>
      <c r="M11" s="431"/>
      <c r="N11" s="431"/>
      <c r="O11" s="431"/>
      <c r="P11" s="431"/>
      <c r="Q11" s="431"/>
      <c r="R11" s="431"/>
      <c r="S11" s="431"/>
      <c r="T11" s="431"/>
      <c r="U11" s="431"/>
      <c r="V11" s="432"/>
    </row>
    <row r="12" spans="1:22" x14ac:dyDescent="0.35">
      <c r="A12" s="421"/>
      <c r="B12" s="422"/>
      <c r="C12" s="422"/>
      <c r="D12" s="422"/>
      <c r="E12" s="422"/>
      <c r="F12" s="422"/>
      <c r="G12" s="422"/>
      <c r="H12" s="422"/>
      <c r="I12" s="422"/>
      <c r="J12" s="422"/>
      <c r="K12" s="423"/>
      <c r="L12" s="421"/>
      <c r="M12" s="422"/>
      <c r="N12" s="422"/>
      <c r="O12" s="422"/>
      <c r="P12" s="422"/>
      <c r="Q12" s="422"/>
      <c r="R12" s="422"/>
      <c r="S12" s="422"/>
      <c r="T12" s="422"/>
      <c r="U12" s="422"/>
      <c r="V12" s="423"/>
    </row>
    <row r="13" spans="1:22" x14ac:dyDescent="0.35">
      <c r="A13" s="412"/>
      <c r="B13" s="417"/>
      <c r="C13" s="417"/>
      <c r="D13" s="417"/>
      <c r="E13" s="417"/>
      <c r="F13" s="417"/>
      <c r="G13" s="417"/>
      <c r="H13" s="417"/>
      <c r="I13" s="417"/>
      <c r="J13" s="417"/>
      <c r="K13" s="418"/>
      <c r="L13" s="412"/>
      <c r="M13" s="417"/>
      <c r="N13" s="417"/>
      <c r="O13" s="417"/>
      <c r="P13" s="417"/>
      <c r="Q13" s="417"/>
      <c r="R13" s="417"/>
      <c r="S13" s="417"/>
      <c r="T13" s="417"/>
      <c r="U13" s="417"/>
      <c r="V13" s="418"/>
    </row>
    <row r="14" spans="1:22" x14ac:dyDescent="0.35">
      <c r="A14" s="412"/>
      <c r="B14" s="417"/>
      <c r="C14" s="417"/>
      <c r="D14" s="417"/>
      <c r="E14" s="417"/>
      <c r="F14" s="417"/>
      <c r="G14" s="417"/>
      <c r="H14" s="417"/>
      <c r="I14" s="417"/>
      <c r="J14" s="417"/>
      <c r="K14" s="418"/>
      <c r="L14" s="412"/>
      <c r="M14" s="417"/>
      <c r="N14" s="417"/>
      <c r="O14" s="417"/>
      <c r="P14" s="417"/>
      <c r="Q14" s="417"/>
      <c r="R14" s="417"/>
      <c r="S14" s="417"/>
      <c r="T14" s="417"/>
      <c r="U14" s="417"/>
      <c r="V14" s="418"/>
    </row>
    <row r="15" spans="1:22" x14ac:dyDescent="0.35">
      <c r="A15" s="412"/>
      <c r="B15" s="417"/>
      <c r="C15" s="417"/>
      <c r="D15" s="417"/>
      <c r="E15" s="417"/>
      <c r="F15" s="417"/>
      <c r="G15" s="417"/>
      <c r="H15" s="417"/>
      <c r="I15" s="417"/>
      <c r="J15" s="417"/>
      <c r="K15" s="418"/>
      <c r="L15" s="412"/>
      <c r="M15" s="417"/>
      <c r="N15" s="417"/>
      <c r="O15" s="417"/>
      <c r="P15" s="417"/>
      <c r="Q15" s="417"/>
      <c r="R15" s="417"/>
      <c r="S15" s="417"/>
      <c r="T15" s="417"/>
      <c r="U15" s="417"/>
      <c r="V15" s="418"/>
    </row>
    <row r="16" spans="1:22" x14ac:dyDescent="0.35">
      <c r="A16" s="412"/>
      <c r="B16" s="417"/>
      <c r="C16" s="417"/>
      <c r="D16" s="417"/>
      <c r="E16" s="417"/>
      <c r="F16" s="417"/>
      <c r="G16" s="417"/>
      <c r="H16" s="417"/>
      <c r="I16" s="417"/>
      <c r="J16" s="417"/>
      <c r="K16" s="418"/>
      <c r="L16" s="412"/>
      <c r="M16" s="417"/>
      <c r="N16" s="417"/>
      <c r="O16" s="417"/>
      <c r="P16" s="417"/>
      <c r="Q16" s="417"/>
      <c r="R16" s="417"/>
      <c r="S16" s="417"/>
      <c r="T16" s="417"/>
      <c r="U16" s="417"/>
      <c r="V16" s="418"/>
    </row>
    <row r="17" spans="1:22" x14ac:dyDescent="0.35">
      <c r="A17" s="412"/>
      <c r="B17" s="417"/>
      <c r="C17" s="417"/>
      <c r="D17" s="417"/>
      <c r="E17" s="417"/>
      <c r="F17" s="417"/>
      <c r="G17" s="417"/>
      <c r="H17" s="417"/>
      <c r="I17" s="417"/>
      <c r="J17" s="417"/>
      <c r="K17" s="418"/>
      <c r="L17" s="412"/>
      <c r="M17" s="417"/>
      <c r="N17" s="417"/>
      <c r="O17" s="417"/>
      <c r="P17" s="417"/>
      <c r="Q17" s="417"/>
      <c r="R17" s="417"/>
      <c r="S17" s="417"/>
      <c r="T17" s="417"/>
      <c r="U17" s="417"/>
      <c r="V17" s="418"/>
    </row>
    <row r="18" spans="1:22" x14ac:dyDescent="0.35">
      <c r="A18" s="412"/>
      <c r="B18" s="417"/>
      <c r="C18" s="417"/>
      <c r="D18" s="417"/>
      <c r="E18" s="417"/>
      <c r="F18" s="417"/>
      <c r="G18" s="417"/>
      <c r="H18" s="417"/>
      <c r="I18" s="417"/>
      <c r="J18" s="417"/>
      <c r="K18" s="418"/>
      <c r="L18" s="412"/>
      <c r="M18" s="417"/>
      <c r="N18" s="417"/>
      <c r="O18" s="417"/>
      <c r="P18" s="417"/>
      <c r="Q18" s="417"/>
      <c r="R18" s="417"/>
      <c r="S18" s="417"/>
      <c r="T18" s="417"/>
      <c r="U18" s="417"/>
      <c r="V18" s="418"/>
    </row>
    <row r="19" spans="1:22" x14ac:dyDescent="0.35">
      <c r="A19" s="412"/>
      <c r="B19" s="417"/>
      <c r="C19" s="417"/>
      <c r="D19" s="417"/>
      <c r="E19" s="417"/>
      <c r="F19" s="417"/>
      <c r="G19" s="417"/>
      <c r="H19" s="417"/>
      <c r="I19" s="417"/>
      <c r="J19" s="417"/>
      <c r="K19" s="418"/>
      <c r="L19" s="412"/>
      <c r="M19" s="417"/>
      <c r="N19" s="417"/>
      <c r="O19" s="417"/>
      <c r="P19" s="417"/>
      <c r="Q19" s="417"/>
      <c r="R19" s="417"/>
      <c r="S19" s="417"/>
      <c r="T19" s="417"/>
      <c r="U19" s="417"/>
      <c r="V19" s="418"/>
    </row>
    <row r="20" spans="1:22" x14ac:dyDescent="0.35">
      <c r="A20" s="412"/>
      <c r="B20" s="417"/>
      <c r="C20" s="417"/>
      <c r="D20" s="417"/>
      <c r="E20" s="417"/>
      <c r="F20" s="417"/>
      <c r="G20" s="417"/>
      <c r="H20" s="417"/>
      <c r="I20" s="417"/>
      <c r="J20" s="417"/>
      <c r="K20" s="418"/>
      <c r="L20" s="412"/>
      <c r="M20" s="417"/>
      <c r="N20" s="417"/>
      <c r="O20" s="417"/>
      <c r="P20" s="417"/>
      <c r="Q20" s="417"/>
      <c r="R20" s="417"/>
      <c r="S20" s="417"/>
      <c r="T20" s="417"/>
      <c r="U20" s="417"/>
      <c r="V20" s="418"/>
    </row>
    <row r="21" spans="1:22" x14ac:dyDescent="0.35">
      <c r="A21" s="412"/>
      <c r="B21" s="417"/>
      <c r="C21" s="417"/>
      <c r="D21" s="417"/>
      <c r="E21" s="417"/>
      <c r="F21" s="417"/>
      <c r="G21" s="417"/>
      <c r="H21" s="417"/>
      <c r="I21" s="417"/>
      <c r="J21" s="417"/>
      <c r="K21" s="418"/>
      <c r="L21" s="412"/>
      <c r="M21" s="417"/>
      <c r="N21" s="417"/>
      <c r="O21" s="417"/>
      <c r="P21" s="417"/>
      <c r="Q21" s="417"/>
      <c r="R21" s="417"/>
      <c r="S21" s="417"/>
      <c r="T21" s="417"/>
      <c r="U21" s="417"/>
      <c r="V21" s="418"/>
    </row>
    <row r="22" spans="1:22" x14ac:dyDescent="0.35">
      <c r="A22" s="412"/>
      <c r="B22" s="417"/>
      <c r="C22" s="417"/>
      <c r="D22" s="417"/>
      <c r="E22" s="417"/>
      <c r="F22" s="417"/>
      <c r="G22" s="417"/>
      <c r="H22" s="417"/>
      <c r="I22" s="417"/>
      <c r="J22" s="417"/>
      <c r="K22" s="418"/>
      <c r="L22" s="412"/>
      <c r="M22" s="417"/>
      <c r="N22" s="417"/>
      <c r="O22" s="417"/>
      <c r="P22" s="417"/>
      <c r="Q22" s="417"/>
      <c r="R22" s="417"/>
      <c r="S22" s="417"/>
      <c r="T22" s="417"/>
      <c r="U22" s="417"/>
      <c r="V22" s="418"/>
    </row>
    <row r="23" spans="1:22" x14ac:dyDescent="0.35">
      <c r="A23" s="412"/>
      <c r="B23" s="417"/>
      <c r="C23" s="417"/>
      <c r="D23" s="417"/>
      <c r="E23" s="417"/>
      <c r="F23" s="417"/>
      <c r="G23" s="417"/>
      <c r="H23" s="417"/>
      <c r="I23" s="417"/>
      <c r="J23" s="417"/>
      <c r="K23" s="418"/>
      <c r="L23" s="412"/>
      <c r="M23" s="417"/>
      <c r="N23" s="417"/>
      <c r="O23" s="417"/>
      <c r="P23" s="417"/>
      <c r="Q23" s="417"/>
      <c r="R23" s="417"/>
      <c r="S23" s="417"/>
      <c r="T23" s="417"/>
      <c r="U23" s="417"/>
      <c r="V23" s="418"/>
    </row>
    <row r="24" spans="1:22" x14ac:dyDescent="0.35">
      <c r="A24" s="412"/>
      <c r="B24" s="417"/>
      <c r="C24" s="417"/>
      <c r="D24" s="417"/>
      <c r="E24" s="417"/>
      <c r="F24" s="417"/>
      <c r="G24" s="417"/>
      <c r="H24" s="417"/>
      <c r="I24" s="417"/>
      <c r="J24" s="417"/>
      <c r="K24" s="418"/>
      <c r="L24" s="412"/>
      <c r="M24" s="417"/>
      <c r="N24" s="417"/>
      <c r="O24" s="417"/>
      <c r="P24" s="417"/>
      <c r="Q24" s="417"/>
      <c r="R24" s="417"/>
      <c r="S24" s="417"/>
      <c r="T24" s="417"/>
      <c r="U24" s="417"/>
      <c r="V24" s="418"/>
    </row>
    <row r="25" spans="1:22" x14ac:dyDescent="0.35">
      <c r="A25" s="412"/>
      <c r="B25" s="417"/>
      <c r="C25" s="417"/>
      <c r="D25" s="417"/>
      <c r="E25" s="417"/>
      <c r="F25" s="417"/>
      <c r="G25" s="417"/>
      <c r="H25" s="417"/>
      <c r="I25" s="417"/>
      <c r="J25" s="417"/>
      <c r="K25" s="418"/>
      <c r="L25" s="412"/>
      <c r="M25" s="417"/>
      <c r="N25" s="417"/>
      <c r="O25" s="417"/>
      <c r="P25" s="417"/>
      <c r="Q25" s="417"/>
      <c r="R25" s="417"/>
      <c r="S25" s="417"/>
      <c r="T25" s="417"/>
      <c r="U25" s="417"/>
      <c r="V25" s="418"/>
    </row>
    <row r="26" spans="1:22" x14ac:dyDescent="0.35">
      <c r="A26" s="412"/>
      <c r="B26" s="417"/>
      <c r="C26" s="417"/>
      <c r="D26" s="417"/>
      <c r="E26" s="417"/>
      <c r="F26" s="417"/>
      <c r="G26" s="417"/>
      <c r="H26" s="417"/>
      <c r="I26" s="417"/>
      <c r="J26" s="417"/>
      <c r="K26" s="418"/>
      <c r="L26" s="412"/>
      <c r="M26" s="417"/>
      <c r="N26" s="417"/>
      <c r="O26" s="417"/>
      <c r="P26" s="417"/>
      <c r="Q26" s="417"/>
      <c r="R26" s="417"/>
      <c r="S26" s="417"/>
      <c r="T26" s="417"/>
      <c r="U26" s="417"/>
      <c r="V26" s="418"/>
    </row>
    <row r="27" spans="1:22" x14ac:dyDescent="0.35">
      <c r="A27" s="412"/>
      <c r="B27" s="417"/>
      <c r="C27" s="417"/>
      <c r="D27" s="417"/>
      <c r="E27" s="417"/>
      <c r="F27" s="417"/>
      <c r="G27" s="417"/>
      <c r="H27" s="417"/>
      <c r="I27" s="417"/>
      <c r="J27" s="417"/>
      <c r="K27" s="418"/>
      <c r="L27" s="412"/>
      <c r="M27" s="417"/>
      <c r="N27" s="417"/>
      <c r="O27" s="417"/>
      <c r="P27" s="417"/>
      <c r="Q27" s="417"/>
      <c r="R27" s="417"/>
      <c r="S27" s="417"/>
      <c r="T27" s="417"/>
      <c r="U27" s="417"/>
      <c r="V27" s="418"/>
    </row>
    <row r="28" spans="1:22" x14ac:dyDescent="0.35">
      <c r="A28" s="412"/>
      <c r="B28" s="417"/>
      <c r="C28" s="417"/>
      <c r="D28" s="417"/>
      <c r="E28" s="417"/>
      <c r="F28" s="417"/>
      <c r="G28" s="417"/>
      <c r="H28" s="417"/>
      <c r="I28" s="417"/>
      <c r="J28" s="417"/>
      <c r="K28" s="418"/>
      <c r="L28" s="412"/>
      <c r="M28" s="417"/>
      <c r="N28" s="417"/>
      <c r="O28" s="417"/>
      <c r="P28" s="417"/>
      <c r="Q28" s="417"/>
      <c r="R28" s="417"/>
      <c r="S28" s="417"/>
      <c r="T28" s="417"/>
      <c r="U28" s="417"/>
      <c r="V28" s="418"/>
    </row>
    <row r="29" spans="1:22" x14ac:dyDescent="0.35">
      <c r="A29" s="412"/>
      <c r="B29" s="417"/>
      <c r="C29" s="417"/>
      <c r="D29" s="417"/>
      <c r="E29" s="417"/>
      <c r="F29" s="417"/>
      <c r="G29" s="417"/>
      <c r="H29" s="417"/>
      <c r="I29" s="417"/>
      <c r="J29" s="417"/>
      <c r="K29" s="418"/>
      <c r="L29" s="412"/>
      <c r="M29" s="417"/>
      <c r="N29" s="417"/>
      <c r="O29" s="417"/>
      <c r="P29" s="417"/>
      <c r="Q29" s="417"/>
      <c r="R29" s="417"/>
      <c r="S29" s="417"/>
      <c r="T29" s="417"/>
      <c r="U29" s="417"/>
      <c r="V29" s="418"/>
    </row>
    <row r="30" spans="1:22" x14ac:dyDescent="0.35">
      <c r="A30" s="412"/>
      <c r="B30" s="417"/>
      <c r="C30" s="417"/>
      <c r="D30" s="417"/>
      <c r="E30" s="417"/>
      <c r="F30" s="417"/>
      <c r="G30" s="417"/>
      <c r="H30" s="417"/>
      <c r="I30" s="417"/>
      <c r="J30" s="417"/>
      <c r="K30" s="418"/>
      <c r="L30" s="412"/>
      <c r="M30" s="417"/>
      <c r="N30" s="417"/>
      <c r="O30" s="417"/>
      <c r="P30" s="417"/>
      <c r="Q30" s="417"/>
      <c r="R30" s="417"/>
      <c r="S30" s="417"/>
      <c r="T30" s="417"/>
      <c r="U30" s="417"/>
      <c r="V30" s="418"/>
    </row>
    <row r="31" spans="1:22" x14ac:dyDescent="0.35">
      <c r="A31" s="412"/>
      <c r="B31" s="417"/>
      <c r="C31" s="417"/>
      <c r="D31" s="417"/>
      <c r="E31" s="417"/>
      <c r="F31" s="417"/>
      <c r="G31" s="417"/>
      <c r="H31" s="417"/>
      <c r="I31" s="417"/>
      <c r="J31" s="417"/>
      <c r="K31" s="418"/>
      <c r="L31" s="412"/>
      <c r="M31" s="417"/>
      <c r="N31" s="417"/>
      <c r="O31" s="417"/>
      <c r="P31" s="417"/>
      <c r="Q31" s="417"/>
      <c r="R31" s="417"/>
      <c r="S31" s="417"/>
      <c r="T31" s="417"/>
      <c r="U31" s="417"/>
      <c r="V31" s="418"/>
    </row>
    <row r="32" spans="1:22" x14ac:dyDescent="0.35">
      <c r="A32" s="412"/>
      <c r="B32" s="417"/>
      <c r="C32" s="417"/>
      <c r="D32" s="417"/>
      <c r="E32" s="417"/>
      <c r="F32" s="417"/>
      <c r="G32" s="417"/>
      <c r="H32" s="417"/>
      <c r="I32" s="417"/>
      <c r="J32" s="417"/>
      <c r="K32" s="418"/>
      <c r="L32" s="412"/>
      <c r="M32" s="417"/>
      <c r="N32" s="417"/>
      <c r="O32" s="417"/>
      <c r="P32" s="417"/>
      <c r="Q32" s="417"/>
      <c r="R32" s="417"/>
      <c r="S32" s="417"/>
      <c r="T32" s="417"/>
      <c r="U32" s="417"/>
      <c r="V32" s="418"/>
    </row>
    <row r="33" spans="1:22" x14ac:dyDescent="0.35">
      <c r="A33" s="412"/>
      <c r="B33" s="415"/>
      <c r="C33" s="415"/>
      <c r="D33" s="415"/>
      <c r="E33" s="415"/>
      <c r="F33" s="415"/>
      <c r="G33" s="415"/>
      <c r="H33" s="415"/>
      <c r="I33" s="415"/>
      <c r="J33" s="415"/>
      <c r="K33" s="416"/>
      <c r="L33" s="412"/>
      <c r="M33" s="415"/>
      <c r="N33" s="415"/>
      <c r="O33" s="415"/>
      <c r="P33" s="415"/>
      <c r="Q33" s="415"/>
      <c r="R33" s="415"/>
      <c r="S33" s="415"/>
      <c r="T33" s="415"/>
      <c r="U33" s="415"/>
      <c r="V33" s="416"/>
    </row>
    <row r="34" spans="1:22" x14ac:dyDescent="0.35">
      <c r="A34" s="412"/>
      <c r="B34" s="415"/>
      <c r="C34" s="415"/>
      <c r="D34" s="415"/>
      <c r="E34" s="415"/>
      <c r="F34" s="415"/>
      <c r="G34" s="415"/>
      <c r="H34" s="415"/>
      <c r="I34" s="415"/>
      <c r="J34" s="415"/>
      <c r="K34" s="416"/>
      <c r="L34" s="412"/>
      <c r="M34" s="415"/>
      <c r="N34" s="415"/>
      <c r="O34" s="415"/>
      <c r="P34" s="415"/>
      <c r="Q34" s="415"/>
      <c r="R34" s="415"/>
      <c r="S34" s="415"/>
      <c r="T34" s="415"/>
      <c r="U34" s="415"/>
      <c r="V34" s="416"/>
    </row>
    <row r="35" spans="1:22" x14ac:dyDescent="0.35">
      <c r="A35" s="412"/>
      <c r="B35" s="415"/>
      <c r="C35" s="415"/>
      <c r="D35" s="415"/>
      <c r="E35" s="415"/>
      <c r="F35" s="415"/>
      <c r="G35" s="415"/>
      <c r="H35" s="415"/>
      <c r="I35" s="415"/>
      <c r="J35" s="415"/>
      <c r="K35" s="416"/>
      <c r="L35" s="412"/>
      <c r="M35" s="415"/>
      <c r="N35" s="415"/>
      <c r="O35" s="415"/>
      <c r="P35" s="415"/>
      <c r="Q35" s="415"/>
      <c r="R35" s="415"/>
      <c r="S35" s="415"/>
      <c r="T35" s="415"/>
      <c r="U35" s="415"/>
      <c r="V35" s="416"/>
    </row>
    <row r="36" spans="1:22" x14ac:dyDescent="0.35">
      <c r="A36" s="412"/>
      <c r="B36" s="415"/>
      <c r="C36" s="415"/>
      <c r="D36" s="415"/>
      <c r="E36" s="415"/>
      <c r="F36" s="415"/>
      <c r="G36" s="415"/>
      <c r="H36" s="415"/>
      <c r="I36" s="415"/>
      <c r="J36" s="415"/>
      <c r="K36" s="416"/>
      <c r="L36" s="412"/>
      <c r="M36" s="415"/>
      <c r="N36" s="415"/>
      <c r="O36" s="415"/>
      <c r="P36" s="415"/>
      <c r="Q36" s="415"/>
      <c r="R36" s="415"/>
      <c r="S36" s="415"/>
      <c r="T36" s="415"/>
      <c r="U36" s="415"/>
      <c r="V36" s="416"/>
    </row>
    <row r="37" spans="1:22" x14ac:dyDescent="0.35">
      <c r="A37" s="412"/>
      <c r="B37" s="415"/>
      <c r="C37" s="415"/>
      <c r="D37" s="415"/>
      <c r="E37" s="415"/>
      <c r="F37" s="415"/>
      <c r="G37" s="415"/>
      <c r="H37" s="415"/>
      <c r="I37" s="415"/>
      <c r="J37" s="415"/>
      <c r="K37" s="416"/>
      <c r="L37" s="412"/>
      <c r="M37" s="415"/>
      <c r="N37" s="415"/>
      <c r="O37" s="415"/>
      <c r="P37" s="415"/>
      <c r="Q37" s="415"/>
      <c r="R37" s="415"/>
      <c r="S37" s="415"/>
      <c r="T37" s="415"/>
      <c r="U37" s="415"/>
      <c r="V37" s="416"/>
    </row>
    <row r="38" spans="1:22" x14ac:dyDescent="0.35">
      <c r="A38" s="412"/>
      <c r="B38" s="415"/>
      <c r="C38" s="415"/>
      <c r="D38" s="415"/>
      <c r="E38" s="415"/>
      <c r="F38" s="415"/>
      <c r="G38" s="415"/>
      <c r="H38" s="415"/>
      <c r="I38" s="415"/>
      <c r="J38" s="415"/>
      <c r="K38" s="416"/>
      <c r="L38" s="412"/>
      <c r="M38" s="415"/>
      <c r="N38" s="415"/>
      <c r="O38" s="415"/>
      <c r="P38" s="415"/>
      <c r="Q38" s="415"/>
      <c r="R38" s="415"/>
      <c r="S38" s="415"/>
      <c r="T38" s="415"/>
      <c r="U38" s="415"/>
      <c r="V38" s="416"/>
    </row>
    <row r="39" spans="1:22" x14ac:dyDescent="0.35">
      <c r="A39" s="412"/>
      <c r="B39" s="415"/>
      <c r="C39" s="415"/>
      <c r="D39" s="415"/>
      <c r="E39" s="415"/>
      <c r="F39" s="415"/>
      <c r="G39" s="415"/>
      <c r="H39" s="415"/>
      <c r="I39" s="415"/>
      <c r="J39" s="415"/>
      <c r="K39" s="416"/>
      <c r="L39" s="412"/>
      <c r="M39" s="415"/>
      <c r="N39" s="415"/>
      <c r="O39" s="415"/>
      <c r="P39" s="415"/>
      <c r="Q39" s="415"/>
      <c r="R39" s="415"/>
      <c r="S39" s="415"/>
      <c r="T39" s="415"/>
      <c r="U39" s="415"/>
      <c r="V39" s="416"/>
    </row>
    <row r="40" spans="1:22" x14ac:dyDescent="0.35">
      <c r="A40" s="412"/>
      <c r="B40" s="415"/>
      <c r="C40" s="415"/>
      <c r="D40" s="415"/>
      <c r="E40" s="415"/>
      <c r="F40" s="415"/>
      <c r="G40" s="415"/>
      <c r="H40" s="415"/>
      <c r="I40" s="415"/>
      <c r="J40" s="415"/>
      <c r="K40" s="416"/>
      <c r="L40" s="412"/>
      <c r="M40" s="415"/>
      <c r="N40" s="415"/>
      <c r="O40" s="415"/>
      <c r="P40" s="415"/>
      <c r="Q40" s="415"/>
      <c r="R40" s="415"/>
      <c r="S40" s="415"/>
      <c r="T40" s="415"/>
      <c r="U40" s="415"/>
      <c r="V40" s="416"/>
    </row>
    <row r="41" spans="1:22" x14ac:dyDescent="0.35">
      <c r="A41" s="412"/>
      <c r="B41" s="415"/>
      <c r="C41" s="415"/>
      <c r="D41" s="415"/>
      <c r="E41" s="415"/>
      <c r="F41" s="415"/>
      <c r="G41" s="415"/>
      <c r="H41" s="415"/>
      <c r="I41" s="415"/>
      <c r="J41" s="415"/>
      <c r="K41" s="416"/>
      <c r="L41" s="412"/>
      <c r="M41" s="415"/>
      <c r="N41" s="415"/>
      <c r="O41" s="415"/>
      <c r="P41" s="415"/>
      <c r="Q41" s="415"/>
      <c r="R41" s="415"/>
      <c r="S41" s="415"/>
      <c r="T41" s="415"/>
      <c r="U41" s="415"/>
      <c r="V41" s="416"/>
    </row>
    <row r="42" spans="1:22" s="1" customFormat="1" ht="13.75" customHeight="1" x14ac:dyDescent="0.25">
      <c r="A42" s="281"/>
      <c r="B42" s="281"/>
      <c r="C42" s="296" t="s">
        <v>311</v>
      </c>
      <c r="D42" s="297"/>
      <c r="E42" s="297"/>
      <c r="F42" s="297"/>
      <c r="G42" s="297"/>
      <c r="H42" s="297"/>
      <c r="I42" s="297"/>
      <c r="J42" s="297"/>
      <c r="K42" s="297"/>
      <c r="L42" s="281"/>
      <c r="M42" s="281"/>
      <c r="N42" s="296" t="s">
        <v>311</v>
      </c>
      <c r="O42" s="297"/>
      <c r="P42" s="297"/>
      <c r="Q42" s="297"/>
      <c r="R42" s="297"/>
      <c r="S42" s="297"/>
      <c r="T42" s="297"/>
      <c r="U42" s="297"/>
      <c r="V42" s="297"/>
    </row>
    <row r="43" spans="1:22" s="1" customFormat="1" ht="13.75" customHeight="1" x14ac:dyDescent="0.25">
      <c r="A43" s="281"/>
      <c r="B43" s="281"/>
      <c r="C43" s="298"/>
      <c r="D43" s="299"/>
      <c r="E43" s="299"/>
      <c r="F43" s="299"/>
      <c r="G43" s="299"/>
      <c r="H43" s="299"/>
      <c r="I43" s="299"/>
      <c r="J43" s="299"/>
      <c r="K43" s="299"/>
      <c r="L43" s="281"/>
      <c r="M43" s="281"/>
      <c r="N43" s="298"/>
      <c r="O43" s="299"/>
      <c r="P43" s="299"/>
      <c r="Q43" s="299"/>
      <c r="R43" s="299"/>
      <c r="S43" s="299"/>
      <c r="T43" s="299"/>
      <c r="U43" s="299"/>
      <c r="V43" s="299"/>
    </row>
    <row r="44" spans="1:22" s="1" customFormat="1" ht="13.75" customHeight="1" x14ac:dyDescent="0.25">
      <c r="A44" s="371" t="s">
        <v>48</v>
      </c>
      <c r="B44" s="371"/>
      <c r="C44" s="283" t="str">
        <f>'DESIGN FRONT SHEET'!B3</f>
        <v>MCLAREN SEASON 3</v>
      </c>
      <c r="D44" s="284"/>
      <c r="E44" s="36" t="s">
        <v>49</v>
      </c>
      <c r="F44" s="370" t="str">
        <f>'DESIGN FRONT SHEET'!E3</f>
        <v>UN AVAILABLE</v>
      </c>
      <c r="G44" s="283"/>
      <c r="H44" s="283"/>
      <c r="I44" s="36" t="s">
        <v>50</v>
      </c>
      <c r="J44" s="285" t="str">
        <f>'DESIGN FRONT SHEET'!G3</f>
        <v>FRAN</v>
      </c>
      <c r="K44" s="285"/>
      <c r="L44" s="371" t="s">
        <v>48</v>
      </c>
      <c r="M44" s="371"/>
      <c r="N44" s="283" t="str">
        <f>'DESIGN FRONT SHEET'!B3</f>
        <v>MCLAREN SEASON 3</v>
      </c>
      <c r="O44" s="284"/>
      <c r="P44" s="36" t="s">
        <v>49</v>
      </c>
      <c r="Q44" s="370" t="str">
        <f>'DESIGN FRONT SHEET'!E3</f>
        <v>UN AVAILABLE</v>
      </c>
      <c r="R44" s="283"/>
      <c r="S44" s="283"/>
      <c r="T44" s="36" t="s">
        <v>50</v>
      </c>
      <c r="U44" s="285" t="str">
        <f>'DESIGN FRONT SHEET'!G3</f>
        <v>FRAN</v>
      </c>
      <c r="V44" s="285"/>
    </row>
    <row r="45" spans="1:22" s="1" customFormat="1" ht="13.75" customHeight="1" x14ac:dyDescent="0.25">
      <c r="A45" s="371" t="s">
        <v>51</v>
      </c>
      <c r="B45" s="371"/>
      <c r="C45" s="283" t="str">
        <f>'DESIGN FRONT SHEET'!B4</f>
        <v>ASHLAM</v>
      </c>
      <c r="D45" s="284"/>
      <c r="E45" s="36" t="s">
        <v>52</v>
      </c>
      <c r="F45" s="370" t="str">
        <f>'DESIGN FRONT SHEET'!E4</f>
        <v>VIETNAM</v>
      </c>
      <c r="G45" s="283"/>
      <c r="H45" s="283"/>
      <c r="I45" s="36" t="s">
        <v>53</v>
      </c>
      <c r="J45" s="285"/>
      <c r="K45" s="285"/>
      <c r="L45" s="371" t="s">
        <v>51</v>
      </c>
      <c r="M45" s="371"/>
      <c r="N45" s="283" t="str">
        <f>'DESIGN FRONT SHEET'!B4</f>
        <v>ASHLAM</v>
      </c>
      <c r="O45" s="284"/>
      <c r="P45" s="36" t="s">
        <v>52</v>
      </c>
      <c r="Q45" s="370" t="str">
        <f>'DESIGN FRONT SHEET'!E4</f>
        <v>VIETNAM</v>
      </c>
      <c r="R45" s="283"/>
      <c r="S45" s="283"/>
      <c r="T45" s="36" t="s">
        <v>53</v>
      </c>
      <c r="U45" s="285"/>
      <c r="V45" s="285"/>
    </row>
    <row r="46" spans="1:22" s="1" customFormat="1" ht="13.75" customHeight="1" x14ac:dyDescent="0.25">
      <c r="A46" s="371" t="s">
        <v>54</v>
      </c>
      <c r="B46" s="371" t="s">
        <v>54</v>
      </c>
      <c r="C46" s="283" t="str">
        <f>'DESIGN FRONT SHEET'!B5</f>
        <v>ZIP THROUG HOODIE</v>
      </c>
      <c r="D46" s="284"/>
      <c r="E46" s="36" t="s">
        <v>195</v>
      </c>
      <c r="F46" s="370" t="str">
        <f>'DESIGN FRONT SHEET'!E5</f>
        <v>AIME LEON DORE</v>
      </c>
      <c r="G46" s="283"/>
      <c r="H46" s="283"/>
      <c r="I46" s="36" t="s">
        <v>131</v>
      </c>
      <c r="J46" s="377"/>
      <c r="K46" s="377"/>
      <c r="L46" s="371" t="s">
        <v>54</v>
      </c>
      <c r="M46" s="371" t="s">
        <v>54</v>
      </c>
      <c r="N46" s="283" t="str">
        <f>'DESIGN FRONT SHEET'!B5</f>
        <v>ZIP THROUG HOODIE</v>
      </c>
      <c r="O46" s="284"/>
      <c r="P46" s="36" t="s">
        <v>195</v>
      </c>
      <c r="Q46" s="370" t="str">
        <f>'DESIGN FRONT SHEET'!E5</f>
        <v>AIME LEON DORE</v>
      </c>
      <c r="R46" s="283"/>
      <c r="S46" s="283"/>
      <c r="T46" s="36" t="s">
        <v>131</v>
      </c>
      <c r="U46" s="377"/>
      <c r="V46" s="377"/>
    </row>
    <row r="47" spans="1:22" ht="13.75" customHeight="1" x14ac:dyDescent="0.35">
      <c r="A47" s="428"/>
      <c r="B47" s="372"/>
      <c r="C47" s="372"/>
      <c r="D47" s="372"/>
      <c r="E47" s="372"/>
      <c r="F47" s="372"/>
      <c r="G47" s="372"/>
      <c r="H47" s="372"/>
      <c r="I47" s="372"/>
      <c r="J47" s="372"/>
      <c r="K47" s="373"/>
      <c r="L47" s="428"/>
      <c r="M47" s="372"/>
      <c r="N47" s="372"/>
      <c r="O47" s="372"/>
      <c r="P47" s="372"/>
      <c r="Q47" s="372"/>
      <c r="R47" s="372"/>
      <c r="S47" s="372"/>
      <c r="T47" s="372"/>
      <c r="U47" s="372"/>
      <c r="V47" s="373"/>
    </row>
    <row r="48" spans="1:22" ht="13.75" customHeight="1" x14ac:dyDescent="0.35">
      <c r="A48" s="419" t="s">
        <v>342</v>
      </c>
      <c r="B48" s="419"/>
      <c r="C48" s="429"/>
      <c r="D48" s="429"/>
      <c r="E48" s="429"/>
      <c r="F48" s="429"/>
      <c r="G48" s="429"/>
      <c r="H48" s="429"/>
      <c r="I48" s="429"/>
      <c r="J48" s="429"/>
      <c r="K48" s="429"/>
      <c r="L48" s="419" t="s">
        <v>342</v>
      </c>
      <c r="M48" s="419"/>
      <c r="N48" s="429"/>
      <c r="O48" s="429"/>
      <c r="P48" s="429"/>
      <c r="Q48" s="429"/>
      <c r="R48" s="429"/>
      <c r="S48" s="429"/>
      <c r="T48" s="429"/>
      <c r="U48" s="429"/>
      <c r="V48" s="429"/>
    </row>
    <row r="49" spans="1:22" ht="13.75" customHeight="1" x14ac:dyDescent="0.35">
      <c r="A49" s="419" t="s">
        <v>343</v>
      </c>
      <c r="B49" s="419"/>
      <c r="C49" s="420"/>
      <c r="D49" s="420"/>
      <c r="E49" s="420"/>
      <c r="F49" s="420"/>
      <c r="G49" s="420"/>
      <c r="H49" s="420"/>
      <c r="I49" s="420"/>
      <c r="J49" s="420"/>
      <c r="K49" s="420"/>
      <c r="L49" s="419" t="s">
        <v>343</v>
      </c>
      <c r="M49" s="419"/>
      <c r="N49" s="420"/>
      <c r="O49" s="420"/>
      <c r="P49" s="420"/>
      <c r="Q49" s="420"/>
      <c r="R49" s="420"/>
      <c r="S49" s="420"/>
      <c r="T49" s="420"/>
      <c r="U49" s="420"/>
      <c r="V49" s="420"/>
    </row>
    <row r="50" spans="1:22" ht="13.75" customHeight="1" x14ac:dyDescent="0.35">
      <c r="A50" s="419" t="s">
        <v>344</v>
      </c>
      <c r="B50" s="419"/>
      <c r="C50" s="420"/>
      <c r="D50" s="420"/>
      <c r="E50" s="420"/>
      <c r="F50" s="420"/>
      <c r="G50" s="420"/>
      <c r="H50" s="420"/>
      <c r="I50" s="420"/>
      <c r="J50" s="420"/>
      <c r="K50" s="420"/>
      <c r="L50" s="419" t="s">
        <v>344</v>
      </c>
      <c r="M50" s="419"/>
      <c r="N50" s="420"/>
      <c r="O50" s="420"/>
      <c r="P50" s="420"/>
      <c r="Q50" s="420"/>
      <c r="R50" s="420"/>
      <c r="S50" s="420"/>
      <c r="T50" s="420"/>
      <c r="U50" s="420"/>
      <c r="V50" s="420"/>
    </row>
    <row r="51" spans="1:22" ht="13.75" customHeight="1" x14ac:dyDescent="0.35">
      <c r="A51" s="419" t="s">
        <v>345</v>
      </c>
      <c r="B51" s="419"/>
      <c r="C51" s="420"/>
      <c r="D51" s="420"/>
      <c r="E51" s="420"/>
      <c r="F51" s="420"/>
      <c r="G51" s="420"/>
      <c r="H51" s="420"/>
      <c r="I51" s="420"/>
      <c r="J51" s="420"/>
      <c r="K51" s="420"/>
      <c r="L51" s="419" t="s">
        <v>345</v>
      </c>
      <c r="M51" s="419"/>
      <c r="N51" s="420"/>
      <c r="O51" s="420"/>
      <c r="P51" s="420"/>
      <c r="Q51" s="420"/>
      <c r="R51" s="420"/>
      <c r="S51" s="420"/>
      <c r="T51" s="420"/>
      <c r="U51" s="420"/>
      <c r="V51" s="420"/>
    </row>
    <row r="52" spans="1:22" ht="269.5" customHeight="1" x14ac:dyDescent="0.35">
      <c r="A52" s="430"/>
      <c r="B52" s="431"/>
      <c r="C52" s="431"/>
      <c r="D52" s="431"/>
      <c r="E52" s="431"/>
      <c r="F52" s="431"/>
      <c r="G52" s="431"/>
      <c r="H52" s="431"/>
      <c r="I52" s="431"/>
      <c r="J52" s="431"/>
      <c r="K52" s="432"/>
      <c r="L52" s="430"/>
      <c r="M52" s="431"/>
      <c r="N52" s="431"/>
      <c r="O52" s="431"/>
      <c r="P52" s="431"/>
      <c r="Q52" s="431"/>
      <c r="R52" s="431"/>
      <c r="S52" s="431"/>
      <c r="T52" s="431"/>
      <c r="U52" s="431"/>
      <c r="V52" s="432"/>
    </row>
    <row r="53" spans="1:22" x14ac:dyDescent="0.35">
      <c r="A53" s="421"/>
      <c r="B53" s="422"/>
      <c r="C53" s="422"/>
      <c r="D53" s="422"/>
      <c r="E53" s="422"/>
      <c r="F53" s="422"/>
      <c r="G53" s="422"/>
      <c r="H53" s="422"/>
      <c r="I53" s="422"/>
      <c r="J53" s="422"/>
      <c r="K53" s="423"/>
      <c r="L53" s="421"/>
      <c r="M53" s="422"/>
      <c r="N53" s="422"/>
      <c r="O53" s="422"/>
      <c r="P53" s="422"/>
      <c r="Q53" s="422"/>
      <c r="R53" s="422"/>
      <c r="S53" s="422"/>
      <c r="T53" s="422"/>
      <c r="U53" s="422"/>
      <c r="V53" s="423"/>
    </row>
    <row r="54" spans="1:22" x14ac:dyDescent="0.35">
      <c r="A54" s="412"/>
      <c r="B54" s="417"/>
      <c r="C54" s="417"/>
      <c r="D54" s="417"/>
      <c r="E54" s="417"/>
      <c r="F54" s="417"/>
      <c r="G54" s="417"/>
      <c r="H54" s="417"/>
      <c r="I54" s="417"/>
      <c r="J54" s="417"/>
      <c r="K54" s="418"/>
      <c r="L54" s="412"/>
      <c r="M54" s="417"/>
      <c r="N54" s="417"/>
      <c r="O54" s="417"/>
      <c r="P54" s="417"/>
      <c r="Q54" s="417"/>
      <c r="R54" s="417"/>
      <c r="S54" s="417"/>
      <c r="T54" s="417"/>
      <c r="U54" s="417"/>
      <c r="V54" s="418"/>
    </row>
    <row r="55" spans="1:22" x14ac:dyDescent="0.35">
      <c r="A55" s="412"/>
      <c r="B55" s="417"/>
      <c r="C55" s="417"/>
      <c r="D55" s="417"/>
      <c r="E55" s="417"/>
      <c r="F55" s="417"/>
      <c r="G55" s="417"/>
      <c r="H55" s="417"/>
      <c r="I55" s="417"/>
      <c r="J55" s="417"/>
      <c r="K55" s="418"/>
      <c r="L55" s="412"/>
      <c r="M55" s="417"/>
      <c r="N55" s="417"/>
      <c r="O55" s="417"/>
      <c r="P55" s="417"/>
      <c r="Q55" s="417"/>
      <c r="R55" s="417"/>
      <c r="S55" s="417"/>
      <c r="T55" s="417"/>
      <c r="U55" s="417"/>
      <c r="V55" s="418"/>
    </row>
    <row r="56" spans="1:22" x14ac:dyDescent="0.35">
      <c r="A56" s="412"/>
      <c r="B56" s="417"/>
      <c r="C56" s="417"/>
      <c r="D56" s="417"/>
      <c r="E56" s="417"/>
      <c r="F56" s="417"/>
      <c r="G56" s="417"/>
      <c r="H56" s="417"/>
      <c r="I56" s="417"/>
      <c r="J56" s="417"/>
      <c r="K56" s="418"/>
      <c r="L56" s="412"/>
      <c r="M56" s="417"/>
      <c r="N56" s="417"/>
      <c r="O56" s="417"/>
      <c r="P56" s="417"/>
      <c r="Q56" s="417"/>
      <c r="R56" s="417"/>
      <c r="S56" s="417"/>
      <c r="T56" s="417"/>
      <c r="U56" s="417"/>
      <c r="V56" s="418"/>
    </row>
    <row r="57" spans="1:22" x14ac:dyDescent="0.35">
      <c r="A57" s="412"/>
      <c r="B57" s="417"/>
      <c r="C57" s="417"/>
      <c r="D57" s="417"/>
      <c r="E57" s="417"/>
      <c r="F57" s="417"/>
      <c r="G57" s="417"/>
      <c r="H57" s="417"/>
      <c r="I57" s="417"/>
      <c r="J57" s="417"/>
      <c r="K57" s="418"/>
      <c r="L57" s="412"/>
      <c r="M57" s="417"/>
      <c r="N57" s="417"/>
      <c r="O57" s="417"/>
      <c r="P57" s="417"/>
      <c r="Q57" s="417"/>
      <c r="R57" s="417"/>
      <c r="S57" s="417"/>
      <c r="T57" s="417"/>
      <c r="U57" s="417"/>
      <c r="V57" s="418"/>
    </row>
    <row r="58" spans="1:22" x14ac:dyDescent="0.35">
      <c r="A58" s="412"/>
      <c r="B58" s="417"/>
      <c r="C58" s="417"/>
      <c r="D58" s="417"/>
      <c r="E58" s="417"/>
      <c r="F58" s="417"/>
      <c r="G58" s="417"/>
      <c r="H58" s="417"/>
      <c r="I58" s="417"/>
      <c r="J58" s="417"/>
      <c r="K58" s="418"/>
      <c r="L58" s="412"/>
      <c r="M58" s="417"/>
      <c r="N58" s="417"/>
      <c r="O58" s="417"/>
      <c r="P58" s="417"/>
      <c r="Q58" s="417"/>
      <c r="R58" s="417"/>
      <c r="S58" s="417"/>
      <c r="T58" s="417"/>
      <c r="U58" s="417"/>
      <c r="V58" s="418"/>
    </row>
    <row r="59" spans="1:22" x14ac:dyDescent="0.35">
      <c r="A59" s="412"/>
      <c r="B59" s="417"/>
      <c r="C59" s="417"/>
      <c r="D59" s="417"/>
      <c r="E59" s="417"/>
      <c r="F59" s="417"/>
      <c r="G59" s="417"/>
      <c r="H59" s="417"/>
      <c r="I59" s="417"/>
      <c r="J59" s="417"/>
      <c r="K59" s="418"/>
      <c r="L59" s="412"/>
      <c r="M59" s="417"/>
      <c r="N59" s="417"/>
      <c r="O59" s="417"/>
      <c r="P59" s="417"/>
      <c r="Q59" s="417"/>
      <c r="R59" s="417"/>
      <c r="S59" s="417"/>
      <c r="T59" s="417"/>
      <c r="U59" s="417"/>
      <c r="V59" s="418"/>
    </row>
    <row r="60" spans="1:22" x14ac:dyDescent="0.35">
      <c r="A60" s="412"/>
      <c r="B60" s="417"/>
      <c r="C60" s="417"/>
      <c r="D60" s="417"/>
      <c r="E60" s="417"/>
      <c r="F60" s="417"/>
      <c r="G60" s="417"/>
      <c r="H60" s="417"/>
      <c r="I60" s="417"/>
      <c r="J60" s="417"/>
      <c r="K60" s="418"/>
      <c r="L60" s="412"/>
      <c r="M60" s="417"/>
      <c r="N60" s="417"/>
      <c r="O60" s="417"/>
      <c r="P60" s="417"/>
      <c r="Q60" s="417"/>
      <c r="R60" s="417"/>
      <c r="S60" s="417"/>
      <c r="T60" s="417"/>
      <c r="U60" s="417"/>
      <c r="V60" s="418"/>
    </row>
    <row r="61" spans="1:22" x14ac:dyDescent="0.35">
      <c r="A61" s="412"/>
      <c r="B61" s="417"/>
      <c r="C61" s="417"/>
      <c r="D61" s="417"/>
      <c r="E61" s="417"/>
      <c r="F61" s="417"/>
      <c r="G61" s="417"/>
      <c r="H61" s="417"/>
      <c r="I61" s="417"/>
      <c r="J61" s="417"/>
      <c r="K61" s="418"/>
      <c r="L61" s="412"/>
      <c r="M61" s="417"/>
      <c r="N61" s="417"/>
      <c r="O61" s="417"/>
      <c r="P61" s="417"/>
      <c r="Q61" s="417"/>
      <c r="R61" s="417"/>
      <c r="S61" s="417"/>
      <c r="T61" s="417"/>
      <c r="U61" s="417"/>
      <c r="V61" s="418"/>
    </row>
    <row r="62" spans="1:22" x14ac:dyDescent="0.35">
      <c r="A62" s="412"/>
      <c r="B62" s="417"/>
      <c r="C62" s="417"/>
      <c r="D62" s="417"/>
      <c r="E62" s="417"/>
      <c r="F62" s="417"/>
      <c r="G62" s="417"/>
      <c r="H62" s="417"/>
      <c r="I62" s="417"/>
      <c r="J62" s="417"/>
      <c r="K62" s="418"/>
      <c r="L62" s="412"/>
      <c r="M62" s="417"/>
      <c r="N62" s="417"/>
      <c r="O62" s="417"/>
      <c r="P62" s="417"/>
      <c r="Q62" s="417"/>
      <c r="R62" s="417"/>
      <c r="S62" s="417"/>
      <c r="T62" s="417"/>
      <c r="U62" s="417"/>
      <c r="V62" s="418"/>
    </row>
    <row r="63" spans="1:22" x14ac:dyDescent="0.35">
      <c r="A63" s="412"/>
      <c r="B63" s="417"/>
      <c r="C63" s="417"/>
      <c r="D63" s="417"/>
      <c r="E63" s="417"/>
      <c r="F63" s="417"/>
      <c r="G63" s="417"/>
      <c r="H63" s="417"/>
      <c r="I63" s="417"/>
      <c r="J63" s="417"/>
      <c r="K63" s="418"/>
      <c r="L63" s="412"/>
      <c r="M63" s="417"/>
      <c r="N63" s="417"/>
      <c r="O63" s="417"/>
      <c r="P63" s="417"/>
      <c r="Q63" s="417"/>
      <c r="R63" s="417"/>
      <c r="S63" s="417"/>
      <c r="T63" s="417"/>
      <c r="U63" s="417"/>
      <c r="V63" s="418"/>
    </row>
    <row r="64" spans="1:22" x14ac:dyDescent="0.35">
      <c r="A64" s="412"/>
      <c r="B64" s="417"/>
      <c r="C64" s="417"/>
      <c r="D64" s="417"/>
      <c r="E64" s="417"/>
      <c r="F64" s="417"/>
      <c r="G64" s="417"/>
      <c r="H64" s="417"/>
      <c r="I64" s="417"/>
      <c r="J64" s="417"/>
      <c r="K64" s="418"/>
      <c r="L64" s="412"/>
      <c r="M64" s="417"/>
      <c r="N64" s="417"/>
      <c r="O64" s="417"/>
      <c r="P64" s="417"/>
      <c r="Q64" s="417"/>
      <c r="R64" s="417"/>
      <c r="S64" s="417"/>
      <c r="T64" s="417"/>
      <c r="U64" s="417"/>
      <c r="V64" s="418"/>
    </row>
    <row r="65" spans="1:22" x14ac:dyDescent="0.35">
      <c r="A65" s="412"/>
      <c r="B65" s="417"/>
      <c r="C65" s="417"/>
      <c r="D65" s="417"/>
      <c r="E65" s="417"/>
      <c r="F65" s="417"/>
      <c r="G65" s="417"/>
      <c r="H65" s="417"/>
      <c r="I65" s="417"/>
      <c r="J65" s="417"/>
      <c r="K65" s="418"/>
      <c r="L65" s="412"/>
      <c r="M65" s="417"/>
      <c r="N65" s="417"/>
      <c r="O65" s="417"/>
      <c r="P65" s="417"/>
      <c r="Q65" s="417"/>
      <c r="R65" s="417"/>
      <c r="S65" s="417"/>
      <c r="T65" s="417"/>
      <c r="U65" s="417"/>
      <c r="V65" s="418"/>
    </row>
    <row r="66" spans="1:22" x14ac:dyDescent="0.35">
      <c r="A66" s="412"/>
      <c r="B66" s="417"/>
      <c r="C66" s="417"/>
      <c r="D66" s="417"/>
      <c r="E66" s="417"/>
      <c r="F66" s="417"/>
      <c r="G66" s="417"/>
      <c r="H66" s="417"/>
      <c r="I66" s="417"/>
      <c r="J66" s="417"/>
      <c r="K66" s="418"/>
      <c r="L66" s="412"/>
      <c r="M66" s="417"/>
      <c r="N66" s="417"/>
      <c r="O66" s="417"/>
      <c r="P66" s="417"/>
      <c r="Q66" s="417"/>
      <c r="R66" s="417"/>
      <c r="S66" s="417"/>
      <c r="T66" s="417"/>
      <c r="U66" s="417"/>
      <c r="V66" s="418"/>
    </row>
    <row r="67" spans="1:22" x14ac:dyDescent="0.35">
      <c r="A67" s="412"/>
      <c r="B67" s="417"/>
      <c r="C67" s="417"/>
      <c r="D67" s="417"/>
      <c r="E67" s="417"/>
      <c r="F67" s="417"/>
      <c r="G67" s="417"/>
      <c r="H67" s="417"/>
      <c r="I67" s="417"/>
      <c r="J67" s="417"/>
      <c r="K67" s="418"/>
      <c r="L67" s="412"/>
      <c r="M67" s="417"/>
      <c r="N67" s="417"/>
      <c r="O67" s="417"/>
      <c r="P67" s="417"/>
      <c r="Q67" s="417"/>
      <c r="R67" s="417"/>
      <c r="S67" s="417"/>
      <c r="T67" s="417"/>
      <c r="U67" s="417"/>
      <c r="V67" s="418"/>
    </row>
    <row r="68" spans="1:22" x14ac:dyDescent="0.35">
      <c r="A68" s="412"/>
      <c r="B68" s="417"/>
      <c r="C68" s="417"/>
      <c r="D68" s="417"/>
      <c r="E68" s="417"/>
      <c r="F68" s="417"/>
      <c r="G68" s="417"/>
      <c r="H68" s="417"/>
      <c r="I68" s="417"/>
      <c r="J68" s="417"/>
      <c r="K68" s="418"/>
      <c r="L68" s="412"/>
      <c r="M68" s="417"/>
      <c r="N68" s="417"/>
      <c r="O68" s="417"/>
      <c r="P68" s="417"/>
      <c r="Q68" s="417"/>
      <c r="R68" s="417"/>
      <c r="S68" s="417"/>
      <c r="T68" s="417"/>
      <c r="U68" s="417"/>
      <c r="V68" s="418"/>
    </row>
    <row r="69" spans="1:22" x14ac:dyDescent="0.35">
      <c r="A69" s="412"/>
      <c r="B69" s="417"/>
      <c r="C69" s="417"/>
      <c r="D69" s="417"/>
      <c r="E69" s="417"/>
      <c r="F69" s="417"/>
      <c r="G69" s="417"/>
      <c r="H69" s="417"/>
      <c r="I69" s="417"/>
      <c r="J69" s="417"/>
      <c r="K69" s="418"/>
      <c r="L69" s="412"/>
      <c r="M69" s="417"/>
      <c r="N69" s="417"/>
      <c r="O69" s="417"/>
      <c r="P69" s="417"/>
      <c r="Q69" s="417"/>
      <c r="R69" s="417"/>
      <c r="S69" s="417"/>
      <c r="T69" s="417"/>
      <c r="U69" s="417"/>
      <c r="V69" s="418"/>
    </row>
    <row r="70" spans="1:22" x14ac:dyDescent="0.35">
      <c r="A70" s="412"/>
      <c r="B70" s="417"/>
      <c r="C70" s="417"/>
      <c r="D70" s="417"/>
      <c r="E70" s="417"/>
      <c r="F70" s="417"/>
      <c r="G70" s="417"/>
      <c r="H70" s="417"/>
      <c r="I70" s="417"/>
      <c r="J70" s="417"/>
      <c r="K70" s="418"/>
      <c r="L70" s="412"/>
      <c r="M70" s="417"/>
      <c r="N70" s="417"/>
      <c r="O70" s="417"/>
      <c r="P70" s="417"/>
      <c r="Q70" s="417"/>
      <c r="R70" s="417"/>
      <c r="S70" s="417"/>
      <c r="T70" s="417"/>
      <c r="U70" s="417"/>
      <c r="V70" s="418"/>
    </row>
    <row r="71" spans="1:22" x14ac:dyDescent="0.35">
      <c r="A71" s="412"/>
      <c r="B71" s="417"/>
      <c r="C71" s="417"/>
      <c r="D71" s="417"/>
      <c r="E71" s="417"/>
      <c r="F71" s="417"/>
      <c r="G71" s="417"/>
      <c r="H71" s="417"/>
      <c r="I71" s="417"/>
      <c r="J71" s="417"/>
      <c r="K71" s="418"/>
      <c r="L71" s="412"/>
      <c r="M71" s="417"/>
      <c r="N71" s="417"/>
      <c r="O71" s="417"/>
      <c r="P71" s="417"/>
      <c r="Q71" s="417"/>
      <c r="R71" s="417"/>
      <c r="S71" s="417"/>
      <c r="T71" s="417"/>
      <c r="U71" s="417"/>
      <c r="V71" s="418"/>
    </row>
    <row r="72" spans="1:22" x14ac:dyDescent="0.35">
      <c r="A72" s="412"/>
      <c r="B72" s="417"/>
      <c r="C72" s="417"/>
      <c r="D72" s="417"/>
      <c r="E72" s="417"/>
      <c r="F72" s="417"/>
      <c r="G72" s="417"/>
      <c r="H72" s="417"/>
      <c r="I72" s="417"/>
      <c r="J72" s="417"/>
      <c r="K72" s="418"/>
      <c r="L72" s="412"/>
      <c r="M72" s="417"/>
      <c r="N72" s="417"/>
      <c r="O72" s="417"/>
      <c r="P72" s="417"/>
      <c r="Q72" s="417"/>
      <c r="R72" s="417"/>
      <c r="S72" s="417"/>
      <c r="T72" s="417"/>
      <c r="U72" s="417"/>
      <c r="V72" s="418"/>
    </row>
    <row r="73" spans="1:22" x14ac:dyDescent="0.35">
      <c r="A73" s="412"/>
      <c r="B73" s="417"/>
      <c r="C73" s="417"/>
      <c r="D73" s="417"/>
      <c r="E73" s="417"/>
      <c r="F73" s="417"/>
      <c r="G73" s="417"/>
      <c r="H73" s="417"/>
      <c r="I73" s="417"/>
      <c r="J73" s="417"/>
      <c r="K73" s="418"/>
      <c r="L73" s="412"/>
      <c r="M73" s="417"/>
      <c r="N73" s="417"/>
      <c r="O73" s="417"/>
      <c r="P73" s="417"/>
      <c r="Q73" s="417"/>
      <c r="R73" s="417"/>
      <c r="S73" s="417"/>
      <c r="T73" s="417"/>
      <c r="U73" s="417"/>
      <c r="V73" s="418"/>
    </row>
    <row r="74" spans="1:22" x14ac:dyDescent="0.35">
      <c r="A74" s="412"/>
      <c r="B74" s="415"/>
      <c r="C74" s="415"/>
      <c r="D74" s="415"/>
      <c r="E74" s="415"/>
      <c r="F74" s="415"/>
      <c r="G74" s="415"/>
      <c r="H74" s="415"/>
      <c r="I74" s="415"/>
      <c r="J74" s="415"/>
      <c r="K74" s="416"/>
      <c r="L74" s="412"/>
      <c r="M74" s="415"/>
      <c r="N74" s="415"/>
      <c r="O74" s="415"/>
      <c r="P74" s="415"/>
      <c r="Q74" s="415"/>
      <c r="R74" s="415"/>
      <c r="S74" s="415"/>
      <c r="T74" s="415"/>
      <c r="U74" s="415"/>
      <c r="V74" s="416"/>
    </row>
    <row r="75" spans="1:22" x14ac:dyDescent="0.35">
      <c r="A75" s="412"/>
      <c r="B75" s="415"/>
      <c r="C75" s="415"/>
      <c r="D75" s="415"/>
      <c r="E75" s="415"/>
      <c r="F75" s="415"/>
      <c r="G75" s="415"/>
      <c r="H75" s="415"/>
      <c r="I75" s="415"/>
      <c r="J75" s="415"/>
      <c r="K75" s="416"/>
      <c r="L75" s="412"/>
      <c r="M75" s="415"/>
      <c r="N75" s="415"/>
      <c r="O75" s="415"/>
      <c r="P75" s="415"/>
      <c r="Q75" s="415"/>
      <c r="R75" s="415"/>
      <c r="S75" s="415"/>
      <c r="T75" s="415"/>
      <c r="U75" s="415"/>
      <c r="V75" s="416"/>
    </row>
    <row r="76" spans="1:22" x14ac:dyDescent="0.35">
      <c r="A76" s="412"/>
      <c r="B76" s="415"/>
      <c r="C76" s="415"/>
      <c r="D76" s="415"/>
      <c r="E76" s="415"/>
      <c r="F76" s="415"/>
      <c r="G76" s="415"/>
      <c r="H76" s="415"/>
      <c r="I76" s="415"/>
      <c r="J76" s="415"/>
      <c r="K76" s="416"/>
      <c r="L76" s="412"/>
      <c r="M76" s="415"/>
      <c r="N76" s="415"/>
      <c r="O76" s="415"/>
      <c r="P76" s="415"/>
      <c r="Q76" s="415"/>
      <c r="R76" s="415"/>
      <c r="S76" s="415"/>
      <c r="T76" s="415"/>
      <c r="U76" s="415"/>
      <c r="V76" s="416"/>
    </row>
    <row r="77" spans="1:22" x14ac:dyDescent="0.35">
      <c r="A77" s="412"/>
      <c r="B77" s="415"/>
      <c r="C77" s="415"/>
      <c r="D77" s="415"/>
      <c r="E77" s="415"/>
      <c r="F77" s="415"/>
      <c r="G77" s="415"/>
      <c r="H77" s="415"/>
      <c r="I77" s="415"/>
      <c r="J77" s="415"/>
      <c r="K77" s="416"/>
      <c r="L77" s="412"/>
      <c r="M77" s="415"/>
      <c r="N77" s="415"/>
      <c r="O77" s="415"/>
      <c r="P77" s="415"/>
      <c r="Q77" s="415"/>
      <c r="R77" s="415"/>
      <c r="S77" s="415"/>
      <c r="T77" s="415"/>
      <c r="U77" s="415"/>
      <c r="V77" s="416"/>
    </row>
    <row r="78" spans="1:22" x14ac:dyDescent="0.35">
      <c r="A78" s="412"/>
      <c r="B78" s="415"/>
      <c r="C78" s="415"/>
      <c r="D78" s="415"/>
      <c r="E78" s="415"/>
      <c r="F78" s="415"/>
      <c r="G78" s="415"/>
      <c r="H78" s="415"/>
      <c r="I78" s="415"/>
      <c r="J78" s="415"/>
      <c r="K78" s="416"/>
      <c r="L78" s="412"/>
      <c r="M78" s="415"/>
      <c r="N78" s="415"/>
      <c r="O78" s="415"/>
      <c r="P78" s="415"/>
      <c r="Q78" s="415"/>
      <c r="R78" s="415"/>
      <c r="S78" s="415"/>
      <c r="T78" s="415"/>
      <c r="U78" s="415"/>
      <c r="V78" s="416"/>
    </row>
    <row r="79" spans="1:22" x14ac:dyDescent="0.35">
      <c r="A79" s="412"/>
      <c r="B79" s="415"/>
      <c r="C79" s="415"/>
      <c r="D79" s="415"/>
      <c r="E79" s="415"/>
      <c r="F79" s="415"/>
      <c r="G79" s="415"/>
      <c r="H79" s="415"/>
      <c r="I79" s="415"/>
      <c r="J79" s="415"/>
      <c r="K79" s="416"/>
      <c r="L79" s="412"/>
      <c r="M79" s="415"/>
      <c r="N79" s="415"/>
      <c r="O79" s="415"/>
      <c r="P79" s="415"/>
      <c r="Q79" s="415"/>
      <c r="R79" s="415"/>
      <c r="S79" s="415"/>
      <c r="T79" s="415"/>
      <c r="U79" s="415"/>
      <c r="V79" s="416"/>
    </row>
    <row r="80" spans="1:22" x14ac:dyDescent="0.35">
      <c r="A80" s="412"/>
      <c r="B80" s="415"/>
      <c r="C80" s="415"/>
      <c r="D80" s="415"/>
      <c r="E80" s="415"/>
      <c r="F80" s="415"/>
      <c r="G80" s="415"/>
      <c r="H80" s="415"/>
      <c r="I80" s="415"/>
      <c r="J80" s="415"/>
      <c r="K80" s="416"/>
      <c r="L80" s="412"/>
      <c r="M80" s="415"/>
      <c r="N80" s="415"/>
      <c r="O80" s="415"/>
      <c r="P80" s="415"/>
      <c r="Q80" s="415"/>
      <c r="R80" s="415"/>
      <c r="S80" s="415"/>
      <c r="T80" s="415"/>
      <c r="U80" s="415"/>
      <c r="V80" s="416"/>
    </row>
    <row r="81" spans="1:22" x14ac:dyDescent="0.35">
      <c r="A81" s="412"/>
      <c r="B81" s="415"/>
      <c r="C81" s="415"/>
      <c r="D81" s="415"/>
      <c r="E81" s="415"/>
      <c r="F81" s="415"/>
      <c r="G81" s="415"/>
      <c r="H81" s="415"/>
      <c r="I81" s="415"/>
      <c r="J81" s="415"/>
      <c r="K81" s="416"/>
      <c r="L81" s="412"/>
      <c r="M81" s="415"/>
      <c r="N81" s="415"/>
      <c r="O81" s="415"/>
      <c r="P81" s="415"/>
      <c r="Q81" s="415"/>
      <c r="R81" s="415"/>
      <c r="S81" s="415"/>
      <c r="T81" s="415"/>
      <c r="U81" s="415"/>
      <c r="V81" s="416"/>
    </row>
    <row r="82" spans="1:22" x14ac:dyDescent="0.35">
      <c r="A82" s="412"/>
      <c r="B82" s="415"/>
      <c r="C82" s="415"/>
      <c r="D82" s="415"/>
      <c r="E82" s="415"/>
      <c r="F82" s="415"/>
      <c r="G82" s="415"/>
      <c r="H82" s="415"/>
      <c r="I82" s="415"/>
      <c r="J82" s="415"/>
      <c r="K82" s="416"/>
      <c r="L82" s="412"/>
      <c r="M82" s="415"/>
      <c r="N82" s="415"/>
      <c r="O82" s="415"/>
      <c r="P82" s="415"/>
      <c r="Q82" s="415"/>
      <c r="R82" s="415"/>
      <c r="S82" s="415"/>
      <c r="T82" s="415"/>
      <c r="U82" s="415"/>
      <c r="V82" s="416"/>
    </row>
    <row r="83" spans="1:22" x14ac:dyDescent="0.35">
      <c r="A83" s="417"/>
      <c r="B83" s="415"/>
      <c r="C83" s="415"/>
      <c r="D83" s="415"/>
      <c r="E83" s="415"/>
      <c r="F83" s="415"/>
      <c r="G83" s="415"/>
      <c r="H83" s="415"/>
      <c r="I83" s="415"/>
      <c r="J83" s="415"/>
      <c r="K83" s="415"/>
      <c r="L83" s="417"/>
      <c r="M83" s="415"/>
      <c r="N83" s="415"/>
      <c r="O83" s="415"/>
      <c r="P83" s="415"/>
      <c r="Q83" s="415"/>
      <c r="R83" s="415"/>
      <c r="S83" s="415"/>
      <c r="T83" s="415"/>
      <c r="U83" s="415"/>
      <c r="V83" s="415"/>
    </row>
    <row r="84" spans="1:22" x14ac:dyDescent="0.35">
      <c r="A84" s="417"/>
      <c r="B84" s="415"/>
      <c r="C84" s="415"/>
      <c r="D84" s="415"/>
      <c r="E84" s="415"/>
      <c r="F84" s="415"/>
      <c r="G84" s="415"/>
      <c r="H84" s="415"/>
      <c r="I84" s="415"/>
      <c r="J84" s="415"/>
      <c r="K84" s="415"/>
      <c r="L84" s="417"/>
      <c r="M84" s="415"/>
      <c r="N84" s="415"/>
      <c r="O84" s="415"/>
      <c r="P84" s="415"/>
      <c r="Q84" s="415"/>
      <c r="R84" s="415"/>
      <c r="S84" s="415"/>
      <c r="T84" s="415"/>
      <c r="U84" s="415"/>
      <c r="V84" s="415"/>
    </row>
    <row r="85" spans="1:22" x14ac:dyDescent="0.35">
      <c r="A85" s="417"/>
      <c r="B85" s="415"/>
      <c r="C85" s="415"/>
      <c r="D85" s="415"/>
      <c r="E85" s="415"/>
      <c r="F85" s="415"/>
      <c r="G85" s="415"/>
      <c r="H85" s="415"/>
      <c r="I85" s="415"/>
      <c r="J85" s="415"/>
      <c r="K85" s="415"/>
      <c r="L85" s="417"/>
      <c r="M85" s="415"/>
      <c r="N85" s="415"/>
      <c r="O85" s="415"/>
      <c r="P85" s="415"/>
      <c r="Q85" s="415"/>
      <c r="R85" s="415"/>
      <c r="S85" s="415"/>
      <c r="T85" s="415"/>
      <c r="U85" s="415"/>
      <c r="V85" s="415"/>
    </row>
    <row r="86" spans="1:22" x14ac:dyDescent="0.35">
      <c r="A86" s="417"/>
      <c r="B86" s="415"/>
      <c r="C86" s="415"/>
      <c r="D86" s="415"/>
      <c r="E86" s="415"/>
      <c r="F86" s="415"/>
      <c r="G86" s="415"/>
      <c r="H86" s="415"/>
      <c r="I86" s="415"/>
      <c r="J86" s="415"/>
      <c r="K86" s="415"/>
      <c r="L86" s="417"/>
      <c r="M86" s="415"/>
      <c r="N86" s="415"/>
      <c r="O86" s="415"/>
      <c r="P86" s="415"/>
      <c r="Q86" s="415"/>
      <c r="R86" s="415"/>
      <c r="S86" s="415"/>
      <c r="T86" s="415"/>
      <c r="U86" s="415"/>
      <c r="V86" s="415"/>
    </row>
    <row r="87" spans="1:22" x14ac:dyDescent="0.35">
      <c r="A87" s="417"/>
      <c r="B87" s="415"/>
      <c r="C87" s="415"/>
      <c r="D87" s="415"/>
      <c r="E87" s="415"/>
      <c r="F87" s="415"/>
      <c r="G87" s="415"/>
      <c r="H87" s="415"/>
      <c r="I87" s="415"/>
      <c r="J87" s="415"/>
      <c r="K87" s="415"/>
      <c r="L87" s="417"/>
      <c r="M87" s="415"/>
      <c r="N87" s="415"/>
      <c r="O87" s="415"/>
      <c r="P87" s="415"/>
      <c r="Q87" s="415"/>
      <c r="R87" s="415"/>
      <c r="S87" s="415"/>
      <c r="T87" s="415"/>
      <c r="U87" s="415"/>
      <c r="V87" s="415"/>
    </row>
    <row r="88" spans="1:22" x14ac:dyDescent="0.35">
      <c r="A88" s="417"/>
      <c r="B88" s="415"/>
      <c r="C88" s="415"/>
      <c r="D88" s="415"/>
      <c r="E88" s="415"/>
      <c r="F88" s="415"/>
      <c r="G88" s="415"/>
      <c r="H88" s="415"/>
      <c r="I88" s="415"/>
      <c r="J88" s="415"/>
      <c r="K88" s="415"/>
      <c r="L88" s="417"/>
      <c r="M88" s="415"/>
      <c r="N88" s="415"/>
      <c r="O88" s="415"/>
      <c r="P88" s="415"/>
      <c r="Q88" s="415"/>
      <c r="R88" s="415"/>
      <c r="S88" s="415"/>
      <c r="T88" s="415"/>
      <c r="U88" s="415"/>
      <c r="V88" s="415"/>
    </row>
    <row r="89" spans="1:22" x14ac:dyDescent="0.35">
      <c r="A89" s="417"/>
      <c r="B89" s="415"/>
      <c r="C89" s="415"/>
      <c r="D89" s="415"/>
      <c r="E89" s="415"/>
      <c r="F89" s="415"/>
      <c r="G89" s="415"/>
      <c r="H89" s="415"/>
      <c r="I89" s="415"/>
      <c r="J89" s="415"/>
      <c r="K89" s="415"/>
      <c r="L89" s="417"/>
      <c r="M89" s="415"/>
      <c r="N89" s="415"/>
      <c r="O89" s="415"/>
      <c r="P89" s="415"/>
      <c r="Q89" s="415"/>
      <c r="R89" s="415"/>
      <c r="S89" s="415"/>
      <c r="T89" s="415"/>
      <c r="U89" s="415"/>
      <c r="V89" s="415"/>
    </row>
    <row r="90" spans="1:22" x14ac:dyDescent="0.35">
      <c r="A90" s="417"/>
      <c r="B90" s="415"/>
      <c r="C90" s="415"/>
      <c r="D90" s="415"/>
      <c r="E90" s="415"/>
      <c r="F90" s="415"/>
      <c r="G90" s="415"/>
      <c r="H90" s="415"/>
      <c r="I90" s="415"/>
      <c r="J90" s="415"/>
      <c r="K90" s="415"/>
      <c r="L90" s="417"/>
      <c r="M90" s="415"/>
      <c r="N90" s="415"/>
      <c r="O90" s="415"/>
      <c r="P90" s="415"/>
      <c r="Q90" s="415"/>
      <c r="R90" s="415"/>
      <c r="S90" s="415"/>
      <c r="T90" s="415"/>
      <c r="U90" s="415"/>
      <c r="V90" s="415"/>
    </row>
    <row r="91" spans="1:22" x14ac:dyDescent="0.35">
      <c r="A91" s="417"/>
      <c r="B91" s="415"/>
      <c r="C91" s="415"/>
      <c r="D91" s="415"/>
      <c r="E91" s="415"/>
      <c r="F91" s="415"/>
      <c r="G91" s="415"/>
      <c r="H91" s="415"/>
      <c r="I91" s="415"/>
      <c r="J91" s="415"/>
      <c r="K91" s="415"/>
      <c r="L91" s="417"/>
      <c r="M91" s="415"/>
      <c r="N91" s="415"/>
      <c r="O91" s="415"/>
      <c r="P91" s="415"/>
      <c r="Q91" s="415"/>
      <c r="R91" s="415"/>
      <c r="S91" s="415"/>
      <c r="T91" s="415"/>
      <c r="U91" s="415"/>
      <c r="V91" s="415"/>
    </row>
    <row r="92" spans="1:22" x14ac:dyDescent="0.35">
      <c r="A92" s="417"/>
      <c r="B92" s="415"/>
      <c r="C92" s="415"/>
      <c r="D92" s="415"/>
      <c r="E92" s="415"/>
      <c r="F92" s="415"/>
      <c r="G92" s="415"/>
      <c r="H92" s="415"/>
      <c r="I92" s="415"/>
      <c r="J92" s="415"/>
      <c r="K92" s="415"/>
      <c r="L92" s="417"/>
      <c r="M92" s="415"/>
      <c r="N92" s="415"/>
      <c r="O92" s="415"/>
      <c r="P92" s="415"/>
      <c r="Q92" s="415"/>
      <c r="R92" s="415"/>
      <c r="S92" s="415"/>
      <c r="T92" s="415"/>
      <c r="U92" s="415"/>
      <c r="V92" s="415"/>
    </row>
    <row r="93" spans="1:22" x14ac:dyDescent="0.35">
      <c r="A93" s="417"/>
      <c r="B93" s="415"/>
      <c r="C93" s="415"/>
      <c r="D93" s="415"/>
      <c r="E93" s="415"/>
      <c r="F93" s="415"/>
      <c r="G93" s="415"/>
      <c r="H93" s="415"/>
      <c r="I93" s="415"/>
      <c r="J93" s="415"/>
      <c r="K93" s="415"/>
      <c r="L93" s="417"/>
      <c r="M93" s="415"/>
      <c r="N93" s="415"/>
      <c r="O93" s="415"/>
      <c r="P93" s="415"/>
      <c r="Q93" s="415"/>
      <c r="R93" s="415"/>
      <c r="S93" s="415"/>
      <c r="T93" s="415"/>
      <c r="U93" s="415"/>
      <c r="V93" s="415"/>
    </row>
    <row r="94" spans="1:22" x14ac:dyDescent="0.35">
      <c r="A94" s="417"/>
      <c r="B94" s="413"/>
      <c r="C94" s="413"/>
      <c r="D94" s="413"/>
      <c r="E94" s="413"/>
      <c r="F94" s="413"/>
      <c r="G94" s="413"/>
      <c r="H94" s="413"/>
      <c r="I94" s="413"/>
      <c r="J94" s="413"/>
      <c r="K94" s="413"/>
      <c r="L94" s="417"/>
      <c r="M94" s="413"/>
      <c r="N94" s="413"/>
      <c r="O94" s="413"/>
      <c r="P94" s="413"/>
      <c r="Q94" s="413"/>
      <c r="R94" s="413"/>
      <c r="S94" s="413"/>
      <c r="T94" s="413"/>
      <c r="U94" s="413"/>
      <c r="V94" s="413"/>
    </row>
    <row r="95" spans="1:22" x14ac:dyDescent="0.35">
      <c r="A95" s="417"/>
      <c r="B95" s="413"/>
      <c r="C95" s="413"/>
      <c r="D95" s="413"/>
      <c r="E95" s="413"/>
      <c r="F95" s="413"/>
      <c r="G95" s="413"/>
      <c r="H95" s="413"/>
      <c r="I95" s="413"/>
      <c r="J95" s="413"/>
      <c r="K95" s="413"/>
      <c r="L95" s="417"/>
      <c r="M95" s="413"/>
      <c r="N95" s="413"/>
      <c r="O95" s="413"/>
      <c r="P95" s="413"/>
      <c r="Q95" s="413"/>
      <c r="R95" s="413"/>
      <c r="S95" s="413"/>
      <c r="T95" s="413"/>
      <c r="U95" s="413"/>
      <c r="V95" s="413"/>
    </row>
    <row r="96" spans="1:22" x14ac:dyDescent="0.35">
      <c r="A96" s="417"/>
      <c r="B96" s="413"/>
      <c r="C96" s="413"/>
      <c r="D96" s="413"/>
      <c r="E96" s="413"/>
      <c r="F96" s="413"/>
      <c r="G96" s="413"/>
      <c r="H96" s="413"/>
      <c r="I96" s="413"/>
      <c r="J96" s="413"/>
      <c r="K96" s="413"/>
      <c r="L96" s="417"/>
      <c r="M96" s="413"/>
      <c r="N96" s="413"/>
      <c r="O96" s="413"/>
      <c r="P96" s="413"/>
      <c r="Q96" s="413"/>
      <c r="R96" s="413"/>
      <c r="S96" s="413"/>
      <c r="T96" s="413"/>
      <c r="U96" s="413"/>
      <c r="V96" s="413"/>
    </row>
    <row r="97" spans="1:22" x14ac:dyDescent="0.35">
      <c r="A97" s="417"/>
      <c r="B97" s="413"/>
      <c r="C97" s="413"/>
      <c r="D97" s="413"/>
      <c r="E97" s="413"/>
      <c r="F97" s="413"/>
      <c r="G97" s="413"/>
      <c r="H97" s="413"/>
      <c r="I97" s="413"/>
      <c r="J97" s="413"/>
      <c r="K97" s="413"/>
      <c r="L97" s="417"/>
      <c r="M97" s="413"/>
      <c r="N97" s="413"/>
      <c r="O97" s="413"/>
      <c r="P97" s="413"/>
      <c r="Q97" s="413"/>
      <c r="R97" s="413"/>
      <c r="S97" s="413"/>
      <c r="T97" s="413"/>
      <c r="U97" s="413"/>
      <c r="V97" s="413"/>
    </row>
    <row r="98" spans="1:22" ht="18.5" x14ac:dyDescent="0.35">
      <c r="A98" s="148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</row>
    <row r="99" spans="1:22" ht="18.5" x14ac:dyDescent="0.35">
      <c r="A99" s="148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</row>
    <row r="100" spans="1:22" ht="18.5" x14ac:dyDescent="0.35">
      <c r="A100" s="148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</row>
    <row r="101" spans="1:22" ht="18.5" x14ac:dyDescent="0.35">
      <c r="A101" s="148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</row>
    <row r="102" spans="1:22" ht="18.5" x14ac:dyDescent="0.35">
      <c r="A102" s="148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</row>
    <row r="103" spans="1:22" ht="18.5" x14ac:dyDescent="0.35">
      <c r="A103" s="148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</row>
    <row r="104" spans="1:22" ht="18.5" x14ac:dyDescent="0.35">
      <c r="A104" s="148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</row>
    <row r="105" spans="1:22" ht="18.5" x14ac:dyDescent="0.35">
      <c r="A105" s="148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</row>
    <row r="106" spans="1:22" ht="18.5" x14ac:dyDescent="0.35">
      <c r="A106" s="148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</row>
    <row r="107" spans="1:22" ht="18.5" x14ac:dyDescent="0.35">
      <c r="A107" s="148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</row>
    <row r="108" spans="1:22" ht="18.5" x14ac:dyDescent="0.35">
      <c r="A108" s="148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</row>
    <row r="109" spans="1:22" ht="18.5" x14ac:dyDescent="0.35">
      <c r="A109" s="148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</row>
    <row r="110" spans="1:22" x14ac:dyDescent="0.35">
      <c r="A110" s="417"/>
      <c r="B110" s="413"/>
      <c r="C110" s="413"/>
      <c r="D110" s="413"/>
      <c r="E110" s="413"/>
      <c r="F110" s="413"/>
      <c r="G110" s="413"/>
      <c r="H110" s="413"/>
      <c r="I110" s="413"/>
      <c r="J110" s="413"/>
      <c r="K110" s="413"/>
      <c r="L110" s="417"/>
      <c r="M110" s="413"/>
      <c r="N110" s="413"/>
      <c r="O110" s="413"/>
      <c r="P110" s="413"/>
      <c r="Q110" s="413"/>
      <c r="R110" s="413"/>
      <c r="S110" s="413"/>
      <c r="T110" s="413"/>
      <c r="U110" s="413"/>
      <c r="V110" s="413"/>
    </row>
    <row r="111" spans="1:22" x14ac:dyDescent="0.35">
      <c r="A111" s="417"/>
      <c r="B111" s="413"/>
      <c r="C111" s="413"/>
      <c r="D111" s="413"/>
      <c r="E111" s="413"/>
      <c r="F111" s="413"/>
      <c r="G111" s="413"/>
      <c r="H111" s="413"/>
      <c r="I111" s="413"/>
      <c r="J111" s="413"/>
      <c r="K111" s="413"/>
      <c r="L111" s="417"/>
      <c r="M111" s="413"/>
      <c r="N111" s="413"/>
      <c r="O111" s="413"/>
      <c r="P111" s="413"/>
      <c r="Q111" s="413"/>
      <c r="R111" s="413"/>
      <c r="S111" s="413"/>
      <c r="T111" s="413"/>
      <c r="U111" s="413"/>
      <c r="V111" s="413"/>
    </row>
    <row r="112" spans="1:22" ht="18.5" x14ac:dyDescent="0.35">
      <c r="A112" s="148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</row>
    <row r="113" spans="1:22" ht="18.5" x14ac:dyDescent="0.35">
      <c r="A113" s="148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</row>
    <row r="114" spans="1:22" ht="18.5" x14ac:dyDescent="0.35">
      <c r="A114" s="148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</row>
    <row r="115" spans="1:22" ht="18.5" x14ac:dyDescent="0.35">
      <c r="A115" s="148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</row>
    <row r="116" spans="1:22" ht="18.5" x14ac:dyDescent="0.35">
      <c r="A116" s="148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</row>
    <row r="117" spans="1:22" ht="18.5" x14ac:dyDescent="0.35">
      <c r="A117" s="148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</row>
    <row r="118" spans="1:22" ht="18.5" x14ac:dyDescent="0.35">
      <c r="A118" s="148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</row>
    <row r="119" spans="1:22" ht="18.5" x14ac:dyDescent="0.35">
      <c r="A119" s="148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</row>
    <row r="120" spans="1:22" ht="18.5" x14ac:dyDescent="0.35">
      <c r="A120" s="148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</row>
    <row r="121" spans="1:22" ht="18.5" x14ac:dyDescent="0.35">
      <c r="A121" s="148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</row>
    <row r="122" spans="1:22" ht="18.5" x14ac:dyDescent="0.35">
      <c r="A122" s="148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</row>
    <row r="123" spans="1:22" ht="18.5" x14ac:dyDescent="0.35">
      <c r="A123" s="148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</row>
    <row r="124" spans="1:22" ht="18.5" x14ac:dyDescent="0.35">
      <c r="A124" s="148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</row>
    <row r="125" spans="1:22" ht="18.5" x14ac:dyDescent="0.35">
      <c r="A125" s="148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</row>
    <row r="126" spans="1:22" ht="18.5" x14ac:dyDescent="0.35">
      <c r="A126" s="148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</row>
    <row r="127" spans="1:22" ht="18.5" x14ac:dyDescent="0.35">
      <c r="A127" s="148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</row>
    <row r="128" spans="1:22" ht="18.5" x14ac:dyDescent="0.35">
      <c r="A128" s="148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</row>
    <row r="129" spans="1:22" ht="18.5" x14ac:dyDescent="0.35">
      <c r="A129" s="148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</row>
    <row r="130" spans="1:22" ht="18.5" x14ac:dyDescent="0.35">
      <c r="A130" s="148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</row>
    <row r="131" spans="1:22" ht="18.5" x14ac:dyDescent="0.35">
      <c r="A131" s="148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</row>
    <row r="132" spans="1:22" ht="18.5" x14ac:dyDescent="0.35">
      <c r="A132" s="148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</row>
    <row r="133" spans="1:22" ht="18.5" x14ac:dyDescent="0.35">
      <c r="A133" s="148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</row>
    <row r="134" spans="1:22" ht="18.5" x14ac:dyDescent="0.35">
      <c r="A134" s="148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</row>
    <row r="135" spans="1:22" ht="18.5" x14ac:dyDescent="0.35">
      <c r="A135" s="148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</row>
    <row r="136" spans="1:22" ht="18.5" x14ac:dyDescent="0.35">
      <c r="A136" s="148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</row>
    <row r="137" spans="1:22" ht="18.5" x14ac:dyDescent="0.35">
      <c r="A137" s="148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</row>
    <row r="138" spans="1:22" ht="18.5" x14ac:dyDescent="0.35">
      <c r="A138" s="148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</row>
    <row r="139" spans="1:22" ht="18.5" x14ac:dyDescent="0.35">
      <c r="A139" s="148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</row>
    <row r="140" spans="1:22" ht="18.5" x14ac:dyDescent="0.35">
      <c r="A140" s="148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</row>
    <row r="141" spans="1:22" ht="18.5" x14ac:dyDescent="0.35">
      <c r="A141" s="148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</row>
    <row r="142" spans="1:22" ht="18.5" x14ac:dyDescent="0.35">
      <c r="A142" s="148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</row>
    <row r="143" spans="1:22" ht="18.5" x14ac:dyDescent="0.35">
      <c r="A143" s="148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</row>
    <row r="144" spans="1:22" ht="18.5" x14ac:dyDescent="0.35">
      <c r="A144" s="148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</row>
    <row r="145" spans="1:22" ht="18.5" x14ac:dyDescent="0.35">
      <c r="A145" s="148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</row>
    <row r="146" spans="1:22" ht="18.5" x14ac:dyDescent="0.35">
      <c r="A146" s="148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</row>
    <row r="147" spans="1:22" ht="18.5" x14ac:dyDescent="0.35">
      <c r="A147" s="148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</row>
    <row r="148" spans="1:22" ht="18.5" x14ac:dyDescent="0.35">
      <c r="A148" s="148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</row>
    <row r="149" spans="1:22" ht="18.5" x14ac:dyDescent="0.35">
      <c r="A149" s="148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</row>
    <row r="150" spans="1:22" ht="18.5" x14ac:dyDescent="0.35">
      <c r="A150" s="148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</row>
    <row r="151" spans="1:22" ht="18.5" x14ac:dyDescent="0.35">
      <c r="A151" s="148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</row>
    <row r="152" spans="1:22" ht="18.5" x14ac:dyDescent="0.35">
      <c r="A152" s="148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</row>
    <row r="153" spans="1:22" ht="18.5" x14ac:dyDescent="0.35">
      <c r="A153" s="148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</row>
    <row r="154" spans="1:22" ht="18.5" x14ac:dyDescent="0.35">
      <c r="A154" s="148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</row>
    <row r="155" spans="1:22" ht="18.5" x14ac:dyDescent="0.35">
      <c r="A155" s="148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</row>
    <row r="156" spans="1:22" ht="18.5" x14ac:dyDescent="0.35">
      <c r="A156" s="148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</row>
    <row r="157" spans="1:22" ht="18.5" x14ac:dyDescent="0.35">
      <c r="A157" s="148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</row>
    <row r="158" spans="1:22" ht="18.5" x14ac:dyDescent="0.35">
      <c r="A158" s="148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</row>
    <row r="159" spans="1:22" ht="18.5" x14ac:dyDescent="0.35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</row>
    <row r="160" spans="1:22" ht="18.5" x14ac:dyDescent="0.35">
      <c r="A160" s="148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</row>
    <row r="161" spans="1:22" ht="18.5" x14ac:dyDescent="0.35">
      <c r="A161" s="148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</row>
    <row r="162" spans="1:22" ht="18.5" x14ac:dyDescent="0.35">
      <c r="A162" s="148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</row>
    <row r="163" spans="1:22" ht="18.5" x14ac:dyDescent="0.35">
      <c r="A163" s="148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</row>
    <row r="164" spans="1:22" ht="18.5" x14ac:dyDescent="0.35">
      <c r="A164" s="148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</row>
    <row r="165" spans="1:22" ht="18.5" x14ac:dyDescent="0.35">
      <c r="A165" s="148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</row>
    <row r="166" spans="1:22" ht="18.5" x14ac:dyDescent="0.35">
      <c r="A166" s="148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</row>
    <row r="167" spans="1:22" ht="18.5" x14ac:dyDescent="0.35">
      <c r="A167" s="148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</row>
    <row r="168" spans="1:22" ht="18.5" x14ac:dyDescent="0.35">
      <c r="A168" s="148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</row>
    <row r="169" spans="1:22" ht="18.5" x14ac:dyDescent="0.35">
      <c r="A169" s="148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</row>
    <row r="170" spans="1:22" ht="18.5" x14ac:dyDescent="0.35">
      <c r="A170" s="148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</row>
    <row r="171" spans="1:22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</row>
    <row r="172" spans="1:22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</row>
    <row r="173" spans="1:22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</row>
    <row r="174" spans="1:22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</row>
    <row r="175" spans="1:22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</row>
    <row r="176" spans="1:22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</row>
    <row r="177" spans="1:22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</row>
    <row r="178" spans="1:22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</row>
    <row r="179" spans="1:22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</row>
    <row r="180" spans="1:22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</row>
    <row r="181" spans="1:22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</row>
    <row r="182" spans="1:22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</row>
    <row r="183" spans="1:22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</row>
    <row r="184" spans="1:22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</row>
    <row r="185" spans="1:22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</row>
    <row r="186" spans="1:22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</row>
    <row r="187" spans="1:22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</row>
    <row r="188" spans="1:22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</row>
    <row r="189" spans="1:22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</row>
    <row r="190" spans="1:22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</row>
    <row r="191" spans="1:22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</row>
    <row r="192" spans="1:22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</row>
    <row r="193" spans="1:22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</row>
    <row r="194" spans="1:22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</row>
    <row r="195" spans="1:22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</row>
    <row r="196" spans="1:22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</row>
    <row r="197" spans="1:22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</row>
    <row r="198" spans="1:22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</row>
    <row r="199" spans="1:22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</row>
    <row r="200" spans="1:22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</row>
    <row r="201" spans="1:22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</row>
    <row r="202" spans="1:22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</row>
    <row r="203" spans="1:22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</row>
    <row r="204" spans="1:22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</row>
    <row r="205" spans="1:22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</row>
    <row r="206" spans="1:22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</row>
    <row r="207" spans="1:22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</row>
    <row r="208" spans="1:22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</row>
    <row r="209" spans="1:22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</row>
    <row r="210" spans="1:22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</row>
    <row r="211" spans="1:22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</row>
    <row r="212" spans="1:22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</row>
    <row r="213" spans="1:22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</row>
    <row r="214" spans="1:22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</row>
    <row r="215" spans="1:22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</row>
    <row r="216" spans="1:22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</row>
    <row r="217" spans="1:22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</row>
    <row r="218" spans="1:22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</row>
    <row r="219" spans="1:22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</row>
    <row r="220" spans="1:22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</row>
    <row r="221" spans="1:22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</row>
    <row r="222" spans="1:22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</row>
    <row r="223" spans="1:22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</row>
    <row r="224" spans="1:22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</row>
    <row r="225" spans="1:22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</row>
    <row r="226" spans="1:22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</row>
    <row r="227" spans="1:22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</row>
    <row r="228" spans="1:22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</row>
    <row r="229" spans="1:22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</row>
    <row r="230" spans="1:22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</row>
    <row r="231" spans="1:22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</row>
    <row r="232" spans="1:22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</row>
    <row r="233" spans="1:22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</row>
    <row r="234" spans="1:22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</row>
    <row r="235" spans="1:22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</row>
    <row r="236" spans="1:22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</row>
    <row r="237" spans="1:22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</row>
    <row r="238" spans="1:22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</row>
    <row r="239" spans="1:22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</row>
    <row r="240" spans="1:22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</row>
    <row r="241" spans="1:22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</row>
    <row r="242" spans="1:22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</row>
    <row r="243" spans="1:22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</row>
    <row r="244" spans="1:22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</row>
    <row r="245" spans="1:22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</row>
    <row r="246" spans="1:22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</row>
    <row r="247" spans="1:22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</row>
    <row r="248" spans="1:22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</row>
    <row r="249" spans="1:22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</row>
    <row r="250" spans="1:22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</row>
    <row r="251" spans="1:22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</row>
    <row r="252" spans="1:22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</row>
    <row r="253" spans="1:22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</row>
    <row r="254" spans="1:22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</row>
    <row r="255" spans="1:22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</row>
    <row r="256" spans="1:22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</row>
    <row r="257" spans="1:22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</row>
    <row r="258" spans="1:22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</row>
    <row r="259" spans="1:22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</row>
    <row r="260" spans="1:22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</row>
    <row r="261" spans="1:22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</row>
    <row r="262" spans="1:22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</row>
    <row r="263" spans="1:22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</row>
    <row r="264" spans="1:22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</row>
    <row r="265" spans="1:22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</row>
    <row r="266" spans="1:22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</row>
    <row r="267" spans="1:22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</row>
    <row r="268" spans="1:22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</row>
    <row r="269" spans="1:22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</row>
    <row r="270" spans="1:22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</row>
    <row r="271" spans="1:22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</row>
    <row r="272" spans="1:22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</row>
    <row r="273" spans="1:22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</row>
    <row r="274" spans="1:22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</row>
    <row r="275" spans="1:22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</row>
    <row r="276" spans="1:22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</row>
    <row r="277" spans="1:22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</row>
    <row r="278" spans="1:22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</row>
    <row r="279" spans="1:22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</row>
    <row r="280" spans="1:22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</row>
    <row r="281" spans="1:22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</row>
    <row r="282" spans="1:22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</row>
    <row r="283" spans="1:22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</row>
    <row r="284" spans="1:22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</row>
    <row r="285" spans="1:22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</row>
    <row r="286" spans="1:22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</row>
    <row r="287" spans="1:22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</row>
    <row r="288" spans="1:22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</row>
    <row r="289" spans="1:22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</row>
    <row r="290" spans="1:22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</row>
    <row r="291" spans="1:22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</row>
    <row r="292" spans="1:22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</row>
    <row r="293" spans="1:22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</row>
    <row r="294" spans="1:22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</row>
    <row r="295" spans="1:22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</row>
    <row r="296" spans="1:22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</row>
    <row r="297" spans="1:22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</row>
    <row r="298" spans="1:22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</row>
    <row r="299" spans="1:22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</row>
    <row r="300" spans="1:22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</row>
    <row r="301" spans="1:22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</row>
    <row r="302" spans="1:22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</row>
    <row r="303" spans="1:22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</row>
    <row r="304" spans="1:22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</row>
    <row r="305" spans="1:22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</row>
    <row r="306" spans="1:22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</row>
    <row r="307" spans="1:22" x14ac:dyDescent="0.35">
      <c r="A307" s="140"/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</row>
    <row r="308" spans="1:22" x14ac:dyDescent="0.35">
      <c r="A308" s="140"/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</row>
    <row r="309" spans="1:22" x14ac:dyDescent="0.35">
      <c r="A309" s="140"/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</row>
    <row r="310" spans="1:22" x14ac:dyDescent="0.35">
      <c r="A310" s="140"/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</row>
    <row r="311" spans="1:22" x14ac:dyDescent="0.35">
      <c r="A311" s="140"/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</row>
    <row r="312" spans="1:22" x14ac:dyDescent="0.35">
      <c r="A312" s="140"/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</row>
    <row r="313" spans="1:22" x14ac:dyDescent="0.35">
      <c r="A313" s="140"/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</row>
    <row r="314" spans="1:22" x14ac:dyDescent="0.35">
      <c r="A314" s="140"/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</row>
    <row r="315" spans="1:22" x14ac:dyDescent="0.35">
      <c r="A315" s="140"/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</row>
    <row r="316" spans="1:22" x14ac:dyDescent="0.35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</row>
    <row r="317" spans="1:22" x14ac:dyDescent="0.35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</row>
    <row r="318" spans="1:22" x14ac:dyDescent="0.35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</row>
    <row r="319" spans="1:22" x14ac:dyDescent="0.35">
      <c r="A319" s="140"/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</row>
    <row r="320" spans="1:22" x14ac:dyDescent="0.35">
      <c r="A320" s="140"/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</row>
    <row r="321" spans="1:22" x14ac:dyDescent="0.35">
      <c r="A321" s="140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</row>
    <row r="322" spans="1:22" x14ac:dyDescent="0.35">
      <c r="A322" s="140"/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</row>
    <row r="323" spans="1:22" x14ac:dyDescent="0.35">
      <c r="A323" s="140"/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</row>
    <row r="324" spans="1:22" x14ac:dyDescent="0.35">
      <c r="A324" s="140"/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</row>
    <row r="325" spans="1:22" x14ac:dyDescent="0.35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</row>
    <row r="326" spans="1:22" x14ac:dyDescent="0.35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</row>
    <row r="327" spans="1:22" x14ac:dyDescent="0.35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</row>
    <row r="328" spans="1:22" x14ac:dyDescent="0.35">
      <c r="A328" s="140"/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</row>
    <row r="329" spans="1:22" x14ac:dyDescent="0.35">
      <c r="A329" s="140"/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</row>
    <row r="330" spans="1:22" x14ac:dyDescent="0.35">
      <c r="A330" s="140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</row>
    <row r="331" spans="1:22" x14ac:dyDescent="0.35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</row>
    <row r="332" spans="1:22" x14ac:dyDescent="0.35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</row>
    <row r="333" spans="1:22" x14ac:dyDescent="0.35">
      <c r="A333" s="140"/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</row>
    <row r="334" spans="1:22" x14ac:dyDescent="0.35">
      <c r="A334" s="140"/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</row>
    <row r="335" spans="1:22" x14ac:dyDescent="0.35">
      <c r="A335" s="140"/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</row>
    <row r="336" spans="1:22" x14ac:dyDescent="0.35">
      <c r="A336" s="140"/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</row>
    <row r="337" spans="1:22" x14ac:dyDescent="0.35">
      <c r="A337" s="140"/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</row>
    <row r="338" spans="1:22" x14ac:dyDescent="0.35">
      <c r="A338" s="140"/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</row>
    <row r="339" spans="1:22" x14ac:dyDescent="0.35">
      <c r="A339" s="140"/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</row>
    <row r="340" spans="1:22" x14ac:dyDescent="0.35">
      <c r="A340" s="140"/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</row>
    <row r="341" spans="1:22" x14ac:dyDescent="0.35">
      <c r="A341" s="140"/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</row>
    <row r="342" spans="1:22" x14ac:dyDescent="0.35">
      <c r="A342" s="140"/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</row>
    <row r="343" spans="1:22" x14ac:dyDescent="0.35">
      <c r="A343" s="140"/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</row>
    <row r="344" spans="1:22" x14ac:dyDescent="0.35">
      <c r="A344" s="140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</row>
    <row r="345" spans="1:22" x14ac:dyDescent="0.35">
      <c r="A345" s="140"/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</row>
    <row r="346" spans="1:22" x14ac:dyDescent="0.35">
      <c r="A346" s="140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</row>
    <row r="347" spans="1:22" x14ac:dyDescent="0.35">
      <c r="A347" s="140"/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</row>
  </sheetData>
  <mergeCells count="250">
    <mergeCell ref="A80:K80"/>
    <mergeCell ref="L80:V80"/>
    <mergeCell ref="A81:K81"/>
    <mergeCell ref="L81:V81"/>
    <mergeCell ref="A82:K82"/>
    <mergeCell ref="L82:V82"/>
    <mergeCell ref="A77:K77"/>
    <mergeCell ref="L77:V77"/>
    <mergeCell ref="A78:K78"/>
    <mergeCell ref="L78:V78"/>
    <mergeCell ref="A79:K79"/>
    <mergeCell ref="L79:V79"/>
    <mergeCell ref="A74:K74"/>
    <mergeCell ref="L74:V74"/>
    <mergeCell ref="A75:K75"/>
    <mergeCell ref="L75:V75"/>
    <mergeCell ref="A76:K76"/>
    <mergeCell ref="L76:V76"/>
    <mergeCell ref="A71:K71"/>
    <mergeCell ref="L71:V71"/>
    <mergeCell ref="A72:K72"/>
    <mergeCell ref="L72:V72"/>
    <mergeCell ref="A73:K73"/>
    <mergeCell ref="L73:V73"/>
    <mergeCell ref="A68:K68"/>
    <mergeCell ref="L68:V68"/>
    <mergeCell ref="A69:K69"/>
    <mergeCell ref="L69:V69"/>
    <mergeCell ref="A70:K70"/>
    <mergeCell ref="L70:V70"/>
    <mergeCell ref="A65:K65"/>
    <mergeCell ref="L65:V65"/>
    <mergeCell ref="A66:K66"/>
    <mergeCell ref="L66:V66"/>
    <mergeCell ref="A67:K67"/>
    <mergeCell ref="L67:V67"/>
    <mergeCell ref="A63:K63"/>
    <mergeCell ref="L63:V63"/>
    <mergeCell ref="A64:K64"/>
    <mergeCell ref="L64:V64"/>
    <mergeCell ref="A59:K59"/>
    <mergeCell ref="L59:V59"/>
    <mergeCell ref="A60:K60"/>
    <mergeCell ref="L60:V60"/>
    <mergeCell ref="A61:K61"/>
    <mergeCell ref="L61:V61"/>
    <mergeCell ref="A58:K58"/>
    <mergeCell ref="L58:V58"/>
    <mergeCell ref="A53:K53"/>
    <mergeCell ref="L53:V53"/>
    <mergeCell ref="A54:K54"/>
    <mergeCell ref="L54:V54"/>
    <mergeCell ref="A55:K55"/>
    <mergeCell ref="L55:V55"/>
    <mergeCell ref="A62:K62"/>
    <mergeCell ref="L62:V62"/>
    <mergeCell ref="L49:M49"/>
    <mergeCell ref="N49:V49"/>
    <mergeCell ref="A50:B50"/>
    <mergeCell ref="C50:K50"/>
    <mergeCell ref="L50:M50"/>
    <mergeCell ref="N50:V50"/>
    <mergeCell ref="A56:K56"/>
    <mergeCell ref="L56:V56"/>
    <mergeCell ref="A57:K57"/>
    <mergeCell ref="L57:V57"/>
    <mergeCell ref="L110:V110"/>
    <mergeCell ref="L111:V111"/>
    <mergeCell ref="A42:B43"/>
    <mergeCell ref="C42:K43"/>
    <mergeCell ref="L42:M43"/>
    <mergeCell ref="N42:V43"/>
    <mergeCell ref="A44:B44"/>
    <mergeCell ref="C44:D44"/>
    <mergeCell ref="F44:H44"/>
    <mergeCell ref="J44:K44"/>
    <mergeCell ref="L92:V92"/>
    <mergeCell ref="L93:V93"/>
    <mergeCell ref="L94:V94"/>
    <mergeCell ref="L95:V95"/>
    <mergeCell ref="L96:V96"/>
    <mergeCell ref="L97:V97"/>
    <mergeCell ref="L86:V86"/>
    <mergeCell ref="L87:V87"/>
    <mergeCell ref="L88:V88"/>
    <mergeCell ref="L89:V89"/>
    <mergeCell ref="L90:V90"/>
    <mergeCell ref="L91:V91"/>
    <mergeCell ref="A88:K88"/>
    <mergeCell ref="A89:K89"/>
    <mergeCell ref="L39:V39"/>
    <mergeCell ref="L40:V40"/>
    <mergeCell ref="L41:V41"/>
    <mergeCell ref="L83:V83"/>
    <mergeCell ref="L84:V84"/>
    <mergeCell ref="L85:V85"/>
    <mergeCell ref="L44:M44"/>
    <mergeCell ref="N44:O44"/>
    <mergeCell ref="Q44:S44"/>
    <mergeCell ref="U44:V44"/>
    <mergeCell ref="Q46:S46"/>
    <mergeCell ref="U46:V46"/>
    <mergeCell ref="L47:V47"/>
    <mergeCell ref="L48:M48"/>
    <mergeCell ref="N48:V48"/>
    <mergeCell ref="L45:M45"/>
    <mergeCell ref="N45:O45"/>
    <mergeCell ref="Q45:S45"/>
    <mergeCell ref="U45:V45"/>
    <mergeCell ref="L46:M46"/>
    <mergeCell ref="N46:O46"/>
    <mergeCell ref="L51:M51"/>
    <mergeCell ref="N51:V51"/>
    <mergeCell ref="L52:V52"/>
    <mergeCell ref="L33:V33"/>
    <mergeCell ref="L34:V34"/>
    <mergeCell ref="L35:V35"/>
    <mergeCell ref="L36:V36"/>
    <mergeCell ref="L37:V37"/>
    <mergeCell ref="L38:V38"/>
    <mergeCell ref="L27:V27"/>
    <mergeCell ref="L28:V28"/>
    <mergeCell ref="L29:V29"/>
    <mergeCell ref="L30:V30"/>
    <mergeCell ref="L31:V31"/>
    <mergeCell ref="L32:V32"/>
    <mergeCell ref="L21:V21"/>
    <mergeCell ref="L22:V22"/>
    <mergeCell ref="L23:V23"/>
    <mergeCell ref="L24:V24"/>
    <mergeCell ref="L25:V25"/>
    <mergeCell ref="L26:V26"/>
    <mergeCell ref="L15:V15"/>
    <mergeCell ref="L16:V16"/>
    <mergeCell ref="L17:V17"/>
    <mergeCell ref="L18:V18"/>
    <mergeCell ref="L19:V19"/>
    <mergeCell ref="L20:V20"/>
    <mergeCell ref="L10:M10"/>
    <mergeCell ref="N10:V10"/>
    <mergeCell ref="L11:V11"/>
    <mergeCell ref="L12:V12"/>
    <mergeCell ref="L13:V13"/>
    <mergeCell ref="L14:V14"/>
    <mergeCell ref="L6:V6"/>
    <mergeCell ref="L7:M7"/>
    <mergeCell ref="N7:V7"/>
    <mergeCell ref="L8:M8"/>
    <mergeCell ref="N8:V8"/>
    <mergeCell ref="L9:M9"/>
    <mergeCell ref="N9:V9"/>
    <mergeCell ref="Q4:S4"/>
    <mergeCell ref="U4:V4"/>
    <mergeCell ref="L5:M5"/>
    <mergeCell ref="N5:O5"/>
    <mergeCell ref="Q5:S5"/>
    <mergeCell ref="U5:V5"/>
    <mergeCell ref="A110:K110"/>
    <mergeCell ref="A111:K111"/>
    <mergeCell ref="L1:M2"/>
    <mergeCell ref="N1:V2"/>
    <mergeCell ref="L3:M3"/>
    <mergeCell ref="N3:O3"/>
    <mergeCell ref="Q3:S3"/>
    <mergeCell ref="U3:V3"/>
    <mergeCell ref="L4:M4"/>
    <mergeCell ref="N4:O4"/>
    <mergeCell ref="A92:K92"/>
    <mergeCell ref="A93:K93"/>
    <mergeCell ref="A94:K94"/>
    <mergeCell ref="A95:K95"/>
    <mergeCell ref="A96:K96"/>
    <mergeCell ref="A97:K97"/>
    <mergeCell ref="A86:K86"/>
    <mergeCell ref="A87:K87"/>
    <mergeCell ref="A90:K90"/>
    <mergeCell ref="A91:K91"/>
    <mergeCell ref="A39:K39"/>
    <mergeCell ref="A40:K40"/>
    <mergeCell ref="A41:K41"/>
    <mergeCell ref="A83:K83"/>
    <mergeCell ref="A84:K84"/>
    <mergeCell ref="A85:K85"/>
    <mergeCell ref="A45:B45"/>
    <mergeCell ref="C45:D45"/>
    <mergeCell ref="F45:H45"/>
    <mergeCell ref="J45:K45"/>
    <mergeCell ref="A47:K47"/>
    <mergeCell ref="A48:B48"/>
    <mergeCell ref="C48:K48"/>
    <mergeCell ref="A46:B46"/>
    <mergeCell ref="C46:D46"/>
    <mergeCell ref="F46:H46"/>
    <mergeCell ref="J46:K46"/>
    <mergeCell ref="A51:B51"/>
    <mergeCell ref="C51:K51"/>
    <mergeCell ref="A52:K52"/>
    <mergeCell ref="A49:B49"/>
    <mergeCell ref="C49:K49"/>
    <mergeCell ref="A33:K33"/>
    <mergeCell ref="A34:K34"/>
    <mergeCell ref="A35:K35"/>
    <mergeCell ref="A36:K36"/>
    <mergeCell ref="A37:K37"/>
    <mergeCell ref="A38:K38"/>
    <mergeCell ref="A27:K27"/>
    <mergeCell ref="A28:K28"/>
    <mergeCell ref="A29:K29"/>
    <mergeCell ref="A30:K30"/>
    <mergeCell ref="A31:K31"/>
    <mergeCell ref="A32:K32"/>
    <mergeCell ref="A21:K21"/>
    <mergeCell ref="A22:K22"/>
    <mergeCell ref="A23:K23"/>
    <mergeCell ref="A24:K24"/>
    <mergeCell ref="A25:K25"/>
    <mergeCell ref="A26:K26"/>
    <mergeCell ref="A15:K15"/>
    <mergeCell ref="A16:K16"/>
    <mergeCell ref="A17:K17"/>
    <mergeCell ref="A18:K18"/>
    <mergeCell ref="A19:K19"/>
    <mergeCell ref="A20:K20"/>
    <mergeCell ref="A10:B10"/>
    <mergeCell ref="C10:K10"/>
    <mergeCell ref="A11:K11"/>
    <mergeCell ref="A12:K12"/>
    <mergeCell ref="A13:K13"/>
    <mergeCell ref="A14:K14"/>
    <mergeCell ref="A6:K6"/>
    <mergeCell ref="A7:B7"/>
    <mergeCell ref="C7:K7"/>
    <mergeCell ref="A8:B8"/>
    <mergeCell ref="C8:K8"/>
    <mergeCell ref="A9:B9"/>
    <mergeCell ref="C9:K9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C7:K7 N7:V7">
    <cfRule type="containsText" dxfId="8" priority="5" operator="containsText" text="REJECT">
      <formula>NOT(ISERROR(SEARCH("REJECT",C7)))</formula>
    </cfRule>
  </conditionalFormatting>
  <conditionalFormatting sqref="C48:K48">
    <cfRule type="containsText" dxfId="7" priority="1" operator="containsText" text="REJECT">
      <formula>NOT(ISERROR(SEARCH("REJECT",C48)))</formula>
    </cfRule>
  </conditionalFormatting>
  <conditionalFormatting sqref="K5 V5">
    <cfRule type="containsText" dxfId="6" priority="6" operator="containsText" text=" ">
      <formula>NOT(ISERROR(SEARCH(" ",K5)))</formula>
    </cfRule>
  </conditionalFormatting>
  <conditionalFormatting sqref="K46 V46">
    <cfRule type="containsText" dxfId="5" priority="4" operator="containsText" text=" ">
      <formula>NOT(ISERROR(SEARCH(" ",K46)))</formula>
    </cfRule>
  </conditionalFormatting>
  <conditionalFormatting sqref="N48:V48">
    <cfRule type="containsText" dxfId="4" priority="2" operator="containsText" text="REJECT">
      <formula>NOT(ISERROR(SEARCH("REJECT",N48)))</formula>
    </cfRule>
  </conditionalFormatting>
  <pageMargins left="0.7" right="0.7" top="0.75" bottom="0.75" header="0.3" footer="0.3"/>
  <pageSetup paperSize="9" scale="87" orientation="portrait" r:id="rId1"/>
  <rowBreaks count="1" manualBreakCount="1">
    <brk id="82" max="10" man="1"/>
  </row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9A09D7-B018-4D2F-B2DD-9C627766FD5C}">
          <x14:formula1>
            <xm:f>'DO NOT USE'!$D$19:$D$44</xm:f>
          </x14:formula1>
          <xm:sqref>C7:K7 N7:V7 N48:V48 C48:K48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D211D-91DB-4819-AC16-EB6ECB7C67FB}">
  <sheetPr codeName="Sheet22">
    <tabColor rgb="FFFF9933"/>
    <pageSetUpPr fitToPage="1"/>
  </sheetPr>
  <dimension ref="A1:AH57"/>
  <sheetViews>
    <sheetView showZeros="0" view="pageBreakPreview" topLeftCell="B1" zoomScale="77" zoomScaleNormal="100" zoomScaleSheetLayoutView="77" workbookViewId="0">
      <selection activeCell="AB30" sqref="AB30"/>
    </sheetView>
  </sheetViews>
  <sheetFormatPr defaultColWidth="16.1796875" defaultRowHeight="12.75" customHeight="1" x14ac:dyDescent="0.35"/>
  <cols>
    <col min="1" max="1" width="7.453125" style="162" hidden="1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2" width="9.453125" customWidth="1"/>
    <col min="13" max="13" width="9.1796875" customWidth="1"/>
    <col min="14" max="15" width="9.453125" customWidth="1"/>
    <col min="16" max="16" width="8.1796875" customWidth="1"/>
    <col min="17" max="18" width="9.453125" customWidth="1"/>
    <col min="19" max="19" width="7.81640625" customWidth="1"/>
    <col min="20" max="21" width="9.453125" customWidth="1"/>
    <col min="22" max="22" width="8.1796875" customWidth="1"/>
    <col min="23" max="23" width="9" customWidth="1"/>
    <col min="24" max="24" width="10.81640625" customWidth="1"/>
    <col min="25" max="25" width="8" customWidth="1"/>
    <col min="26" max="26" width="8.36328125" customWidth="1"/>
    <col min="27" max="27" width="11.1796875" customWidth="1"/>
  </cols>
  <sheetData>
    <row r="1" spans="1:34" s="1" customFormat="1" ht="13.75" customHeight="1" x14ac:dyDescent="0.25">
      <c r="A1" s="460"/>
      <c r="B1" s="460"/>
      <c r="C1" s="479" t="s">
        <v>193</v>
      </c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</row>
    <row r="2" spans="1:34" s="1" customFormat="1" ht="13.75" customHeight="1" x14ac:dyDescent="0.25">
      <c r="A2" s="460"/>
      <c r="B2" s="460"/>
      <c r="C2" s="479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</row>
    <row r="3" spans="1:34" ht="13.75" customHeight="1" x14ac:dyDescent="0.35">
      <c r="A3" s="371" t="s">
        <v>48</v>
      </c>
      <c r="B3" s="371"/>
      <c r="C3" s="283" t="str">
        <f>'DESIGN FRONT SHEET'!B3</f>
        <v>MCLAREN SEASON 3</v>
      </c>
      <c r="D3" s="283"/>
      <c r="E3" s="284"/>
      <c r="F3" s="36" t="s">
        <v>49</v>
      </c>
      <c r="G3" s="490" t="str">
        <f>'DESIGN FRONT SHEET'!E3</f>
        <v>UN AVAILABLE</v>
      </c>
      <c r="H3" s="491"/>
      <c r="I3" s="491"/>
      <c r="J3" s="491"/>
      <c r="K3" s="492"/>
      <c r="L3" s="192" t="s">
        <v>50</v>
      </c>
      <c r="M3" s="193"/>
      <c r="N3" s="478" t="str">
        <f>'DESIGN FRONT SHEET'!G3</f>
        <v>FRAN</v>
      </c>
      <c r="O3" s="478"/>
      <c r="P3" s="478"/>
      <c r="Q3" s="478"/>
      <c r="R3" s="478"/>
      <c r="S3" s="478"/>
      <c r="T3" s="478"/>
      <c r="U3" s="478"/>
      <c r="V3" s="478"/>
      <c r="W3" s="478"/>
      <c r="X3" s="478"/>
      <c r="Y3" s="478"/>
      <c r="Z3" s="478"/>
      <c r="AA3" s="478"/>
    </row>
    <row r="4" spans="1:34" ht="13.75" customHeight="1" x14ac:dyDescent="0.35">
      <c r="A4" s="371" t="s">
        <v>51</v>
      </c>
      <c r="B4" s="371"/>
      <c r="C4" s="283" t="str">
        <f>'DESIGN FRONT SHEET'!B4</f>
        <v>ASHLAM</v>
      </c>
      <c r="D4" s="283"/>
      <c r="E4" s="284"/>
      <c r="F4" s="36" t="s">
        <v>52</v>
      </c>
      <c r="G4" s="490" t="str">
        <f>'DESIGN FRONT SHEET'!E4</f>
        <v>VIETNAM</v>
      </c>
      <c r="H4" s="491"/>
      <c r="I4" s="491"/>
      <c r="J4" s="491"/>
      <c r="K4" s="492"/>
      <c r="L4" s="192" t="s">
        <v>53</v>
      </c>
      <c r="M4" s="193"/>
      <c r="N4" s="478"/>
      <c r="O4" s="478"/>
      <c r="P4" s="478"/>
      <c r="Q4" s="478"/>
      <c r="R4" s="478"/>
      <c r="S4" s="478"/>
      <c r="T4" s="478"/>
      <c r="U4" s="478"/>
      <c r="V4" s="478"/>
      <c r="W4" s="478"/>
      <c r="X4" s="478"/>
      <c r="Y4" s="478"/>
      <c r="Z4" s="478"/>
      <c r="AA4" s="478"/>
    </row>
    <row r="5" spans="1:34" ht="13.75" customHeight="1" x14ac:dyDescent="0.35">
      <c r="A5" s="371" t="s">
        <v>54</v>
      </c>
      <c r="B5" s="371"/>
      <c r="C5" s="283" t="str">
        <f>'DESIGN FRONT SHEET'!B5</f>
        <v>ZIP THROUG HOODIE</v>
      </c>
      <c r="D5" s="283"/>
      <c r="E5" s="284"/>
      <c r="F5" s="36" t="s">
        <v>55</v>
      </c>
      <c r="G5" s="490" t="str">
        <f>'DESIGN FRONT SHEET'!E5</f>
        <v>AIME LEON DORE</v>
      </c>
      <c r="H5" s="491"/>
      <c r="I5" s="491"/>
      <c r="J5" s="491"/>
      <c r="K5" s="492"/>
      <c r="L5" s="192" t="s">
        <v>56</v>
      </c>
      <c r="M5" s="193"/>
      <c r="N5" s="493"/>
      <c r="O5" s="493"/>
      <c r="P5" s="493"/>
      <c r="Q5" s="493"/>
      <c r="R5" s="493"/>
      <c r="S5" s="493"/>
      <c r="T5" s="493"/>
      <c r="U5" s="493"/>
      <c r="V5" s="493"/>
      <c r="W5" s="493"/>
      <c r="X5" s="493"/>
      <c r="Y5" s="493"/>
      <c r="Z5" s="493"/>
      <c r="AA5" s="493"/>
    </row>
    <row r="6" spans="1:34" ht="13.75" customHeight="1" x14ac:dyDescent="0.35">
      <c r="A6" s="494" t="s">
        <v>199</v>
      </c>
      <c r="B6" s="494"/>
      <c r="C6" s="494"/>
      <c r="D6" s="494"/>
      <c r="E6" s="494"/>
      <c r="F6" s="494"/>
      <c r="G6" s="494"/>
      <c r="H6" s="494"/>
      <c r="I6" s="494"/>
      <c r="J6" s="494"/>
      <c r="K6" s="494"/>
      <c r="L6" s="494"/>
      <c r="M6" s="494"/>
      <c r="N6" s="494"/>
      <c r="O6" s="494"/>
      <c r="P6" s="494"/>
      <c r="Q6" s="494"/>
      <c r="R6" s="494"/>
      <c r="S6" s="494"/>
      <c r="T6" s="494"/>
      <c r="U6" s="494"/>
      <c r="V6" s="494"/>
      <c r="W6" s="494"/>
      <c r="X6" s="494"/>
      <c r="Y6" s="494"/>
      <c r="Z6" s="494"/>
      <c r="AA6" s="494"/>
    </row>
    <row r="7" spans="1:34" ht="15.7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156</v>
      </c>
      <c r="G7" s="75" t="s">
        <v>157</v>
      </c>
      <c r="H7" s="75"/>
      <c r="I7" s="164" t="s">
        <v>176</v>
      </c>
      <c r="J7" s="75" t="s">
        <v>158</v>
      </c>
      <c r="K7" s="75"/>
      <c r="L7" s="164" t="s">
        <v>176</v>
      </c>
      <c r="M7" s="75" t="s">
        <v>159</v>
      </c>
      <c r="N7" s="75"/>
      <c r="O7" s="164" t="s">
        <v>176</v>
      </c>
      <c r="P7" s="75" t="s">
        <v>160</v>
      </c>
      <c r="Q7" s="76"/>
      <c r="R7" s="166" t="s">
        <v>176</v>
      </c>
      <c r="S7" s="169" t="s">
        <v>161</v>
      </c>
      <c r="T7" s="165"/>
      <c r="U7" s="166" t="s">
        <v>176</v>
      </c>
      <c r="V7" s="169" t="s">
        <v>196</v>
      </c>
      <c r="W7" s="165"/>
      <c r="X7" s="166" t="s">
        <v>176</v>
      </c>
      <c r="Y7" s="169" t="s">
        <v>197</v>
      </c>
      <c r="Z7" s="165"/>
      <c r="AA7" s="166" t="s">
        <v>176</v>
      </c>
      <c r="AB7" s="47"/>
      <c r="AC7" s="47"/>
      <c r="AD7" s="47"/>
      <c r="AE7" s="47"/>
      <c r="AF7" s="47"/>
      <c r="AG7" s="47"/>
      <c r="AH7" s="47"/>
    </row>
    <row r="8" spans="1:34" ht="15.75" customHeight="1" x14ac:dyDescent="0.35">
      <c r="A8" s="161" t="str">
        <f>'PROTO SPEC'!A8</f>
        <v>H2</v>
      </c>
      <c r="B8" s="306" t="str">
        <f>'PROTO SPEC'!B8</f>
        <v>1. Front length - SNP to bottom hem edge</v>
      </c>
      <c r="C8" s="307"/>
      <c r="D8" s="307"/>
      <c r="E8" s="307"/>
      <c r="F8" s="87">
        <f>'GRADED SPEC (ALPHA)'!F8</f>
        <v>1</v>
      </c>
      <c r="G8" s="167">
        <f>'GRADED SPEC (ALPHA)'!G8</f>
        <v>-3</v>
      </c>
      <c r="H8" s="111"/>
      <c r="I8" s="212">
        <f>H8+(-G8)</f>
        <v>3</v>
      </c>
      <c r="J8" s="168">
        <f>'GRADED SPEC (ALPHA)'!H8</f>
        <v>-1.5</v>
      </c>
      <c r="K8" s="98"/>
      <c r="L8" s="212">
        <f>K8+(-J8)</f>
        <v>1.5</v>
      </c>
      <c r="M8" s="233">
        <f>'GRADED SPEC (ALPHA)'!I8</f>
        <v>0</v>
      </c>
      <c r="N8" s="89"/>
      <c r="O8" s="212">
        <f>N8+(-M8)</f>
        <v>0</v>
      </c>
      <c r="P8" s="168">
        <f>'GRADED SPEC (ALPHA)'!J8</f>
        <v>1.5</v>
      </c>
      <c r="Q8" s="97"/>
      <c r="R8" s="234">
        <f>Q8+(-P8)</f>
        <v>-1.5</v>
      </c>
      <c r="S8" s="170">
        <f>'GRADED SPEC (ALPHA)'!K8</f>
        <v>3</v>
      </c>
      <c r="T8" s="96"/>
      <c r="U8" s="212">
        <f>T8+(-S8)</f>
        <v>-3</v>
      </c>
      <c r="V8" s="170">
        <f>'GRADED SPEC (ALPHA)'!L8</f>
        <v>4.5</v>
      </c>
      <c r="W8" s="96"/>
      <c r="X8" s="212">
        <f>W8+(-V8)</f>
        <v>-4.5</v>
      </c>
      <c r="Y8" s="170">
        <f>'GRADED SPEC (ALPHA)'!M8</f>
        <v>5</v>
      </c>
      <c r="Z8" s="96"/>
      <c r="AA8" s="212">
        <f>Z8+(-Y8)</f>
        <v>-5</v>
      </c>
      <c r="AB8" s="43"/>
      <c r="AC8" s="44"/>
      <c r="AD8" s="48"/>
      <c r="AE8" s="48"/>
      <c r="AF8" s="49"/>
      <c r="AG8" s="48"/>
      <c r="AH8" s="44"/>
    </row>
    <row r="9" spans="1:34" ht="15.75" customHeight="1" x14ac:dyDescent="0.35">
      <c r="A9" s="161" t="str">
        <f>'PROTO SPEC'!A9</f>
        <v>H3</v>
      </c>
      <c r="B9" s="306" t="str">
        <f>'PROTO SPEC'!B9</f>
        <v>2. Front length - HSP to bottom hem edge</v>
      </c>
      <c r="C9" s="307"/>
      <c r="D9" s="307"/>
      <c r="E9" s="307"/>
      <c r="F9" s="87">
        <f>'GRADED SPEC (ALPHA)'!F9</f>
        <v>1</v>
      </c>
      <c r="G9" s="167">
        <f>'GRADED SPEC (ALPHA)'!G9</f>
        <v>-3</v>
      </c>
      <c r="H9" s="111"/>
      <c r="I9" s="212">
        <f t="shared" ref="I9:I38" si="0">H9+(-G9)</f>
        <v>3</v>
      </c>
      <c r="J9" s="168">
        <f>'GRADED SPEC (ALPHA)'!H9</f>
        <v>-1.5</v>
      </c>
      <c r="K9" s="98"/>
      <c r="L9" s="212">
        <f t="shared" ref="L9:L38" si="1">K9+(-J9)</f>
        <v>1.5</v>
      </c>
      <c r="M9" s="233">
        <f>'GRADED SPEC (ALPHA)'!I9</f>
        <v>0</v>
      </c>
      <c r="N9" s="89"/>
      <c r="O9" s="212">
        <f t="shared" ref="O9:O38" si="2">N9+(-M9)</f>
        <v>0</v>
      </c>
      <c r="P9" s="168">
        <f>'GRADED SPEC (ALPHA)'!J9</f>
        <v>1.5</v>
      </c>
      <c r="Q9" s="97"/>
      <c r="R9" s="234">
        <f t="shared" ref="R9:R38" si="3">Q9+(-P9)</f>
        <v>-1.5</v>
      </c>
      <c r="S9" s="170">
        <f>'GRADED SPEC (ALPHA)'!K9</f>
        <v>3</v>
      </c>
      <c r="T9" s="96"/>
      <c r="U9" s="212">
        <f t="shared" ref="U9:U38" si="4">T9+(-S9)</f>
        <v>-3</v>
      </c>
      <c r="V9" s="170">
        <f>'GRADED SPEC (ALPHA)'!L9</f>
        <v>4.5</v>
      </c>
      <c r="W9" s="96"/>
      <c r="X9" s="212">
        <f t="shared" ref="X9:X38" si="5">W9+(-V9)</f>
        <v>-4.5</v>
      </c>
      <c r="Y9" s="170">
        <f>'GRADED SPEC (ALPHA)'!M9</f>
        <v>5</v>
      </c>
      <c r="Z9" s="96"/>
      <c r="AA9" s="212">
        <f t="shared" ref="AA9:AA38" si="6">Z9+(-Y9)</f>
        <v>-5</v>
      </c>
      <c r="AB9" s="43"/>
      <c r="AC9" s="44"/>
      <c r="AD9" s="48"/>
      <c r="AE9" s="48"/>
      <c r="AF9" s="49"/>
      <c r="AG9" s="48"/>
      <c r="AH9" s="44"/>
    </row>
    <row r="10" spans="1:34" ht="15.75" customHeight="1" x14ac:dyDescent="0.35">
      <c r="A10" s="161" t="str">
        <f>'PROTO SPEC'!A10</f>
        <v>METAL</v>
      </c>
      <c r="B10" s="306" t="str">
        <f>'PROTO SPEC'!B10</f>
        <v>3. Back length - HSP to bottom hem edge</v>
      </c>
      <c r="C10" s="307"/>
      <c r="D10" s="307"/>
      <c r="E10" s="307"/>
      <c r="F10" s="87">
        <f>'GRADED SPEC (ALPHA)'!F10</f>
        <v>1</v>
      </c>
      <c r="G10" s="167">
        <f>'GRADED SPEC (ALPHA)'!G10</f>
        <v>-3</v>
      </c>
      <c r="H10" s="111"/>
      <c r="I10" s="212">
        <f t="shared" si="0"/>
        <v>3</v>
      </c>
      <c r="J10" s="168">
        <f>'GRADED SPEC (ALPHA)'!H10</f>
        <v>-1.5</v>
      </c>
      <c r="K10" s="98"/>
      <c r="L10" s="212">
        <f t="shared" si="1"/>
        <v>1.5</v>
      </c>
      <c r="M10" s="233">
        <f>'GRADED SPEC (ALPHA)'!I10</f>
        <v>0</v>
      </c>
      <c r="N10" s="89"/>
      <c r="O10" s="212">
        <f t="shared" si="2"/>
        <v>0</v>
      </c>
      <c r="P10" s="168">
        <f>'GRADED SPEC (ALPHA)'!J10</f>
        <v>1.5</v>
      </c>
      <c r="Q10" s="97"/>
      <c r="R10" s="234">
        <f t="shared" si="3"/>
        <v>-1.5</v>
      </c>
      <c r="S10" s="170">
        <f>'GRADED SPEC (ALPHA)'!K10</f>
        <v>3</v>
      </c>
      <c r="T10" s="96"/>
      <c r="U10" s="212">
        <f t="shared" si="4"/>
        <v>-3</v>
      </c>
      <c r="V10" s="170">
        <f>'GRADED SPEC (ALPHA)'!L10</f>
        <v>4.5</v>
      </c>
      <c r="W10" s="96"/>
      <c r="X10" s="212">
        <f t="shared" si="5"/>
        <v>-4.5</v>
      </c>
      <c r="Y10" s="170">
        <f>'GRADED SPEC (ALPHA)'!M10</f>
        <v>5</v>
      </c>
      <c r="Z10" s="96"/>
      <c r="AA10" s="212">
        <f t="shared" si="6"/>
        <v>-5</v>
      </c>
    </row>
    <row r="11" spans="1:34" ht="15.75" customHeight="1" x14ac:dyDescent="0.35">
      <c r="A11" s="161">
        <f>'PROTO SPEC'!A11</f>
        <v>0</v>
      </c>
      <c r="B11" s="306" t="str">
        <f>'PROTO SPEC'!B11</f>
        <v>4. Chest - measured 2.5cm down from underarm</v>
      </c>
      <c r="C11" s="307"/>
      <c r="D11" s="307"/>
      <c r="E11" s="307"/>
      <c r="F11" s="87">
        <f>'GRADED SPEC (ALPHA)'!F11</f>
        <v>1</v>
      </c>
      <c r="G11" s="167">
        <f>'GRADED SPEC (ALPHA)'!G11</f>
        <v>-5</v>
      </c>
      <c r="H11" s="112"/>
      <c r="I11" s="212">
        <f t="shared" si="0"/>
        <v>5</v>
      </c>
      <c r="J11" s="168">
        <f>'GRADED SPEC (ALPHA)'!H11</f>
        <v>-2.5</v>
      </c>
      <c r="K11" s="98"/>
      <c r="L11" s="212">
        <f t="shared" si="1"/>
        <v>2.5</v>
      </c>
      <c r="M11" s="233">
        <f>'GRADED SPEC (ALPHA)'!I11</f>
        <v>0</v>
      </c>
      <c r="N11" s="89"/>
      <c r="O11" s="212">
        <f t="shared" si="2"/>
        <v>0</v>
      </c>
      <c r="P11" s="168">
        <f>'GRADED SPEC (ALPHA)'!J11</f>
        <v>2.5</v>
      </c>
      <c r="Q11" s="99"/>
      <c r="R11" s="234">
        <f t="shared" si="3"/>
        <v>-2.5</v>
      </c>
      <c r="S11" s="170">
        <f>'GRADED SPEC (ALPHA)'!K11</f>
        <v>5</v>
      </c>
      <c r="T11" s="96"/>
      <c r="U11" s="212">
        <f t="shared" si="4"/>
        <v>-5</v>
      </c>
      <c r="V11" s="170">
        <f>'GRADED SPEC (ALPHA)'!L11</f>
        <v>7.5</v>
      </c>
      <c r="W11" s="96"/>
      <c r="X11" s="212">
        <f t="shared" si="5"/>
        <v>-7.5</v>
      </c>
      <c r="Y11" s="170">
        <f>'GRADED SPEC (ALPHA)'!M11</f>
        <v>10</v>
      </c>
      <c r="Z11" s="96"/>
      <c r="AA11" s="212">
        <f t="shared" si="6"/>
        <v>-10</v>
      </c>
    </row>
    <row r="12" spans="1:34" ht="15.75" customHeight="1" x14ac:dyDescent="0.35">
      <c r="A12" s="161" t="str">
        <f>'PROTO SPEC'!A12</f>
        <v>EMBROIDERY</v>
      </c>
      <c r="B12" s="306" t="str">
        <f>'PROTO SPEC'!B12</f>
        <v>5. Waist position - below HSP</v>
      </c>
      <c r="C12" s="307"/>
      <c r="D12" s="307"/>
      <c r="E12" s="307"/>
      <c r="F12" s="87">
        <f>'GRADED SPEC (ALPHA)'!F12</f>
        <v>0.5</v>
      </c>
      <c r="G12" s="167">
        <f>'GRADED SPEC (ALPHA)'!G12</f>
        <v>-2</v>
      </c>
      <c r="H12" s="112"/>
      <c r="I12" s="212">
        <f t="shared" si="0"/>
        <v>2</v>
      </c>
      <c r="J12" s="168">
        <f>'GRADED SPEC (ALPHA)'!H12</f>
        <v>-1</v>
      </c>
      <c r="K12" s="98"/>
      <c r="L12" s="212">
        <f t="shared" si="1"/>
        <v>1</v>
      </c>
      <c r="M12" s="233">
        <f>'GRADED SPEC (ALPHA)'!I12</f>
        <v>0</v>
      </c>
      <c r="N12" s="89"/>
      <c r="O12" s="212">
        <f t="shared" si="2"/>
        <v>0</v>
      </c>
      <c r="P12" s="168">
        <f>'GRADED SPEC (ALPHA)'!J12</f>
        <v>1</v>
      </c>
      <c r="Q12" s="99"/>
      <c r="R12" s="234">
        <f t="shared" si="3"/>
        <v>-1</v>
      </c>
      <c r="S12" s="170">
        <f>'GRADED SPEC (ALPHA)'!K12</f>
        <v>2</v>
      </c>
      <c r="T12" s="96"/>
      <c r="U12" s="212">
        <f t="shared" si="4"/>
        <v>-2</v>
      </c>
      <c r="V12" s="170">
        <f>'GRADED SPEC (ALPHA)'!L12</f>
        <v>3</v>
      </c>
      <c r="W12" s="96"/>
      <c r="X12" s="212">
        <f t="shared" si="5"/>
        <v>-3</v>
      </c>
      <c r="Y12" s="170">
        <f>'GRADED SPEC (ALPHA)'!M12</f>
        <v>4</v>
      </c>
      <c r="Z12" s="96"/>
      <c r="AA12" s="212">
        <f t="shared" si="6"/>
        <v>-4</v>
      </c>
    </row>
    <row r="13" spans="1:34" ht="15.75" customHeight="1" x14ac:dyDescent="0.35">
      <c r="A13" s="161" t="str">
        <f>'PROTO SPEC'!A13</f>
        <v>SCREENPRINT</v>
      </c>
      <c r="B13" s="306" t="str">
        <f>'PROTO SPEC'!B13</f>
        <v>6. Waist width</v>
      </c>
      <c r="C13" s="307"/>
      <c r="D13" s="307"/>
      <c r="E13" s="307"/>
      <c r="F13" s="87">
        <f>'GRADED SPEC (ALPHA)'!F13</f>
        <v>1</v>
      </c>
      <c r="G13" s="167">
        <f>'GRADED SPEC (ALPHA)'!G13</f>
        <v>-5</v>
      </c>
      <c r="H13" s="112"/>
      <c r="I13" s="212">
        <f t="shared" si="0"/>
        <v>5</v>
      </c>
      <c r="J13" s="168">
        <f>'GRADED SPEC (ALPHA)'!H13</f>
        <v>-2.5</v>
      </c>
      <c r="K13" s="98"/>
      <c r="L13" s="212">
        <f t="shared" si="1"/>
        <v>2.5</v>
      </c>
      <c r="M13" s="233">
        <f>'GRADED SPEC (ALPHA)'!I13</f>
        <v>0</v>
      </c>
      <c r="N13" s="89"/>
      <c r="O13" s="212">
        <f t="shared" si="2"/>
        <v>0</v>
      </c>
      <c r="P13" s="168">
        <f>'GRADED SPEC (ALPHA)'!J13</f>
        <v>2.5</v>
      </c>
      <c r="Q13" s="99"/>
      <c r="R13" s="234">
        <f t="shared" si="3"/>
        <v>-2.5</v>
      </c>
      <c r="S13" s="170">
        <f>'GRADED SPEC (ALPHA)'!K13</f>
        <v>5</v>
      </c>
      <c r="T13" s="96"/>
      <c r="U13" s="212">
        <f t="shared" si="4"/>
        <v>-5</v>
      </c>
      <c r="V13" s="170">
        <f>'GRADED SPEC (ALPHA)'!L13</f>
        <v>7.5</v>
      </c>
      <c r="W13" s="96"/>
      <c r="X13" s="212">
        <f t="shared" si="5"/>
        <v>-7.5</v>
      </c>
      <c r="Y13" s="170">
        <f>'GRADED SPEC (ALPHA)'!M13</f>
        <v>10</v>
      </c>
      <c r="Z13" s="96"/>
      <c r="AA13" s="212">
        <f t="shared" si="6"/>
        <v>-10</v>
      </c>
    </row>
    <row r="14" spans="1:34" ht="15.75" customHeight="1" x14ac:dyDescent="0.35">
      <c r="A14" s="161" t="str">
        <f>'PROTO SPEC'!A14</f>
        <v>SCREEN PRINT</v>
      </c>
      <c r="B14" s="306" t="str">
        <f>'PROTO SPEC'!B14</f>
        <v>7. Hem width</v>
      </c>
      <c r="C14" s="307"/>
      <c r="D14" s="307"/>
      <c r="E14" s="307"/>
      <c r="F14" s="87">
        <f>'GRADED SPEC (ALPHA)'!F14</f>
        <v>1</v>
      </c>
      <c r="G14" s="167">
        <f>'GRADED SPEC (ALPHA)'!G14</f>
        <v>-5</v>
      </c>
      <c r="H14" s="112"/>
      <c r="I14" s="212">
        <f t="shared" si="0"/>
        <v>5</v>
      </c>
      <c r="J14" s="168">
        <f>'GRADED SPEC (ALPHA)'!H14</f>
        <v>-2.5</v>
      </c>
      <c r="K14" s="98"/>
      <c r="L14" s="212">
        <f t="shared" si="1"/>
        <v>2.5</v>
      </c>
      <c r="M14" s="233">
        <f>'GRADED SPEC (ALPHA)'!I14</f>
        <v>0</v>
      </c>
      <c r="N14" s="89"/>
      <c r="O14" s="212">
        <f t="shared" si="2"/>
        <v>0</v>
      </c>
      <c r="P14" s="168">
        <f>'GRADED SPEC (ALPHA)'!J14</f>
        <v>2.5</v>
      </c>
      <c r="Q14" s="99"/>
      <c r="R14" s="234">
        <f t="shared" si="3"/>
        <v>-2.5</v>
      </c>
      <c r="S14" s="170">
        <f>'GRADED SPEC (ALPHA)'!K14</f>
        <v>5</v>
      </c>
      <c r="T14" s="96"/>
      <c r="U14" s="212">
        <f t="shared" si="4"/>
        <v>-5</v>
      </c>
      <c r="V14" s="170">
        <f>'GRADED SPEC (ALPHA)'!L14</f>
        <v>7.5</v>
      </c>
      <c r="W14" s="96"/>
      <c r="X14" s="212">
        <f t="shared" si="5"/>
        <v>-7.5</v>
      </c>
      <c r="Y14" s="170">
        <f>'GRADED SPEC (ALPHA)'!M14</f>
        <v>10</v>
      </c>
      <c r="Z14" s="96"/>
      <c r="AA14" s="212">
        <f t="shared" si="6"/>
        <v>-10</v>
      </c>
    </row>
    <row r="15" spans="1:34" ht="15.75" customHeight="1" x14ac:dyDescent="0.35">
      <c r="A15" s="161" t="str">
        <f>'PROTO SPEC'!A15</f>
        <v>SCREEN PRINT</v>
      </c>
      <c r="B15" s="306" t="str">
        <f>'PROTO SPEC'!B15</f>
        <v>8. Hem depth</v>
      </c>
      <c r="C15" s="307"/>
      <c r="D15" s="307"/>
      <c r="E15" s="307"/>
      <c r="F15" s="87">
        <f>'GRADED SPEC (ALPHA)'!F15</f>
        <v>0.3</v>
      </c>
      <c r="G15" s="167">
        <f>'GRADED SPEC (ALPHA)'!G15</f>
        <v>0</v>
      </c>
      <c r="H15" s="111"/>
      <c r="I15" s="212">
        <f t="shared" si="0"/>
        <v>0</v>
      </c>
      <c r="J15" s="168">
        <f>'GRADED SPEC (ALPHA)'!H15</f>
        <v>0</v>
      </c>
      <c r="K15" s="98"/>
      <c r="L15" s="212">
        <f t="shared" si="1"/>
        <v>0</v>
      </c>
      <c r="M15" s="233">
        <f>'GRADED SPEC (ALPHA)'!I15</f>
        <v>0</v>
      </c>
      <c r="N15" s="89"/>
      <c r="O15" s="212">
        <f t="shared" si="2"/>
        <v>0</v>
      </c>
      <c r="P15" s="168">
        <f>'GRADED SPEC (ALPHA)'!J15</f>
        <v>0</v>
      </c>
      <c r="Q15" s="97"/>
      <c r="R15" s="234">
        <f t="shared" si="3"/>
        <v>0</v>
      </c>
      <c r="S15" s="170">
        <f>'GRADED SPEC (ALPHA)'!K15</f>
        <v>0</v>
      </c>
      <c r="T15" s="96"/>
      <c r="U15" s="212">
        <f t="shared" si="4"/>
        <v>0</v>
      </c>
      <c r="V15" s="170">
        <f>'GRADED SPEC (ALPHA)'!L15</f>
        <v>0</v>
      </c>
      <c r="W15" s="96"/>
      <c r="X15" s="212">
        <f t="shared" si="5"/>
        <v>0</v>
      </c>
      <c r="Y15" s="170">
        <f>'GRADED SPEC (ALPHA)'!M15</f>
        <v>0</v>
      </c>
      <c r="Z15" s="96"/>
      <c r="AA15" s="212">
        <f t="shared" si="6"/>
        <v>0</v>
      </c>
    </row>
    <row r="16" spans="1:34" ht="15.75" customHeight="1" x14ac:dyDescent="0.35">
      <c r="A16" s="161" t="str">
        <f>'PROTO SPEC'!A16</f>
        <v>EMBROIDERY</v>
      </c>
      <c r="B16" s="306" t="str">
        <f>'PROTO SPEC'!B16</f>
        <v>9. X-Shoulder (seam to seam)</v>
      </c>
      <c r="C16" s="307"/>
      <c r="D16" s="307"/>
      <c r="E16" s="307"/>
      <c r="F16" s="87">
        <f>'GRADED SPEC (ALPHA)'!F16</f>
        <v>1</v>
      </c>
      <c r="G16" s="167">
        <f>'GRADED SPEC (ALPHA)'!G16</f>
        <v>-4</v>
      </c>
      <c r="H16" s="111"/>
      <c r="I16" s="212">
        <f t="shared" si="0"/>
        <v>4</v>
      </c>
      <c r="J16" s="168">
        <f>'GRADED SPEC (ALPHA)'!H16</f>
        <v>-2</v>
      </c>
      <c r="K16" s="98"/>
      <c r="L16" s="212">
        <f t="shared" si="1"/>
        <v>2</v>
      </c>
      <c r="M16" s="233">
        <f>'GRADED SPEC (ALPHA)'!I16</f>
        <v>0</v>
      </c>
      <c r="N16" s="89"/>
      <c r="O16" s="212">
        <f t="shared" si="2"/>
        <v>0</v>
      </c>
      <c r="P16" s="168">
        <f>'GRADED SPEC (ALPHA)'!J16</f>
        <v>2</v>
      </c>
      <c r="Q16" s="97"/>
      <c r="R16" s="234">
        <f t="shared" si="3"/>
        <v>-2</v>
      </c>
      <c r="S16" s="170">
        <f>'GRADED SPEC (ALPHA)'!K16</f>
        <v>4</v>
      </c>
      <c r="T16" s="96"/>
      <c r="U16" s="212">
        <f t="shared" si="4"/>
        <v>-4</v>
      </c>
      <c r="V16" s="170">
        <f>'GRADED SPEC (ALPHA)'!L16</f>
        <v>6</v>
      </c>
      <c r="W16" s="96"/>
      <c r="X16" s="212">
        <f t="shared" si="5"/>
        <v>-6</v>
      </c>
      <c r="Y16" s="170">
        <f>'GRADED SPEC (ALPHA)'!M16</f>
        <v>8</v>
      </c>
      <c r="Z16" s="96"/>
      <c r="AA16" s="212">
        <f t="shared" si="6"/>
        <v>-8</v>
      </c>
    </row>
    <row r="17" spans="1:27" ht="15.75" customHeight="1" x14ac:dyDescent="0.35">
      <c r="A17" s="161" t="str">
        <f>'PROTO SPEC'!A17</f>
        <v>EMBROIDERY</v>
      </c>
      <c r="B17" s="306" t="str">
        <f>'PROTO SPEC'!B17</f>
        <v>10. X-Front - 15cm below HSP</v>
      </c>
      <c r="C17" s="307"/>
      <c r="D17" s="307"/>
      <c r="E17" s="307"/>
      <c r="F17" s="87">
        <f>'GRADED SPEC (ALPHA)'!F17</f>
        <v>1</v>
      </c>
      <c r="G17" s="167">
        <f>'GRADED SPEC (ALPHA)'!G17</f>
        <v>-4</v>
      </c>
      <c r="H17" s="111"/>
      <c r="I17" s="212">
        <f t="shared" si="0"/>
        <v>4</v>
      </c>
      <c r="J17" s="168">
        <f>'GRADED SPEC (ALPHA)'!H17</f>
        <v>-2</v>
      </c>
      <c r="K17" s="98"/>
      <c r="L17" s="212">
        <f t="shared" si="1"/>
        <v>2</v>
      </c>
      <c r="M17" s="233">
        <f>'GRADED SPEC (ALPHA)'!I17</f>
        <v>0</v>
      </c>
      <c r="N17" s="89"/>
      <c r="O17" s="212">
        <f t="shared" si="2"/>
        <v>0</v>
      </c>
      <c r="P17" s="168">
        <f>'GRADED SPEC (ALPHA)'!J17</f>
        <v>2</v>
      </c>
      <c r="Q17" s="97"/>
      <c r="R17" s="234">
        <f t="shared" si="3"/>
        <v>-2</v>
      </c>
      <c r="S17" s="170">
        <f>'GRADED SPEC (ALPHA)'!K17</f>
        <v>4</v>
      </c>
      <c r="T17" s="96"/>
      <c r="U17" s="212">
        <f t="shared" si="4"/>
        <v>-4</v>
      </c>
      <c r="V17" s="170">
        <f>'GRADED SPEC (ALPHA)'!L17</f>
        <v>6</v>
      </c>
      <c r="W17" s="96"/>
      <c r="X17" s="212">
        <f t="shared" si="5"/>
        <v>-6</v>
      </c>
      <c r="Y17" s="170">
        <f>'GRADED SPEC (ALPHA)'!M17</f>
        <v>8</v>
      </c>
      <c r="Z17" s="96"/>
      <c r="AA17" s="212">
        <f t="shared" si="6"/>
        <v>-8</v>
      </c>
    </row>
    <row r="18" spans="1:27" ht="15.75" customHeight="1" x14ac:dyDescent="0.35">
      <c r="A18" s="161" t="str">
        <f>'PROTO SPEC'!A18</f>
        <v>SCREEN PRINT</v>
      </c>
      <c r="B18" s="306" t="str">
        <f>'PROTO SPEC'!B18</f>
        <v>11. X-Back - 15cm belo HSP</v>
      </c>
      <c r="C18" s="307"/>
      <c r="D18" s="307"/>
      <c r="E18" s="307"/>
      <c r="F18" s="87">
        <f>'GRADED SPEC (ALPHA)'!F18</f>
        <v>1</v>
      </c>
      <c r="G18" s="167">
        <f>'GRADED SPEC (ALPHA)'!G18</f>
        <v>-4</v>
      </c>
      <c r="H18" s="111"/>
      <c r="I18" s="212">
        <f t="shared" si="0"/>
        <v>4</v>
      </c>
      <c r="J18" s="168">
        <f>'GRADED SPEC (ALPHA)'!H18</f>
        <v>-2</v>
      </c>
      <c r="K18" s="98"/>
      <c r="L18" s="212">
        <f t="shared" si="1"/>
        <v>2</v>
      </c>
      <c r="M18" s="233">
        <f>'GRADED SPEC (ALPHA)'!I18</f>
        <v>0</v>
      </c>
      <c r="N18" s="89"/>
      <c r="O18" s="212">
        <f t="shared" si="2"/>
        <v>0</v>
      </c>
      <c r="P18" s="168">
        <f>'GRADED SPEC (ALPHA)'!J18</f>
        <v>2</v>
      </c>
      <c r="Q18" s="97"/>
      <c r="R18" s="234">
        <f t="shared" si="3"/>
        <v>-2</v>
      </c>
      <c r="S18" s="170">
        <f>'GRADED SPEC (ALPHA)'!K18</f>
        <v>4</v>
      </c>
      <c r="T18" s="96"/>
      <c r="U18" s="212">
        <f t="shared" si="4"/>
        <v>-4</v>
      </c>
      <c r="V18" s="170">
        <f>'GRADED SPEC (ALPHA)'!L18</f>
        <v>6</v>
      </c>
      <c r="W18" s="96"/>
      <c r="X18" s="212">
        <f t="shared" si="5"/>
        <v>-6</v>
      </c>
      <c r="Y18" s="170">
        <f>'GRADED SPEC (ALPHA)'!M18</f>
        <v>8</v>
      </c>
      <c r="Z18" s="96"/>
      <c r="AA18" s="212">
        <f t="shared" si="6"/>
        <v>-8</v>
      </c>
    </row>
    <row r="19" spans="1:27" ht="15.75" customHeight="1" x14ac:dyDescent="0.35">
      <c r="A19" s="161">
        <f>'PROTO SPEC'!A19</f>
        <v>0</v>
      </c>
      <c r="B19" s="306" t="str">
        <f>'PROTO SPEC'!B19</f>
        <v>12. Back neck width - HSP to HSP straight</v>
      </c>
      <c r="C19" s="307"/>
      <c r="D19" s="307"/>
      <c r="E19" s="307"/>
      <c r="F19" s="87">
        <f>'GRADED SPEC (ALPHA)'!F19</f>
        <v>0.3</v>
      </c>
      <c r="G19" s="167">
        <f>'GRADED SPEC (ALPHA)'!G19</f>
        <v>-1.2</v>
      </c>
      <c r="H19" s="111"/>
      <c r="I19" s="212">
        <f t="shared" si="0"/>
        <v>1.2</v>
      </c>
      <c r="J19" s="168">
        <f>'GRADED SPEC (ALPHA)'!H19</f>
        <v>-0.6</v>
      </c>
      <c r="K19" s="98"/>
      <c r="L19" s="212">
        <f t="shared" si="1"/>
        <v>0.6</v>
      </c>
      <c r="M19" s="233">
        <f>'GRADED SPEC (ALPHA)'!I19</f>
        <v>0</v>
      </c>
      <c r="N19" s="89"/>
      <c r="O19" s="212">
        <f t="shared" si="2"/>
        <v>0</v>
      </c>
      <c r="P19" s="168">
        <f>'GRADED SPEC (ALPHA)'!J19</f>
        <v>0.6</v>
      </c>
      <c r="Q19" s="97"/>
      <c r="R19" s="234">
        <f t="shared" si="3"/>
        <v>-0.6</v>
      </c>
      <c r="S19" s="170">
        <f>'GRADED SPEC (ALPHA)'!K19</f>
        <v>1.2</v>
      </c>
      <c r="T19" s="96"/>
      <c r="U19" s="212">
        <f t="shared" si="4"/>
        <v>-1.2</v>
      </c>
      <c r="V19" s="170">
        <f>'GRADED SPEC (ALPHA)'!L19</f>
        <v>1.8</v>
      </c>
      <c r="W19" s="96"/>
      <c r="X19" s="212">
        <f t="shared" si="5"/>
        <v>-1.8</v>
      </c>
      <c r="Y19" s="170">
        <f>'GRADED SPEC (ALPHA)'!M19</f>
        <v>2.4</v>
      </c>
      <c r="Z19" s="96"/>
      <c r="AA19" s="212">
        <f t="shared" si="6"/>
        <v>-2.4</v>
      </c>
    </row>
    <row r="20" spans="1:27" ht="15.75" customHeight="1" x14ac:dyDescent="0.35">
      <c r="A20" s="161">
        <f>'PROTO SPEC'!A20</f>
        <v>0</v>
      </c>
      <c r="B20" s="306" t="str">
        <f>'PROTO SPEC'!B20</f>
        <v>13. Front neck drop - From HSP</v>
      </c>
      <c r="C20" s="307"/>
      <c r="D20" s="307"/>
      <c r="E20" s="307"/>
      <c r="F20" s="87">
        <f>'GRADED SPEC (ALPHA)'!F20</f>
        <v>0.3</v>
      </c>
      <c r="G20" s="167">
        <f>'GRADED SPEC (ALPHA)'!G20</f>
        <v>-1</v>
      </c>
      <c r="H20" s="111"/>
      <c r="I20" s="212">
        <f t="shared" si="0"/>
        <v>1</v>
      </c>
      <c r="J20" s="168">
        <f>'GRADED SPEC (ALPHA)'!H20</f>
        <v>-0.5</v>
      </c>
      <c r="K20" s="98"/>
      <c r="L20" s="212">
        <f t="shared" si="1"/>
        <v>0.5</v>
      </c>
      <c r="M20" s="233">
        <f>'GRADED SPEC (ALPHA)'!I20</f>
        <v>0</v>
      </c>
      <c r="N20" s="89"/>
      <c r="O20" s="212">
        <f t="shared" si="2"/>
        <v>0</v>
      </c>
      <c r="P20" s="168">
        <f>'GRADED SPEC (ALPHA)'!J20</f>
        <v>0.5</v>
      </c>
      <c r="Q20" s="97"/>
      <c r="R20" s="234">
        <f t="shared" si="3"/>
        <v>-0.5</v>
      </c>
      <c r="S20" s="170">
        <f>'GRADED SPEC (ALPHA)'!K20</f>
        <v>1</v>
      </c>
      <c r="T20" s="96"/>
      <c r="U20" s="212">
        <f t="shared" si="4"/>
        <v>-1</v>
      </c>
      <c r="V20" s="170">
        <f>'GRADED SPEC (ALPHA)'!L20</f>
        <v>1.5</v>
      </c>
      <c r="W20" s="96"/>
      <c r="X20" s="212">
        <f t="shared" si="5"/>
        <v>-1.5</v>
      </c>
      <c r="Y20" s="170">
        <f>'GRADED SPEC (ALPHA)'!M20</f>
        <v>2</v>
      </c>
      <c r="Z20" s="96"/>
      <c r="AA20" s="212">
        <f t="shared" si="6"/>
        <v>-2</v>
      </c>
    </row>
    <row r="21" spans="1:27" ht="15.75" customHeight="1" x14ac:dyDescent="0.35">
      <c r="A21" s="161">
        <f>'PROTO SPEC'!A21</f>
        <v>0</v>
      </c>
      <c r="B21" s="306" t="str">
        <f>'PROTO SPEC'!B21</f>
        <v>14. Back neck drop</v>
      </c>
      <c r="C21" s="307"/>
      <c r="D21" s="307"/>
      <c r="E21" s="307"/>
      <c r="F21" s="87">
        <f>'GRADED SPEC (ALPHA)'!F21</f>
        <v>0.3</v>
      </c>
      <c r="G21" s="167">
        <f>'GRADED SPEC (ALPHA)'!G21</f>
        <v>0</v>
      </c>
      <c r="H21" s="111"/>
      <c r="I21" s="212">
        <f t="shared" si="0"/>
        <v>0</v>
      </c>
      <c r="J21" s="168">
        <f>'GRADED SPEC (ALPHA)'!H21</f>
        <v>0</v>
      </c>
      <c r="K21" s="98"/>
      <c r="L21" s="212">
        <f t="shared" si="1"/>
        <v>0</v>
      </c>
      <c r="M21" s="233">
        <f>'GRADED SPEC (ALPHA)'!I21</f>
        <v>0</v>
      </c>
      <c r="N21" s="89"/>
      <c r="O21" s="212">
        <f t="shared" si="2"/>
        <v>0</v>
      </c>
      <c r="P21" s="168">
        <f>'GRADED SPEC (ALPHA)'!J21</f>
        <v>0</v>
      </c>
      <c r="Q21" s="97"/>
      <c r="R21" s="234">
        <f t="shared" si="3"/>
        <v>0</v>
      </c>
      <c r="S21" s="170">
        <f>'GRADED SPEC (ALPHA)'!K21</f>
        <v>0</v>
      </c>
      <c r="T21" s="96"/>
      <c r="U21" s="212">
        <f t="shared" si="4"/>
        <v>0</v>
      </c>
      <c r="V21" s="170">
        <f>'GRADED SPEC (ALPHA)'!L21</f>
        <v>0</v>
      </c>
      <c r="W21" s="96"/>
      <c r="X21" s="212">
        <f t="shared" si="5"/>
        <v>0</v>
      </c>
      <c r="Y21" s="170">
        <f>'GRADED SPEC (ALPHA)'!M21</f>
        <v>0</v>
      </c>
      <c r="Z21" s="96"/>
      <c r="AA21" s="212">
        <f t="shared" si="6"/>
        <v>0</v>
      </c>
    </row>
    <row r="22" spans="1:27" ht="15.75" customHeight="1" x14ac:dyDescent="0.35">
      <c r="A22" s="161">
        <f>'PROTO SPEC'!A22</f>
        <v>0</v>
      </c>
      <c r="B22" s="306" t="str">
        <f>'PROTO SPEC'!B22</f>
        <v>15. Armhole Straight</v>
      </c>
      <c r="C22" s="307"/>
      <c r="D22" s="307"/>
      <c r="E22" s="307"/>
      <c r="F22" s="87">
        <f>'GRADED SPEC (ALPHA)'!F22</f>
        <v>0.3</v>
      </c>
      <c r="G22" s="167">
        <f>'GRADED SPEC (ALPHA)'!G22</f>
        <v>-2</v>
      </c>
      <c r="H22" s="111"/>
      <c r="I22" s="212">
        <f t="shared" si="0"/>
        <v>2</v>
      </c>
      <c r="J22" s="168">
        <f>'GRADED SPEC (ALPHA)'!H22</f>
        <v>-1</v>
      </c>
      <c r="K22" s="98"/>
      <c r="L22" s="212">
        <f t="shared" si="1"/>
        <v>1</v>
      </c>
      <c r="M22" s="233">
        <f>'GRADED SPEC (ALPHA)'!I22</f>
        <v>0</v>
      </c>
      <c r="N22" s="89"/>
      <c r="O22" s="212">
        <f t="shared" si="2"/>
        <v>0</v>
      </c>
      <c r="P22" s="168">
        <f>'GRADED SPEC (ALPHA)'!J22</f>
        <v>1</v>
      </c>
      <c r="Q22" s="97"/>
      <c r="R22" s="234">
        <f t="shared" si="3"/>
        <v>-1</v>
      </c>
      <c r="S22" s="170">
        <f>'GRADED SPEC (ALPHA)'!K22</f>
        <v>2</v>
      </c>
      <c r="T22" s="96"/>
      <c r="U22" s="212">
        <f t="shared" si="4"/>
        <v>-2</v>
      </c>
      <c r="V22" s="170">
        <f>'GRADED SPEC (ALPHA)'!L22</f>
        <v>3</v>
      </c>
      <c r="W22" s="96"/>
      <c r="X22" s="212">
        <f t="shared" si="5"/>
        <v>-3</v>
      </c>
      <c r="Y22" s="170">
        <f>'GRADED SPEC (ALPHA)'!M22</f>
        <v>4.5</v>
      </c>
      <c r="Z22" s="96"/>
      <c r="AA22" s="212">
        <f t="shared" si="6"/>
        <v>-4.5</v>
      </c>
    </row>
    <row r="23" spans="1:27" ht="15.75" customHeight="1" x14ac:dyDescent="0.35">
      <c r="A23" s="161">
        <f>'PROTO SPEC'!A23</f>
        <v>0</v>
      </c>
      <c r="B23" s="306" t="str">
        <f>'PROTO SPEC'!B23</f>
        <v>16. Sleeve length - Shoulder seam to cuff</v>
      </c>
      <c r="C23" s="307"/>
      <c r="D23" s="307"/>
      <c r="E23" s="307"/>
      <c r="F23" s="87">
        <f>'GRADED SPEC (ALPHA)'!F23</f>
        <v>1</v>
      </c>
      <c r="G23" s="167">
        <f>'GRADED SPEC (ALPHA)'!G23</f>
        <v>-2</v>
      </c>
      <c r="H23" s="111"/>
      <c r="I23" s="212">
        <f t="shared" si="0"/>
        <v>2</v>
      </c>
      <c r="J23" s="168">
        <f>'GRADED SPEC (ALPHA)'!H23</f>
        <v>-1</v>
      </c>
      <c r="K23" s="98"/>
      <c r="L23" s="212">
        <f t="shared" si="1"/>
        <v>1</v>
      </c>
      <c r="M23" s="233">
        <f>'GRADED SPEC (ALPHA)'!I23</f>
        <v>0</v>
      </c>
      <c r="N23" s="89"/>
      <c r="O23" s="212">
        <f t="shared" si="2"/>
        <v>0</v>
      </c>
      <c r="P23" s="168">
        <f>'GRADED SPEC (ALPHA)'!J23</f>
        <v>1</v>
      </c>
      <c r="Q23" s="97"/>
      <c r="R23" s="234">
        <f t="shared" si="3"/>
        <v>-1</v>
      </c>
      <c r="S23" s="170">
        <f>'GRADED SPEC (ALPHA)'!K23</f>
        <v>2</v>
      </c>
      <c r="T23" s="96"/>
      <c r="U23" s="212">
        <f t="shared" si="4"/>
        <v>-2</v>
      </c>
      <c r="V23" s="170">
        <f>'GRADED SPEC (ALPHA)'!L23</f>
        <v>3</v>
      </c>
      <c r="W23" s="96"/>
      <c r="X23" s="212">
        <f t="shared" si="5"/>
        <v>-3</v>
      </c>
      <c r="Y23" s="170">
        <f>'GRADED SPEC (ALPHA)'!M23</f>
        <v>4</v>
      </c>
      <c r="Z23" s="96"/>
      <c r="AA23" s="212">
        <f t="shared" si="6"/>
        <v>-4</v>
      </c>
    </row>
    <row r="24" spans="1:27" ht="15.75" customHeight="1" x14ac:dyDescent="0.35">
      <c r="A24" s="161">
        <f>'PROTO SPEC'!A24</f>
        <v>0</v>
      </c>
      <c r="B24" s="304" t="str">
        <f>'PROTO SPEC'!B24</f>
        <v>17. Underarm length</v>
      </c>
      <c r="C24" s="305"/>
      <c r="D24" s="305"/>
      <c r="E24" s="305"/>
      <c r="F24" s="87">
        <f>'GRADED SPEC (ALPHA)'!F24</f>
        <v>1</v>
      </c>
      <c r="G24" s="167">
        <f>'GRADED SPEC (ALPHA)'!G24</f>
        <v>0</v>
      </c>
      <c r="H24" s="111"/>
      <c r="I24" s="212">
        <f t="shared" si="0"/>
        <v>0</v>
      </c>
      <c r="J24" s="168">
        <f>'GRADED SPEC (ALPHA)'!H24</f>
        <v>0</v>
      </c>
      <c r="K24" s="98"/>
      <c r="L24" s="212">
        <f t="shared" si="1"/>
        <v>0</v>
      </c>
      <c r="M24" s="233">
        <f>'GRADED SPEC (ALPHA)'!I24</f>
        <v>0</v>
      </c>
      <c r="N24" s="89"/>
      <c r="O24" s="212">
        <f t="shared" si="2"/>
        <v>0</v>
      </c>
      <c r="P24" s="168">
        <f>'GRADED SPEC (ALPHA)'!J24</f>
        <v>0</v>
      </c>
      <c r="Q24" s="97"/>
      <c r="R24" s="234">
        <f t="shared" si="3"/>
        <v>0</v>
      </c>
      <c r="S24" s="170">
        <f>'GRADED SPEC (ALPHA)'!K24</f>
        <v>0</v>
      </c>
      <c r="T24" s="96"/>
      <c r="U24" s="212">
        <f t="shared" si="4"/>
        <v>0</v>
      </c>
      <c r="V24" s="170">
        <f>'GRADED SPEC (ALPHA)'!L24</f>
        <v>0</v>
      </c>
      <c r="W24" s="96"/>
      <c r="X24" s="212">
        <f t="shared" si="5"/>
        <v>0</v>
      </c>
      <c r="Y24" s="170">
        <f>'GRADED SPEC (ALPHA)'!M24</f>
        <v>0</v>
      </c>
      <c r="Z24" s="96"/>
      <c r="AA24" s="212">
        <f t="shared" si="6"/>
        <v>0</v>
      </c>
    </row>
    <row r="25" spans="1:27" ht="15.75" customHeight="1" x14ac:dyDescent="0.35">
      <c r="A25" s="161">
        <f>'PROTO SPEC'!A25</f>
        <v>0</v>
      </c>
      <c r="B25" s="304" t="str">
        <f>'PROTO SPEC'!B25</f>
        <v>18. 1/2 Bicep width - 2.5cm down from underarm</v>
      </c>
      <c r="C25" s="305"/>
      <c r="D25" s="305"/>
      <c r="E25" s="305"/>
      <c r="F25" s="87">
        <f>'GRADED SPEC (ALPHA)'!F25</f>
        <v>0.5</v>
      </c>
      <c r="G25" s="167">
        <f>'GRADED SPEC (ALPHA)'!G25</f>
        <v>-2</v>
      </c>
      <c r="H25" s="111"/>
      <c r="I25" s="212">
        <f t="shared" si="0"/>
        <v>2</v>
      </c>
      <c r="J25" s="168">
        <f>'GRADED SPEC (ALPHA)'!H25</f>
        <v>-1</v>
      </c>
      <c r="K25" s="98"/>
      <c r="L25" s="212">
        <f t="shared" si="1"/>
        <v>1</v>
      </c>
      <c r="M25" s="233">
        <f>'GRADED SPEC (ALPHA)'!I25</f>
        <v>0</v>
      </c>
      <c r="N25" s="89"/>
      <c r="O25" s="212">
        <f t="shared" si="2"/>
        <v>0</v>
      </c>
      <c r="P25" s="168">
        <f>'GRADED SPEC (ALPHA)'!J25</f>
        <v>1</v>
      </c>
      <c r="Q25" s="97"/>
      <c r="R25" s="234">
        <f t="shared" si="3"/>
        <v>-1</v>
      </c>
      <c r="S25" s="170">
        <f>'GRADED SPEC (ALPHA)'!K25</f>
        <v>2</v>
      </c>
      <c r="T25" s="96"/>
      <c r="U25" s="212">
        <f t="shared" si="4"/>
        <v>-2</v>
      </c>
      <c r="V25" s="170">
        <f>'GRADED SPEC (ALPHA)'!L25</f>
        <v>3</v>
      </c>
      <c r="W25" s="96"/>
      <c r="X25" s="212">
        <f t="shared" si="5"/>
        <v>-3</v>
      </c>
      <c r="Y25" s="170">
        <f>'GRADED SPEC (ALPHA)'!M25</f>
        <v>4.5</v>
      </c>
      <c r="Z25" s="96"/>
      <c r="AA25" s="212">
        <f t="shared" si="6"/>
        <v>-4.5</v>
      </c>
    </row>
    <row r="26" spans="1:27" ht="15.75" customHeight="1" x14ac:dyDescent="0.35">
      <c r="A26" s="161">
        <f>'PROTO SPEC'!A26</f>
        <v>0</v>
      </c>
      <c r="B26" s="367" t="str">
        <f>'PROTO SPEC'!B26</f>
        <v>19. 1/2 Elbow width - 21cm down from underarm</v>
      </c>
      <c r="C26" s="368"/>
      <c r="D26" s="368"/>
      <c r="E26" s="368"/>
      <c r="F26" s="87">
        <f>'GRADED SPEC (ALPHA)'!F26</f>
        <v>0.5</v>
      </c>
      <c r="G26" s="167">
        <f>'GRADED SPEC (ALPHA)'!G26</f>
        <v>-1.6</v>
      </c>
      <c r="H26" s="111"/>
      <c r="I26" s="212">
        <f t="shared" si="0"/>
        <v>1.6</v>
      </c>
      <c r="J26" s="168">
        <f>'GRADED SPEC (ALPHA)'!H26</f>
        <v>-0.8</v>
      </c>
      <c r="K26" s="98"/>
      <c r="L26" s="212">
        <f t="shared" si="1"/>
        <v>0.8</v>
      </c>
      <c r="M26" s="233">
        <f>'GRADED SPEC (ALPHA)'!I26</f>
        <v>0</v>
      </c>
      <c r="N26" s="89"/>
      <c r="O26" s="212">
        <f t="shared" si="2"/>
        <v>0</v>
      </c>
      <c r="P26" s="168">
        <f>'GRADED SPEC (ALPHA)'!J26</f>
        <v>0.8</v>
      </c>
      <c r="Q26" s="97"/>
      <c r="R26" s="234">
        <f t="shared" si="3"/>
        <v>-0.8</v>
      </c>
      <c r="S26" s="170">
        <f>'GRADED SPEC (ALPHA)'!K26</f>
        <v>1.6</v>
      </c>
      <c r="T26" s="96"/>
      <c r="U26" s="212">
        <f t="shared" si="4"/>
        <v>-1.6</v>
      </c>
      <c r="V26" s="170">
        <f>'GRADED SPEC (ALPHA)'!L26</f>
        <v>2.5</v>
      </c>
      <c r="W26" s="96"/>
      <c r="X26" s="212">
        <f t="shared" si="5"/>
        <v>-2.5</v>
      </c>
      <c r="Y26" s="170">
        <f>'GRADED SPEC (ALPHA)'!M26</f>
        <v>3.4</v>
      </c>
      <c r="Z26" s="96"/>
      <c r="AA26" s="212">
        <f t="shared" si="6"/>
        <v>-3.4</v>
      </c>
    </row>
    <row r="27" spans="1:27" ht="15.75" customHeight="1" x14ac:dyDescent="0.35">
      <c r="A27" s="161"/>
      <c r="B27" s="367" t="str">
        <f>'PROTO SPEC'!B27</f>
        <v>20. 1/2 Cuff width</v>
      </c>
      <c r="C27" s="368"/>
      <c r="D27" s="368"/>
      <c r="E27" s="368"/>
      <c r="F27" s="87">
        <f>'GRADED SPEC (ALPHA)'!F27</f>
        <v>0.5</v>
      </c>
      <c r="G27" s="167">
        <f>'GRADED SPEC (ALPHA)'!G27</f>
        <v>-1.6</v>
      </c>
      <c r="H27" s="111"/>
      <c r="I27" s="212">
        <f t="shared" si="0"/>
        <v>1.6</v>
      </c>
      <c r="J27" s="168">
        <f>'GRADED SPEC (ALPHA)'!H27</f>
        <v>-0.8</v>
      </c>
      <c r="K27" s="98"/>
      <c r="L27" s="212">
        <f t="shared" si="1"/>
        <v>0.8</v>
      </c>
      <c r="M27" s="233">
        <f>'GRADED SPEC (ALPHA)'!I27</f>
        <v>0</v>
      </c>
      <c r="N27" s="89"/>
      <c r="O27" s="212">
        <f t="shared" si="2"/>
        <v>0</v>
      </c>
      <c r="P27" s="168">
        <f>'GRADED SPEC (ALPHA)'!J27</f>
        <v>0.8</v>
      </c>
      <c r="Q27" s="97"/>
      <c r="R27" s="234">
        <f t="shared" si="3"/>
        <v>-0.8</v>
      </c>
      <c r="S27" s="170">
        <f>'GRADED SPEC (ALPHA)'!K27</f>
        <v>1.6</v>
      </c>
      <c r="T27" s="96"/>
      <c r="U27" s="212">
        <f t="shared" si="4"/>
        <v>-1.6</v>
      </c>
      <c r="V27" s="170">
        <f>'GRADED SPEC (ALPHA)'!L27</f>
        <v>2.4</v>
      </c>
      <c r="W27" s="96"/>
      <c r="X27" s="212">
        <f t="shared" si="5"/>
        <v>-2.4</v>
      </c>
      <c r="Y27" s="170">
        <f>'GRADED SPEC (ALPHA)'!M27</f>
        <v>3.2</v>
      </c>
      <c r="Z27" s="96"/>
      <c r="AA27" s="212">
        <f t="shared" si="6"/>
        <v>-3.2</v>
      </c>
    </row>
    <row r="28" spans="1:27" ht="15.75" customHeight="1" x14ac:dyDescent="0.35">
      <c r="A28" s="161"/>
      <c r="B28" s="367" t="str">
        <f>'PROTO SPEC'!B28</f>
        <v>21. Cuff depth</v>
      </c>
      <c r="C28" s="368"/>
      <c r="D28" s="368"/>
      <c r="E28" s="368"/>
      <c r="F28" s="87">
        <f>'GRADED SPEC (ALPHA)'!F28</f>
        <v>0.3</v>
      </c>
      <c r="G28" s="167">
        <f>'GRADED SPEC (ALPHA)'!G28</f>
        <v>0</v>
      </c>
      <c r="H28" s="111"/>
      <c r="I28" s="212">
        <f t="shared" si="0"/>
        <v>0</v>
      </c>
      <c r="J28" s="168">
        <f>'GRADED SPEC (ALPHA)'!H28</f>
        <v>0</v>
      </c>
      <c r="K28" s="98"/>
      <c r="L28" s="212">
        <f t="shared" si="1"/>
        <v>0</v>
      </c>
      <c r="M28" s="233">
        <f>'GRADED SPEC (ALPHA)'!I28</f>
        <v>0</v>
      </c>
      <c r="N28" s="89"/>
      <c r="O28" s="212">
        <f t="shared" si="2"/>
        <v>0</v>
      </c>
      <c r="P28" s="168">
        <f>'GRADED SPEC (ALPHA)'!J28</f>
        <v>0</v>
      </c>
      <c r="Q28" s="97"/>
      <c r="R28" s="234">
        <f t="shared" si="3"/>
        <v>0</v>
      </c>
      <c r="S28" s="170">
        <f>'GRADED SPEC (ALPHA)'!K28</f>
        <v>0</v>
      </c>
      <c r="T28" s="96"/>
      <c r="U28" s="212">
        <f t="shared" si="4"/>
        <v>0</v>
      </c>
      <c r="V28" s="170">
        <f>'GRADED SPEC (ALPHA)'!L28</f>
        <v>0</v>
      </c>
      <c r="W28" s="96"/>
      <c r="X28" s="212">
        <f t="shared" si="5"/>
        <v>0</v>
      </c>
      <c r="Y28" s="170">
        <f>'GRADED SPEC (ALPHA)'!M28</f>
        <v>0</v>
      </c>
      <c r="Z28" s="96"/>
      <c r="AA28" s="212">
        <f t="shared" si="6"/>
        <v>0</v>
      </c>
    </row>
    <row r="29" spans="1:27" ht="15.75" customHeight="1" x14ac:dyDescent="0.35">
      <c r="A29" s="161"/>
      <c r="B29" s="367" t="str">
        <f>'PROTO SPEC'!B29</f>
        <v>22. Hood height at CF</v>
      </c>
      <c r="C29" s="368"/>
      <c r="D29" s="368"/>
      <c r="E29" s="368"/>
      <c r="F29" s="87">
        <f>'GRADED SPEC (ALPHA)'!F29</f>
        <v>0.3</v>
      </c>
      <c r="G29" s="167">
        <f>'GRADED SPEC (ALPHA)'!G29</f>
        <v>-2</v>
      </c>
      <c r="H29" s="111"/>
      <c r="I29" s="212">
        <f t="shared" si="0"/>
        <v>2</v>
      </c>
      <c r="J29" s="168">
        <f>'GRADED SPEC (ALPHA)'!H29</f>
        <v>-1</v>
      </c>
      <c r="K29" s="98"/>
      <c r="L29" s="212">
        <f t="shared" si="1"/>
        <v>1</v>
      </c>
      <c r="M29" s="233">
        <f>'GRADED SPEC (ALPHA)'!I29</f>
        <v>0</v>
      </c>
      <c r="N29" s="89"/>
      <c r="O29" s="212">
        <f t="shared" si="2"/>
        <v>0</v>
      </c>
      <c r="P29" s="168">
        <f>'GRADED SPEC (ALPHA)'!J29</f>
        <v>1</v>
      </c>
      <c r="Q29" s="97"/>
      <c r="R29" s="234">
        <f t="shared" si="3"/>
        <v>-1</v>
      </c>
      <c r="S29" s="170">
        <f>'GRADED SPEC (ALPHA)'!K29</f>
        <v>2</v>
      </c>
      <c r="T29" s="96"/>
      <c r="U29" s="212">
        <f t="shared" si="4"/>
        <v>-2</v>
      </c>
      <c r="V29" s="170">
        <f>'GRADED SPEC (ALPHA)'!L29</f>
        <v>3</v>
      </c>
      <c r="W29" s="96"/>
      <c r="X29" s="212">
        <f t="shared" si="5"/>
        <v>-3</v>
      </c>
      <c r="Y29" s="170">
        <f>'GRADED SPEC (ALPHA)'!M29</f>
        <v>3</v>
      </c>
      <c r="Z29" s="96"/>
      <c r="AA29" s="212">
        <f t="shared" si="6"/>
        <v>-3</v>
      </c>
    </row>
    <row r="30" spans="1:27" ht="15.75" customHeight="1" x14ac:dyDescent="0.35">
      <c r="A30" s="161"/>
      <c r="B30" s="367" t="str">
        <f>'PROTO SPEC'!B30</f>
        <v>23. Hood circumference</v>
      </c>
      <c r="C30" s="368"/>
      <c r="D30" s="368"/>
      <c r="E30" s="368"/>
      <c r="F30" s="87">
        <f>'GRADED SPEC (ALPHA)'!F30</f>
        <v>0.3</v>
      </c>
      <c r="G30" s="167">
        <f>'GRADED SPEC (ALPHA)'!G30</f>
        <v>-3</v>
      </c>
      <c r="H30" s="111"/>
      <c r="I30" s="212">
        <f t="shared" si="0"/>
        <v>3</v>
      </c>
      <c r="J30" s="168">
        <f>'GRADED SPEC (ALPHA)'!H30</f>
        <v>-1.5</v>
      </c>
      <c r="K30" s="98"/>
      <c r="L30" s="212">
        <f t="shared" si="1"/>
        <v>1.5</v>
      </c>
      <c r="M30" s="233">
        <f>'GRADED SPEC (ALPHA)'!I30</f>
        <v>0</v>
      </c>
      <c r="N30" s="89"/>
      <c r="O30" s="212">
        <f t="shared" si="2"/>
        <v>0</v>
      </c>
      <c r="P30" s="168">
        <f>'GRADED SPEC (ALPHA)'!J30</f>
        <v>1.5</v>
      </c>
      <c r="Q30" s="97"/>
      <c r="R30" s="234">
        <f t="shared" si="3"/>
        <v>-1.5</v>
      </c>
      <c r="S30" s="170">
        <f>'GRADED SPEC (ALPHA)'!K30</f>
        <v>3</v>
      </c>
      <c r="T30" s="96"/>
      <c r="U30" s="212">
        <f t="shared" si="4"/>
        <v>-3</v>
      </c>
      <c r="V30" s="170">
        <f>'GRADED SPEC (ALPHA)'!L30</f>
        <v>4.5</v>
      </c>
      <c r="W30" s="96"/>
      <c r="X30" s="212">
        <f t="shared" si="5"/>
        <v>-4.5</v>
      </c>
      <c r="Y30" s="170">
        <f>'GRADED SPEC (ALPHA)'!M30</f>
        <v>4.5</v>
      </c>
      <c r="Z30" s="96"/>
      <c r="AA30" s="212">
        <f t="shared" si="6"/>
        <v>-4.5</v>
      </c>
    </row>
    <row r="31" spans="1:27" ht="15.75" customHeight="1" x14ac:dyDescent="0.35">
      <c r="A31" s="161"/>
      <c r="B31" s="367" t="str">
        <f>'PROTO SPEC'!B31</f>
        <v>24. Hood width at widest point</v>
      </c>
      <c r="C31" s="368"/>
      <c r="D31" s="368"/>
      <c r="E31" s="368"/>
      <c r="F31" s="87">
        <f>'GRADED SPEC (ALPHA)'!F31</f>
        <v>0.3</v>
      </c>
      <c r="G31" s="167">
        <f>'GRADED SPEC (ALPHA)'!G31</f>
        <v>-2</v>
      </c>
      <c r="H31" s="111"/>
      <c r="I31" s="212">
        <f t="shared" si="0"/>
        <v>2</v>
      </c>
      <c r="J31" s="168">
        <f>'GRADED SPEC (ALPHA)'!H31</f>
        <v>-1</v>
      </c>
      <c r="K31" s="98"/>
      <c r="L31" s="212">
        <f t="shared" si="1"/>
        <v>1</v>
      </c>
      <c r="M31" s="233">
        <f>'GRADED SPEC (ALPHA)'!I31</f>
        <v>0</v>
      </c>
      <c r="N31" s="89"/>
      <c r="O31" s="212">
        <f t="shared" si="2"/>
        <v>0</v>
      </c>
      <c r="P31" s="168">
        <f>'GRADED SPEC (ALPHA)'!J31</f>
        <v>1</v>
      </c>
      <c r="Q31" s="97"/>
      <c r="R31" s="234">
        <f t="shared" si="3"/>
        <v>-1</v>
      </c>
      <c r="S31" s="170">
        <f>'GRADED SPEC (ALPHA)'!K31</f>
        <v>2</v>
      </c>
      <c r="T31" s="96"/>
      <c r="U31" s="212">
        <f t="shared" si="4"/>
        <v>-2</v>
      </c>
      <c r="V31" s="170">
        <f>'GRADED SPEC (ALPHA)'!L31</f>
        <v>3</v>
      </c>
      <c r="W31" s="96"/>
      <c r="X31" s="212">
        <f t="shared" si="5"/>
        <v>-3</v>
      </c>
      <c r="Y31" s="170">
        <f>'GRADED SPEC (ALPHA)'!M31</f>
        <v>3</v>
      </c>
      <c r="Z31" s="96"/>
      <c r="AA31" s="212">
        <f t="shared" si="6"/>
        <v>-3</v>
      </c>
    </row>
    <row r="32" spans="1:27" ht="15.75" customHeight="1" x14ac:dyDescent="0.35">
      <c r="A32" s="161"/>
      <c r="B32" s="367" t="str">
        <f>'PROTO SPEC'!B32</f>
        <v>25. Tie length visible</v>
      </c>
      <c r="C32" s="368"/>
      <c r="D32" s="368"/>
      <c r="E32" s="368"/>
      <c r="F32" s="87">
        <f>'GRADED SPEC (ALPHA)'!F32</f>
        <v>1</v>
      </c>
      <c r="G32" s="167">
        <f>'GRADED SPEC (ALPHA)'!G32</f>
        <v>0</v>
      </c>
      <c r="H32" s="111"/>
      <c r="I32" s="212">
        <f t="shared" si="0"/>
        <v>0</v>
      </c>
      <c r="J32" s="168">
        <f>'GRADED SPEC (ALPHA)'!H32</f>
        <v>0</v>
      </c>
      <c r="K32" s="98"/>
      <c r="L32" s="212">
        <f t="shared" si="1"/>
        <v>0</v>
      </c>
      <c r="M32" s="233">
        <f>'GRADED SPEC (ALPHA)'!I32</f>
        <v>0</v>
      </c>
      <c r="N32" s="89"/>
      <c r="O32" s="212">
        <f t="shared" si="2"/>
        <v>0</v>
      </c>
      <c r="P32" s="168">
        <f>'GRADED SPEC (ALPHA)'!J32</f>
        <v>0</v>
      </c>
      <c r="Q32" s="97"/>
      <c r="R32" s="234">
        <f t="shared" si="3"/>
        <v>0</v>
      </c>
      <c r="S32" s="170">
        <f>'GRADED SPEC (ALPHA)'!K32</f>
        <v>0</v>
      </c>
      <c r="T32" s="96"/>
      <c r="U32" s="212">
        <f t="shared" si="4"/>
        <v>0</v>
      </c>
      <c r="V32" s="170">
        <f>'GRADED SPEC (ALPHA)'!L32</f>
        <v>0</v>
      </c>
      <c r="W32" s="96"/>
      <c r="X32" s="212">
        <f t="shared" si="5"/>
        <v>0</v>
      </c>
      <c r="Y32" s="170">
        <f>'GRADED SPEC (ALPHA)'!M32</f>
        <v>0</v>
      </c>
      <c r="Z32" s="96"/>
      <c r="AA32" s="212">
        <f t="shared" si="6"/>
        <v>0</v>
      </c>
    </row>
    <row r="33" spans="1:27" ht="15.75" customHeight="1" x14ac:dyDescent="0.35">
      <c r="A33" s="161"/>
      <c r="B33" s="367" t="str">
        <f>'PROTO SPEC'!B33</f>
        <v>26. Zip length</v>
      </c>
      <c r="C33" s="368"/>
      <c r="D33" s="368"/>
      <c r="E33" s="368"/>
      <c r="F33" s="87">
        <f>'GRADED SPEC (ALPHA)'!F33</f>
        <v>0</v>
      </c>
      <c r="G33" s="167">
        <f>'GRADED SPEC (ALPHA)'!G33</f>
        <v>-1</v>
      </c>
      <c r="H33" s="111"/>
      <c r="I33" s="212">
        <f t="shared" si="0"/>
        <v>1</v>
      </c>
      <c r="J33" s="168">
        <f>'GRADED SPEC (ALPHA)'!H33</f>
        <v>-1</v>
      </c>
      <c r="K33" s="98"/>
      <c r="L33" s="212">
        <f t="shared" si="1"/>
        <v>1</v>
      </c>
      <c r="M33" s="233">
        <f>'GRADED SPEC (ALPHA)'!I33</f>
        <v>0</v>
      </c>
      <c r="N33" s="89"/>
      <c r="O33" s="212">
        <f t="shared" si="2"/>
        <v>0</v>
      </c>
      <c r="P33" s="168">
        <f>'GRADED SPEC (ALPHA)'!J33</f>
        <v>1</v>
      </c>
      <c r="Q33" s="97"/>
      <c r="R33" s="234">
        <f t="shared" si="3"/>
        <v>-1</v>
      </c>
      <c r="S33" s="170">
        <f>'GRADED SPEC (ALPHA)'!K33</f>
        <v>2</v>
      </c>
      <c r="T33" s="96"/>
      <c r="U33" s="212">
        <f t="shared" si="4"/>
        <v>-2</v>
      </c>
      <c r="V33" s="170">
        <f>'GRADED SPEC (ALPHA)'!L33</f>
        <v>3</v>
      </c>
      <c r="W33" s="96"/>
      <c r="X33" s="212">
        <f t="shared" si="5"/>
        <v>-3</v>
      </c>
      <c r="Y33" s="170">
        <f>'GRADED SPEC (ALPHA)'!M33</f>
        <v>3</v>
      </c>
      <c r="Z33" s="96"/>
      <c r="AA33" s="212">
        <f t="shared" si="6"/>
        <v>-3</v>
      </c>
    </row>
    <row r="34" spans="1:27" ht="15.75" customHeight="1" x14ac:dyDescent="0.35">
      <c r="A34" s="161"/>
      <c r="B34" s="367" t="str">
        <f>'PROTO SPEC'!B34</f>
        <v>27. Pocket position from HSP</v>
      </c>
      <c r="C34" s="368"/>
      <c r="D34" s="368"/>
      <c r="E34" s="368"/>
      <c r="F34" s="87">
        <f>'GRADED SPEC (ALPHA)'!F34</f>
        <v>0.3</v>
      </c>
      <c r="G34" s="167">
        <f>'GRADED SPEC (ALPHA)'!G34</f>
        <v>-1</v>
      </c>
      <c r="H34" s="111"/>
      <c r="I34" s="212">
        <f t="shared" si="0"/>
        <v>1</v>
      </c>
      <c r="J34" s="168">
        <f>'GRADED SPEC (ALPHA)'!H34</f>
        <v>-0.5</v>
      </c>
      <c r="K34" s="98"/>
      <c r="L34" s="212">
        <f t="shared" si="1"/>
        <v>0.5</v>
      </c>
      <c r="M34" s="233">
        <f>'GRADED SPEC (ALPHA)'!I34</f>
        <v>0</v>
      </c>
      <c r="N34" s="89"/>
      <c r="O34" s="212">
        <f t="shared" si="2"/>
        <v>0</v>
      </c>
      <c r="P34" s="168">
        <f>'GRADED SPEC (ALPHA)'!J34</f>
        <v>0.5</v>
      </c>
      <c r="Q34" s="97"/>
      <c r="R34" s="234">
        <f t="shared" si="3"/>
        <v>-0.5</v>
      </c>
      <c r="S34" s="170">
        <f>'GRADED SPEC (ALPHA)'!K34</f>
        <v>1</v>
      </c>
      <c r="T34" s="96"/>
      <c r="U34" s="212">
        <f t="shared" si="4"/>
        <v>-1</v>
      </c>
      <c r="V34" s="170">
        <f>'GRADED SPEC (ALPHA)'!L34</f>
        <v>1.5</v>
      </c>
      <c r="W34" s="96"/>
      <c r="X34" s="212">
        <f t="shared" si="5"/>
        <v>-1.5</v>
      </c>
      <c r="Y34" s="170">
        <f>'GRADED SPEC (ALPHA)'!M34</f>
        <v>2</v>
      </c>
      <c r="Z34" s="96"/>
      <c r="AA34" s="212">
        <f t="shared" si="6"/>
        <v>-2</v>
      </c>
    </row>
    <row r="35" spans="1:27" ht="15.75" customHeight="1" x14ac:dyDescent="0.35">
      <c r="A35" s="161"/>
      <c r="B35" s="367" t="str">
        <f>'PROTO SPEC'!B35</f>
        <v>28. Pocket position from CF</v>
      </c>
      <c r="C35" s="368"/>
      <c r="D35" s="368"/>
      <c r="E35" s="368"/>
      <c r="F35" s="87">
        <f>'GRADED SPEC (ALPHA)'!F35</f>
        <v>0.3</v>
      </c>
      <c r="G35" s="167">
        <f>'GRADED SPEC (ALPHA)'!G35</f>
        <v>-1</v>
      </c>
      <c r="H35" s="111"/>
      <c r="I35" s="212">
        <f t="shared" si="0"/>
        <v>1</v>
      </c>
      <c r="J35" s="168">
        <f>'GRADED SPEC (ALPHA)'!H35</f>
        <v>-0.5</v>
      </c>
      <c r="K35" s="98"/>
      <c r="L35" s="212">
        <f t="shared" si="1"/>
        <v>0.5</v>
      </c>
      <c r="M35" s="233">
        <f>'GRADED SPEC (ALPHA)'!I35</f>
        <v>0</v>
      </c>
      <c r="N35" s="89"/>
      <c r="O35" s="212">
        <f t="shared" si="2"/>
        <v>0</v>
      </c>
      <c r="P35" s="168">
        <f>'GRADED SPEC (ALPHA)'!J35</f>
        <v>0.5</v>
      </c>
      <c r="Q35" s="97"/>
      <c r="R35" s="234">
        <f t="shared" si="3"/>
        <v>-0.5</v>
      </c>
      <c r="S35" s="170">
        <f>'GRADED SPEC (ALPHA)'!K35</f>
        <v>1</v>
      </c>
      <c r="T35" s="96"/>
      <c r="U35" s="212">
        <f t="shared" si="4"/>
        <v>-1</v>
      </c>
      <c r="V35" s="170">
        <f>'GRADED SPEC (ALPHA)'!L35</f>
        <v>1.5</v>
      </c>
      <c r="W35" s="96"/>
      <c r="X35" s="212">
        <f t="shared" si="5"/>
        <v>-1.5</v>
      </c>
      <c r="Y35" s="170">
        <f>'GRADED SPEC (ALPHA)'!M35</f>
        <v>2</v>
      </c>
      <c r="Z35" s="96"/>
      <c r="AA35" s="212">
        <f t="shared" si="6"/>
        <v>-2</v>
      </c>
    </row>
    <row r="36" spans="1:27" ht="15.75" customHeight="1" x14ac:dyDescent="0.35">
      <c r="A36" s="161"/>
      <c r="B36" s="367" t="str">
        <f>'PROTO SPEC'!B36</f>
        <v>29. Pocket opening</v>
      </c>
      <c r="C36" s="368"/>
      <c r="D36" s="368"/>
      <c r="E36" s="368"/>
      <c r="F36" s="87">
        <f>'GRADED SPEC (ALPHA)'!F36</f>
        <v>0.3</v>
      </c>
      <c r="G36" s="167">
        <f>'GRADED SPEC (ALPHA)'!G36</f>
        <v>-0.5</v>
      </c>
      <c r="H36" s="111"/>
      <c r="I36" s="212">
        <f t="shared" si="0"/>
        <v>0.5</v>
      </c>
      <c r="J36" s="168">
        <f>'GRADED SPEC (ALPHA)'!H36</f>
        <v>-0.5</v>
      </c>
      <c r="K36" s="98"/>
      <c r="L36" s="212">
        <f t="shared" si="1"/>
        <v>0.5</v>
      </c>
      <c r="M36" s="233">
        <f>'GRADED SPEC (ALPHA)'!I36</f>
        <v>0</v>
      </c>
      <c r="N36" s="89"/>
      <c r="O36" s="212">
        <f t="shared" si="2"/>
        <v>0</v>
      </c>
      <c r="P36" s="168">
        <f>'GRADED SPEC (ALPHA)'!J36</f>
        <v>0</v>
      </c>
      <c r="Q36" s="97"/>
      <c r="R36" s="234">
        <f t="shared" si="3"/>
        <v>0</v>
      </c>
      <c r="S36" s="170">
        <f>'GRADED SPEC (ALPHA)'!K36</f>
        <v>0.5</v>
      </c>
      <c r="T36" s="96"/>
      <c r="U36" s="212">
        <f t="shared" si="4"/>
        <v>-0.5</v>
      </c>
      <c r="V36" s="170">
        <f>'GRADED SPEC (ALPHA)'!L36</f>
        <v>0.5</v>
      </c>
      <c r="W36" s="96"/>
      <c r="X36" s="212">
        <f t="shared" si="5"/>
        <v>-0.5</v>
      </c>
      <c r="Y36" s="170">
        <f>'GRADED SPEC (ALPHA)'!M36</f>
        <v>1</v>
      </c>
      <c r="Z36" s="96"/>
      <c r="AA36" s="212">
        <f t="shared" si="6"/>
        <v>-1</v>
      </c>
    </row>
    <row r="37" spans="1:27" ht="15.75" customHeight="1" x14ac:dyDescent="0.35">
      <c r="A37" s="161"/>
      <c r="B37" s="367" t="str">
        <f>'PROTO SPEC'!B37</f>
        <v>30. Pocket  (top edge)</v>
      </c>
      <c r="C37" s="368"/>
      <c r="D37" s="368"/>
      <c r="E37" s="368"/>
      <c r="F37" s="87">
        <f>'GRADED SPEC (ALPHA)'!F37</f>
        <v>0.3</v>
      </c>
      <c r="G37" s="167">
        <f>'GRADED SPEC (ALPHA)'!G37</f>
        <v>-0.5</v>
      </c>
      <c r="H37" s="111"/>
      <c r="I37" s="212">
        <f t="shared" si="0"/>
        <v>0.5</v>
      </c>
      <c r="J37" s="168">
        <f>'GRADED SPEC (ALPHA)'!H37</f>
        <v>-0.5</v>
      </c>
      <c r="K37" s="98"/>
      <c r="L37" s="212">
        <f t="shared" si="1"/>
        <v>0.5</v>
      </c>
      <c r="M37" s="233">
        <f>'GRADED SPEC (ALPHA)'!I37</f>
        <v>0</v>
      </c>
      <c r="N37" s="89"/>
      <c r="O37" s="212">
        <f t="shared" si="2"/>
        <v>0</v>
      </c>
      <c r="P37" s="168">
        <f>'GRADED SPEC (ALPHA)'!J37</f>
        <v>0</v>
      </c>
      <c r="Q37" s="97"/>
      <c r="R37" s="234">
        <f t="shared" si="3"/>
        <v>0</v>
      </c>
      <c r="S37" s="170">
        <f>'GRADED SPEC (ALPHA)'!K37</f>
        <v>0.5</v>
      </c>
      <c r="T37" s="96"/>
      <c r="U37" s="212">
        <f t="shared" si="4"/>
        <v>-0.5</v>
      </c>
      <c r="V37" s="170">
        <f>'GRADED SPEC (ALPHA)'!L37</f>
        <v>0.5</v>
      </c>
      <c r="W37" s="96"/>
      <c r="X37" s="212">
        <f t="shared" si="5"/>
        <v>-0.5</v>
      </c>
      <c r="Y37" s="170">
        <f>'GRADED SPEC (ALPHA)'!M37</f>
        <v>1</v>
      </c>
      <c r="Z37" s="96"/>
      <c r="AA37" s="212">
        <f t="shared" si="6"/>
        <v>-1</v>
      </c>
    </row>
    <row r="38" spans="1:27" ht="15.75" customHeight="1" x14ac:dyDescent="0.35">
      <c r="A38" s="161">
        <f>'PROTO SPEC'!A38</f>
        <v>0</v>
      </c>
      <c r="B38" s="367" t="str">
        <f>'PROTO SPEC'!B38</f>
        <v>31. Pocket depth</v>
      </c>
      <c r="C38" s="368"/>
      <c r="D38" s="368"/>
      <c r="E38" s="368"/>
      <c r="F38" s="87">
        <f>'GRADED SPEC (ALPHA)'!F38</f>
        <v>0.3</v>
      </c>
      <c r="G38" s="167">
        <f>'GRADED SPEC (ALPHA)'!G38</f>
        <v>0</v>
      </c>
      <c r="H38" s="111"/>
      <c r="I38" s="212">
        <f t="shared" si="0"/>
        <v>0</v>
      </c>
      <c r="J38" s="168">
        <f>'GRADED SPEC (ALPHA)'!H38</f>
        <v>0</v>
      </c>
      <c r="K38" s="98"/>
      <c r="L38" s="212">
        <f t="shared" si="1"/>
        <v>0</v>
      </c>
      <c r="M38" s="233">
        <f>'GRADED SPEC (ALPHA)'!I38</f>
        <v>0</v>
      </c>
      <c r="N38" s="89"/>
      <c r="O38" s="212">
        <f t="shared" si="2"/>
        <v>0</v>
      </c>
      <c r="P38" s="168">
        <f>'GRADED SPEC (ALPHA)'!J38</f>
        <v>0</v>
      </c>
      <c r="Q38" s="97"/>
      <c r="R38" s="234">
        <f t="shared" si="3"/>
        <v>0</v>
      </c>
      <c r="S38" s="170">
        <f>'GRADED SPEC (ALPHA)'!K38</f>
        <v>0</v>
      </c>
      <c r="T38" s="96"/>
      <c r="U38" s="212">
        <f t="shared" si="4"/>
        <v>0</v>
      </c>
      <c r="V38" s="170">
        <f>'GRADED SPEC (ALPHA)'!L38</f>
        <v>0</v>
      </c>
      <c r="W38" s="96"/>
      <c r="X38" s="212">
        <f t="shared" si="5"/>
        <v>0</v>
      </c>
      <c r="Y38" s="170">
        <f>'GRADED SPEC (ALPHA)'!M38</f>
        <v>0</v>
      </c>
      <c r="Z38" s="96"/>
      <c r="AA38" s="212">
        <f t="shared" si="6"/>
        <v>0</v>
      </c>
    </row>
    <row r="39" spans="1:27" s="220" customFormat="1" ht="15.75" customHeight="1" x14ac:dyDescent="0.35">
      <c r="A39" s="231">
        <f>'PROTO SPEC'!A39</f>
        <v>0</v>
      </c>
      <c r="B39" s="231" t="s">
        <v>108</v>
      </c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43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A39" s="231"/>
    </row>
    <row r="40" spans="1:27" ht="15.75" customHeight="1" x14ac:dyDescent="0.35">
      <c r="A40" s="213" t="e">
        <f>'PROTO SPEC'!#REF!</f>
        <v>#REF!</v>
      </c>
      <c r="B40" s="433" t="str">
        <f>'PROTO SPEC'!B40</f>
        <v>32. Print position from HSP - Restless ambition</v>
      </c>
      <c r="C40" s="433"/>
      <c r="D40" s="433"/>
      <c r="E40" s="433"/>
      <c r="F40" s="87">
        <f>'GRADED SPEC (ALPHA)'!F40</f>
        <v>0</v>
      </c>
      <c r="G40" s="168">
        <f>'GRADED SPEC (ALPHA)'!G40</f>
        <v>0</v>
      </c>
      <c r="H40" s="102"/>
      <c r="I40" s="234">
        <f t="shared" ref="I40" si="7">H40+(-G40)</f>
        <v>0</v>
      </c>
      <c r="J40" s="168">
        <f>'GRADED SPEC (ALPHA)'!H40</f>
        <v>0</v>
      </c>
      <c r="K40" s="102"/>
      <c r="L40" s="234">
        <f t="shared" ref="L40" si="8">K40+(-J40)</f>
        <v>0</v>
      </c>
      <c r="M40" s="168">
        <f>'GRADED SPEC (ALPHA)'!I40</f>
        <v>0</v>
      </c>
      <c r="N40" s="91"/>
      <c r="O40" s="234">
        <f t="shared" ref="O40" si="9">N40+(-M40)</f>
        <v>0</v>
      </c>
      <c r="P40" s="168">
        <f>'GRADED SPEC (ALPHA)'!J40</f>
        <v>0</v>
      </c>
      <c r="Q40" s="103"/>
      <c r="R40" s="234">
        <f t="shared" ref="R40" si="10">Q40+(-P40)</f>
        <v>0</v>
      </c>
      <c r="S40" s="168">
        <f>'GRADED SPEC (ALPHA)'!K40</f>
        <v>0</v>
      </c>
      <c r="T40" s="102"/>
      <c r="U40" s="234">
        <f t="shared" ref="U40" si="11">T40+(-S40)</f>
        <v>0</v>
      </c>
      <c r="V40" s="168">
        <f>'GRADED SPEC (ALPHA)'!L40</f>
        <v>0</v>
      </c>
      <c r="W40" s="102"/>
      <c r="X40" s="234">
        <f t="shared" ref="X40" si="12">W40+(-V40)</f>
        <v>0</v>
      </c>
      <c r="Y40" s="168">
        <f>'GRADED SPEC (ALPHA)'!M40</f>
        <v>0</v>
      </c>
      <c r="Z40" s="102"/>
      <c r="AA40" s="234">
        <f t="shared" ref="AA40" si="13">Z40+(-Y40)</f>
        <v>0</v>
      </c>
    </row>
    <row r="41" spans="1:27" ht="15.75" customHeight="1" x14ac:dyDescent="0.35">
      <c r="A41" s="161">
        <f>'PROTO SPEC'!A40</f>
        <v>0</v>
      </c>
      <c r="B41" s="433" t="str">
        <f>'PROTO SPEC'!B41</f>
        <v>33. Print position from CF - Restless ambition</v>
      </c>
      <c r="C41" s="433"/>
      <c r="D41" s="433"/>
      <c r="E41" s="433"/>
      <c r="F41" s="87">
        <f>'GRADED SPEC (ALPHA)'!F41</f>
        <v>0</v>
      </c>
      <c r="G41" s="168">
        <f>'GRADED SPEC (ALPHA)'!G41</f>
        <v>0</v>
      </c>
      <c r="H41" s="113"/>
      <c r="I41" s="212">
        <f t="shared" ref="I41:I56" si="14">H41+(-G41)</f>
        <v>0</v>
      </c>
      <c r="J41" s="168">
        <f>'GRADED SPEC (ALPHA)'!H41</f>
        <v>0</v>
      </c>
      <c r="K41" s="100"/>
      <c r="L41" s="212">
        <f t="shared" ref="L41:L56" si="15">K41+(-J41)</f>
        <v>0</v>
      </c>
      <c r="M41" s="168">
        <f>'GRADED SPEC (ALPHA)'!I41</f>
        <v>0</v>
      </c>
      <c r="N41" s="89"/>
      <c r="O41" s="212">
        <f t="shared" ref="O41:O56" si="16">N41+(-M41)</f>
        <v>0</v>
      </c>
      <c r="P41" s="168">
        <f>'GRADED SPEC (ALPHA)'!J41</f>
        <v>0</v>
      </c>
      <c r="Q41" s="101"/>
      <c r="R41" s="234">
        <f t="shared" ref="R41:R56" si="17">Q41+(-P41)</f>
        <v>0</v>
      </c>
      <c r="S41" s="168">
        <f>'GRADED SPEC (ALPHA)'!K41</f>
        <v>0</v>
      </c>
      <c r="T41" s="100"/>
      <c r="U41" s="212">
        <f t="shared" ref="U41:U56" si="18">T41+(-S41)</f>
        <v>0</v>
      </c>
      <c r="V41" s="168">
        <f>'GRADED SPEC (ALPHA)'!L41</f>
        <v>0</v>
      </c>
      <c r="W41" s="100"/>
      <c r="X41" s="212">
        <f t="shared" ref="X41:X56" si="19">W41+(-V41)</f>
        <v>0</v>
      </c>
      <c r="Y41" s="168">
        <f>'GRADED SPEC (ALPHA)'!M41</f>
        <v>0</v>
      </c>
      <c r="Z41" s="100"/>
      <c r="AA41" s="212">
        <f t="shared" ref="AA41:AA56" si="20">Z41+(-Y41)</f>
        <v>0</v>
      </c>
    </row>
    <row r="42" spans="1:27" ht="15.75" customHeight="1" x14ac:dyDescent="0.35">
      <c r="A42" s="161">
        <f>'PROTO SPEC'!A41</f>
        <v>0</v>
      </c>
      <c r="B42" s="433" t="str">
        <f>'PROTO SPEC'!B42</f>
        <v>34. Print position from HSP - McLaren lockup</v>
      </c>
      <c r="C42" s="433"/>
      <c r="D42" s="433"/>
      <c r="E42" s="433"/>
      <c r="F42" s="87">
        <f>'GRADED SPEC (ALPHA)'!F42</f>
        <v>0</v>
      </c>
      <c r="G42" s="168">
        <f>'GRADED SPEC (ALPHA)'!G42</f>
        <v>0</v>
      </c>
      <c r="H42" s="114"/>
      <c r="I42" s="212">
        <f t="shared" si="14"/>
        <v>0</v>
      </c>
      <c r="J42" s="168">
        <f>'GRADED SPEC (ALPHA)'!H42</f>
        <v>0</v>
      </c>
      <c r="K42" s="100"/>
      <c r="L42" s="212">
        <f t="shared" si="15"/>
        <v>0</v>
      </c>
      <c r="M42" s="168">
        <f>'GRADED SPEC (ALPHA)'!I42</f>
        <v>0</v>
      </c>
      <c r="N42" s="89"/>
      <c r="O42" s="212">
        <f t="shared" si="16"/>
        <v>0</v>
      </c>
      <c r="P42" s="168">
        <f>'GRADED SPEC (ALPHA)'!J42</f>
        <v>0</v>
      </c>
      <c r="Q42" s="103"/>
      <c r="R42" s="234">
        <f t="shared" si="17"/>
        <v>0</v>
      </c>
      <c r="S42" s="168">
        <f>'GRADED SPEC (ALPHA)'!K42</f>
        <v>0</v>
      </c>
      <c r="T42" s="102"/>
      <c r="U42" s="212">
        <f t="shared" si="18"/>
        <v>0</v>
      </c>
      <c r="V42" s="168">
        <f>'GRADED SPEC (ALPHA)'!L42</f>
        <v>0</v>
      </c>
      <c r="W42" s="102"/>
      <c r="X42" s="212">
        <f t="shared" si="19"/>
        <v>0</v>
      </c>
      <c r="Y42" s="168">
        <f>'GRADED SPEC (ALPHA)'!M42</f>
        <v>0</v>
      </c>
      <c r="Z42" s="102"/>
      <c r="AA42" s="212">
        <f t="shared" si="20"/>
        <v>0</v>
      </c>
    </row>
    <row r="43" spans="1:27" ht="15.75" customHeight="1" x14ac:dyDescent="0.35">
      <c r="A43" s="161">
        <f>'PROTO SPEC'!A42</f>
        <v>0</v>
      </c>
      <c r="B43" s="433" t="str">
        <f>'PROTO SPEC'!B43</f>
        <v>35. Print position from CF - McLaren lockup</v>
      </c>
      <c r="C43" s="433"/>
      <c r="D43" s="433"/>
      <c r="E43" s="433"/>
      <c r="F43" s="87">
        <f>'GRADED SPEC (ALPHA)'!F43</f>
        <v>0</v>
      </c>
      <c r="G43" s="168">
        <f>'GRADED SPEC (ALPHA)'!G43</f>
        <v>0</v>
      </c>
      <c r="H43" s="114"/>
      <c r="I43" s="212">
        <f t="shared" si="14"/>
        <v>0</v>
      </c>
      <c r="J43" s="168">
        <f>'GRADED SPEC (ALPHA)'!H43</f>
        <v>0</v>
      </c>
      <c r="K43" s="100"/>
      <c r="L43" s="212">
        <f t="shared" si="15"/>
        <v>0</v>
      </c>
      <c r="M43" s="168">
        <f>'GRADED SPEC (ALPHA)'!I43</f>
        <v>0</v>
      </c>
      <c r="N43" s="89"/>
      <c r="O43" s="212">
        <f t="shared" si="16"/>
        <v>0</v>
      </c>
      <c r="P43" s="168">
        <f>'GRADED SPEC (ALPHA)'!J43</f>
        <v>0</v>
      </c>
      <c r="Q43" s="103"/>
      <c r="R43" s="234">
        <f t="shared" si="17"/>
        <v>0</v>
      </c>
      <c r="S43" s="168">
        <f>'GRADED SPEC (ALPHA)'!K43</f>
        <v>0</v>
      </c>
      <c r="T43" s="102"/>
      <c r="U43" s="212">
        <f t="shared" si="18"/>
        <v>0</v>
      </c>
      <c r="V43" s="168">
        <f>'GRADED SPEC (ALPHA)'!L43</f>
        <v>0</v>
      </c>
      <c r="W43" s="102"/>
      <c r="X43" s="212">
        <f t="shared" si="19"/>
        <v>0</v>
      </c>
      <c r="Y43" s="168">
        <f>'GRADED SPEC (ALPHA)'!M43</f>
        <v>0</v>
      </c>
      <c r="Z43" s="102"/>
      <c r="AA43" s="212">
        <f t="shared" si="20"/>
        <v>0</v>
      </c>
    </row>
    <row r="44" spans="1:27" ht="15.75" customHeight="1" x14ac:dyDescent="0.35">
      <c r="A44" s="161" t="e">
        <f>'PROTO SPEC'!#REF!</f>
        <v>#REF!</v>
      </c>
      <c r="B44" s="433" t="str">
        <f>'PROTO SPEC'!B44</f>
        <v>36. Print position from cuff edge - Podium</v>
      </c>
      <c r="C44" s="433"/>
      <c r="D44" s="433"/>
      <c r="E44" s="433"/>
      <c r="F44" s="87">
        <f>'GRADED SPEC (ALPHA)'!F44</f>
        <v>0</v>
      </c>
      <c r="G44" s="168">
        <f>'GRADED SPEC (ALPHA)'!G44</f>
        <v>0</v>
      </c>
      <c r="H44" s="114"/>
      <c r="I44" s="212">
        <f t="shared" si="14"/>
        <v>0</v>
      </c>
      <c r="J44" s="168">
        <f>'GRADED SPEC (ALPHA)'!H44</f>
        <v>0</v>
      </c>
      <c r="K44" s="100"/>
      <c r="L44" s="212">
        <f t="shared" si="15"/>
        <v>0</v>
      </c>
      <c r="M44" s="168">
        <f>'GRADED SPEC (ALPHA)'!I44</f>
        <v>0</v>
      </c>
      <c r="N44" s="89"/>
      <c r="O44" s="212">
        <f t="shared" si="16"/>
        <v>0</v>
      </c>
      <c r="P44" s="168">
        <f>'GRADED SPEC (ALPHA)'!J44</f>
        <v>0</v>
      </c>
      <c r="Q44" s="103"/>
      <c r="R44" s="234">
        <f t="shared" si="17"/>
        <v>0</v>
      </c>
      <c r="S44" s="168">
        <f>'GRADED SPEC (ALPHA)'!K44</f>
        <v>0</v>
      </c>
      <c r="T44" s="102"/>
      <c r="U44" s="212">
        <f t="shared" si="18"/>
        <v>0</v>
      </c>
      <c r="V44" s="168">
        <f>'GRADED SPEC (ALPHA)'!L44</f>
        <v>0</v>
      </c>
      <c r="W44" s="102"/>
      <c r="X44" s="212">
        <f t="shared" si="19"/>
        <v>0</v>
      </c>
      <c r="Y44" s="168">
        <f>'GRADED SPEC (ALPHA)'!M44</f>
        <v>0</v>
      </c>
      <c r="Z44" s="102"/>
      <c r="AA44" s="212">
        <f t="shared" si="20"/>
        <v>0</v>
      </c>
    </row>
    <row r="45" spans="1:27" ht="15.75" customHeight="1" x14ac:dyDescent="0.35">
      <c r="A45" s="161">
        <f>'PROTO SPEC'!A44</f>
        <v>0</v>
      </c>
      <c r="B45" s="433" t="str">
        <f>'PROTO SPEC'!B45</f>
        <v>37. Print position from shoulder point - Velocity (REISS 1971)</v>
      </c>
      <c r="C45" s="433"/>
      <c r="D45" s="433"/>
      <c r="E45" s="433"/>
      <c r="F45" s="87">
        <f>'GRADED SPEC (ALPHA)'!F45</f>
        <v>0</v>
      </c>
      <c r="G45" s="168">
        <f>'GRADED SPEC (ALPHA)'!G45</f>
        <v>0</v>
      </c>
      <c r="H45" s="114"/>
      <c r="I45" s="212">
        <f t="shared" si="14"/>
        <v>0</v>
      </c>
      <c r="J45" s="168">
        <f>'GRADED SPEC (ALPHA)'!H45</f>
        <v>0</v>
      </c>
      <c r="K45" s="100"/>
      <c r="L45" s="212">
        <f t="shared" si="15"/>
        <v>0</v>
      </c>
      <c r="M45" s="168">
        <f>'GRADED SPEC (ALPHA)'!I45</f>
        <v>0</v>
      </c>
      <c r="N45" s="89"/>
      <c r="O45" s="212">
        <f t="shared" si="16"/>
        <v>0</v>
      </c>
      <c r="P45" s="168">
        <f>'GRADED SPEC (ALPHA)'!J45</f>
        <v>0</v>
      </c>
      <c r="Q45" s="103"/>
      <c r="R45" s="234">
        <f t="shared" si="17"/>
        <v>0</v>
      </c>
      <c r="S45" s="168">
        <f>'GRADED SPEC (ALPHA)'!K45</f>
        <v>0</v>
      </c>
      <c r="T45" s="102"/>
      <c r="U45" s="212">
        <f t="shared" si="18"/>
        <v>0</v>
      </c>
      <c r="V45" s="168">
        <f>'GRADED SPEC (ALPHA)'!L45</f>
        <v>0</v>
      </c>
      <c r="W45" s="102"/>
      <c r="X45" s="212">
        <f t="shared" si="19"/>
        <v>0</v>
      </c>
      <c r="Y45" s="168">
        <f>'GRADED SPEC (ALPHA)'!M45</f>
        <v>0</v>
      </c>
      <c r="Z45" s="102"/>
      <c r="AA45" s="212">
        <f t="shared" si="20"/>
        <v>0</v>
      </c>
    </row>
    <row r="46" spans="1:27" ht="15.75" customHeight="1" x14ac:dyDescent="0.35">
      <c r="A46" s="161">
        <f>'PROTO SPEC'!A45</f>
        <v>0</v>
      </c>
      <c r="B46" s="433" t="str">
        <f>'PROTO SPEC'!B46</f>
        <v>38. Print position from cuff edge - Speedmark</v>
      </c>
      <c r="C46" s="433"/>
      <c r="D46" s="433"/>
      <c r="E46" s="433"/>
      <c r="F46" s="87">
        <f>'GRADED SPEC (ALPHA)'!F46</f>
        <v>0</v>
      </c>
      <c r="G46" s="168">
        <f>'GRADED SPEC (ALPHA)'!G46</f>
        <v>0</v>
      </c>
      <c r="H46" s="114"/>
      <c r="I46" s="212">
        <f t="shared" si="14"/>
        <v>0</v>
      </c>
      <c r="J46" s="168">
        <f>'GRADED SPEC (ALPHA)'!H46</f>
        <v>0</v>
      </c>
      <c r="K46" s="100"/>
      <c r="L46" s="212">
        <f t="shared" si="15"/>
        <v>0</v>
      </c>
      <c r="M46" s="168">
        <f>'GRADED SPEC (ALPHA)'!I46</f>
        <v>0</v>
      </c>
      <c r="N46" s="89"/>
      <c r="O46" s="212">
        <f t="shared" si="16"/>
        <v>0</v>
      </c>
      <c r="P46" s="168">
        <f>'GRADED SPEC (ALPHA)'!J46</f>
        <v>0</v>
      </c>
      <c r="Q46" s="103"/>
      <c r="R46" s="234">
        <f t="shared" si="17"/>
        <v>0</v>
      </c>
      <c r="S46" s="168">
        <f>'GRADED SPEC (ALPHA)'!K46</f>
        <v>0</v>
      </c>
      <c r="T46" s="102"/>
      <c r="U46" s="212">
        <f t="shared" si="18"/>
        <v>0</v>
      </c>
      <c r="V46" s="168">
        <f>'GRADED SPEC (ALPHA)'!L46</f>
        <v>0</v>
      </c>
      <c r="W46" s="102"/>
      <c r="X46" s="212">
        <f t="shared" si="19"/>
        <v>0</v>
      </c>
      <c r="Y46" s="168">
        <f>'GRADED SPEC (ALPHA)'!M46</f>
        <v>0</v>
      </c>
      <c r="Z46" s="102"/>
      <c r="AA46" s="212">
        <f t="shared" si="20"/>
        <v>0</v>
      </c>
    </row>
    <row r="47" spans="1:27" ht="15.75" customHeight="1" x14ac:dyDescent="0.35">
      <c r="A47" s="161">
        <f>'PROTO SPEC'!A46</f>
        <v>0</v>
      </c>
      <c r="B47" s="433" t="str">
        <f>'PROTO SPEC'!B47</f>
        <v>39. Print position from CB neck - Motorsport</v>
      </c>
      <c r="C47" s="433"/>
      <c r="D47" s="433"/>
      <c r="E47" s="433"/>
      <c r="F47" s="87">
        <f>'GRADED SPEC (ALPHA)'!F47</f>
        <v>0</v>
      </c>
      <c r="G47" s="168">
        <f>'GRADED SPEC (ALPHA)'!G47</f>
        <v>0</v>
      </c>
      <c r="H47" s="114"/>
      <c r="I47" s="212">
        <f t="shared" si="14"/>
        <v>0</v>
      </c>
      <c r="J47" s="168">
        <f>'GRADED SPEC (ALPHA)'!H47</f>
        <v>0</v>
      </c>
      <c r="K47" s="100"/>
      <c r="L47" s="212">
        <f t="shared" si="15"/>
        <v>0</v>
      </c>
      <c r="M47" s="168">
        <f>'GRADED SPEC (ALPHA)'!I47</f>
        <v>0</v>
      </c>
      <c r="N47" s="89"/>
      <c r="O47" s="212">
        <f t="shared" si="16"/>
        <v>0</v>
      </c>
      <c r="P47" s="168">
        <f>'GRADED SPEC (ALPHA)'!J47</f>
        <v>0</v>
      </c>
      <c r="Q47" s="103"/>
      <c r="R47" s="234">
        <f t="shared" si="17"/>
        <v>0</v>
      </c>
      <c r="S47" s="168">
        <f>'GRADED SPEC (ALPHA)'!K47</f>
        <v>0</v>
      </c>
      <c r="T47" s="102"/>
      <c r="U47" s="212">
        <f t="shared" si="18"/>
        <v>0</v>
      </c>
      <c r="V47" s="168">
        <f>'GRADED SPEC (ALPHA)'!L47</f>
        <v>0</v>
      </c>
      <c r="W47" s="102"/>
      <c r="X47" s="212">
        <f t="shared" si="19"/>
        <v>0</v>
      </c>
      <c r="Y47" s="168">
        <f>'GRADED SPEC (ALPHA)'!M47</f>
        <v>0</v>
      </c>
      <c r="Z47" s="102"/>
      <c r="AA47" s="212">
        <f t="shared" si="20"/>
        <v>0</v>
      </c>
    </row>
    <row r="48" spans="1:27" ht="15.75" customHeight="1" x14ac:dyDescent="0.35">
      <c r="A48" s="161">
        <f>'PROTO SPEC'!A47</f>
        <v>0</v>
      </c>
      <c r="B48" s="433" t="str">
        <f>'PROTO SPEC'!B48</f>
        <v>40. Print position from CB neck - Multiple print</v>
      </c>
      <c r="C48" s="433"/>
      <c r="D48" s="433"/>
      <c r="E48" s="433"/>
      <c r="F48" s="87">
        <f>'GRADED SPEC (ALPHA)'!F48</f>
        <v>0</v>
      </c>
      <c r="G48" s="168">
        <f>'GRADED SPEC (ALPHA)'!G48</f>
        <v>0</v>
      </c>
      <c r="H48" s="114"/>
      <c r="I48" s="212">
        <f t="shared" si="14"/>
        <v>0</v>
      </c>
      <c r="J48" s="168">
        <f>'GRADED SPEC (ALPHA)'!H48</f>
        <v>0</v>
      </c>
      <c r="K48" s="100"/>
      <c r="L48" s="212">
        <f t="shared" si="15"/>
        <v>0</v>
      </c>
      <c r="M48" s="168">
        <f>'GRADED SPEC (ALPHA)'!I48</f>
        <v>0</v>
      </c>
      <c r="N48" s="89"/>
      <c r="O48" s="212">
        <f t="shared" si="16"/>
        <v>0</v>
      </c>
      <c r="P48" s="168">
        <f>'GRADED SPEC (ALPHA)'!J48</f>
        <v>0</v>
      </c>
      <c r="Q48" s="103"/>
      <c r="R48" s="234">
        <f t="shared" si="17"/>
        <v>0</v>
      </c>
      <c r="S48" s="168">
        <f>'GRADED SPEC (ALPHA)'!K48</f>
        <v>0</v>
      </c>
      <c r="T48" s="102"/>
      <c r="U48" s="212">
        <f t="shared" si="18"/>
        <v>0</v>
      </c>
      <c r="V48" s="168">
        <f>'GRADED SPEC (ALPHA)'!L48</f>
        <v>0</v>
      </c>
      <c r="W48" s="102"/>
      <c r="X48" s="212">
        <f t="shared" si="19"/>
        <v>0</v>
      </c>
      <c r="Y48" s="168">
        <f>'GRADED SPEC (ALPHA)'!M48</f>
        <v>0</v>
      </c>
      <c r="Z48" s="102"/>
      <c r="AA48" s="212">
        <f t="shared" si="20"/>
        <v>0</v>
      </c>
    </row>
    <row r="49" spans="1:27" ht="15.75" customHeight="1" x14ac:dyDescent="0.35">
      <c r="A49" s="161">
        <f>'PROTO SPEC'!A48</f>
        <v>0</v>
      </c>
      <c r="B49" s="433" t="str">
        <f>'PROTO SPEC'!B49</f>
        <v>41. Print position from CB neck - Speedmark</v>
      </c>
      <c r="C49" s="433"/>
      <c r="D49" s="433"/>
      <c r="E49" s="433"/>
      <c r="F49" s="87">
        <f>'GRADED SPEC (ALPHA)'!F49</f>
        <v>0</v>
      </c>
      <c r="G49" s="168">
        <f>'GRADED SPEC (ALPHA)'!G49</f>
        <v>0</v>
      </c>
      <c r="H49" s="114"/>
      <c r="I49" s="212">
        <f t="shared" si="14"/>
        <v>0</v>
      </c>
      <c r="J49" s="168">
        <f>'GRADED SPEC (ALPHA)'!H49</f>
        <v>0</v>
      </c>
      <c r="K49" s="100"/>
      <c r="L49" s="212">
        <f t="shared" si="15"/>
        <v>0</v>
      </c>
      <c r="M49" s="168">
        <f>'GRADED SPEC (ALPHA)'!I49</f>
        <v>0</v>
      </c>
      <c r="N49" s="89"/>
      <c r="O49" s="212">
        <f t="shared" si="16"/>
        <v>0</v>
      </c>
      <c r="P49" s="168">
        <f>'GRADED SPEC (ALPHA)'!J49</f>
        <v>0</v>
      </c>
      <c r="Q49" s="103"/>
      <c r="R49" s="234">
        <f t="shared" si="17"/>
        <v>0</v>
      </c>
      <c r="S49" s="168">
        <f>'GRADED SPEC (ALPHA)'!K49</f>
        <v>0</v>
      </c>
      <c r="T49" s="102"/>
      <c r="U49" s="212">
        <f t="shared" si="18"/>
        <v>0</v>
      </c>
      <c r="V49" s="168">
        <f>'GRADED SPEC (ALPHA)'!L49</f>
        <v>0</v>
      </c>
      <c r="W49" s="102"/>
      <c r="X49" s="212">
        <f t="shared" si="19"/>
        <v>0</v>
      </c>
      <c r="Y49" s="168">
        <f>'GRADED SPEC (ALPHA)'!M49</f>
        <v>0</v>
      </c>
      <c r="Z49" s="102"/>
      <c r="AA49" s="212">
        <f t="shared" si="20"/>
        <v>0</v>
      </c>
    </row>
    <row r="50" spans="1:27" ht="15.75" customHeight="1" x14ac:dyDescent="0.35">
      <c r="A50" s="161">
        <f>'PROTO SPEC'!A49</f>
        <v>0</v>
      </c>
      <c r="B50" s="433">
        <f>'PROTO SPEC'!B50</f>
        <v>0</v>
      </c>
      <c r="C50" s="433"/>
      <c r="D50" s="433"/>
      <c r="E50" s="433"/>
      <c r="F50" s="87">
        <f>'GRADED SPEC (ALPHA)'!F50</f>
        <v>0</v>
      </c>
      <c r="G50" s="168">
        <f>'GRADED SPEC (ALPHA)'!G50</f>
        <v>0</v>
      </c>
      <c r="H50" s="114"/>
      <c r="I50" s="212">
        <f t="shared" si="14"/>
        <v>0</v>
      </c>
      <c r="J50" s="168">
        <f>'GRADED SPEC (ALPHA)'!H50</f>
        <v>0</v>
      </c>
      <c r="K50" s="100"/>
      <c r="L50" s="212">
        <f t="shared" si="15"/>
        <v>0</v>
      </c>
      <c r="M50" s="168">
        <f>'GRADED SPEC (ALPHA)'!I50</f>
        <v>0</v>
      </c>
      <c r="N50" s="89"/>
      <c r="O50" s="212">
        <f t="shared" si="16"/>
        <v>0</v>
      </c>
      <c r="P50" s="168">
        <f>'GRADED SPEC (ALPHA)'!J50</f>
        <v>0</v>
      </c>
      <c r="Q50" s="103"/>
      <c r="R50" s="234">
        <f t="shared" si="17"/>
        <v>0</v>
      </c>
      <c r="S50" s="168">
        <f>'GRADED SPEC (ALPHA)'!K50</f>
        <v>0</v>
      </c>
      <c r="T50" s="102"/>
      <c r="U50" s="212">
        <f t="shared" si="18"/>
        <v>0</v>
      </c>
      <c r="V50" s="168">
        <f>'GRADED SPEC (ALPHA)'!L50</f>
        <v>0</v>
      </c>
      <c r="W50" s="102"/>
      <c r="X50" s="212">
        <f t="shared" si="19"/>
        <v>0</v>
      </c>
      <c r="Y50" s="168">
        <f>'GRADED SPEC (ALPHA)'!M50</f>
        <v>0</v>
      </c>
      <c r="Z50" s="102"/>
      <c r="AA50" s="212">
        <f t="shared" si="20"/>
        <v>0</v>
      </c>
    </row>
    <row r="51" spans="1:27" ht="15.75" customHeight="1" x14ac:dyDescent="0.35">
      <c r="A51" s="161">
        <f>'PROTO SPEC'!A50</f>
        <v>0</v>
      </c>
      <c r="B51" s="433">
        <f>'PROTO SPEC'!B51</f>
        <v>0</v>
      </c>
      <c r="C51" s="433"/>
      <c r="D51" s="433"/>
      <c r="E51" s="433"/>
      <c r="F51" s="87">
        <f>'GRADED SPEC (ALPHA)'!F51</f>
        <v>0</v>
      </c>
      <c r="G51" s="168">
        <f>'GRADED SPEC (ALPHA)'!G51</f>
        <v>0</v>
      </c>
      <c r="H51" s="114"/>
      <c r="I51" s="212">
        <f t="shared" si="14"/>
        <v>0</v>
      </c>
      <c r="J51" s="168">
        <f>'GRADED SPEC (ALPHA)'!H51</f>
        <v>0</v>
      </c>
      <c r="K51" s="100"/>
      <c r="L51" s="212">
        <f t="shared" si="15"/>
        <v>0</v>
      </c>
      <c r="M51" s="168">
        <f>'GRADED SPEC (ALPHA)'!I51</f>
        <v>0</v>
      </c>
      <c r="N51" s="89"/>
      <c r="O51" s="212">
        <f t="shared" si="16"/>
        <v>0</v>
      </c>
      <c r="P51" s="168">
        <f>'GRADED SPEC (ALPHA)'!J51</f>
        <v>0</v>
      </c>
      <c r="Q51" s="103"/>
      <c r="R51" s="234">
        <f t="shared" si="17"/>
        <v>0</v>
      </c>
      <c r="S51" s="168">
        <f>'GRADED SPEC (ALPHA)'!K51</f>
        <v>0</v>
      </c>
      <c r="T51" s="102"/>
      <c r="U51" s="212">
        <f t="shared" si="18"/>
        <v>0</v>
      </c>
      <c r="V51" s="168">
        <f>'GRADED SPEC (ALPHA)'!L51</f>
        <v>0</v>
      </c>
      <c r="W51" s="102"/>
      <c r="X51" s="212">
        <f t="shared" si="19"/>
        <v>0</v>
      </c>
      <c r="Y51" s="168">
        <f>'GRADED SPEC (ALPHA)'!M51</f>
        <v>0</v>
      </c>
      <c r="Z51" s="102"/>
      <c r="AA51" s="212">
        <f t="shared" si="20"/>
        <v>0</v>
      </c>
    </row>
    <row r="52" spans="1:27" ht="15.75" customHeight="1" x14ac:dyDescent="0.35">
      <c r="A52" s="161">
        <f>'PROTO SPEC'!A51</f>
        <v>0</v>
      </c>
      <c r="B52" s="433">
        <f>'PROTO SPEC'!B52</f>
        <v>0</v>
      </c>
      <c r="C52" s="433"/>
      <c r="D52" s="433"/>
      <c r="E52" s="433"/>
      <c r="F52" s="87">
        <f>'GRADED SPEC (ALPHA)'!F52</f>
        <v>0</v>
      </c>
      <c r="G52" s="168">
        <f>'GRADED SPEC (ALPHA)'!G52</f>
        <v>0</v>
      </c>
      <c r="H52" s="114"/>
      <c r="I52" s="212">
        <f t="shared" si="14"/>
        <v>0</v>
      </c>
      <c r="J52" s="168">
        <f>'GRADED SPEC (ALPHA)'!H52</f>
        <v>0</v>
      </c>
      <c r="K52" s="100"/>
      <c r="L52" s="212">
        <f t="shared" si="15"/>
        <v>0</v>
      </c>
      <c r="M52" s="168">
        <f>'GRADED SPEC (ALPHA)'!I52</f>
        <v>0</v>
      </c>
      <c r="N52" s="89"/>
      <c r="O52" s="212">
        <f t="shared" si="16"/>
        <v>0</v>
      </c>
      <c r="P52" s="168">
        <f>'GRADED SPEC (ALPHA)'!J52</f>
        <v>0</v>
      </c>
      <c r="Q52" s="103"/>
      <c r="R52" s="234">
        <f t="shared" si="17"/>
        <v>0</v>
      </c>
      <c r="S52" s="168">
        <f>'GRADED SPEC (ALPHA)'!K52</f>
        <v>0</v>
      </c>
      <c r="T52" s="102"/>
      <c r="U52" s="212">
        <f t="shared" si="18"/>
        <v>0</v>
      </c>
      <c r="V52" s="168">
        <f>'GRADED SPEC (ALPHA)'!L52</f>
        <v>0</v>
      </c>
      <c r="W52" s="102"/>
      <c r="X52" s="212">
        <f t="shared" si="19"/>
        <v>0</v>
      </c>
      <c r="Y52" s="168">
        <f>'GRADED SPEC (ALPHA)'!M52</f>
        <v>0</v>
      </c>
      <c r="Z52" s="102"/>
      <c r="AA52" s="212">
        <f t="shared" si="20"/>
        <v>0</v>
      </c>
    </row>
    <row r="53" spans="1:27" ht="15.75" customHeight="1" x14ac:dyDescent="0.35">
      <c r="A53" s="161">
        <f>'PROTO SPEC'!A52</f>
        <v>0</v>
      </c>
      <c r="B53" s="433">
        <f>'PROTO SPEC'!B53</f>
        <v>0</v>
      </c>
      <c r="C53" s="433"/>
      <c r="D53" s="433"/>
      <c r="E53" s="433"/>
      <c r="F53" s="87">
        <f>'GRADED SPEC (ALPHA)'!F53</f>
        <v>0</v>
      </c>
      <c r="G53" s="168">
        <f>'GRADED SPEC (ALPHA)'!G53</f>
        <v>0</v>
      </c>
      <c r="H53" s="114"/>
      <c r="I53" s="212">
        <f t="shared" si="14"/>
        <v>0</v>
      </c>
      <c r="J53" s="168">
        <f>'GRADED SPEC (ALPHA)'!H53</f>
        <v>0</v>
      </c>
      <c r="K53" s="100"/>
      <c r="L53" s="212">
        <f t="shared" si="15"/>
        <v>0</v>
      </c>
      <c r="M53" s="168">
        <f>'GRADED SPEC (ALPHA)'!I53</f>
        <v>0</v>
      </c>
      <c r="N53" s="89"/>
      <c r="O53" s="212">
        <f t="shared" si="16"/>
        <v>0</v>
      </c>
      <c r="P53" s="168">
        <f>'GRADED SPEC (ALPHA)'!J53</f>
        <v>0</v>
      </c>
      <c r="Q53" s="103"/>
      <c r="R53" s="234">
        <f t="shared" si="17"/>
        <v>0</v>
      </c>
      <c r="S53" s="168">
        <f>'GRADED SPEC (ALPHA)'!K53</f>
        <v>0</v>
      </c>
      <c r="T53" s="102"/>
      <c r="U53" s="212">
        <f t="shared" si="18"/>
        <v>0</v>
      </c>
      <c r="V53" s="168">
        <f>'GRADED SPEC (ALPHA)'!L53</f>
        <v>0</v>
      </c>
      <c r="W53" s="102"/>
      <c r="X53" s="212">
        <f t="shared" si="19"/>
        <v>0</v>
      </c>
      <c r="Y53" s="168">
        <f>'GRADED SPEC (ALPHA)'!M53</f>
        <v>0</v>
      </c>
      <c r="Z53" s="102"/>
      <c r="AA53" s="212">
        <f t="shared" si="20"/>
        <v>0</v>
      </c>
    </row>
    <row r="54" spans="1:27" ht="15.75" customHeight="1" x14ac:dyDescent="0.35">
      <c r="A54" s="161">
        <f>'PROTO SPEC'!A53</f>
        <v>0</v>
      </c>
      <c r="B54" s="433">
        <f>'PROTO SPEC'!B54</f>
        <v>0</v>
      </c>
      <c r="C54" s="433"/>
      <c r="D54" s="433"/>
      <c r="E54" s="433"/>
      <c r="F54" s="87">
        <f>'GRADED SPEC (ALPHA)'!F54</f>
        <v>0</v>
      </c>
      <c r="G54" s="168">
        <f>'GRADED SPEC (ALPHA)'!G54</f>
        <v>0</v>
      </c>
      <c r="H54" s="114"/>
      <c r="I54" s="212">
        <f t="shared" si="14"/>
        <v>0</v>
      </c>
      <c r="J54" s="168">
        <f>'GRADED SPEC (ALPHA)'!H54</f>
        <v>0</v>
      </c>
      <c r="K54" s="100"/>
      <c r="L54" s="212">
        <f t="shared" si="15"/>
        <v>0</v>
      </c>
      <c r="M54" s="168">
        <f>'GRADED SPEC (ALPHA)'!I54</f>
        <v>0</v>
      </c>
      <c r="N54" s="89"/>
      <c r="O54" s="212">
        <f t="shared" si="16"/>
        <v>0</v>
      </c>
      <c r="P54" s="168">
        <f>'GRADED SPEC (ALPHA)'!J54</f>
        <v>0</v>
      </c>
      <c r="Q54" s="103"/>
      <c r="R54" s="234">
        <f t="shared" si="17"/>
        <v>0</v>
      </c>
      <c r="S54" s="168">
        <f>'GRADED SPEC (ALPHA)'!K54</f>
        <v>0</v>
      </c>
      <c r="T54" s="102"/>
      <c r="U54" s="212">
        <f t="shared" si="18"/>
        <v>0</v>
      </c>
      <c r="V54" s="168">
        <f>'GRADED SPEC (ALPHA)'!L54</f>
        <v>0</v>
      </c>
      <c r="W54" s="102"/>
      <c r="X54" s="212">
        <f t="shared" si="19"/>
        <v>0</v>
      </c>
      <c r="Y54" s="168">
        <f>'GRADED SPEC (ALPHA)'!M54</f>
        <v>0</v>
      </c>
      <c r="Z54" s="102"/>
      <c r="AA54" s="212">
        <f t="shared" si="20"/>
        <v>0</v>
      </c>
    </row>
    <row r="55" spans="1:27" ht="15.75" customHeight="1" x14ac:dyDescent="0.35">
      <c r="A55" s="161">
        <f>'PROTO SPEC'!A54</f>
        <v>0</v>
      </c>
      <c r="B55" s="433">
        <f>'PROTO SPEC'!B55</f>
        <v>0</v>
      </c>
      <c r="C55" s="433"/>
      <c r="D55" s="433"/>
      <c r="E55" s="433"/>
      <c r="F55" s="87">
        <f>'GRADED SPEC (ALPHA)'!F55</f>
        <v>0</v>
      </c>
      <c r="G55" s="168">
        <f>'GRADED SPEC (ALPHA)'!G55</f>
        <v>0</v>
      </c>
      <c r="H55" s="114"/>
      <c r="I55" s="212">
        <f t="shared" si="14"/>
        <v>0</v>
      </c>
      <c r="J55" s="168">
        <f>'GRADED SPEC (ALPHA)'!H55</f>
        <v>0</v>
      </c>
      <c r="K55" s="100"/>
      <c r="L55" s="212">
        <f t="shared" si="15"/>
        <v>0</v>
      </c>
      <c r="M55" s="168">
        <f>'GRADED SPEC (ALPHA)'!I55</f>
        <v>0</v>
      </c>
      <c r="N55" s="89"/>
      <c r="O55" s="212">
        <f t="shared" si="16"/>
        <v>0</v>
      </c>
      <c r="P55" s="168">
        <f>'GRADED SPEC (ALPHA)'!J55</f>
        <v>0</v>
      </c>
      <c r="Q55" s="103"/>
      <c r="R55" s="234">
        <f t="shared" si="17"/>
        <v>0</v>
      </c>
      <c r="S55" s="168">
        <f>'GRADED SPEC (ALPHA)'!K55</f>
        <v>0</v>
      </c>
      <c r="T55" s="102"/>
      <c r="U55" s="212">
        <f t="shared" si="18"/>
        <v>0</v>
      </c>
      <c r="V55" s="168">
        <f>'GRADED SPEC (ALPHA)'!L55</f>
        <v>0</v>
      </c>
      <c r="W55" s="102"/>
      <c r="X55" s="212">
        <f t="shared" si="19"/>
        <v>0</v>
      </c>
      <c r="Y55" s="168">
        <f>'GRADED SPEC (ALPHA)'!M55</f>
        <v>0</v>
      </c>
      <c r="Z55" s="102"/>
      <c r="AA55" s="212">
        <f t="shared" si="20"/>
        <v>0</v>
      </c>
    </row>
    <row r="56" spans="1:27" ht="15.75" customHeight="1" x14ac:dyDescent="0.35">
      <c r="A56" s="161">
        <f>'PROTO SPEC'!A55</f>
        <v>0</v>
      </c>
      <c r="B56" s="433">
        <f>'PROTO SPEC'!B56</f>
        <v>0</v>
      </c>
      <c r="C56" s="433"/>
      <c r="D56" s="433"/>
      <c r="E56" s="433"/>
      <c r="F56" s="87">
        <f>'GRADED SPEC (ALPHA)'!F56</f>
        <v>0</v>
      </c>
      <c r="G56" s="168">
        <f>'GRADED SPEC (ALPHA)'!G56</f>
        <v>0</v>
      </c>
      <c r="H56" s="114"/>
      <c r="I56" s="212">
        <f t="shared" si="14"/>
        <v>0</v>
      </c>
      <c r="J56" s="168">
        <f>'GRADED SPEC (ALPHA)'!H56</f>
        <v>0</v>
      </c>
      <c r="K56" s="100"/>
      <c r="L56" s="212">
        <f t="shared" si="15"/>
        <v>0</v>
      </c>
      <c r="M56" s="168">
        <f>'GRADED SPEC (ALPHA)'!I56</f>
        <v>0</v>
      </c>
      <c r="N56" s="89"/>
      <c r="O56" s="212">
        <f t="shared" si="16"/>
        <v>0</v>
      </c>
      <c r="P56" s="168">
        <f>'GRADED SPEC (ALPHA)'!J56</f>
        <v>0</v>
      </c>
      <c r="Q56" s="103"/>
      <c r="R56" s="234">
        <f t="shared" si="17"/>
        <v>0</v>
      </c>
      <c r="S56" s="168">
        <f>'GRADED SPEC (ALPHA)'!K56</f>
        <v>0</v>
      </c>
      <c r="T56" s="102"/>
      <c r="U56" s="212">
        <f t="shared" si="18"/>
        <v>0</v>
      </c>
      <c r="V56" s="168">
        <f>'GRADED SPEC (ALPHA)'!L56</f>
        <v>0</v>
      </c>
      <c r="W56" s="102"/>
      <c r="X56" s="212">
        <f t="shared" si="19"/>
        <v>0</v>
      </c>
      <c r="Y56" s="168">
        <f>'GRADED SPEC (ALPHA)'!M56</f>
        <v>0</v>
      </c>
      <c r="Z56" s="102"/>
      <c r="AA56" s="212">
        <f t="shared" si="20"/>
        <v>0</v>
      </c>
    </row>
    <row r="57" spans="1:27" ht="12.75" customHeight="1" x14ac:dyDescent="0.35">
      <c r="I57" s="44"/>
      <c r="L57" s="44"/>
      <c r="O57" s="44"/>
      <c r="R57" s="44"/>
      <c r="U57" s="44"/>
    </row>
  </sheetData>
  <mergeCells count="63">
    <mergeCell ref="B36:E36"/>
    <mergeCell ref="B37:E37"/>
    <mergeCell ref="B30:E30"/>
    <mergeCell ref="B31:E31"/>
    <mergeCell ref="B32:E32"/>
    <mergeCell ref="B33:E33"/>
    <mergeCell ref="B34:E34"/>
    <mergeCell ref="B51:E51"/>
    <mergeCell ref="B52:E52"/>
    <mergeCell ref="B53:E53"/>
    <mergeCell ref="B54:E54"/>
    <mergeCell ref="N5:AA5"/>
    <mergeCell ref="A6:AA6"/>
    <mergeCell ref="B46:E46"/>
    <mergeCell ref="B47:E47"/>
    <mergeCell ref="B41:E41"/>
    <mergeCell ref="B40:E40"/>
    <mergeCell ref="B21:E21"/>
    <mergeCell ref="B22:E22"/>
    <mergeCell ref="B23:E23"/>
    <mergeCell ref="B24:E24"/>
    <mergeCell ref="B25:E25"/>
    <mergeCell ref="B26:E26"/>
    <mergeCell ref="B55:E55"/>
    <mergeCell ref="B56:E56"/>
    <mergeCell ref="G3:K3"/>
    <mergeCell ref="G4:K4"/>
    <mergeCell ref="G5:K5"/>
    <mergeCell ref="B48:E48"/>
    <mergeCell ref="B49:E49"/>
    <mergeCell ref="B50:E50"/>
    <mergeCell ref="B42:E42"/>
    <mergeCell ref="B43:E43"/>
    <mergeCell ref="B44:E44"/>
    <mergeCell ref="B45:E45"/>
    <mergeCell ref="B17:E17"/>
    <mergeCell ref="B18:E18"/>
    <mergeCell ref="B19:E19"/>
    <mergeCell ref="B20:E20"/>
    <mergeCell ref="B38:E38"/>
    <mergeCell ref="A5:B5"/>
    <mergeCell ref="C5:E5"/>
    <mergeCell ref="B16:E16"/>
    <mergeCell ref="B8:E8"/>
    <mergeCell ref="B12:E12"/>
    <mergeCell ref="B13:E13"/>
    <mergeCell ref="B14:E14"/>
    <mergeCell ref="B15:E15"/>
    <mergeCell ref="B9:E9"/>
    <mergeCell ref="B10:E10"/>
    <mergeCell ref="B11:E11"/>
    <mergeCell ref="B27:E27"/>
    <mergeCell ref="B28:E28"/>
    <mergeCell ref="B29:E29"/>
    <mergeCell ref="B35:E35"/>
    <mergeCell ref="A1:B2"/>
    <mergeCell ref="A3:B3"/>
    <mergeCell ref="C3:E3"/>
    <mergeCell ref="A4:B4"/>
    <mergeCell ref="C4:E4"/>
    <mergeCell ref="C1:AA2"/>
    <mergeCell ref="N3:AA3"/>
    <mergeCell ref="N4:AA4"/>
  </mergeCells>
  <printOptions horizontalCentered="1" gridLines="1"/>
  <pageMargins left="0.23622047244094491" right="0.23622047244094491" top="0.74803149606299213" bottom="0" header="0.31496062992125984" footer="0"/>
  <pageSetup paperSize="9" scale="39" orientation="portrait" r:id="rId1"/>
  <headerFooter>
    <oddHeader>&amp;CREISS</oddHeader>
  </headerFooter>
  <customProperties>
    <customPr name="layoutContexts" r:id="rId2"/>
  </customPropertie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2FB23-D2FF-407A-8686-9EF0DD65A612}">
  <sheetPr codeName="Sheet23">
    <tabColor theme="7" tint="0.39997558519241921"/>
  </sheetPr>
  <dimension ref="A1:X151"/>
  <sheetViews>
    <sheetView showZeros="0" view="pageBreakPreview" zoomScale="40" zoomScaleNormal="100" zoomScaleSheetLayoutView="40" workbookViewId="0">
      <selection activeCell="AF25" sqref="AF25"/>
    </sheetView>
  </sheetViews>
  <sheetFormatPr defaultColWidth="6" defaultRowHeight="12.75" customHeight="1" x14ac:dyDescent="0.25"/>
  <cols>
    <col min="1" max="1" width="11.453125" style="1" customWidth="1"/>
    <col min="2" max="2" width="9.81640625" style="1" customWidth="1"/>
    <col min="3" max="3" width="5.81640625" style="1" customWidth="1"/>
    <col min="4" max="4" width="6.453125" style="1" customWidth="1"/>
    <col min="5" max="5" width="11.81640625" style="1" customWidth="1"/>
    <col min="6" max="8" width="5.453125" style="1" customWidth="1"/>
    <col min="9" max="9" width="11.453125" style="1" customWidth="1"/>
    <col min="10" max="12" width="4.81640625" style="1" customWidth="1"/>
    <col min="13" max="13" width="11.453125" style="1" customWidth="1"/>
    <col min="14" max="14" width="9.81640625" style="1" customWidth="1"/>
    <col min="15" max="16" width="8.453125" style="1" customWidth="1"/>
    <col min="17" max="17" width="13.453125" style="1" customWidth="1"/>
    <col min="18" max="20" width="5.453125" style="1" customWidth="1"/>
    <col min="21" max="21" width="11.453125" style="1" customWidth="1"/>
    <col min="22" max="24" width="4.81640625" style="1" customWidth="1"/>
    <col min="25" max="28" width="6" style="1" customWidth="1"/>
    <col min="29" max="16384" width="6" style="1"/>
  </cols>
  <sheetData>
    <row r="1" spans="1:24" ht="13.75" customHeight="1" x14ac:dyDescent="0.25">
      <c r="A1" s="300"/>
      <c r="B1" s="301"/>
      <c r="C1" s="296" t="s">
        <v>312</v>
      </c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</row>
    <row r="2" spans="1:24" ht="14.5" customHeight="1" x14ac:dyDescent="0.25">
      <c r="A2" s="302"/>
      <c r="B2" s="303"/>
      <c r="C2" s="298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</row>
    <row r="3" spans="1:24" ht="13.75" hidden="1" customHeight="1" x14ac:dyDescent="0.35">
      <c r="A3" s="36" t="s">
        <v>48</v>
      </c>
      <c r="B3" s="283" t="str">
        <f>'DESIGN FRONT SHEET'!B3:C3</f>
        <v>MCLAREN SEASON 3</v>
      </c>
      <c r="C3" s="283"/>
      <c r="D3" s="284"/>
      <c r="E3" s="36" t="s">
        <v>49</v>
      </c>
      <c r="F3" s="283" t="str">
        <f>'DESIGN FRONT SHEET'!E3:E3</f>
        <v>UN AVAILABLE</v>
      </c>
      <c r="G3" s="291"/>
      <c r="H3" s="292"/>
      <c r="I3" s="36" t="s">
        <v>50</v>
      </c>
      <c r="J3" s="495" t="str">
        <f>'DESIGN FRONT SHEET'!G3</f>
        <v>FRAN</v>
      </c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7"/>
    </row>
    <row r="4" spans="1:24" ht="13.75" hidden="1" customHeight="1" x14ac:dyDescent="0.35">
      <c r="A4" s="36" t="s">
        <v>51</v>
      </c>
      <c r="B4" s="283" t="str">
        <f>'DESIGN FRONT SHEET'!B4:C4</f>
        <v>ASHLAM</v>
      </c>
      <c r="C4" s="283"/>
      <c r="D4" s="284"/>
      <c r="E4" s="36" t="s">
        <v>52</v>
      </c>
      <c r="F4" s="283" t="str">
        <f>'DESIGN FRONT SHEET'!E4:E4</f>
        <v>VIETNAM</v>
      </c>
      <c r="G4" s="291"/>
      <c r="H4" s="292"/>
      <c r="I4" s="36" t="s">
        <v>53</v>
      </c>
      <c r="J4" s="495" t="str">
        <f>'DESIGN FRONT SHEET'!G4</f>
        <v>LAUREN</v>
      </c>
      <c r="K4" s="496"/>
      <c r="L4" s="496"/>
      <c r="M4" s="496"/>
      <c r="N4" s="496"/>
      <c r="O4" s="496"/>
      <c r="P4" s="496"/>
      <c r="Q4" s="496"/>
      <c r="R4" s="496"/>
      <c r="S4" s="496"/>
      <c r="T4" s="496"/>
      <c r="U4" s="496"/>
      <c r="V4" s="496"/>
      <c r="W4" s="496"/>
      <c r="X4" s="497"/>
    </row>
    <row r="5" spans="1:24" ht="13.75" hidden="1" customHeight="1" x14ac:dyDescent="0.35">
      <c r="A5" s="36" t="s">
        <v>54</v>
      </c>
      <c r="B5" s="283" t="str">
        <f>'DESIGN FRONT SHEET'!B5:C5</f>
        <v>ZIP THROUG HOODIE</v>
      </c>
      <c r="C5" s="283"/>
      <c r="D5" s="284"/>
      <c r="E5" s="36" t="s">
        <v>55</v>
      </c>
      <c r="F5" s="283" t="str">
        <f>'DESIGN FRONT SHEET'!E5:E5</f>
        <v>AIME LEON DORE</v>
      </c>
      <c r="G5" s="291"/>
      <c r="H5" s="292"/>
      <c r="I5" s="36" t="s">
        <v>56</v>
      </c>
      <c r="J5" s="498">
        <v>0</v>
      </c>
      <c r="K5" s="499"/>
      <c r="L5" s="499"/>
      <c r="M5" s="499"/>
      <c r="N5" s="499"/>
      <c r="O5" s="499"/>
      <c r="P5" s="499"/>
      <c r="Q5" s="499"/>
      <c r="R5" s="499"/>
      <c r="S5" s="499"/>
      <c r="T5" s="499"/>
      <c r="U5" s="499"/>
      <c r="V5" s="499"/>
      <c r="W5" s="499"/>
      <c r="X5" s="500"/>
    </row>
    <row r="6" spans="1:24" ht="13.75" customHeight="1" x14ac:dyDescent="0.25">
      <c r="A6" s="434" t="s">
        <v>117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  <c r="S6" s="434"/>
      <c r="T6" s="434"/>
      <c r="U6" s="434"/>
      <c r="V6" s="434"/>
      <c r="W6" s="434"/>
      <c r="X6" s="434"/>
    </row>
    <row r="7" spans="1:24" ht="12.75" customHeight="1" x14ac:dyDescent="0.35">
      <c r="A7" s="244"/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</row>
    <row r="8" spans="1:24" ht="12.75" customHeight="1" x14ac:dyDescent="0.35">
      <c r="A8" s="244"/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</row>
    <row r="9" spans="1:24" ht="12.75" customHeight="1" x14ac:dyDescent="0.35">
      <c r="A9" s="244"/>
      <c r="B9" s="244"/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</row>
    <row r="10" spans="1:24" ht="12.75" customHeight="1" x14ac:dyDescent="0.35">
      <c r="A10" s="244"/>
      <c r="B10" s="244"/>
      <c r="C10" s="244"/>
      <c r="D10" s="244"/>
      <c r="E10" s="244"/>
      <c r="F10" s="244"/>
      <c r="G10" s="244"/>
      <c r="H10" s="244"/>
      <c r="I10" s="244"/>
      <c r="J10" s="244"/>
      <c r="K10" s="244"/>
      <c r="L10" s="244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</row>
    <row r="11" spans="1:24" ht="12.75" customHeight="1" x14ac:dyDescent="0.35">
      <c r="A11" s="244"/>
      <c r="B11" s="244"/>
      <c r="C11" s="244"/>
      <c r="D11" s="244"/>
      <c r="E11" s="244"/>
      <c r="F11" s="244"/>
      <c r="G11" s="244"/>
      <c r="H11" s="244"/>
      <c r="I11" s="244"/>
      <c r="J11" s="244"/>
      <c r="K11" s="244"/>
      <c r="L11" s="244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</row>
    <row r="12" spans="1:24" ht="12.75" customHeight="1" x14ac:dyDescent="0.35">
      <c r="A12" s="244"/>
      <c r="B12" s="244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</row>
    <row r="13" spans="1:24" ht="12.75" customHeight="1" x14ac:dyDescent="0.35">
      <c r="A13" s="244"/>
      <c r="B13" s="244"/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</row>
    <row r="14" spans="1:24" ht="12.75" customHeight="1" x14ac:dyDescent="0.35">
      <c r="A14" s="244"/>
      <c r="B14" s="244"/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</row>
    <row r="15" spans="1:24" ht="12.75" customHeight="1" x14ac:dyDescent="0.35">
      <c r="A15" s="244"/>
      <c r="B15" s="244"/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</row>
    <row r="16" spans="1:24" ht="12.75" customHeight="1" x14ac:dyDescent="0.35">
      <c r="A16" s="244"/>
      <c r="B16" s="244"/>
      <c r="C16" s="244"/>
      <c r="D16" s="244"/>
      <c r="E16" s="244"/>
      <c r="F16" s="244"/>
      <c r="G16" s="244"/>
      <c r="H16" s="244"/>
      <c r="I16" s="244"/>
      <c r="J16" s="244"/>
      <c r="K16" s="244"/>
      <c r="L16" s="244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</row>
    <row r="17" spans="1:24" ht="12.75" customHeight="1" x14ac:dyDescent="0.35">
      <c r="A17" s="244"/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</row>
    <row r="18" spans="1:24" ht="12.75" customHeight="1" x14ac:dyDescent="0.35">
      <c r="A18" s="244"/>
      <c r="B18" s="244"/>
      <c r="C18" s="244"/>
      <c r="D18" s="244"/>
      <c r="E18" s="244"/>
      <c r="F18" s="244"/>
      <c r="G18" s="244"/>
      <c r="H18" s="244"/>
      <c r="I18" s="244"/>
      <c r="J18" s="244"/>
      <c r="K18" s="244"/>
      <c r="L18" s="244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</row>
    <row r="19" spans="1:24" ht="12.75" customHeight="1" x14ac:dyDescent="0.35">
      <c r="A19" s="244"/>
      <c r="B19" s="244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</row>
    <row r="20" spans="1:24" ht="12.75" customHeight="1" x14ac:dyDescent="0.35">
      <c r="A20" s="244"/>
      <c r="B20" s="244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</row>
    <row r="21" spans="1:24" ht="12.75" customHeight="1" x14ac:dyDescent="0.35">
      <c r="A21" s="244"/>
      <c r="B21" s="244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</row>
    <row r="22" spans="1:24" ht="12.75" customHeight="1" x14ac:dyDescent="0.35">
      <c r="A22" s="244"/>
      <c r="B22" s="244"/>
      <c r="C22" s="244"/>
      <c r="D22" s="244"/>
      <c r="E22" s="244"/>
      <c r="F22" s="244"/>
      <c r="G22" s="244"/>
      <c r="H22" s="244"/>
      <c r="I22" s="244"/>
      <c r="J22" s="244"/>
      <c r="K22" s="244"/>
      <c r="L22" s="244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</row>
    <row r="23" spans="1:24" ht="12.75" customHeight="1" x14ac:dyDescent="0.35">
      <c r="A23" s="244"/>
      <c r="B23" s="244"/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</row>
    <row r="24" spans="1:24" ht="12.75" customHeight="1" x14ac:dyDescent="0.35">
      <c r="A24" s="244"/>
      <c r="B24" s="244"/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</row>
    <row r="25" spans="1:24" ht="12.75" customHeight="1" x14ac:dyDescent="0.35">
      <c r="A25" s="244"/>
      <c r="B25" s="244"/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</row>
    <row r="26" spans="1:24" ht="12.75" customHeight="1" x14ac:dyDescent="0.35">
      <c r="A26" s="244"/>
      <c r="B26" s="244"/>
      <c r="C26" s="244"/>
      <c r="D26" s="244"/>
      <c r="E26" s="244"/>
      <c r="F26" s="244"/>
      <c r="G26" s="244"/>
      <c r="H26" s="244"/>
      <c r="I26" s="244"/>
      <c r="J26" s="244"/>
      <c r="K26" s="244"/>
      <c r="L26" s="244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</row>
    <row r="27" spans="1:24" ht="12.75" customHeight="1" x14ac:dyDescent="0.35">
      <c r="A27" s="244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</row>
    <row r="28" spans="1:24" ht="12.75" customHeight="1" x14ac:dyDescent="0.35">
      <c r="A28" s="244"/>
      <c r="B28" s="244"/>
      <c r="C28" s="244"/>
      <c r="D28" s="244"/>
      <c r="E28" s="244"/>
      <c r="F28" s="244"/>
      <c r="G28" s="244"/>
      <c r="H28" s="244"/>
      <c r="I28" s="244"/>
      <c r="J28" s="244"/>
      <c r="K28" s="244"/>
      <c r="L28" s="244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</row>
    <row r="29" spans="1:24" ht="12.75" customHeight="1" x14ac:dyDescent="0.35">
      <c r="A29" s="244"/>
      <c r="B29" s="244"/>
      <c r="C29" s="244"/>
      <c r="D29" s="244"/>
      <c r="E29" s="244"/>
      <c r="F29" s="244"/>
      <c r="G29" s="244"/>
      <c r="H29" s="244"/>
      <c r="I29" s="244"/>
      <c r="J29" s="244"/>
      <c r="K29" s="244"/>
      <c r="L29" s="244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</row>
    <row r="30" spans="1:24" ht="12.75" customHeight="1" x14ac:dyDescent="0.35">
      <c r="A30" s="244"/>
      <c r="B30" s="244"/>
      <c r="C30" s="244"/>
      <c r="D30" s="244"/>
      <c r="E30" s="244"/>
      <c r="F30" s="244"/>
      <c r="G30" s="244"/>
      <c r="H30" s="244"/>
      <c r="I30" s="244"/>
      <c r="J30" s="244"/>
      <c r="K30" s="244"/>
      <c r="L30" s="244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</row>
    <row r="31" spans="1:24" ht="12.75" customHeight="1" x14ac:dyDescent="0.35">
      <c r="A31" s="244"/>
      <c r="B31" s="244"/>
      <c r="C31" s="244"/>
      <c r="D31" s="244"/>
      <c r="E31" s="244"/>
      <c r="F31" s="244"/>
      <c r="G31" s="244"/>
      <c r="H31" s="244"/>
      <c r="I31" s="244"/>
      <c r="J31" s="244"/>
      <c r="K31" s="244"/>
      <c r="L31" s="244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</row>
    <row r="32" spans="1:24" ht="12.75" customHeight="1" x14ac:dyDescent="0.35">
      <c r="A32" s="244"/>
      <c r="B32" s="244"/>
      <c r="C32" s="244"/>
      <c r="D32" s="244"/>
      <c r="E32" s="244"/>
      <c r="F32" s="244"/>
      <c r="G32" s="244"/>
      <c r="H32" s="244"/>
      <c r="I32" s="244"/>
      <c r="J32" s="244"/>
      <c r="K32" s="244"/>
      <c r="L32" s="244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</row>
    <row r="33" spans="1:24" ht="12.75" customHeight="1" x14ac:dyDescent="0.35">
      <c r="A33" s="244"/>
      <c r="B33" s="244"/>
      <c r="C33" s="244"/>
      <c r="D33" s="244"/>
      <c r="E33" s="244"/>
      <c r="F33" s="244"/>
      <c r="G33" s="244"/>
      <c r="H33" s="244"/>
      <c r="I33" s="244"/>
      <c r="J33" s="244"/>
      <c r="K33" s="244"/>
      <c r="L33" s="244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</row>
    <row r="34" spans="1:24" ht="12.75" customHeight="1" x14ac:dyDescent="0.35">
      <c r="A34" s="244"/>
      <c r="B34" s="244"/>
      <c r="C34" s="244"/>
      <c r="D34" s="244"/>
      <c r="E34" s="244"/>
      <c r="F34" s="244"/>
      <c r="G34" s="244"/>
      <c r="H34" s="244"/>
      <c r="I34" s="244"/>
      <c r="J34" s="244"/>
      <c r="K34" s="244"/>
      <c r="L34" s="244"/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</row>
    <row r="35" spans="1:24" ht="12.75" customHeight="1" x14ac:dyDescent="0.35">
      <c r="A35" s="244"/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</row>
    <row r="36" spans="1:24" ht="12.75" customHeight="1" x14ac:dyDescent="0.35">
      <c r="A36" s="244"/>
      <c r="B36" s="244"/>
      <c r="C36" s="244"/>
      <c r="D36" s="244"/>
      <c r="E36" s="244"/>
      <c r="F36" s="244"/>
      <c r="G36" s="244"/>
      <c r="H36" s="244"/>
      <c r="I36" s="244"/>
      <c r="J36" s="244"/>
      <c r="K36" s="244"/>
      <c r="L36" s="244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</row>
    <row r="37" spans="1:24" ht="12.75" customHeight="1" x14ac:dyDescent="0.35">
      <c r="A37" s="244"/>
      <c r="B37" s="244"/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</row>
    <row r="38" spans="1:24" ht="12.75" customHeight="1" x14ac:dyDescent="0.35">
      <c r="A38" s="244"/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</row>
    <row r="39" spans="1:24" ht="12.75" customHeight="1" x14ac:dyDescent="0.35">
      <c r="A39" s="244"/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</row>
    <row r="40" spans="1:24" ht="12.75" customHeight="1" x14ac:dyDescent="0.35">
      <c r="A40" s="244"/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</row>
    <row r="41" spans="1:24" ht="12.75" customHeight="1" x14ac:dyDescent="0.35">
      <c r="A41" s="244"/>
      <c r="B41" s="244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</row>
    <row r="42" spans="1:24" ht="12.75" customHeight="1" x14ac:dyDescent="0.35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</row>
    <row r="43" spans="1:24" ht="12.75" customHeight="1" x14ac:dyDescent="0.35">
      <c r="A43" s="244"/>
      <c r="B43" s="244"/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</row>
    <row r="44" spans="1:24" ht="12.75" customHeight="1" x14ac:dyDescent="0.35">
      <c r="A44" s="244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</row>
    <row r="45" spans="1:24" ht="12.75" customHeight="1" x14ac:dyDescent="0.35">
      <c r="A45" s="244"/>
      <c r="B45" s="244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</row>
    <row r="46" spans="1:24" ht="12.75" customHeight="1" x14ac:dyDescent="0.3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</row>
    <row r="47" spans="1:24" ht="12.75" customHeight="1" x14ac:dyDescent="0.35">
      <c r="A47" s="244"/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</row>
    <row r="48" spans="1:24" ht="12.75" customHeight="1" x14ac:dyDescent="0.35">
      <c r="A48" s="244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</row>
    <row r="49" spans="1:24" ht="12.75" customHeight="1" x14ac:dyDescent="0.35">
      <c r="A49" s="244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</row>
    <row r="50" spans="1:24" ht="12.75" customHeight="1" x14ac:dyDescent="0.35">
      <c r="A50" s="244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</row>
    <row r="51" spans="1:24" ht="12.75" customHeight="1" x14ac:dyDescent="0.35">
      <c r="A51" s="244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</row>
    <row r="52" spans="1:24" ht="12.75" customHeight="1" x14ac:dyDescent="0.35">
      <c r="A52" s="244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</row>
    <row r="53" spans="1:24" ht="12.75" customHeight="1" x14ac:dyDescent="0.25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</row>
    <row r="54" spans="1:24" ht="12.75" customHeight="1" x14ac:dyDescent="0.25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</row>
    <row r="55" spans="1:24" ht="12.75" customHeight="1" x14ac:dyDescent="0.25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</row>
    <row r="56" spans="1:24" ht="12.75" customHeight="1" x14ac:dyDescent="0.35">
      <c r="A56" s="245"/>
      <c r="B56" s="245"/>
      <c r="C56" s="245"/>
      <c r="D56" s="245"/>
      <c r="E56" s="245"/>
      <c r="F56" s="245"/>
      <c r="G56" s="245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</row>
    <row r="57" spans="1:24" ht="12.75" customHeight="1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</row>
    <row r="58" spans="1:24" ht="12.75" customHeight="1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</row>
    <row r="59" spans="1:24" ht="12.75" customHeight="1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2.75" customHeight="1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2.75" customHeight="1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2.75" customHeight="1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2.75" customHeight="1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2.75" customHeight="1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</row>
    <row r="65" spans="1:24" ht="12.75" customHeight="1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</row>
    <row r="66" spans="1:24" ht="12.75" customHeight="1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2.75" customHeight="1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2.75" customHeight="1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2.75" customHeight="1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2.75" customHeight="1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2.75" customHeight="1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2.75" customHeight="1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2.75" customHeight="1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2.75" customHeight="1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2.75" customHeight="1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2.75" customHeight="1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2.75" customHeight="1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</row>
    <row r="78" spans="1:24" ht="12.75" customHeight="1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2.75" customHeight="1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2.75" customHeight="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:24" ht="12.75" customHeight="1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:24" ht="12.75" customHeight="1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:24" ht="12.75" customHeight="1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:24" ht="12.75" customHeight="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:24" ht="12.75" customHeight="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:24" ht="12.75" customHeight="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:24" ht="12.75" customHeight="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:24" ht="12.75" customHeight="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:24" ht="12.75" customHeight="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:24" ht="12.75" customHeight="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:24" ht="12.75" customHeight="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:24" ht="12.75" customHeight="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:24" ht="12.75" customHeight="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:24" ht="12.75" customHeight="1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1:24" ht="12.75" customHeight="1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</row>
    <row r="96" spans="1:24" ht="12.7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:24" ht="12.75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:24" ht="12.75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:24" ht="12.75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:24" ht="12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:24" ht="12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:24" ht="12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:24" ht="12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:24" ht="12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:24" ht="12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:24" ht="12.7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:24" ht="12.7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:24" ht="12.7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:24" ht="12.7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:24" ht="12.7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:24" ht="12.7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:24" ht="12.7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:24" ht="12.7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:24" ht="12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:24" ht="12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:24" ht="12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:24" ht="12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:24" ht="12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:24" ht="12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:24" ht="12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:24" ht="12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:24" ht="12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:24" ht="12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:24" ht="12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:24" ht="12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</row>
    <row r="126" spans="1:24" ht="12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:24" ht="12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</row>
    <row r="128" spans="1:24" ht="12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:24" ht="12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</row>
    <row r="130" spans="1:24" ht="12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:24" ht="12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</row>
    <row r="132" spans="1:24" ht="12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</row>
    <row r="133" spans="1:24" ht="12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</row>
    <row r="134" spans="1:24" ht="12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</row>
    <row r="135" spans="1:24" ht="12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</row>
    <row r="136" spans="1:24" ht="12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</row>
    <row r="137" spans="1:24" ht="12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</row>
    <row r="138" spans="1:24" ht="12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</row>
    <row r="139" spans="1:24" ht="12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</row>
    <row r="140" spans="1:24" ht="12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</row>
    <row r="141" spans="1:24" ht="12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</row>
    <row r="142" spans="1:24" ht="12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</row>
    <row r="143" spans="1:24" ht="12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</row>
    <row r="144" spans="1:24" ht="12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</row>
    <row r="145" spans="1:24" ht="12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</row>
    <row r="146" spans="1:24" ht="12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</row>
    <row r="147" spans="1:24" ht="12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</row>
    <row r="148" spans="1:24" ht="12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</row>
    <row r="149" spans="1:24" ht="12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</row>
    <row r="150" spans="1:24" ht="12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</row>
    <row r="151" spans="1:24" ht="12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</row>
  </sheetData>
  <mergeCells count="12">
    <mergeCell ref="A6:X6"/>
    <mergeCell ref="J4:X4"/>
    <mergeCell ref="J5:X5"/>
    <mergeCell ref="B5:D5"/>
    <mergeCell ref="F5:H5"/>
    <mergeCell ref="A1:B2"/>
    <mergeCell ref="B3:D3"/>
    <mergeCell ref="F3:H3"/>
    <mergeCell ref="B4:D4"/>
    <mergeCell ref="F4:H4"/>
    <mergeCell ref="C1:X2"/>
    <mergeCell ref="J3:X3"/>
  </mergeCells>
  <printOptions horizontalCentered="1" gridLines="1"/>
  <pageMargins left="0.23622047244094491" right="0.23622047244094491" top="0.74803149606299213" bottom="0" header="0.31496062992125984" footer="0"/>
  <pageSetup paperSize="9" scale="77" orientation="landscape" r:id="rId1"/>
  <headerFooter>
    <oddHeader>&amp;CREISS</oddHeader>
  </headerFooter>
  <customProperties>
    <customPr name="layoutContexts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3" tint="0.39997558519241921"/>
  </sheetPr>
  <dimension ref="A1:L109"/>
  <sheetViews>
    <sheetView view="pageBreakPreview" topLeftCell="A28" zoomScale="250" zoomScaleNormal="100" zoomScaleSheetLayoutView="250" workbookViewId="0">
      <selection activeCell="F4" sqref="E4:F4"/>
    </sheetView>
  </sheetViews>
  <sheetFormatPr defaultColWidth="6" defaultRowHeight="12.75" customHeight="1" x14ac:dyDescent="0.25"/>
  <cols>
    <col min="1" max="1" width="13.1796875" style="1" customWidth="1"/>
    <col min="2" max="2" width="10.6328125" style="1" customWidth="1"/>
    <col min="3" max="3" width="11.1796875" style="1" customWidth="1"/>
    <col min="4" max="4" width="10.36328125" style="1" customWidth="1"/>
    <col min="5" max="5" width="17.453125" style="1" customWidth="1"/>
    <col min="6" max="6" width="10.453125" style="1" customWidth="1"/>
    <col min="7" max="7" width="18.1796875" style="1" customWidth="1"/>
    <col min="8" max="8" width="8.1796875" style="1" customWidth="1"/>
    <col min="9" max="9" width="6.453125" style="1" customWidth="1"/>
    <col min="10" max="16384" width="6" style="1"/>
  </cols>
  <sheetData>
    <row r="1" spans="1:12" ht="13.75" customHeight="1" x14ac:dyDescent="0.25">
      <c r="A1" s="281"/>
      <c r="B1" s="281"/>
      <c r="C1" s="282" t="s">
        <v>302</v>
      </c>
      <c r="D1" s="282"/>
      <c r="E1" s="282"/>
      <c r="F1" s="282"/>
      <c r="G1" s="282"/>
    </row>
    <row r="2" spans="1:12" ht="13.75" customHeight="1" x14ac:dyDescent="0.25">
      <c r="A2" s="281"/>
      <c r="B2" s="281"/>
      <c r="C2" s="282"/>
      <c r="D2" s="282"/>
      <c r="E2" s="282"/>
      <c r="F2" s="282"/>
      <c r="G2" s="282"/>
    </row>
    <row r="3" spans="1:12" ht="13.75" customHeight="1" x14ac:dyDescent="0.25">
      <c r="A3" s="36" t="s">
        <v>48</v>
      </c>
      <c r="B3" s="283" t="s">
        <v>347</v>
      </c>
      <c r="C3" s="284"/>
      <c r="D3" s="36" t="s">
        <v>49</v>
      </c>
      <c r="E3" s="85" t="s">
        <v>350</v>
      </c>
      <c r="F3" s="36" t="s">
        <v>50</v>
      </c>
      <c r="G3" s="86" t="s">
        <v>353</v>
      </c>
    </row>
    <row r="4" spans="1:12" ht="13.75" customHeight="1" x14ac:dyDescent="0.25">
      <c r="A4" s="36" t="s">
        <v>51</v>
      </c>
      <c r="B4" s="283" t="s">
        <v>348</v>
      </c>
      <c r="C4" s="284"/>
      <c r="D4" s="36" t="s">
        <v>52</v>
      </c>
      <c r="E4" s="85" t="s">
        <v>351</v>
      </c>
      <c r="F4" s="36" t="s">
        <v>53</v>
      </c>
      <c r="G4" s="86" t="s">
        <v>354</v>
      </c>
    </row>
    <row r="5" spans="1:12" ht="13.75" customHeight="1" x14ac:dyDescent="0.25">
      <c r="A5" s="36" t="s">
        <v>54</v>
      </c>
      <c r="B5" s="283" t="s">
        <v>349</v>
      </c>
      <c r="C5" s="284"/>
      <c r="D5" s="36" t="s">
        <v>195</v>
      </c>
      <c r="E5" s="85" t="s">
        <v>352</v>
      </c>
      <c r="F5" s="36" t="s">
        <v>56</v>
      </c>
      <c r="G5" s="51" t="s">
        <v>420</v>
      </c>
    </row>
    <row r="6" spans="1:12" ht="13.75" customHeight="1" x14ac:dyDescent="0.25">
      <c r="A6" s="274" t="s">
        <v>57</v>
      </c>
      <c r="B6" s="275"/>
      <c r="C6" s="275"/>
      <c r="D6" s="275"/>
      <c r="E6" s="275"/>
      <c r="F6" s="275"/>
      <c r="G6" s="275"/>
    </row>
    <row r="7" spans="1:12" ht="13.75" customHeight="1" x14ac:dyDescent="0.25">
      <c r="A7" s="276" t="s">
        <v>58</v>
      </c>
      <c r="B7" s="277"/>
      <c r="C7" s="278" t="s">
        <v>355</v>
      </c>
      <c r="D7" s="278"/>
      <c r="E7" s="278"/>
      <c r="F7" s="278"/>
      <c r="G7" s="279"/>
    </row>
    <row r="8" spans="1:12" ht="13.75" customHeight="1" x14ac:dyDescent="0.25">
      <c r="A8" s="276" t="s">
        <v>59</v>
      </c>
      <c r="B8" s="277"/>
      <c r="C8" s="280" t="s">
        <v>356</v>
      </c>
      <c r="D8" s="280"/>
      <c r="E8" s="280"/>
      <c r="F8" s="280"/>
      <c r="G8" s="280"/>
    </row>
    <row r="9" spans="1:12" ht="12.75" customHeight="1" x14ac:dyDescent="0.25">
      <c r="A9" s="272"/>
      <c r="B9" s="272"/>
      <c r="C9" s="272"/>
      <c r="D9" s="272"/>
      <c r="E9" s="272"/>
      <c r="F9" s="272"/>
      <c r="G9" s="272"/>
    </row>
    <row r="10" spans="1:12" ht="12.75" customHeight="1" x14ac:dyDescent="0.25">
      <c r="A10" s="273"/>
      <c r="B10" s="273"/>
      <c r="C10" s="273"/>
      <c r="D10" s="273"/>
      <c r="E10" s="273"/>
      <c r="F10" s="273"/>
      <c r="G10" s="273"/>
    </row>
    <row r="11" spans="1:12" ht="12.75" customHeight="1" x14ac:dyDescent="0.25">
      <c r="A11" s="273"/>
      <c r="B11" s="273"/>
      <c r="C11" s="273"/>
      <c r="D11" s="273"/>
      <c r="E11" s="273"/>
      <c r="F11" s="273"/>
      <c r="G11" s="273"/>
    </row>
    <row r="12" spans="1:12" ht="12.75" customHeight="1" x14ac:dyDescent="0.25">
      <c r="A12" s="273"/>
      <c r="B12" s="273"/>
      <c r="C12" s="273"/>
      <c r="D12" s="273"/>
      <c r="E12" s="273"/>
      <c r="F12" s="273"/>
      <c r="G12" s="273"/>
    </row>
    <row r="13" spans="1:12" ht="12.75" customHeight="1" x14ac:dyDescent="0.25">
      <c r="A13" s="273"/>
      <c r="B13" s="273"/>
      <c r="C13" s="273"/>
      <c r="D13" s="273"/>
      <c r="E13" s="273"/>
      <c r="F13" s="273"/>
      <c r="G13" s="273"/>
    </row>
    <row r="14" spans="1:12" ht="12.75" customHeight="1" x14ac:dyDescent="0.25">
      <c r="A14" s="273"/>
      <c r="B14" s="273"/>
      <c r="C14" s="273"/>
      <c r="D14" s="273"/>
      <c r="E14" s="273"/>
      <c r="F14" s="273"/>
      <c r="G14" s="273"/>
    </row>
    <row r="15" spans="1:12" ht="12.75" customHeight="1" x14ac:dyDescent="0.25">
      <c r="A15" s="273"/>
      <c r="B15" s="273"/>
      <c r="C15" s="273"/>
      <c r="D15" s="273"/>
      <c r="E15" s="273"/>
      <c r="F15" s="273"/>
      <c r="G15" s="273"/>
      <c r="L15" s="10"/>
    </row>
    <row r="16" spans="1:12" ht="12.75" customHeight="1" x14ac:dyDescent="0.25">
      <c r="A16" s="273"/>
      <c r="B16" s="273"/>
      <c r="C16" s="273"/>
      <c r="D16" s="273"/>
      <c r="E16" s="273"/>
      <c r="F16" s="273"/>
      <c r="G16" s="273"/>
    </row>
    <row r="17" spans="1:10" ht="12.75" customHeight="1" x14ac:dyDescent="0.25">
      <c r="A17" s="273"/>
      <c r="B17" s="273"/>
      <c r="C17" s="273"/>
      <c r="D17" s="273"/>
      <c r="E17" s="273"/>
      <c r="F17" s="273"/>
      <c r="G17" s="273"/>
    </row>
    <row r="18" spans="1:10" ht="12.75" customHeight="1" x14ac:dyDescent="0.25">
      <c r="A18" s="273"/>
      <c r="B18" s="273"/>
      <c r="C18" s="273"/>
      <c r="D18" s="273"/>
      <c r="E18" s="273"/>
      <c r="F18" s="273"/>
      <c r="G18" s="273"/>
    </row>
    <row r="19" spans="1:10" ht="12.75" customHeight="1" x14ac:dyDescent="0.25">
      <c r="A19" s="273"/>
      <c r="B19" s="273"/>
      <c r="C19" s="273"/>
      <c r="D19" s="273"/>
      <c r="E19" s="273"/>
      <c r="F19" s="273"/>
      <c r="G19" s="273"/>
    </row>
    <row r="20" spans="1:10" ht="12.75" customHeight="1" x14ac:dyDescent="0.25">
      <c r="A20" s="273"/>
      <c r="B20" s="273"/>
      <c r="C20" s="273"/>
      <c r="D20" s="273"/>
      <c r="E20" s="273"/>
      <c r="F20" s="273"/>
      <c r="G20" s="273"/>
    </row>
    <row r="21" spans="1:10" ht="12.75" customHeight="1" x14ac:dyDescent="0.25">
      <c r="A21" s="273"/>
      <c r="B21" s="273"/>
      <c r="C21" s="273"/>
      <c r="D21" s="273"/>
      <c r="E21" s="273"/>
      <c r="F21" s="273"/>
      <c r="G21" s="273"/>
    </row>
    <row r="22" spans="1:10" ht="12.75" customHeight="1" x14ac:dyDescent="0.35">
      <c r="A22" s="273"/>
      <c r="B22" s="273"/>
      <c r="C22" s="273"/>
      <c r="D22" s="273"/>
      <c r="E22" s="273"/>
      <c r="F22" s="273"/>
      <c r="G22" s="273"/>
      <c r="J22"/>
    </row>
    <row r="23" spans="1:10" ht="12.75" customHeight="1" x14ac:dyDescent="0.25">
      <c r="A23" s="273"/>
      <c r="B23" s="273"/>
      <c r="C23" s="273"/>
      <c r="D23" s="273"/>
      <c r="E23" s="273"/>
      <c r="F23" s="273"/>
      <c r="G23" s="273"/>
    </row>
    <row r="24" spans="1:10" ht="12.75" customHeight="1" x14ac:dyDescent="0.25">
      <c r="A24" s="273"/>
      <c r="B24" s="273"/>
      <c r="C24" s="273"/>
      <c r="D24" s="273"/>
      <c r="E24" s="273"/>
      <c r="F24" s="273"/>
      <c r="G24" s="273"/>
    </row>
    <row r="25" spans="1:10" ht="12.75" customHeight="1" x14ac:dyDescent="0.25">
      <c r="A25" s="273"/>
      <c r="B25" s="273"/>
      <c r="C25" s="273"/>
      <c r="D25" s="273"/>
      <c r="E25" s="273"/>
      <c r="F25" s="273"/>
      <c r="G25" s="273"/>
    </row>
    <row r="26" spans="1:10" ht="12.75" customHeight="1" x14ac:dyDescent="0.25">
      <c r="A26" s="273"/>
      <c r="B26" s="273"/>
      <c r="C26" s="273"/>
      <c r="D26" s="273"/>
      <c r="E26" s="273"/>
      <c r="F26" s="273"/>
      <c r="G26" s="273"/>
    </row>
    <row r="27" spans="1:10" ht="12.75" customHeight="1" x14ac:dyDescent="0.25">
      <c r="A27" s="273"/>
      <c r="B27" s="273"/>
      <c r="C27" s="273"/>
      <c r="D27" s="273"/>
      <c r="E27" s="273"/>
      <c r="F27" s="273"/>
      <c r="G27" s="273"/>
    </row>
    <row r="28" spans="1:10" ht="12.75" customHeight="1" x14ac:dyDescent="0.25">
      <c r="A28" s="273"/>
      <c r="B28" s="273"/>
      <c r="C28" s="273"/>
      <c r="D28" s="273"/>
      <c r="E28" s="273"/>
      <c r="F28" s="273"/>
      <c r="G28" s="273"/>
    </row>
    <row r="29" spans="1:10" ht="12.75" customHeight="1" x14ac:dyDescent="0.25">
      <c r="A29" s="273"/>
      <c r="B29" s="273"/>
      <c r="C29" s="273"/>
      <c r="D29" s="273"/>
      <c r="E29" s="273"/>
      <c r="F29" s="273"/>
      <c r="G29" s="273"/>
    </row>
    <row r="30" spans="1:10" ht="12.75" customHeight="1" x14ac:dyDescent="0.25">
      <c r="A30" s="273"/>
      <c r="B30" s="273"/>
      <c r="C30" s="273"/>
      <c r="D30" s="273"/>
      <c r="E30" s="273"/>
      <c r="F30" s="273"/>
      <c r="G30" s="273"/>
    </row>
    <row r="31" spans="1:10" ht="12.75" customHeight="1" x14ac:dyDescent="0.25">
      <c r="A31" s="273"/>
      <c r="B31" s="273"/>
      <c r="C31" s="273"/>
      <c r="D31" s="273"/>
      <c r="E31" s="273"/>
      <c r="F31" s="273"/>
      <c r="G31" s="273"/>
    </row>
    <row r="32" spans="1:10" ht="12.75" customHeight="1" x14ac:dyDescent="0.25">
      <c r="A32" s="273"/>
      <c r="B32" s="273"/>
      <c r="C32" s="273"/>
      <c r="D32" s="273"/>
      <c r="E32" s="273"/>
      <c r="F32" s="273"/>
      <c r="G32" s="273"/>
    </row>
    <row r="33" spans="1:7" ht="12.75" customHeight="1" x14ac:dyDescent="0.25">
      <c r="A33" s="273"/>
      <c r="B33" s="273"/>
      <c r="C33" s="273"/>
      <c r="D33" s="273"/>
      <c r="E33" s="273"/>
      <c r="F33" s="273"/>
      <c r="G33" s="273"/>
    </row>
    <row r="34" spans="1:7" ht="12.75" customHeight="1" x14ac:dyDescent="0.25">
      <c r="A34" s="273"/>
      <c r="B34" s="273"/>
      <c r="C34" s="273"/>
      <c r="D34" s="273"/>
      <c r="E34" s="273"/>
      <c r="F34" s="273"/>
      <c r="G34" s="273"/>
    </row>
    <row r="35" spans="1:7" ht="12.75" customHeight="1" x14ac:dyDescent="0.25">
      <c r="A35" s="273"/>
      <c r="B35" s="273"/>
      <c r="C35" s="273"/>
      <c r="D35" s="273"/>
      <c r="E35" s="273"/>
      <c r="F35" s="273"/>
      <c r="G35" s="273"/>
    </row>
    <row r="36" spans="1:7" ht="12.75" customHeight="1" x14ac:dyDescent="0.25">
      <c r="A36" s="273"/>
      <c r="B36" s="273"/>
      <c r="C36" s="273"/>
      <c r="D36" s="273"/>
      <c r="E36" s="273"/>
      <c r="F36" s="273"/>
      <c r="G36" s="273"/>
    </row>
    <row r="37" spans="1:7" ht="12.75" customHeight="1" x14ac:dyDescent="0.25">
      <c r="A37" s="273"/>
      <c r="B37" s="273"/>
      <c r="C37" s="273"/>
      <c r="D37" s="273"/>
      <c r="E37" s="273"/>
      <c r="F37" s="273"/>
      <c r="G37" s="273"/>
    </row>
    <row r="38" spans="1:7" ht="12.75" customHeight="1" x14ac:dyDescent="0.25">
      <c r="A38" s="273"/>
      <c r="B38" s="273"/>
      <c r="C38" s="273"/>
      <c r="D38" s="273"/>
      <c r="E38" s="273"/>
      <c r="F38" s="273"/>
      <c r="G38" s="273"/>
    </row>
    <row r="39" spans="1:7" ht="12.75" customHeight="1" x14ac:dyDescent="0.25">
      <c r="A39" s="273"/>
      <c r="B39" s="273"/>
      <c r="C39" s="273"/>
      <c r="D39" s="273"/>
      <c r="E39" s="273"/>
      <c r="F39" s="273"/>
      <c r="G39" s="273"/>
    </row>
    <row r="40" spans="1:7" ht="12.75" customHeight="1" x14ac:dyDescent="0.25">
      <c r="A40" s="273"/>
      <c r="B40" s="273"/>
      <c r="C40" s="273"/>
      <c r="D40" s="273"/>
      <c r="E40" s="273"/>
      <c r="F40" s="273"/>
      <c r="G40" s="273"/>
    </row>
    <row r="41" spans="1:7" ht="12.75" customHeight="1" x14ac:dyDescent="0.25">
      <c r="A41" s="273"/>
      <c r="B41" s="273"/>
      <c r="C41" s="273"/>
      <c r="D41" s="273"/>
      <c r="E41" s="273"/>
      <c r="F41" s="273"/>
      <c r="G41" s="273"/>
    </row>
    <row r="42" spans="1:7" ht="12.75" customHeight="1" x14ac:dyDescent="0.25">
      <c r="A42" s="273"/>
      <c r="B42" s="273"/>
      <c r="C42" s="273"/>
      <c r="D42" s="273"/>
      <c r="E42" s="273"/>
      <c r="F42" s="273"/>
      <c r="G42" s="273"/>
    </row>
    <row r="43" spans="1:7" ht="12.75" customHeight="1" x14ac:dyDescent="0.25">
      <c r="A43" s="273"/>
      <c r="B43" s="273"/>
      <c r="C43" s="273"/>
      <c r="D43" s="273"/>
      <c r="E43" s="273"/>
      <c r="F43" s="273"/>
      <c r="G43" s="273"/>
    </row>
    <row r="44" spans="1:7" ht="12.75" customHeight="1" x14ac:dyDescent="0.25">
      <c r="A44" s="273"/>
      <c r="B44" s="273"/>
      <c r="C44" s="273"/>
      <c r="D44" s="273"/>
      <c r="E44" s="273"/>
      <c r="F44" s="273"/>
      <c r="G44" s="273"/>
    </row>
    <row r="45" spans="1:7" ht="12.75" customHeight="1" x14ac:dyDescent="0.25">
      <c r="A45" s="273"/>
      <c r="B45" s="273"/>
      <c r="C45" s="273"/>
      <c r="D45" s="273"/>
      <c r="E45" s="273"/>
      <c r="F45" s="273"/>
      <c r="G45" s="273"/>
    </row>
    <row r="46" spans="1:7" ht="12.75" customHeight="1" x14ac:dyDescent="0.25">
      <c r="A46" s="273"/>
      <c r="B46" s="273"/>
      <c r="C46" s="273"/>
      <c r="D46" s="273"/>
      <c r="E46" s="273"/>
      <c r="F46" s="273"/>
      <c r="G46" s="273"/>
    </row>
    <row r="47" spans="1:7" ht="12.75" customHeight="1" x14ac:dyDescent="0.25">
      <c r="A47" s="273"/>
      <c r="B47" s="273"/>
      <c r="C47" s="273"/>
      <c r="D47" s="273"/>
      <c r="E47" s="273"/>
      <c r="F47" s="273"/>
      <c r="G47" s="273"/>
    </row>
    <row r="48" spans="1:7" ht="12.75" customHeight="1" x14ac:dyDescent="0.25">
      <c r="A48" s="273"/>
      <c r="B48" s="273"/>
      <c r="C48" s="273"/>
      <c r="D48" s="273"/>
      <c r="E48" s="273"/>
      <c r="F48" s="273"/>
      <c r="G48" s="273"/>
    </row>
    <row r="49" spans="1:7" ht="12.75" customHeight="1" x14ac:dyDescent="0.25">
      <c r="A49" s="273"/>
      <c r="B49" s="273"/>
      <c r="C49" s="273"/>
      <c r="D49" s="273"/>
      <c r="E49" s="273"/>
      <c r="F49" s="273"/>
      <c r="G49" s="273"/>
    </row>
    <row r="50" spans="1:7" ht="16.5" customHeight="1" x14ac:dyDescent="0.25">
      <c r="A50" s="273"/>
      <c r="B50" s="273"/>
      <c r="C50" s="273"/>
      <c r="D50" s="273"/>
      <c r="E50" s="273"/>
      <c r="F50" s="273"/>
      <c r="G50" s="273"/>
    </row>
    <row r="51" spans="1:7" ht="12.75" customHeight="1" x14ac:dyDescent="0.25">
      <c r="A51" s="273"/>
      <c r="B51" s="273"/>
      <c r="C51" s="273"/>
      <c r="D51" s="273"/>
      <c r="E51" s="273"/>
      <c r="F51" s="273"/>
      <c r="G51" s="273"/>
    </row>
    <row r="52" spans="1:7" ht="12.75" customHeight="1" x14ac:dyDescent="0.25">
      <c r="A52" s="273"/>
      <c r="B52" s="273"/>
      <c r="C52" s="273"/>
      <c r="D52" s="273"/>
      <c r="E52" s="273"/>
      <c r="F52" s="273"/>
      <c r="G52" s="273"/>
    </row>
    <row r="53" spans="1:7" ht="12.75" customHeight="1" x14ac:dyDescent="0.25">
      <c r="A53" s="273"/>
      <c r="B53" s="273"/>
      <c r="C53" s="273"/>
      <c r="D53" s="273"/>
      <c r="E53" s="273"/>
      <c r="F53" s="273"/>
      <c r="G53" s="273"/>
    </row>
    <row r="54" spans="1:7" ht="12.75" customHeight="1" x14ac:dyDescent="0.25">
      <c r="A54" s="273"/>
      <c r="B54" s="273"/>
      <c r="C54" s="273"/>
      <c r="D54" s="273"/>
      <c r="E54" s="273"/>
      <c r="F54" s="273"/>
      <c r="G54" s="273"/>
    </row>
    <row r="55" spans="1:7" ht="12.75" customHeight="1" x14ac:dyDescent="0.25">
      <c r="A55" s="273"/>
      <c r="B55" s="273"/>
      <c r="C55" s="273"/>
      <c r="D55" s="273"/>
      <c r="E55" s="273"/>
      <c r="F55" s="273"/>
      <c r="G55" s="273"/>
    </row>
    <row r="56" spans="1:7" ht="12.75" customHeight="1" x14ac:dyDescent="0.25">
      <c r="A56" s="273"/>
      <c r="B56" s="273"/>
      <c r="C56" s="273"/>
      <c r="D56" s="273"/>
      <c r="E56" s="273"/>
      <c r="F56" s="273"/>
      <c r="G56" s="273"/>
    </row>
    <row r="57" spans="1:7" ht="12.75" customHeight="1" x14ac:dyDescent="0.25">
      <c r="A57" s="252"/>
      <c r="B57" s="252"/>
      <c r="C57" s="252"/>
      <c r="D57" s="252"/>
      <c r="E57" s="252"/>
      <c r="F57" s="252"/>
      <c r="G57" s="252"/>
    </row>
    <row r="58" spans="1:7" ht="12.75" customHeight="1" x14ac:dyDescent="0.25">
      <c r="A58" s="252"/>
      <c r="B58" s="252"/>
      <c r="C58" s="252"/>
      <c r="D58" s="252"/>
      <c r="E58" s="252"/>
      <c r="F58" s="252"/>
      <c r="G58" s="252"/>
    </row>
    <row r="59" spans="1:7" ht="12.75" customHeight="1" x14ac:dyDescent="0.25">
      <c r="A59" s="252"/>
      <c r="B59" s="252"/>
      <c r="C59" s="252"/>
      <c r="D59" s="252"/>
      <c r="E59" s="252"/>
      <c r="F59" s="252"/>
      <c r="G59" s="252"/>
    </row>
    <row r="60" spans="1:7" ht="12.75" customHeight="1" x14ac:dyDescent="0.25">
      <c r="A60" s="252"/>
      <c r="B60" s="252"/>
      <c r="C60" s="252"/>
      <c r="D60" s="252"/>
      <c r="E60" s="252"/>
      <c r="F60" s="252"/>
      <c r="G60" s="252"/>
    </row>
    <row r="61" spans="1:7" ht="12.75" customHeight="1" x14ac:dyDescent="0.25">
      <c r="A61" s="9"/>
      <c r="B61" s="9"/>
      <c r="C61" s="9"/>
      <c r="D61" s="9"/>
      <c r="E61" s="9"/>
      <c r="F61" s="9"/>
      <c r="G61" s="9"/>
    </row>
    <row r="62" spans="1:7" ht="12.75" customHeight="1" x14ac:dyDescent="0.25">
      <c r="A62" s="9"/>
      <c r="B62" s="9"/>
      <c r="C62" s="9"/>
      <c r="D62" s="9"/>
      <c r="E62" s="9"/>
      <c r="F62" s="9"/>
      <c r="G62" s="9"/>
    </row>
    <row r="63" spans="1:7" ht="12.75" customHeight="1" x14ac:dyDescent="0.25">
      <c r="A63" s="9"/>
      <c r="B63" s="9"/>
      <c r="C63" s="9"/>
      <c r="D63" s="9"/>
      <c r="E63" s="9"/>
      <c r="F63" s="9"/>
      <c r="G63" s="9"/>
    </row>
    <row r="64" spans="1:7" ht="12.75" customHeight="1" x14ac:dyDescent="0.25">
      <c r="A64" s="9"/>
      <c r="B64" s="9"/>
      <c r="C64" s="9"/>
      <c r="D64" s="9"/>
      <c r="E64" s="9"/>
      <c r="F64" s="9"/>
      <c r="G64" s="9"/>
    </row>
    <row r="65" spans="1:7" ht="12.75" customHeight="1" x14ac:dyDescent="0.25">
      <c r="A65" s="9"/>
      <c r="B65" s="9"/>
      <c r="C65" s="9"/>
      <c r="D65" s="9"/>
      <c r="E65" s="9"/>
      <c r="F65" s="9"/>
      <c r="G65" s="9"/>
    </row>
    <row r="66" spans="1:7" ht="12.75" customHeight="1" x14ac:dyDescent="0.25">
      <c r="A66" s="9"/>
      <c r="B66" s="9"/>
      <c r="C66" s="9"/>
      <c r="D66" s="9"/>
      <c r="E66" s="9"/>
      <c r="F66" s="9"/>
      <c r="G66" s="9"/>
    </row>
    <row r="67" spans="1:7" ht="12.75" customHeight="1" x14ac:dyDescent="0.25">
      <c r="A67" s="9"/>
      <c r="B67" s="9"/>
      <c r="C67" s="9"/>
      <c r="D67" s="9"/>
      <c r="E67" s="9"/>
      <c r="F67" s="9"/>
      <c r="G67" s="9"/>
    </row>
    <row r="68" spans="1:7" ht="12.75" customHeight="1" x14ac:dyDescent="0.25">
      <c r="A68" s="9"/>
      <c r="B68" s="9"/>
      <c r="C68" s="9"/>
      <c r="D68" s="9"/>
      <c r="E68" s="9"/>
      <c r="F68" s="9"/>
      <c r="G68" s="9"/>
    </row>
    <row r="69" spans="1:7" ht="12.75" customHeight="1" x14ac:dyDescent="0.25">
      <c r="A69" s="9"/>
      <c r="B69" s="9"/>
      <c r="C69" s="9"/>
      <c r="D69" s="9"/>
      <c r="E69" s="9"/>
      <c r="F69" s="9"/>
      <c r="G69" s="9"/>
    </row>
    <row r="70" spans="1:7" ht="12.75" customHeight="1" x14ac:dyDescent="0.25">
      <c r="A70" s="9"/>
      <c r="B70" s="9"/>
      <c r="C70" s="9"/>
      <c r="D70" s="9"/>
      <c r="E70" s="9"/>
      <c r="F70" s="9"/>
      <c r="G70" s="9"/>
    </row>
    <row r="71" spans="1:7" ht="12.75" customHeight="1" x14ac:dyDescent="0.25">
      <c r="A71" s="9"/>
      <c r="B71" s="9"/>
      <c r="C71" s="9"/>
      <c r="D71" s="9"/>
      <c r="E71" s="9"/>
      <c r="F71" s="9"/>
      <c r="G71" s="9"/>
    </row>
    <row r="72" spans="1:7" ht="12.75" customHeight="1" x14ac:dyDescent="0.25">
      <c r="A72" s="9"/>
      <c r="B72" s="9"/>
      <c r="C72" s="9"/>
      <c r="D72" s="9"/>
      <c r="E72" s="9"/>
      <c r="F72" s="9"/>
      <c r="G72" s="9"/>
    </row>
    <row r="73" spans="1:7" ht="12.75" customHeight="1" x14ac:dyDescent="0.25">
      <c r="A73" s="9"/>
      <c r="B73" s="9"/>
      <c r="C73" s="9"/>
      <c r="D73" s="9"/>
      <c r="E73" s="9"/>
      <c r="F73" s="9"/>
      <c r="G73" s="9"/>
    </row>
    <row r="74" spans="1:7" ht="12.75" customHeight="1" x14ac:dyDescent="0.25">
      <c r="A74" s="9"/>
      <c r="B74" s="9"/>
      <c r="C74" s="9"/>
      <c r="D74" s="9"/>
      <c r="E74" s="9"/>
      <c r="F74" s="9"/>
      <c r="G74" s="9"/>
    </row>
    <row r="75" spans="1:7" ht="12.75" customHeight="1" x14ac:dyDescent="0.25">
      <c r="A75" s="9"/>
      <c r="B75" s="9"/>
      <c r="C75" s="9"/>
      <c r="D75" s="9"/>
      <c r="E75" s="9"/>
      <c r="F75" s="9"/>
      <c r="G75" s="9"/>
    </row>
    <row r="76" spans="1:7" ht="12.75" customHeight="1" x14ac:dyDescent="0.25">
      <c r="A76" s="9"/>
      <c r="B76" s="9"/>
      <c r="C76" s="9"/>
      <c r="D76" s="9"/>
      <c r="E76" s="9"/>
      <c r="F76" s="9"/>
      <c r="G76" s="9"/>
    </row>
    <row r="77" spans="1:7" ht="12.75" customHeight="1" x14ac:dyDescent="0.25">
      <c r="A77" s="9"/>
      <c r="B77" s="9"/>
      <c r="C77" s="9"/>
      <c r="D77" s="9"/>
      <c r="E77" s="9"/>
      <c r="F77" s="9"/>
      <c r="G77" s="9"/>
    </row>
    <row r="78" spans="1:7" ht="12.75" customHeight="1" x14ac:dyDescent="0.25">
      <c r="A78" s="9"/>
      <c r="B78" s="9"/>
      <c r="C78" s="9"/>
      <c r="D78" s="9"/>
      <c r="E78" s="9"/>
      <c r="F78" s="9"/>
      <c r="G78" s="9"/>
    </row>
    <row r="79" spans="1:7" ht="12.75" customHeight="1" x14ac:dyDescent="0.25">
      <c r="A79" s="9"/>
      <c r="B79" s="9"/>
      <c r="C79" s="9"/>
      <c r="D79" s="9"/>
      <c r="E79" s="9"/>
      <c r="F79" s="9"/>
      <c r="G79" s="9"/>
    </row>
    <row r="80" spans="1:7" ht="12.75" customHeight="1" x14ac:dyDescent="0.25">
      <c r="A80" s="9"/>
      <c r="B80" s="9"/>
      <c r="C80" s="9"/>
      <c r="D80" s="9"/>
      <c r="E80" s="9"/>
      <c r="F80" s="9"/>
      <c r="G80" s="9"/>
    </row>
    <row r="81" spans="1:7" ht="12.75" customHeight="1" x14ac:dyDescent="0.25">
      <c r="A81" s="9"/>
      <c r="B81" s="9"/>
      <c r="C81" s="9"/>
      <c r="D81" s="9"/>
      <c r="E81" s="9"/>
      <c r="F81" s="9"/>
      <c r="G81" s="9"/>
    </row>
    <row r="82" spans="1:7" ht="12.75" customHeight="1" x14ac:dyDescent="0.25">
      <c r="A82" s="9"/>
      <c r="B82" s="9"/>
      <c r="C82" s="9"/>
      <c r="D82" s="9"/>
      <c r="E82" s="9"/>
      <c r="F82" s="9"/>
      <c r="G82" s="9"/>
    </row>
    <row r="83" spans="1:7" ht="12.75" customHeight="1" x14ac:dyDescent="0.25">
      <c r="A83" s="9"/>
      <c r="B83" s="9"/>
      <c r="C83" s="9"/>
      <c r="D83" s="9"/>
      <c r="E83" s="9"/>
      <c r="F83" s="9"/>
      <c r="G83" s="9"/>
    </row>
    <row r="84" spans="1:7" ht="12.75" customHeight="1" x14ac:dyDescent="0.25">
      <c r="A84" s="9"/>
      <c r="B84" s="9"/>
      <c r="C84" s="9"/>
      <c r="D84" s="9"/>
      <c r="E84" s="9"/>
      <c r="F84" s="9"/>
      <c r="G84" s="9"/>
    </row>
    <row r="85" spans="1:7" ht="12.75" customHeight="1" x14ac:dyDescent="0.25">
      <c r="A85" s="9"/>
      <c r="B85" s="9"/>
      <c r="C85" s="9"/>
      <c r="D85" s="9"/>
      <c r="E85" s="9"/>
      <c r="F85" s="9"/>
      <c r="G85" s="9"/>
    </row>
    <row r="86" spans="1:7" ht="12.75" customHeight="1" x14ac:dyDescent="0.25">
      <c r="A86" s="9"/>
      <c r="B86" s="9"/>
      <c r="C86" s="9"/>
      <c r="D86" s="9"/>
      <c r="E86" s="9"/>
      <c r="F86" s="9"/>
      <c r="G86" s="9"/>
    </row>
    <row r="87" spans="1:7" ht="12.75" customHeight="1" x14ac:dyDescent="0.25">
      <c r="A87" s="9"/>
      <c r="B87" s="9"/>
      <c r="C87" s="9"/>
      <c r="D87" s="9"/>
      <c r="E87" s="9"/>
      <c r="F87" s="9"/>
      <c r="G87" s="9"/>
    </row>
    <row r="88" spans="1:7" ht="12.75" customHeight="1" x14ac:dyDescent="0.25">
      <c r="A88" s="9"/>
      <c r="B88" s="9"/>
      <c r="C88" s="9"/>
      <c r="D88" s="9"/>
      <c r="E88" s="9"/>
      <c r="F88" s="9"/>
      <c r="G88" s="9"/>
    </row>
    <row r="89" spans="1:7" ht="12.75" customHeight="1" x14ac:dyDescent="0.25">
      <c r="A89" s="9"/>
      <c r="B89" s="9"/>
      <c r="C89" s="9"/>
      <c r="D89" s="9"/>
      <c r="E89" s="9"/>
      <c r="F89" s="9"/>
      <c r="G89" s="9"/>
    </row>
    <row r="90" spans="1:7" ht="12.75" customHeight="1" x14ac:dyDescent="0.25">
      <c r="A90" s="9"/>
      <c r="B90" s="9"/>
      <c r="C90" s="9"/>
      <c r="D90" s="9"/>
      <c r="E90" s="9"/>
      <c r="F90" s="9"/>
      <c r="G90" s="9"/>
    </row>
    <row r="91" spans="1:7" ht="12.75" customHeight="1" x14ac:dyDescent="0.25">
      <c r="A91" s="9"/>
      <c r="B91" s="9"/>
      <c r="C91" s="9"/>
      <c r="D91" s="9"/>
      <c r="E91" s="9"/>
      <c r="F91" s="9"/>
      <c r="G91" s="9"/>
    </row>
    <row r="92" spans="1:7" ht="12.75" customHeight="1" x14ac:dyDescent="0.25">
      <c r="A92" s="9"/>
      <c r="B92" s="9"/>
      <c r="C92" s="9"/>
      <c r="D92" s="9"/>
      <c r="E92" s="9"/>
      <c r="F92" s="9"/>
      <c r="G92" s="9"/>
    </row>
    <row r="93" spans="1:7" ht="12.75" customHeight="1" x14ac:dyDescent="0.25">
      <c r="A93" s="9"/>
      <c r="B93" s="9"/>
      <c r="C93" s="9"/>
      <c r="D93" s="9"/>
      <c r="E93" s="9"/>
      <c r="F93" s="9"/>
      <c r="G93" s="9"/>
    </row>
    <row r="94" spans="1:7" ht="12.75" customHeight="1" x14ac:dyDescent="0.25">
      <c r="A94" s="9"/>
      <c r="B94" s="9"/>
      <c r="C94" s="9"/>
      <c r="D94" s="9"/>
      <c r="E94" s="9"/>
      <c r="F94" s="9"/>
      <c r="G94" s="9"/>
    </row>
    <row r="95" spans="1:7" ht="12.75" customHeight="1" x14ac:dyDescent="0.25">
      <c r="A95" s="9"/>
      <c r="B95" s="9"/>
      <c r="C95" s="9"/>
      <c r="D95" s="9"/>
      <c r="E95" s="9"/>
      <c r="F95" s="9"/>
      <c r="G95" s="9"/>
    </row>
    <row r="96" spans="1:7" ht="12.75" customHeight="1" x14ac:dyDescent="0.25">
      <c r="A96" s="9"/>
      <c r="B96" s="9"/>
      <c r="C96" s="9"/>
      <c r="D96" s="9"/>
      <c r="E96" s="9"/>
      <c r="F96" s="9"/>
      <c r="G96" s="9"/>
    </row>
    <row r="97" spans="1:7" ht="12.75" customHeight="1" x14ac:dyDescent="0.25">
      <c r="A97" s="9"/>
      <c r="B97" s="9"/>
      <c r="C97" s="9"/>
      <c r="D97" s="9"/>
      <c r="E97" s="9"/>
      <c r="F97" s="9"/>
      <c r="G97" s="9"/>
    </row>
    <row r="98" spans="1:7" ht="12.75" customHeight="1" x14ac:dyDescent="0.25">
      <c r="A98" s="9"/>
      <c r="B98" s="9"/>
      <c r="C98" s="9"/>
      <c r="D98" s="9"/>
      <c r="E98" s="9"/>
      <c r="F98" s="9"/>
      <c r="G98" s="9"/>
    </row>
    <row r="99" spans="1:7" ht="12.75" customHeight="1" x14ac:dyDescent="0.25">
      <c r="A99" s="9"/>
      <c r="B99" s="9"/>
      <c r="C99" s="9"/>
      <c r="D99" s="9"/>
      <c r="E99" s="9"/>
      <c r="F99" s="9"/>
      <c r="G99" s="9"/>
    </row>
    <row r="100" spans="1:7" ht="12.75" customHeight="1" x14ac:dyDescent="0.25">
      <c r="A100" s="9"/>
      <c r="B100" s="9"/>
      <c r="C100" s="9"/>
      <c r="D100" s="9"/>
      <c r="E100" s="9"/>
      <c r="F100" s="9"/>
      <c r="G100" s="9"/>
    </row>
    <row r="101" spans="1:7" ht="12.75" customHeight="1" x14ac:dyDescent="0.25">
      <c r="A101" s="9"/>
      <c r="B101" s="9"/>
      <c r="C101" s="9"/>
      <c r="D101" s="9"/>
      <c r="E101" s="9"/>
      <c r="F101" s="9"/>
      <c r="G101" s="9"/>
    </row>
    <row r="102" spans="1:7" ht="12.75" customHeight="1" x14ac:dyDescent="0.25">
      <c r="A102" s="9"/>
      <c r="B102" s="9"/>
      <c r="C102" s="9"/>
      <c r="D102" s="9"/>
      <c r="E102" s="9"/>
      <c r="F102" s="9"/>
      <c r="G102" s="9"/>
    </row>
    <row r="103" spans="1:7" ht="12.75" customHeight="1" x14ac:dyDescent="0.25">
      <c r="A103" s="9"/>
      <c r="B103" s="9"/>
      <c r="C103" s="9"/>
      <c r="D103" s="9"/>
      <c r="E103" s="9"/>
      <c r="F103" s="9"/>
      <c r="G103" s="9"/>
    </row>
    <row r="104" spans="1:7" ht="12.75" customHeight="1" x14ac:dyDescent="0.25">
      <c r="A104" s="9"/>
      <c r="B104" s="9"/>
      <c r="C104" s="9"/>
      <c r="D104" s="9"/>
      <c r="E104" s="9"/>
      <c r="F104" s="9"/>
      <c r="G104" s="9"/>
    </row>
    <row r="105" spans="1:7" ht="12.75" customHeight="1" x14ac:dyDescent="0.25">
      <c r="A105" s="9"/>
      <c r="B105" s="9"/>
      <c r="C105" s="9"/>
      <c r="D105" s="9"/>
      <c r="E105" s="9"/>
      <c r="F105" s="9"/>
      <c r="G105" s="9"/>
    </row>
    <row r="106" spans="1:7" ht="12.75" customHeight="1" x14ac:dyDescent="0.25">
      <c r="A106" s="9"/>
      <c r="B106" s="9"/>
      <c r="C106" s="9"/>
      <c r="D106" s="9"/>
      <c r="E106" s="9"/>
      <c r="F106" s="9"/>
      <c r="G106" s="9"/>
    </row>
    <row r="107" spans="1:7" ht="12.75" customHeight="1" x14ac:dyDescent="0.25">
      <c r="A107" s="9"/>
      <c r="B107" s="9"/>
      <c r="C107" s="9"/>
      <c r="D107" s="9"/>
      <c r="E107" s="9"/>
      <c r="F107" s="9"/>
      <c r="G107" s="9"/>
    </row>
    <row r="108" spans="1:7" ht="12.75" customHeight="1" x14ac:dyDescent="0.25">
      <c r="A108" s="9"/>
      <c r="B108" s="9"/>
      <c r="C108" s="9"/>
      <c r="D108" s="9"/>
      <c r="E108" s="9"/>
      <c r="F108" s="9"/>
      <c r="G108" s="9"/>
    </row>
    <row r="109" spans="1:7" ht="12.75" customHeight="1" x14ac:dyDescent="0.25">
      <c r="A109" s="9"/>
      <c r="B109" s="9"/>
      <c r="C109" s="9"/>
      <c r="D109" s="9"/>
      <c r="E109" s="9"/>
      <c r="F109" s="9"/>
      <c r="G109" s="9"/>
    </row>
  </sheetData>
  <mergeCells count="11">
    <mergeCell ref="A1:B2"/>
    <mergeCell ref="C1:G2"/>
    <mergeCell ref="B3:C3"/>
    <mergeCell ref="B4:C4"/>
    <mergeCell ref="B5:C5"/>
    <mergeCell ref="A9:G56"/>
    <mergeCell ref="A6:G6"/>
    <mergeCell ref="A7:B7"/>
    <mergeCell ref="C7:G7"/>
    <mergeCell ref="C8:G8"/>
    <mergeCell ref="A8:B8"/>
  </mergeCells>
  <phoneticPr fontId="7" type="noConversion"/>
  <printOptions horizontalCentered="1" gridLines="1"/>
  <pageMargins left="0.25" right="0.25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096CE-839F-473F-8620-129765503BDB}">
  <sheetPr codeName="Sheet26">
    <tabColor rgb="FF7030A0"/>
  </sheetPr>
  <dimension ref="A1:K306"/>
  <sheetViews>
    <sheetView view="pageBreakPreview" zoomScaleNormal="100" zoomScaleSheetLayoutView="100" workbookViewId="0">
      <selection activeCell="I8" sqref="I8:L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1"/>
      <c r="B1" s="281"/>
      <c r="C1" s="296" t="s">
        <v>177</v>
      </c>
      <c r="D1" s="297"/>
      <c r="E1" s="297"/>
      <c r="F1" s="297"/>
      <c r="G1" s="297"/>
      <c r="H1" s="297"/>
      <c r="I1" s="297"/>
      <c r="J1" s="297"/>
      <c r="K1" s="297"/>
    </row>
    <row r="2" spans="1:11" s="1" customFormat="1" ht="13.75" customHeight="1" x14ac:dyDescent="0.25">
      <c r="A2" s="281"/>
      <c r="B2" s="281"/>
      <c r="C2" s="298"/>
      <c r="D2" s="299"/>
      <c r="E2" s="299"/>
      <c r="F2" s="299"/>
      <c r="G2" s="299"/>
      <c r="H2" s="299"/>
      <c r="I2" s="299"/>
      <c r="J2" s="299"/>
      <c r="K2" s="299"/>
    </row>
    <row r="3" spans="1:11" s="1" customFormat="1" ht="13.75" customHeight="1" x14ac:dyDescent="0.25">
      <c r="A3" s="371" t="s">
        <v>48</v>
      </c>
      <c r="B3" s="371"/>
      <c r="C3" s="283" t="str">
        <f>'DESIGN FRONT SHEET'!B3</f>
        <v>MCLAREN SEASON 3</v>
      </c>
      <c r="D3" s="284"/>
      <c r="E3" s="36" t="s">
        <v>49</v>
      </c>
      <c r="F3" s="424" t="str">
        <f>'DESIGN FRONT SHEET'!E3:E3</f>
        <v>UN AVAILABLE</v>
      </c>
      <c r="G3" s="426"/>
      <c r="H3" s="426"/>
      <c r="I3" s="159" t="s">
        <v>50</v>
      </c>
      <c r="J3" s="426" t="str">
        <f>'DESIGN FRONT SHEET'!G3:G3</f>
        <v>FRAN</v>
      </c>
      <c r="K3" s="426"/>
    </row>
    <row r="4" spans="1:11" s="1" customFormat="1" ht="13.75" customHeight="1" x14ac:dyDescent="0.25">
      <c r="A4" s="371" t="s">
        <v>51</v>
      </c>
      <c r="B4" s="371"/>
      <c r="C4" s="283" t="str">
        <f>'DESIGN FRONT SHEET'!B4</f>
        <v>ASHLAM</v>
      </c>
      <c r="D4" s="284"/>
      <c r="E4" s="36" t="s">
        <v>52</v>
      </c>
      <c r="F4" s="424" t="str">
        <f>'DESIGN FRONT SHEET'!E4:E4</f>
        <v>VIETNAM</v>
      </c>
      <c r="G4" s="426"/>
      <c r="H4" s="426"/>
      <c r="I4" s="159" t="s">
        <v>53</v>
      </c>
      <c r="J4" s="426" t="str">
        <f>'DESIGN FRONT SHEET'!G4</f>
        <v>LAUREN</v>
      </c>
      <c r="K4" s="426"/>
    </row>
    <row r="5" spans="1:11" s="1" customFormat="1" ht="13.75" customHeight="1" x14ac:dyDescent="0.25">
      <c r="A5" s="371" t="s">
        <v>54</v>
      </c>
      <c r="B5" s="371" t="s">
        <v>54</v>
      </c>
      <c r="C5" s="283" t="str">
        <f>'DESIGN FRONT SHEET'!B5</f>
        <v>ZIP THROUG HOODIE</v>
      </c>
      <c r="D5" s="284"/>
      <c r="E5" s="36" t="s">
        <v>55</v>
      </c>
      <c r="F5" s="424" t="str">
        <f>'DESIGN FRONT SHEET'!E5:E5</f>
        <v>AIME LEON DORE</v>
      </c>
      <c r="G5" s="426"/>
      <c r="H5" s="426"/>
      <c r="I5" s="159" t="s">
        <v>131</v>
      </c>
      <c r="J5" s="427"/>
      <c r="K5" s="427"/>
    </row>
    <row r="6" spans="1:11" ht="13.75" customHeight="1" x14ac:dyDescent="0.35">
      <c r="A6" s="428" t="s">
        <v>178</v>
      </c>
      <c r="B6" s="372"/>
      <c r="C6" s="372"/>
      <c r="D6" s="372"/>
      <c r="E6" s="372"/>
      <c r="F6" s="372"/>
      <c r="G6" s="372"/>
      <c r="H6" s="372"/>
      <c r="I6" s="372"/>
      <c r="J6" s="372"/>
      <c r="K6" s="373"/>
    </row>
    <row r="7" spans="1:11" ht="13.75" customHeight="1" x14ac:dyDescent="0.35">
      <c r="A7" s="419" t="s">
        <v>118</v>
      </c>
      <c r="B7" s="419"/>
      <c r="C7" s="429"/>
      <c r="D7" s="429"/>
      <c r="E7" s="429"/>
      <c r="F7" s="429"/>
      <c r="G7" s="429"/>
      <c r="H7" s="429"/>
      <c r="I7" s="429"/>
      <c r="J7" s="429"/>
      <c r="K7" s="429"/>
    </row>
    <row r="8" spans="1:11" ht="13.75" customHeight="1" x14ac:dyDescent="0.35">
      <c r="A8" s="419" t="s">
        <v>133</v>
      </c>
      <c r="B8" s="419"/>
      <c r="C8" s="420"/>
      <c r="D8" s="420"/>
      <c r="E8" s="420"/>
      <c r="F8" s="420"/>
      <c r="G8" s="420"/>
      <c r="H8" s="420"/>
      <c r="I8" s="420"/>
      <c r="J8" s="420"/>
      <c r="K8" s="420"/>
    </row>
    <row r="9" spans="1:11" ht="13.75" customHeight="1" x14ac:dyDescent="0.35">
      <c r="A9" s="419" t="s">
        <v>134</v>
      </c>
      <c r="B9" s="419"/>
      <c r="C9" s="420"/>
      <c r="D9" s="420"/>
      <c r="E9" s="420"/>
      <c r="F9" s="420"/>
      <c r="G9" s="420"/>
      <c r="H9" s="420"/>
      <c r="I9" s="420"/>
      <c r="J9" s="420"/>
      <c r="K9" s="420"/>
    </row>
    <row r="10" spans="1:11" ht="13.75" customHeight="1" x14ac:dyDescent="0.35">
      <c r="A10" s="419" t="s">
        <v>119</v>
      </c>
      <c r="B10" s="419"/>
      <c r="C10" s="420"/>
      <c r="D10" s="420"/>
      <c r="E10" s="420"/>
      <c r="F10" s="420"/>
      <c r="G10" s="420"/>
      <c r="H10" s="420"/>
      <c r="I10" s="420"/>
      <c r="J10" s="420"/>
      <c r="K10" s="420"/>
    </row>
    <row r="11" spans="1:11" ht="269.5" customHeight="1" x14ac:dyDescent="0.35">
      <c r="A11" s="430"/>
      <c r="B11" s="431"/>
      <c r="C11" s="431"/>
      <c r="D11" s="431"/>
      <c r="E11" s="431"/>
      <c r="F11" s="431"/>
      <c r="G11" s="431"/>
      <c r="H11" s="431"/>
      <c r="I11" s="431"/>
      <c r="J11" s="431"/>
      <c r="K11" s="432"/>
    </row>
    <row r="12" spans="1:11" x14ac:dyDescent="0.35">
      <c r="A12" s="421" t="s">
        <v>135</v>
      </c>
      <c r="B12" s="422"/>
      <c r="C12" s="422"/>
      <c r="D12" s="422"/>
      <c r="E12" s="422"/>
      <c r="F12" s="422"/>
      <c r="G12" s="422"/>
      <c r="H12" s="422"/>
      <c r="I12" s="422"/>
      <c r="J12" s="422"/>
      <c r="K12" s="423"/>
    </row>
    <row r="13" spans="1:11" x14ac:dyDescent="0.35">
      <c r="A13" s="412"/>
      <c r="B13" s="417"/>
      <c r="C13" s="417"/>
      <c r="D13" s="417"/>
      <c r="E13" s="417"/>
      <c r="F13" s="417"/>
      <c r="G13" s="417"/>
      <c r="H13" s="417"/>
      <c r="I13" s="417"/>
      <c r="J13" s="417"/>
      <c r="K13" s="418"/>
    </row>
    <row r="14" spans="1:11" x14ac:dyDescent="0.35">
      <c r="A14" s="412"/>
      <c r="B14" s="417"/>
      <c r="C14" s="417"/>
      <c r="D14" s="417"/>
      <c r="E14" s="417"/>
      <c r="F14" s="417"/>
      <c r="G14" s="417"/>
      <c r="H14" s="417"/>
      <c r="I14" s="417"/>
      <c r="J14" s="417"/>
      <c r="K14" s="418"/>
    </row>
    <row r="15" spans="1:11" x14ac:dyDescent="0.35">
      <c r="A15" s="412"/>
      <c r="B15" s="417"/>
      <c r="C15" s="417"/>
      <c r="D15" s="417"/>
      <c r="E15" s="417"/>
      <c r="F15" s="417"/>
      <c r="G15" s="417"/>
      <c r="H15" s="417"/>
      <c r="I15" s="417"/>
      <c r="J15" s="417"/>
      <c r="K15" s="418"/>
    </row>
    <row r="16" spans="1:11" x14ac:dyDescent="0.35">
      <c r="A16" s="412"/>
      <c r="B16" s="417"/>
      <c r="C16" s="417"/>
      <c r="D16" s="417"/>
      <c r="E16" s="417"/>
      <c r="F16" s="417"/>
      <c r="G16" s="417"/>
      <c r="H16" s="417"/>
      <c r="I16" s="417"/>
      <c r="J16" s="417"/>
      <c r="K16" s="418"/>
    </row>
    <row r="17" spans="1:11" x14ac:dyDescent="0.35">
      <c r="A17" s="412"/>
      <c r="B17" s="417"/>
      <c r="C17" s="417"/>
      <c r="D17" s="417"/>
      <c r="E17" s="417"/>
      <c r="F17" s="417"/>
      <c r="G17" s="417"/>
      <c r="H17" s="417"/>
      <c r="I17" s="417"/>
      <c r="J17" s="417"/>
      <c r="K17" s="418"/>
    </row>
    <row r="18" spans="1:11" x14ac:dyDescent="0.35">
      <c r="A18" s="412"/>
      <c r="B18" s="417"/>
      <c r="C18" s="417"/>
      <c r="D18" s="417"/>
      <c r="E18" s="417"/>
      <c r="F18" s="417"/>
      <c r="G18" s="417"/>
      <c r="H18" s="417"/>
      <c r="I18" s="417"/>
      <c r="J18" s="417"/>
      <c r="K18" s="418"/>
    </row>
    <row r="19" spans="1:11" x14ac:dyDescent="0.35">
      <c r="A19" s="412"/>
      <c r="B19" s="417"/>
      <c r="C19" s="417"/>
      <c r="D19" s="417"/>
      <c r="E19" s="417"/>
      <c r="F19" s="417"/>
      <c r="G19" s="417"/>
      <c r="H19" s="417"/>
      <c r="I19" s="417"/>
      <c r="J19" s="417"/>
      <c r="K19" s="418"/>
    </row>
    <row r="20" spans="1:11" x14ac:dyDescent="0.35">
      <c r="A20" s="412"/>
      <c r="B20" s="417"/>
      <c r="C20" s="417"/>
      <c r="D20" s="417"/>
      <c r="E20" s="417"/>
      <c r="F20" s="417"/>
      <c r="G20" s="417"/>
      <c r="H20" s="417"/>
      <c r="I20" s="417"/>
      <c r="J20" s="417"/>
      <c r="K20" s="418"/>
    </row>
    <row r="21" spans="1:11" x14ac:dyDescent="0.35">
      <c r="A21" s="412"/>
      <c r="B21" s="417"/>
      <c r="C21" s="417"/>
      <c r="D21" s="417"/>
      <c r="E21" s="417"/>
      <c r="F21" s="417"/>
      <c r="G21" s="417"/>
      <c r="H21" s="417"/>
      <c r="I21" s="417"/>
      <c r="J21" s="417"/>
      <c r="K21" s="418"/>
    </row>
    <row r="22" spans="1:11" x14ac:dyDescent="0.35">
      <c r="A22" s="412"/>
      <c r="B22" s="417"/>
      <c r="C22" s="417"/>
      <c r="D22" s="417"/>
      <c r="E22" s="417"/>
      <c r="F22" s="417"/>
      <c r="G22" s="417"/>
      <c r="H22" s="417"/>
      <c r="I22" s="417"/>
      <c r="J22" s="417"/>
      <c r="K22" s="418"/>
    </row>
    <row r="23" spans="1:11" x14ac:dyDescent="0.35">
      <c r="A23" s="412"/>
      <c r="B23" s="417"/>
      <c r="C23" s="417"/>
      <c r="D23" s="417"/>
      <c r="E23" s="417"/>
      <c r="F23" s="417"/>
      <c r="G23" s="417"/>
      <c r="H23" s="417"/>
      <c r="I23" s="417"/>
      <c r="J23" s="417"/>
      <c r="K23" s="418"/>
    </row>
    <row r="24" spans="1:11" x14ac:dyDescent="0.35">
      <c r="A24" s="412"/>
      <c r="B24" s="417"/>
      <c r="C24" s="417"/>
      <c r="D24" s="417"/>
      <c r="E24" s="417"/>
      <c r="F24" s="417"/>
      <c r="G24" s="417"/>
      <c r="H24" s="417"/>
      <c r="I24" s="417"/>
      <c r="J24" s="417"/>
      <c r="K24" s="418"/>
    </row>
    <row r="25" spans="1:11" x14ac:dyDescent="0.35">
      <c r="A25" s="412"/>
      <c r="B25" s="417"/>
      <c r="C25" s="417"/>
      <c r="D25" s="417"/>
      <c r="E25" s="417"/>
      <c r="F25" s="417"/>
      <c r="G25" s="417"/>
      <c r="H25" s="417"/>
      <c r="I25" s="417"/>
      <c r="J25" s="417"/>
      <c r="K25" s="418"/>
    </row>
    <row r="26" spans="1:11" x14ac:dyDescent="0.35">
      <c r="A26" s="412"/>
      <c r="B26" s="417"/>
      <c r="C26" s="417"/>
      <c r="D26" s="417"/>
      <c r="E26" s="417"/>
      <c r="F26" s="417"/>
      <c r="G26" s="417"/>
      <c r="H26" s="417"/>
      <c r="I26" s="417"/>
      <c r="J26" s="417"/>
      <c r="K26" s="418"/>
    </row>
    <row r="27" spans="1:11" x14ac:dyDescent="0.35">
      <c r="A27" s="412"/>
      <c r="B27" s="417"/>
      <c r="C27" s="417"/>
      <c r="D27" s="417"/>
      <c r="E27" s="417"/>
      <c r="F27" s="417"/>
      <c r="G27" s="417"/>
      <c r="H27" s="417"/>
      <c r="I27" s="417"/>
      <c r="J27" s="417"/>
      <c r="K27" s="418"/>
    </row>
    <row r="28" spans="1:11" x14ac:dyDescent="0.35">
      <c r="A28" s="412"/>
      <c r="B28" s="417"/>
      <c r="C28" s="417"/>
      <c r="D28" s="417"/>
      <c r="E28" s="417"/>
      <c r="F28" s="417"/>
      <c r="G28" s="417"/>
      <c r="H28" s="417"/>
      <c r="I28" s="417"/>
      <c r="J28" s="417"/>
      <c r="K28" s="418"/>
    </row>
    <row r="29" spans="1:11" x14ac:dyDescent="0.35">
      <c r="A29" s="412"/>
      <c r="B29" s="417"/>
      <c r="C29" s="417"/>
      <c r="D29" s="417"/>
      <c r="E29" s="417"/>
      <c r="F29" s="417"/>
      <c r="G29" s="417"/>
      <c r="H29" s="417"/>
      <c r="I29" s="417"/>
      <c r="J29" s="417"/>
      <c r="K29" s="418"/>
    </row>
    <row r="30" spans="1:11" x14ac:dyDescent="0.35">
      <c r="A30" s="412"/>
      <c r="B30" s="417"/>
      <c r="C30" s="417"/>
      <c r="D30" s="417"/>
      <c r="E30" s="417"/>
      <c r="F30" s="417"/>
      <c r="G30" s="417"/>
      <c r="H30" s="417"/>
      <c r="I30" s="417"/>
      <c r="J30" s="417"/>
      <c r="K30" s="418"/>
    </row>
    <row r="31" spans="1:11" x14ac:dyDescent="0.35">
      <c r="A31" s="412"/>
      <c r="B31" s="417"/>
      <c r="C31" s="417"/>
      <c r="D31" s="417"/>
      <c r="E31" s="417"/>
      <c r="F31" s="417"/>
      <c r="G31" s="417"/>
      <c r="H31" s="417"/>
      <c r="I31" s="417"/>
      <c r="J31" s="417"/>
      <c r="K31" s="418"/>
    </row>
    <row r="32" spans="1:11" x14ac:dyDescent="0.35">
      <c r="A32" s="412"/>
      <c r="B32" s="417"/>
      <c r="C32" s="417"/>
      <c r="D32" s="417"/>
      <c r="E32" s="417"/>
      <c r="F32" s="417"/>
      <c r="G32" s="417"/>
      <c r="H32" s="417"/>
      <c r="I32" s="417"/>
      <c r="J32" s="417"/>
      <c r="K32" s="418"/>
    </row>
    <row r="33" spans="1:11" x14ac:dyDescent="0.35">
      <c r="A33" s="412"/>
      <c r="B33" s="415"/>
      <c r="C33" s="415"/>
      <c r="D33" s="415"/>
      <c r="E33" s="415"/>
      <c r="F33" s="415"/>
      <c r="G33" s="415"/>
      <c r="H33" s="415"/>
      <c r="I33" s="415"/>
      <c r="J33" s="415"/>
      <c r="K33" s="416"/>
    </row>
    <row r="34" spans="1:11" x14ac:dyDescent="0.35">
      <c r="A34" s="412"/>
      <c r="B34" s="415"/>
      <c r="C34" s="415"/>
      <c r="D34" s="415"/>
      <c r="E34" s="415"/>
      <c r="F34" s="415"/>
      <c r="G34" s="415"/>
      <c r="H34" s="415"/>
      <c r="I34" s="415"/>
      <c r="J34" s="415"/>
      <c r="K34" s="416"/>
    </row>
    <row r="35" spans="1:11" x14ac:dyDescent="0.35">
      <c r="A35" s="412"/>
      <c r="B35" s="415"/>
      <c r="C35" s="415"/>
      <c r="D35" s="415"/>
      <c r="E35" s="415"/>
      <c r="F35" s="415"/>
      <c r="G35" s="415"/>
      <c r="H35" s="415"/>
      <c r="I35" s="415"/>
      <c r="J35" s="415"/>
      <c r="K35" s="416"/>
    </row>
    <row r="36" spans="1:11" x14ac:dyDescent="0.35">
      <c r="A36" s="412"/>
      <c r="B36" s="415"/>
      <c r="C36" s="415"/>
      <c r="D36" s="415"/>
      <c r="E36" s="415"/>
      <c r="F36" s="415"/>
      <c r="G36" s="415"/>
      <c r="H36" s="415"/>
      <c r="I36" s="415"/>
      <c r="J36" s="415"/>
      <c r="K36" s="416"/>
    </row>
    <row r="37" spans="1:11" x14ac:dyDescent="0.35">
      <c r="A37" s="412"/>
      <c r="B37" s="415"/>
      <c r="C37" s="415"/>
      <c r="D37" s="415"/>
      <c r="E37" s="415"/>
      <c r="F37" s="415"/>
      <c r="G37" s="415"/>
      <c r="H37" s="415"/>
      <c r="I37" s="415"/>
      <c r="J37" s="415"/>
      <c r="K37" s="416"/>
    </row>
    <row r="38" spans="1:11" x14ac:dyDescent="0.35">
      <c r="A38" s="412"/>
      <c r="B38" s="415"/>
      <c r="C38" s="415"/>
      <c r="D38" s="415"/>
      <c r="E38" s="415"/>
      <c r="F38" s="415"/>
      <c r="G38" s="415"/>
      <c r="H38" s="415"/>
      <c r="I38" s="415"/>
      <c r="J38" s="415"/>
      <c r="K38" s="416"/>
    </row>
    <row r="39" spans="1:11" x14ac:dyDescent="0.35">
      <c r="A39" s="412"/>
      <c r="B39" s="415"/>
      <c r="C39" s="415"/>
      <c r="D39" s="415"/>
      <c r="E39" s="415"/>
      <c r="F39" s="415"/>
      <c r="G39" s="415"/>
      <c r="H39" s="415"/>
      <c r="I39" s="415"/>
      <c r="J39" s="415"/>
      <c r="K39" s="416"/>
    </row>
    <row r="40" spans="1:11" x14ac:dyDescent="0.35">
      <c r="A40" s="412"/>
      <c r="B40" s="415"/>
      <c r="C40" s="415"/>
      <c r="D40" s="415"/>
      <c r="E40" s="415"/>
      <c r="F40" s="415"/>
      <c r="G40" s="415"/>
      <c r="H40" s="415"/>
      <c r="I40" s="415"/>
      <c r="J40" s="415"/>
      <c r="K40" s="416"/>
    </row>
    <row r="41" spans="1:11" x14ac:dyDescent="0.35">
      <c r="A41" s="412"/>
      <c r="B41" s="415"/>
      <c r="C41" s="415"/>
      <c r="D41" s="415"/>
      <c r="E41" s="415"/>
      <c r="F41" s="415"/>
      <c r="G41" s="415"/>
      <c r="H41" s="415"/>
      <c r="I41" s="415"/>
      <c r="J41" s="415"/>
      <c r="K41" s="416"/>
    </row>
    <row r="42" spans="1:11" x14ac:dyDescent="0.35">
      <c r="A42" s="412"/>
      <c r="B42" s="415"/>
      <c r="C42" s="415"/>
      <c r="D42" s="415"/>
      <c r="E42" s="415"/>
      <c r="F42" s="415"/>
      <c r="G42" s="415"/>
      <c r="H42" s="415"/>
      <c r="I42" s="415"/>
      <c r="J42" s="415"/>
      <c r="K42" s="416"/>
    </row>
    <row r="43" spans="1:11" x14ac:dyDescent="0.35">
      <c r="A43" s="412"/>
      <c r="B43" s="415"/>
      <c r="C43" s="415"/>
      <c r="D43" s="415"/>
      <c r="E43" s="415"/>
      <c r="F43" s="415"/>
      <c r="G43" s="415"/>
      <c r="H43" s="415"/>
      <c r="I43" s="415"/>
      <c r="J43" s="415"/>
      <c r="K43" s="416"/>
    </row>
    <row r="44" spans="1:11" x14ac:dyDescent="0.35">
      <c r="A44" s="412"/>
      <c r="B44" s="415"/>
      <c r="C44" s="415"/>
      <c r="D44" s="415"/>
      <c r="E44" s="415"/>
      <c r="F44" s="415"/>
      <c r="G44" s="415"/>
      <c r="H44" s="415"/>
      <c r="I44" s="415"/>
      <c r="J44" s="415"/>
      <c r="K44" s="416"/>
    </row>
    <row r="45" spans="1:11" x14ac:dyDescent="0.35">
      <c r="A45" s="412"/>
      <c r="B45" s="415"/>
      <c r="C45" s="415"/>
      <c r="D45" s="415"/>
      <c r="E45" s="415"/>
      <c r="F45" s="415"/>
      <c r="G45" s="415"/>
      <c r="H45" s="415"/>
      <c r="I45" s="415"/>
      <c r="J45" s="415"/>
      <c r="K45" s="416"/>
    </row>
    <row r="46" spans="1:11" x14ac:dyDescent="0.35">
      <c r="A46" s="412"/>
      <c r="B46" s="415"/>
      <c r="C46" s="415"/>
      <c r="D46" s="415"/>
      <c r="E46" s="415"/>
      <c r="F46" s="415"/>
      <c r="G46" s="415"/>
      <c r="H46" s="415"/>
      <c r="I46" s="415"/>
      <c r="J46" s="415"/>
      <c r="K46" s="416"/>
    </row>
    <row r="47" spans="1:11" x14ac:dyDescent="0.35">
      <c r="A47" s="412"/>
      <c r="B47" s="415"/>
      <c r="C47" s="415"/>
      <c r="D47" s="415"/>
      <c r="E47" s="415"/>
      <c r="F47" s="415"/>
      <c r="G47" s="415"/>
      <c r="H47" s="415"/>
      <c r="I47" s="415"/>
      <c r="J47" s="415"/>
      <c r="K47" s="416"/>
    </row>
    <row r="48" spans="1:11" x14ac:dyDescent="0.35">
      <c r="A48" s="412"/>
      <c r="B48" s="415"/>
      <c r="C48" s="415"/>
      <c r="D48" s="415"/>
      <c r="E48" s="415"/>
      <c r="F48" s="415"/>
      <c r="G48" s="415"/>
      <c r="H48" s="415"/>
      <c r="I48" s="415"/>
      <c r="J48" s="415"/>
      <c r="K48" s="416"/>
    </row>
    <row r="49" spans="1:11" x14ac:dyDescent="0.35">
      <c r="A49" s="412"/>
      <c r="B49" s="415"/>
      <c r="C49" s="415"/>
      <c r="D49" s="415"/>
      <c r="E49" s="415"/>
      <c r="F49" s="415"/>
      <c r="G49" s="415"/>
      <c r="H49" s="415"/>
      <c r="I49" s="415"/>
      <c r="J49" s="415"/>
      <c r="K49" s="416"/>
    </row>
    <row r="50" spans="1:11" x14ac:dyDescent="0.35">
      <c r="A50" s="412"/>
      <c r="B50" s="415"/>
      <c r="C50" s="415"/>
      <c r="D50" s="415"/>
      <c r="E50" s="415"/>
      <c r="F50" s="415"/>
      <c r="G50" s="415"/>
      <c r="H50" s="415"/>
      <c r="I50" s="415"/>
      <c r="J50" s="415"/>
      <c r="K50" s="416"/>
    </row>
    <row r="51" spans="1:11" x14ac:dyDescent="0.35">
      <c r="A51" s="412"/>
      <c r="B51" s="415"/>
      <c r="C51" s="415"/>
      <c r="D51" s="415"/>
      <c r="E51" s="415"/>
      <c r="F51" s="415"/>
      <c r="G51" s="415"/>
      <c r="H51" s="415"/>
      <c r="I51" s="415"/>
      <c r="J51" s="415"/>
      <c r="K51" s="416"/>
    </row>
    <row r="52" spans="1:11" x14ac:dyDescent="0.35">
      <c r="A52" s="412"/>
      <c r="B52" s="415"/>
      <c r="C52" s="415"/>
      <c r="D52" s="415"/>
      <c r="E52" s="415"/>
      <c r="F52" s="415"/>
      <c r="G52" s="415"/>
      <c r="H52" s="415"/>
      <c r="I52" s="415"/>
      <c r="J52" s="415"/>
      <c r="K52" s="416"/>
    </row>
    <row r="53" spans="1:11" x14ac:dyDescent="0.35">
      <c r="A53" s="412"/>
      <c r="B53" s="413"/>
      <c r="C53" s="413"/>
      <c r="D53" s="413"/>
      <c r="E53" s="413"/>
      <c r="F53" s="413"/>
      <c r="G53" s="413"/>
      <c r="H53" s="413"/>
      <c r="I53" s="413"/>
      <c r="J53" s="413"/>
      <c r="K53" s="414"/>
    </row>
    <row r="54" spans="1:11" x14ac:dyDescent="0.35">
      <c r="A54" s="412"/>
      <c r="B54" s="413"/>
      <c r="C54" s="413"/>
      <c r="D54" s="413"/>
      <c r="E54" s="413"/>
      <c r="F54" s="413"/>
      <c r="G54" s="413"/>
      <c r="H54" s="413"/>
      <c r="I54" s="413"/>
      <c r="J54" s="413"/>
      <c r="K54" s="414"/>
    </row>
    <row r="55" spans="1:11" x14ac:dyDescent="0.35">
      <c r="A55" s="412"/>
      <c r="B55" s="413"/>
      <c r="C55" s="413"/>
      <c r="D55" s="413"/>
      <c r="E55" s="413"/>
      <c r="F55" s="413"/>
      <c r="G55" s="413"/>
      <c r="H55" s="413"/>
      <c r="I55" s="413"/>
      <c r="J55" s="413"/>
      <c r="K55" s="414"/>
    </row>
    <row r="56" spans="1:11" x14ac:dyDescent="0.35">
      <c r="A56" s="412"/>
      <c r="B56" s="413"/>
      <c r="C56" s="413"/>
      <c r="D56" s="413"/>
      <c r="E56" s="413"/>
      <c r="F56" s="413"/>
      <c r="G56" s="413"/>
      <c r="H56" s="413"/>
      <c r="I56" s="413"/>
      <c r="J56" s="413"/>
      <c r="K56" s="414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12"/>
      <c r="B69" s="413"/>
      <c r="C69" s="413"/>
      <c r="D69" s="413"/>
      <c r="E69" s="413"/>
      <c r="F69" s="413"/>
      <c r="G69" s="413"/>
      <c r="H69" s="413"/>
      <c r="I69" s="413"/>
      <c r="J69" s="413"/>
      <c r="K69" s="414"/>
    </row>
    <row r="70" spans="1:11" x14ac:dyDescent="0.35">
      <c r="A70" s="412"/>
      <c r="B70" s="413"/>
      <c r="C70" s="413"/>
      <c r="D70" s="413"/>
      <c r="E70" s="413"/>
      <c r="F70" s="413"/>
      <c r="G70" s="413"/>
      <c r="H70" s="413"/>
      <c r="I70" s="413"/>
      <c r="J70" s="413"/>
      <c r="K70" s="414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50"/>
      <c r="B138" s="140"/>
      <c r="C138" s="140"/>
      <c r="D138" s="140"/>
      <c r="E138" s="140"/>
      <c r="F138" s="140"/>
      <c r="G138" s="140"/>
      <c r="H138" s="140"/>
      <c r="I138" s="140"/>
      <c r="J138" s="140"/>
      <c r="K138" s="151"/>
    </row>
    <row r="139" spans="1:11" x14ac:dyDescent="0.35">
      <c r="A139" s="150"/>
      <c r="B139" s="140"/>
      <c r="C139" s="140"/>
      <c r="D139" s="140"/>
      <c r="E139" s="140"/>
      <c r="F139" s="140"/>
      <c r="G139" s="140"/>
      <c r="H139" s="140"/>
      <c r="I139" s="140"/>
      <c r="J139" s="140"/>
      <c r="K139" s="151"/>
    </row>
    <row r="140" spans="1:11" x14ac:dyDescent="0.35">
      <c r="A140" s="150"/>
      <c r="B140" s="140"/>
      <c r="C140" s="140"/>
      <c r="D140" s="140"/>
      <c r="E140" s="140"/>
      <c r="F140" s="140"/>
      <c r="G140" s="140"/>
      <c r="H140" s="140"/>
      <c r="I140" s="140"/>
      <c r="J140" s="140"/>
      <c r="K140" s="151"/>
    </row>
    <row r="141" spans="1:11" x14ac:dyDescent="0.35">
      <c r="A141" s="150"/>
      <c r="B141" s="140"/>
      <c r="C141" s="140"/>
      <c r="D141" s="140"/>
      <c r="E141" s="140"/>
      <c r="F141" s="140"/>
      <c r="G141" s="140"/>
      <c r="H141" s="140"/>
      <c r="I141" s="140"/>
      <c r="J141" s="140"/>
      <c r="K141" s="151"/>
    </row>
    <row r="142" spans="1:11" x14ac:dyDescent="0.35">
      <c r="A142" s="150"/>
      <c r="B142" s="140"/>
      <c r="C142" s="140"/>
      <c r="D142" s="140"/>
      <c r="E142" s="140"/>
      <c r="F142" s="140"/>
      <c r="G142" s="140"/>
      <c r="H142" s="140"/>
      <c r="I142" s="140"/>
      <c r="J142" s="140"/>
      <c r="K142" s="151"/>
    </row>
    <row r="143" spans="1:11" x14ac:dyDescent="0.35">
      <c r="A143" s="150"/>
      <c r="B143" s="140"/>
      <c r="C143" s="140"/>
      <c r="D143" s="140"/>
      <c r="E143" s="140"/>
      <c r="F143" s="140"/>
      <c r="G143" s="140"/>
      <c r="H143" s="140"/>
      <c r="I143" s="140"/>
      <c r="J143" s="140"/>
      <c r="K143" s="151"/>
    </row>
    <row r="144" spans="1:11" x14ac:dyDescent="0.35">
      <c r="A144" s="150"/>
      <c r="B144" s="140"/>
      <c r="C144" s="140"/>
      <c r="D144" s="140"/>
      <c r="E144" s="140"/>
      <c r="F144" s="140"/>
      <c r="G144" s="140"/>
      <c r="H144" s="140"/>
      <c r="I144" s="140"/>
      <c r="J144" s="140"/>
      <c r="K144" s="151"/>
    </row>
    <row r="145" spans="1:11" x14ac:dyDescent="0.35">
      <c r="A145" s="150"/>
      <c r="B145" s="140"/>
      <c r="C145" s="140"/>
      <c r="D145" s="140"/>
      <c r="E145" s="140"/>
      <c r="F145" s="140"/>
      <c r="G145" s="140"/>
      <c r="H145" s="140"/>
      <c r="I145" s="140"/>
      <c r="J145" s="140"/>
      <c r="K145" s="151"/>
    </row>
    <row r="146" spans="1:11" x14ac:dyDescent="0.35">
      <c r="A146" s="150"/>
      <c r="B146" s="140"/>
      <c r="C146" s="140"/>
      <c r="D146" s="140"/>
      <c r="E146" s="140"/>
      <c r="F146" s="140"/>
      <c r="G146" s="140"/>
      <c r="H146" s="140"/>
      <c r="I146" s="140"/>
      <c r="J146" s="140"/>
      <c r="K146" s="151"/>
    </row>
    <row r="147" spans="1:11" x14ac:dyDescent="0.35">
      <c r="A147" s="150"/>
      <c r="B147" s="140"/>
      <c r="C147" s="140"/>
      <c r="D147" s="140"/>
      <c r="E147" s="140"/>
      <c r="F147" s="140"/>
      <c r="G147" s="140"/>
      <c r="H147" s="140"/>
      <c r="I147" s="140"/>
      <c r="J147" s="140"/>
      <c r="K147" s="151"/>
    </row>
    <row r="148" spans="1:11" x14ac:dyDescent="0.35">
      <c r="A148" s="150"/>
      <c r="B148" s="140"/>
      <c r="C148" s="140"/>
      <c r="D148" s="140"/>
      <c r="E148" s="140"/>
      <c r="F148" s="140"/>
      <c r="G148" s="140"/>
      <c r="H148" s="140"/>
      <c r="I148" s="140"/>
      <c r="J148" s="140"/>
      <c r="K148" s="151"/>
    </row>
    <row r="149" spans="1:11" x14ac:dyDescent="0.35">
      <c r="A149" s="150"/>
      <c r="B149" s="140"/>
      <c r="C149" s="140"/>
      <c r="D149" s="140"/>
      <c r="E149" s="140"/>
      <c r="F149" s="140"/>
      <c r="G149" s="140"/>
      <c r="H149" s="140"/>
      <c r="I149" s="140"/>
      <c r="J149" s="140"/>
      <c r="K149" s="151"/>
    </row>
    <row r="150" spans="1:11" x14ac:dyDescent="0.35">
      <c r="A150" s="150"/>
      <c r="B150" s="140"/>
      <c r="C150" s="140"/>
      <c r="D150" s="140"/>
      <c r="E150" s="140"/>
      <c r="F150" s="140"/>
      <c r="G150" s="140"/>
      <c r="H150" s="140"/>
      <c r="I150" s="140"/>
      <c r="J150" s="140"/>
      <c r="K150" s="151"/>
    </row>
    <row r="151" spans="1:11" x14ac:dyDescent="0.35">
      <c r="A151" s="150"/>
      <c r="B151" s="140"/>
      <c r="C151" s="140"/>
      <c r="D151" s="140"/>
      <c r="E151" s="140"/>
      <c r="F151" s="140"/>
      <c r="G151" s="140"/>
      <c r="H151" s="140"/>
      <c r="I151" s="140"/>
      <c r="J151" s="140"/>
      <c r="K151" s="151"/>
    </row>
    <row r="152" spans="1:11" x14ac:dyDescent="0.35">
      <c r="A152" s="150"/>
      <c r="B152" s="140"/>
      <c r="C152" s="140"/>
      <c r="D152" s="140"/>
      <c r="E152" s="140"/>
      <c r="F152" s="140"/>
      <c r="G152" s="140"/>
      <c r="H152" s="140"/>
      <c r="I152" s="140"/>
      <c r="J152" s="140"/>
      <c r="K152" s="151"/>
    </row>
    <row r="153" spans="1:11" x14ac:dyDescent="0.35">
      <c r="A153" s="150"/>
      <c r="B153" s="140"/>
      <c r="C153" s="140"/>
      <c r="D153" s="140"/>
      <c r="E153" s="140"/>
      <c r="F153" s="140"/>
      <c r="G153" s="140"/>
      <c r="H153" s="140"/>
      <c r="I153" s="140"/>
      <c r="J153" s="140"/>
      <c r="K153" s="151"/>
    </row>
    <row r="154" spans="1:11" x14ac:dyDescent="0.35">
      <c r="A154" s="150"/>
      <c r="B154" s="140"/>
      <c r="C154" s="140"/>
      <c r="D154" s="140"/>
      <c r="E154" s="140"/>
      <c r="F154" s="140"/>
      <c r="G154" s="140"/>
      <c r="H154" s="140"/>
      <c r="I154" s="140"/>
      <c r="J154" s="140"/>
      <c r="K154" s="151"/>
    </row>
    <row r="155" spans="1:11" x14ac:dyDescent="0.35">
      <c r="A155" s="150"/>
      <c r="B155" s="140"/>
      <c r="C155" s="140"/>
      <c r="D155" s="140"/>
      <c r="E155" s="140"/>
      <c r="F155" s="140"/>
      <c r="G155" s="140"/>
      <c r="H155" s="140"/>
      <c r="I155" s="140"/>
      <c r="J155" s="140"/>
      <c r="K155" s="151"/>
    </row>
    <row r="156" spans="1:11" x14ac:dyDescent="0.35">
      <c r="A156" s="150"/>
      <c r="B156" s="140"/>
      <c r="C156" s="140"/>
      <c r="D156" s="140"/>
      <c r="E156" s="140"/>
      <c r="F156" s="140"/>
      <c r="G156" s="140"/>
      <c r="H156" s="140"/>
      <c r="I156" s="140"/>
      <c r="J156" s="140"/>
      <c r="K156" s="151"/>
    </row>
    <row r="157" spans="1:11" x14ac:dyDescent="0.35">
      <c r="A157" s="150"/>
      <c r="B157" s="140"/>
      <c r="C157" s="140"/>
      <c r="D157" s="140"/>
      <c r="E157" s="140"/>
      <c r="F157" s="140"/>
      <c r="G157" s="140"/>
      <c r="H157" s="140"/>
      <c r="I157" s="140"/>
      <c r="J157" s="140"/>
      <c r="K157" s="151"/>
    </row>
    <row r="158" spans="1:11" x14ac:dyDescent="0.35">
      <c r="A158" s="150"/>
      <c r="B158" s="140"/>
      <c r="C158" s="140"/>
      <c r="D158" s="140"/>
      <c r="E158" s="140"/>
      <c r="F158" s="140"/>
      <c r="G158" s="140"/>
      <c r="H158" s="140"/>
      <c r="I158" s="140"/>
      <c r="J158" s="140"/>
      <c r="K158" s="151"/>
    </row>
    <row r="159" spans="1:11" x14ac:dyDescent="0.35">
      <c r="A159" s="150"/>
      <c r="B159" s="140"/>
      <c r="C159" s="140"/>
      <c r="D159" s="140"/>
      <c r="E159" s="140"/>
      <c r="F159" s="140"/>
      <c r="G159" s="140"/>
      <c r="H159" s="140"/>
      <c r="I159" s="140"/>
      <c r="J159" s="140"/>
      <c r="K159" s="151"/>
    </row>
    <row r="160" spans="1:11" x14ac:dyDescent="0.35">
      <c r="A160" s="150"/>
      <c r="B160" s="140"/>
      <c r="C160" s="140"/>
      <c r="D160" s="140"/>
      <c r="E160" s="140"/>
      <c r="F160" s="140"/>
      <c r="G160" s="140"/>
      <c r="H160" s="140"/>
      <c r="I160" s="140"/>
      <c r="J160" s="140"/>
      <c r="K160" s="151"/>
    </row>
    <row r="161" spans="1:11" x14ac:dyDescent="0.35">
      <c r="A161" s="150"/>
      <c r="B161" s="140"/>
      <c r="C161" s="140"/>
      <c r="D161" s="140"/>
      <c r="E161" s="140"/>
      <c r="F161" s="140"/>
      <c r="G161" s="140"/>
      <c r="H161" s="140"/>
      <c r="I161" s="140"/>
      <c r="J161" s="140"/>
      <c r="K161" s="151"/>
    </row>
    <row r="162" spans="1:11" x14ac:dyDescent="0.35">
      <c r="A162" s="150"/>
      <c r="B162" s="140"/>
      <c r="C162" s="140"/>
      <c r="D162" s="140"/>
      <c r="E162" s="140"/>
      <c r="F162" s="140"/>
      <c r="G162" s="140"/>
      <c r="H162" s="140"/>
      <c r="I162" s="140"/>
      <c r="J162" s="140"/>
      <c r="K162" s="151"/>
    </row>
    <row r="163" spans="1:11" x14ac:dyDescent="0.35">
      <c r="A163" s="150"/>
      <c r="B163" s="140"/>
      <c r="C163" s="140"/>
      <c r="D163" s="140"/>
      <c r="E163" s="140"/>
      <c r="F163" s="140"/>
      <c r="G163" s="140"/>
      <c r="H163" s="140"/>
      <c r="I163" s="140"/>
      <c r="J163" s="140"/>
      <c r="K163" s="151"/>
    </row>
    <row r="164" spans="1:11" x14ac:dyDescent="0.35">
      <c r="A164" s="150"/>
      <c r="B164" s="140"/>
      <c r="C164" s="140"/>
      <c r="D164" s="140"/>
      <c r="E164" s="140"/>
      <c r="F164" s="140"/>
      <c r="G164" s="140"/>
      <c r="H164" s="140"/>
      <c r="I164" s="140"/>
      <c r="J164" s="140"/>
      <c r="K164" s="151"/>
    </row>
    <row r="165" spans="1:11" x14ac:dyDescent="0.35">
      <c r="A165" s="150"/>
      <c r="B165" s="140"/>
      <c r="C165" s="140"/>
      <c r="D165" s="140"/>
      <c r="E165" s="140"/>
      <c r="F165" s="140"/>
      <c r="G165" s="140"/>
      <c r="H165" s="140"/>
      <c r="I165" s="140"/>
      <c r="J165" s="140"/>
      <c r="K165" s="151"/>
    </row>
    <row r="166" spans="1:11" x14ac:dyDescent="0.35">
      <c r="A166" s="150"/>
      <c r="B166" s="140"/>
      <c r="C166" s="140"/>
      <c r="D166" s="140"/>
      <c r="E166" s="140"/>
      <c r="F166" s="140"/>
      <c r="G166" s="140"/>
      <c r="H166" s="140"/>
      <c r="I166" s="140"/>
      <c r="J166" s="140"/>
      <c r="K166" s="151"/>
    </row>
    <row r="167" spans="1:11" x14ac:dyDescent="0.35">
      <c r="A167" s="150"/>
      <c r="B167" s="140"/>
      <c r="C167" s="140"/>
      <c r="D167" s="140"/>
      <c r="E167" s="140"/>
      <c r="F167" s="140"/>
      <c r="G167" s="140"/>
      <c r="H167" s="140"/>
      <c r="I167" s="140"/>
      <c r="J167" s="140"/>
      <c r="K167" s="151"/>
    </row>
    <row r="168" spans="1:11" x14ac:dyDescent="0.35">
      <c r="A168" s="150"/>
      <c r="B168" s="140"/>
      <c r="C168" s="140"/>
      <c r="D168" s="140"/>
      <c r="E168" s="140"/>
      <c r="F168" s="140"/>
      <c r="G168" s="140"/>
      <c r="H168" s="140"/>
      <c r="I168" s="140"/>
      <c r="J168" s="140"/>
      <c r="K168" s="151"/>
    </row>
    <row r="169" spans="1:11" x14ac:dyDescent="0.35">
      <c r="A169" s="150"/>
      <c r="B169" s="140"/>
      <c r="C169" s="140"/>
      <c r="D169" s="140"/>
      <c r="E169" s="140"/>
      <c r="F169" s="140"/>
      <c r="G169" s="140"/>
      <c r="H169" s="140"/>
      <c r="I169" s="140"/>
      <c r="J169" s="140"/>
      <c r="K169" s="151"/>
    </row>
    <row r="170" spans="1:11" x14ac:dyDescent="0.35">
      <c r="A170" s="150"/>
      <c r="B170" s="140"/>
      <c r="C170" s="140"/>
      <c r="D170" s="140"/>
      <c r="E170" s="140"/>
      <c r="F170" s="140"/>
      <c r="G170" s="140"/>
      <c r="H170" s="140"/>
      <c r="I170" s="140"/>
      <c r="J170" s="140"/>
      <c r="K170" s="151"/>
    </row>
    <row r="171" spans="1:11" x14ac:dyDescent="0.35">
      <c r="A171" s="150"/>
      <c r="B171" s="140"/>
      <c r="C171" s="140"/>
      <c r="D171" s="140"/>
      <c r="E171" s="140"/>
      <c r="F171" s="140"/>
      <c r="G171" s="140"/>
      <c r="H171" s="140"/>
      <c r="I171" s="140"/>
      <c r="J171" s="140"/>
      <c r="K171" s="151"/>
    </row>
    <row r="172" spans="1:11" x14ac:dyDescent="0.35">
      <c r="A172" s="150"/>
      <c r="B172" s="140"/>
      <c r="C172" s="140"/>
      <c r="D172" s="140"/>
      <c r="E172" s="140"/>
      <c r="F172" s="140"/>
      <c r="G172" s="140"/>
      <c r="H172" s="140"/>
      <c r="I172" s="140"/>
      <c r="J172" s="140"/>
      <c r="K172" s="151"/>
    </row>
    <row r="173" spans="1:11" x14ac:dyDescent="0.35">
      <c r="A173" s="150"/>
      <c r="B173" s="140"/>
      <c r="C173" s="140"/>
      <c r="D173" s="140"/>
      <c r="E173" s="140"/>
      <c r="F173" s="140"/>
      <c r="G173" s="140"/>
      <c r="H173" s="140"/>
      <c r="I173" s="140"/>
      <c r="J173" s="140"/>
      <c r="K173" s="151"/>
    </row>
    <row r="174" spans="1:11" x14ac:dyDescent="0.35">
      <c r="A174" s="150"/>
      <c r="B174" s="140"/>
      <c r="C174" s="140"/>
      <c r="D174" s="140"/>
      <c r="E174" s="140"/>
      <c r="F174" s="140"/>
      <c r="G174" s="140"/>
      <c r="H174" s="140"/>
      <c r="I174" s="140"/>
      <c r="J174" s="140"/>
      <c r="K174" s="151"/>
    </row>
    <row r="175" spans="1:11" x14ac:dyDescent="0.35">
      <c r="A175" s="150"/>
      <c r="B175" s="140"/>
      <c r="C175" s="140"/>
      <c r="D175" s="140"/>
      <c r="E175" s="140"/>
      <c r="F175" s="140"/>
      <c r="G175" s="140"/>
      <c r="H175" s="140"/>
      <c r="I175" s="140"/>
      <c r="J175" s="140"/>
      <c r="K175" s="151"/>
    </row>
    <row r="176" spans="1:11" x14ac:dyDescent="0.35">
      <c r="A176" s="150"/>
      <c r="B176" s="140"/>
      <c r="C176" s="140"/>
      <c r="D176" s="140"/>
      <c r="E176" s="140"/>
      <c r="F176" s="140"/>
      <c r="G176" s="140"/>
      <c r="H176" s="140"/>
      <c r="I176" s="140"/>
      <c r="J176" s="140"/>
      <c r="K176" s="151"/>
    </row>
    <row r="177" spans="1:11" x14ac:dyDescent="0.35">
      <c r="A177" s="150"/>
      <c r="B177" s="140"/>
      <c r="C177" s="140"/>
      <c r="D177" s="140"/>
      <c r="E177" s="140"/>
      <c r="F177" s="140"/>
      <c r="G177" s="140"/>
      <c r="H177" s="140"/>
      <c r="I177" s="140"/>
      <c r="J177" s="140"/>
      <c r="K177" s="151"/>
    </row>
    <row r="178" spans="1:11" x14ac:dyDescent="0.35">
      <c r="A178" s="150"/>
      <c r="B178" s="140"/>
      <c r="C178" s="140"/>
      <c r="D178" s="140"/>
      <c r="E178" s="140"/>
      <c r="F178" s="140"/>
      <c r="G178" s="140"/>
      <c r="H178" s="140"/>
      <c r="I178" s="140"/>
      <c r="J178" s="140"/>
      <c r="K178" s="151"/>
    </row>
    <row r="179" spans="1:11" x14ac:dyDescent="0.35">
      <c r="A179" s="150"/>
      <c r="B179" s="140"/>
      <c r="C179" s="140"/>
      <c r="D179" s="140"/>
      <c r="E179" s="140"/>
      <c r="F179" s="140"/>
      <c r="G179" s="140"/>
      <c r="H179" s="140"/>
      <c r="I179" s="140"/>
      <c r="J179" s="140"/>
      <c r="K179" s="151"/>
    </row>
    <row r="180" spans="1:11" x14ac:dyDescent="0.35">
      <c r="A180" s="150"/>
      <c r="B180" s="140"/>
      <c r="C180" s="140"/>
      <c r="D180" s="140"/>
      <c r="E180" s="140"/>
      <c r="F180" s="140"/>
      <c r="G180" s="140"/>
      <c r="H180" s="140"/>
      <c r="I180" s="140"/>
      <c r="J180" s="140"/>
      <c r="K180" s="151"/>
    </row>
    <row r="181" spans="1:11" x14ac:dyDescent="0.35">
      <c r="A181" s="150"/>
      <c r="B181" s="140"/>
      <c r="C181" s="140"/>
      <c r="D181" s="140"/>
      <c r="E181" s="140"/>
      <c r="F181" s="140"/>
      <c r="G181" s="140"/>
      <c r="H181" s="140"/>
      <c r="I181" s="140"/>
      <c r="J181" s="140"/>
      <c r="K181" s="151"/>
    </row>
    <row r="182" spans="1:11" x14ac:dyDescent="0.35">
      <c r="A182" s="150"/>
      <c r="B182" s="140"/>
      <c r="C182" s="140"/>
      <c r="D182" s="140"/>
      <c r="E182" s="140"/>
      <c r="F182" s="140"/>
      <c r="G182" s="140"/>
      <c r="H182" s="140"/>
      <c r="I182" s="140"/>
      <c r="J182" s="140"/>
      <c r="K182" s="151"/>
    </row>
    <row r="183" spans="1:11" x14ac:dyDescent="0.35">
      <c r="A183" s="150"/>
      <c r="B183" s="140"/>
      <c r="C183" s="140"/>
      <c r="D183" s="140"/>
      <c r="E183" s="140"/>
      <c r="F183" s="140"/>
      <c r="G183" s="140"/>
      <c r="H183" s="140"/>
      <c r="I183" s="140"/>
      <c r="J183" s="140"/>
      <c r="K183" s="151"/>
    </row>
    <row r="184" spans="1:11" x14ac:dyDescent="0.35">
      <c r="A184" s="150"/>
      <c r="B184" s="140"/>
      <c r="C184" s="140"/>
      <c r="D184" s="140"/>
      <c r="E184" s="140"/>
      <c r="F184" s="140"/>
      <c r="G184" s="140"/>
      <c r="H184" s="140"/>
      <c r="I184" s="140"/>
      <c r="J184" s="140"/>
      <c r="K184" s="151"/>
    </row>
    <row r="185" spans="1:11" x14ac:dyDescent="0.35">
      <c r="A185" s="150"/>
      <c r="B185" s="140"/>
      <c r="C185" s="140"/>
      <c r="D185" s="140"/>
      <c r="E185" s="140"/>
      <c r="F185" s="140"/>
      <c r="G185" s="140"/>
      <c r="H185" s="140"/>
      <c r="I185" s="140"/>
      <c r="J185" s="140"/>
      <c r="K185" s="151"/>
    </row>
    <row r="186" spans="1:11" x14ac:dyDescent="0.35">
      <c r="A186" s="150"/>
      <c r="B186" s="140"/>
      <c r="C186" s="140"/>
      <c r="D186" s="140"/>
      <c r="E186" s="140"/>
      <c r="F186" s="140"/>
      <c r="G186" s="140"/>
      <c r="H186" s="140"/>
      <c r="I186" s="140"/>
      <c r="J186" s="140"/>
      <c r="K186" s="151"/>
    </row>
    <row r="187" spans="1:11" x14ac:dyDescent="0.35">
      <c r="A187" s="150"/>
      <c r="B187" s="140"/>
      <c r="C187" s="140"/>
      <c r="D187" s="140"/>
      <c r="E187" s="140"/>
      <c r="F187" s="140"/>
      <c r="G187" s="140"/>
      <c r="H187" s="140"/>
      <c r="I187" s="140"/>
      <c r="J187" s="140"/>
      <c r="K187" s="151"/>
    </row>
    <row r="188" spans="1:11" x14ac:dyDescent="0.35">
      <c r="A188" s="150"/>
      <c r="B188" s="140"/>
      <c r="C188" s="140"/>
      <c r="D188" s="140"/>
      <c r="E188" s="140"/>
      <c r="F188" s="140"/>
      <c r="G188" s="140"/>
      <c r="H188" s="140"/>
      <c r="I188" s="140"/>
      <c r="J188" s="140"/>
      <c r="K188" s="151"/>
    </row>
    <row r="189" spans="1:11" x14ac:dyDescent="0.35">
      <c r="A189" s="150"/>
      <c r="B189" s="140"/>
      <c r="C189" s="140"/>
      <c r="D189" s="140"/>
      <c r="E189" s="140"/>
      <c r="F189" s="140"/>
      <c r="G189" s="140"/>
      <c r="H189" s="140"/>
      <c r="I189" s="140"/>
      <c r="J189" s="140"/>
      <c r="K189" s="151"/>
    </row>
    <row r="190" spans="1:11" x14ac:dyDescent="0.35">
      <c r="A190" s="150"/>
      <c r="B190" s="140"/>
      <c r="C190" s="140"/>
      <c r="D190" s="140"/>
      <c r="E190" s="140"/>
      <c r="F190" s="140"/>
      <c r="G190" s="140"/>
      <c r="H190" s="140"/>
      <c r="I190" s="140"/>
      <c r="J190" s="140"/>
      <c r="K190" s="151"/>
    </row>
    <row r="191" spans="1:11" x14ac:dyDescent="0.35">
      <c r="A191" s="150"/>
      <c r="B191" s="140"/>
      <c r="C191" s="140"/>
      <c r="D191" s="140"/>
      <c r="E191" s="140"/>
      <c r="F191" s="140"/>
      <c r="G191" s="140"/>
      <c r="H191" s="140"/>
      <c r="I191" s="140"/>
      <c r="J191" s="140"/>
      <c r="K191" s="151"/>
    </row>
    <row r="192" spans="1:11" x14ac:dyDescent="0.35">
      <c r="A192" s="150"/>
      <c r="B192" s="140"/>
      <c r="C192" s="140"/>
      <c r="D192" s="140"/>
      <c r="E192" s="140"/>
      <c r="F192" s="140"/>
      <c r="G192" s="140"/>
      <c r="H192" s="140"/>
      <c r="I192" s="140"/>
      <c r="J192" s="140"/>
      <c r="K192" s="151"/>
    </row>
    <row r="193" spans="1:11" x14ac:dyDescent="0.35">
      <c r="A193" s="150"/>
      <c r="B193" s="140"/>
      <c r="C193" s="140"/>
      <c r="D193" s="140"/>
      <c r="E193" s="140"/>
      <c r="F193" s="140"/>
      <c r="G193" s="140"/>
      <c r="H193" s="140"/>
      <c r="I193" s="140"/>
      <c r="J193" s="140"/>
      <c r="K193" s="151"/>
    </row>
    <row r="194" spans="1:11" x14ac:dyDescent="0.35">
      <c r="A194" s="150"/>
      <c r="B194" s="140"/>
      <c r="C194" s="140"/>
      <c r="D194" s="140"/>
      <c r="E194" s="140"/>
      <c r="F194" s="140"/>
      <c r="G194" s="140"/>
      <c r="H194" s="140"/>
      <c r="I194" s="140"/>
      <c r="J194" s="140"/>
      <c r="K194" s="151"/>
    </row>
    <row r="195" spans="1:11" x14ac:dyDescent="0.35">
      <c r="A195" s="150"/>
      <c r="B195" s="140"/>
      <c r="C195" s="140"/>
      <c r="D195" s="140"/>
      <c r="E195" s="140"/>
      <c r="F195" s="140"/>
      <c r="G195" s="140"/>
      <c r="H195" s="140"/>
      <c r="I195" s="140"/>
      <c r="J195" s="140"/>
      <c r="K195" s="151"/>
    </row>
    <row r="196" spans="1:11" x14ac:dyDescent="0.35">
      <c r="A196" s="150"/>
      <c r="B196" s="140"/>
      <c r="C196" s="140"/>
      <c r="D196" s="140"/>
      <c r="E196" s="140"/>
      <c r="F196" s="140"/>
      <c r="G196" s="140"/>
      <c r="H196" s="140"/>
      <c r="I196" s="140"/>
      <c r="J196" s="140"/>
      <c r="K196" s="151"/>
    </row>
    <row r="197" spans="1:11" x14ac:dyDescent="0.35">
      <c r="A197" s="150"/>
      <c r="B197" s="140"/>
      <c r="C197" s="140"/>
      <c r="D197" s="140"/>
      <c r="E197" s="140"/>
      <c r="F197" s="140"/>
      <c r="G197" s="140"/>
      <c r="H197" s="140"/>
      <c r="I197" s="140"/>
      <c r="J197" s="140"/>
      <c r="K197" s="151"/>
    </row>
    <row r="198" spans="1:11" x14ac:dyDescent="0.35">
      <c r="A198" s="150"/>
      <c r="B198" s="140"/>
      <c r="C198" s="140"/>
      <c r="D198" s="140"/>
      <c r="E198" s="140"/>
      <c r="F198" s="140"/>
      <c r="G198" s="140"/>
      <c r="H198" s="140"/>
      <c r="I198" s="140"/>
      <c r="J198" s="140"/>
      <c r="K198" s="151"/>
    </row>
    <row r="199" spans="1:11" x14ac:dyDescent="0.35">
      <c r="A199" s="150"/>
      <c r="B199" s="140"/>
      <c r="C199" s="140"/>
      <c r="D199" s="140"/>
      <c r="E199" s="140"/>
      <c r="F199" s="140"/>
      <c r="G199" s="140"/>
      <c r="H199" s="140"/>
      <c r="I199" s="140"/>
      <c r="J199" s="140"/>
      <c r="K199" s="151"/>
    </row>
    <row r="200" spans="1:11" x14ac:dyDescent="0.35">
      <c r="A200" s="150"/>
      <c r="B200" s="140"/>
      <c r="C200" s="140"/>
      <c r="D200" s="140"/>
      <c r="E200" s="140"/>
      <c r="F200" s="140"/>
      <c r="G200" s="140"/>
      <c r="H200" s="140"/>
      <c r="I200" s="140"/>
      <c r="J200" s="140"/>
      <c r="K200" s="151"/>
    </row>
    <row r="201" spans="1:11" x14ac:dyDescent="0.35">
      <c r="A201" s="150"/>
      <c r="B201" s="140"/>
      <c r="C201" s="140"/>
      <c r="D201" s="140"/>
      <c r="E201" s="140"/>
      <c r="F201" s="140"/>
      <c r="G201" s="140"/>
      <c r="H201" s="140"/>
      <c r="I201" s="140"/>
      <c r="J201" s="140"/>
      <c r="K201" s="151"/>
    </row>
    <row r="202" spans="1:11" x14ac:dyDescent="0.35">
      <c r="A202" s="150"/>
      <c r="B202" s="140"/>
      <c r="C202" s="140"/>
      <c r="D202" s="140"/>
      <c r="E202" s="140"/>
      <c r="F202" s="140"/>
      <c r="G202" s="140"/>
      <c r="H202" s="140"/>
      <c r="I202" s="140"/>
      <c r="J202" s="140"/>
      <c r="K202" s="151"/>
    </row>
    <row r="203" spans="1:11" x14ac:dyDescent="0.35">
      <c r="A203" s="150"/>
      <c r="B203" s="140"/>
      <c r="C203" s="140"/>
      <c r="D203" s="140"/>
      <c r="E203" s="140"/>
      <c r="F203" s="140"/>
      <c r="G203" s="140"/>
      <c r="H203" s="140"/>
      <c r="I203" s="140"/>
      <c r="J203" s="140"/>
      <c r="K203" s="151"/>
    </row>
    <row r="204" spans="1:11" x14ac:dyDescent="0.35">
      <c r="A204" s="150"/>
      <c r="B204" s="140"/>
      <c r="C204" s="140"/>
      <c r="D204" s="140"/>
      <c r="E204" s="140"/>
      <c r="F204" s="140"/>
      <c r="G204" s="140"/>
      <c r="H204" s="140"/>
      <c r="I204" s="140"/>
      <c r="J204" s="140"/>
      <c r="K204" s="151"/>
    </row>
    <row r="205" spans="1:11" x14ac:dyDescent="0.35">
      <c r="A205" s="150"/>
      <c r="B205" s="140"/>
      <c r="C205" s="140"/>
      <c r="D205" s="140"/>
      <c r="E205" s="140"/>
      <c r="F205" s="140"/>
      <c r="G205" s="140"/>
      <c r="H205" s="140"/>
      <c r="I205" s="140"/>
      <c r="J205" s="140"/>
      <c r="K205" s="151"/>
    </row>
    <row r="206" spans="1:11" x14ac:dyDescent="0.35">
      <c r="A206" s="150"/>
      <c r="B206" s="140"/>
      <c r="C206" s="140"/>
      <c r="D206" s="140"/>
      <c r="E206" s="140"/>
      <c r="F206" s="140"/>
      <c r="G206" s="140"/>
      <c r="H206" s="140"/>
      <c r="I206" s="140"/>
      <c r="J206" s="140"/>
      <c r="K206" s="151"/>
    </row>
    <row r="207" spans="1:11" x14ac:dyDescent="0.35">
      <c r="A207" s="150"/>
      <c r="B207" s="140"/>
      <c r="C207" s="140"/>
      <c r="D207" s="140"/>
      <c r="E207" s="140"/>
      <c r="F207" s="140"/>
      <c r="G207" s="140"/>
      <c r="H207" s="140"/>
      <c r="I207" s="140"/>
      <c r="J207" s="140"/>
      <c r="K207" s="151"/>
    </row>
    <row r="208" spans="1:11" x14ac:dyDescent="0.35">
      <c r="A208" s="150"/>
      <c r="B208" s="140"/>
      <c r="C208" s="140"/>
      <c r="D208" s="140"/>
      <c r="E208" s="140"/>
      <c r="F208" s="140"/>
      <c r="G208" s="140"/>
      <c r="H208" s="140"/>
      <c r="I208" s="140"/>
      <c r="J208" s="140"/>
      <c r="K208" s="151"/>
    </row>
    <row r="209" spans="1:11" x14ac:dyDescent="0.35">
      <c r="A209" s="150"/>
      <c r="B209" s="140"/>
      <c r="C209" s="140"/>
      <c r="D209" s="140"/>
      <c r="E209" s="140"/>
      <c r="F209" s="140"/>
      <c r="G209" s="140"/>
      <c r="H209" s="140"/>
      <c r="I209" s="140"/>
      <c r="J209" s="140"/>
      <c r="K209" s="151"/>
    </row>
    <row r="210" spans="1:11" x14ac:dyDescent="0.35">
      <c r="A210" s="150"/>
      <c r="B210" s="140"/>
      <c r="C210" s="140"/>
      <c r="D210" s="140"/>
      <c r="E210" s="140"/>
      <c r="F210" s="140"/>
      <c r="G210" s="140"/>
      <c r="H210" s="140"/>
      <c r="I210" s="140"/>
      <c r="J210" s="140"/>
      <c r="K210" s="151"/>
    </row>
    <row r="211" spans="1:11" x14ac:dyDescent="0.35">
      <c r="A211" s="150"/>
      <c r="B211" s="140"/>
      <c r="C211" s="140"/>
      <c r="D211" s="140"/>
      <c r="E211" s="140"/>
      <c r="F211" s="140"/>
      <c r="G211" s="140"/>
      <c r="H211" s="140"/>
      <c r="I211" s="140"/>
      <c r="J211" s="140"/>
      <c r="K211" s="151"/>
    </row>
    <row r="212" spans="1:11" x14ac:dyDescent="0.35">
      <c r="A212" s="150"/>
      <c r="B212" s="140"/>
      <c r="C212" s="140"/>
      <c r="D212" s="140"/>
      <c r="E212" s="140"/>
      <c r="F212" s="140"/>
      <c r="G212" s="140"/>
      <c r="H212" s="140"/>
      <c r="I212" s="140"/>
      <c r="J212" s="140"/>
      <c r="K212" s="151"/>
    </row>
    <row r="213" spans="1:11" x14ac:dyDescent="0.35">
      <c r="A213" s="150"/>
      <c r="B213" s="140"/>
      <c r="C213" s="140"/>
      <c r="D213" s="140"/>
      <c r="E213" s="140"/>
      <c r="F213" s="140"/>
      <c r="G213" s="140"/>
      <c r="H213" s="140"/>
      <c r="I213" s="140"/>
      <c r="J213" s="140"/>
      <c r="K213" s="151"/>
    </row>
    <row r="214" spans="1:11" x14ac:dyDescent="0.35">
      <c r="A214" s="150"/>
      <c r="B214" s="140"/>
      <c r="C214" s="140"/>
      <c r="D214" s="140"/>
      <c r="E214" s="140"/>
      <c r="F214" s="140"/>
      <c r="G214" s="140"/>
      <c r="H214" s="140"/>
      <c r="I214" s="140"/>
      <c r="J214" s="140"/>
      <c r="K214" s="151"/>
    </row>
    <row r="215" spans="1:11" x14ac:dyDescent="0.35">
      <c r="A215" s="150"/>
      <c r="B215" s="140"/>
      <c r="C215" s="140"/>
      <c r="D215" s="140"/>
      <c r="E215" s="140"/>
      <c r="F215" s="140"/>
      <c r="G215" s="140"/>
      <c r="H215" s="140"/>
      <c r="I215" s="140"/>
      <c r="J215" s="140"/>
      <c r="K215" s="151"/>
    </row>
    <row r="216" spans="1:11" x14ac:dyDescent="0.35">
      <c r="A216" s="150"/>
      <c r="B216" s="140"/>
      <c r="C216" s="140"/>
      <c r="D216" s="140"/>
      <c r="E216" s="140"/>
      <c r="F216" s="140"/>
      <c r="G216" s="140"/>
      <c r="H216" s="140"/>
      <c r="I216" s="140"/>
      <c r="J216" s="140"/>
      <c r="K216" s="151"/>
    </row>
    <row r="217" spans="1:11" x14ac:dyDescent="0.35">
      <c r="A217" s="150"/>
      <c r="B217" s="140"/>
      <c r="C217" s="140"/>
      <c r="D217" s="140"/>
      <c r="E217" s="140"/>
      <c r="F217" s="140"/>
      <c r="G217" s="140"/>
      <c r="H217" s="140"/>
      <c r="I217" s="140"/>
      <c r="J217" s="140"/>
      <c r="K217" s="151"/>
    </row>
    <row r="218" spans="1:11" x14ac:dyDescent="0.35">
      <c r="A218" s="150"/>
      <c r="B218" s="140"/>
      <c r="C218" s="140"/>
      <c r="D218" s="140"/>
      <c r="E218" s="140"/>
      <c r="F218" s="140"/>
      <c r="G218" s="140"/>
      <c r="H218" s="140"/>
      <c r="I218" s="140"/>
      <c r="J218" s="140"/>
      <c r="K218" s="151"/>
    </row>
    <row r="219" spans="1:11" x14ac:dyDescent="0.35">
      <c r="A219" s="150"/>
      <c r="B219" s="140"/>
      <c r="C219" s="140"/>
      <c r="D219" s="140"/>
      <c r="E219" s="140"/>
      <c r="F219" s="140"/>
      <c r="G219" s="140"/>
      <c r="H219" s="140"/>
      <c r="I219" s="140"/>
      <c r="J219" s="140"/>
      <c r="K219" s="151"/>
    </row>
    <row r="220" spans="1:11" x14ac:dyDescent="0.35">
      <c r="A220" s="150"/>
      <c r="B220" s="140"/>
      <c r="C220" s="140"/>
      <c r="D220" s="140"/>
      <c r="E220" s="140"/>
      <c r="F220" s="140"/>
      <c r="G220" s="140"/>
      <c r="H220" s="140"/>
      <c r="I220" s="140"/>
      <c r="J220" s="140"/>
      <c r="K220" s="151"/>
    </row>
    <row r="221" spans="1:11" x14ac:dyDescent="0.35">
      <c r="A221" s="150"/>
      <c r="B221" s="140"/>
      <c r="C221" s="140"/>
      <c r="D221" s="140"/>
      <c r="E221" s="140"/>
      <c r="F221" s="140"/>
      <c r="G221" s="140"/>
      <c r="H221" s="140"/>
      <c r="I221" s="140"/>
      <c r="J221" s="140"/>
      <c r="K221" s="151"/>
    </row>
    <row r="222" spans="1:11" x14ac:dyDescent="0.35">
      <c r="A222" s="150"/>
      <c r="B222" s="140"/>
      <c r="C222" s="140"/>
      <c r="D222" s="140"/>
      <c r="E222" s="140"/>
      <c r="F222" s="140"/>
      <c r="G222" s="140"/>
      <c r="H222" s="140"/>
      <c r="I222" s="140"/>
      <c r="J222" s="140"/>
      <c r="K222" s="151"/>
    </row>
    <row r="223" spans="1:11" x14ac:dyDescent="0.35">
      <c r="A223" s="150"/>
      <c r="B223" s="140"/>
      <c r="C223" s="140"/>
      <c r="D223" s="140"/>
      <c r="E223" s="140"/>
      <c r="F223" s="140"/>
      <c r="G223" s="140"/>
      <c r="H223" s="140"/>
      <c r="I223" s="140"/>
      <c r="J223" s="140"/>
      <c r="K223" s="151"/>
    </row>
    <row r="224" spans="1:11" x14ac:dyDescent="0.35">
      <c r="A224" s="150"/>
      <c r="B224" s="140"/>
      <c r="C224" s="140"/>
      <c r="D224" s="140"/>
      <c r="E224" s="140"/>
      <c r="F224" s="140"/>
      <c r="G224" s="140"/>
      <c r="H224" s="140"/>
      <c r="I224" s="140"/>
      <c r="J224" s="140"/>
      <c r="K224" s="151"/>
    </row>
    <row r="225" spans="1:11" x14ac:dyDescent="0.35">
      <c r="A225" s="150"/>
      <c r="B225" s="140"/>
      <c r="C225" s="140"/>
      <c r="D225" s="140"/>
      <c r="E225" s="140"/>
      <c r="F225" s="140"/>
      <c r="G225" s="140"/>
      <c r="H225" s="140"/>
      <c r="I225" s="140"/>
      <c r="J225" s="140"/>
      <c r="K225" s="151"/>
    </row>
    <row r="226" spans="1:11" x14ac:dyDescent="0.35">
      <c r="A226" s="150"/>
      <c r="B226" s="140"/>
      <c r="C226" s="140"/>
      <c r="D226" s="140"/>
      <c r="E226" s="140"/>
      <c r="F226" s="140"/>
      <c r="G226" s="140"/>
      <c r="H226" s="140"/>
      <c r="I226" s="140"/>
      <c r="J226" s="140"/>
      <c r="K226" s="151"/>
    </row>
    <row r="227" spans="1:11" x14ac:dyDescent="0.35">
      <c r="A227" s="150"/>
      <c r="B227" s="140"/>
      <c r="C227" s="140"/>
      <c r="D227" s="140"/>
      <c r="E227" s="140"/>
      <c r="F227" s="140"/>
      <c r="G227" s="140"/>
      <c r="H227" s="140"/>
      <c r="I227" s="140"/>
      <c r="J227" s="140"/>
      <c r="K227" s="151"/>
    </row>
    <row r="228" spans="1:11" x14ac:dyDescent="0.35">
      <c r="A228" s="150"/>
      <c r="B228" s="140"/>
      <c r="C228" s="140"/>
      <c r="D228" s="140"/>
      <c r="E228" s="140"/>
      <c r="F228" s="140"/>
      <c r="G228" s="140"/>
      <c r="H228" s="140"/>
      <c r="I228" s="140"/>
      <c r="J228" s="140"/>
      <c r="K228" s="151"/>
    </row>
    <row r="229" spans="1:11" x14ac:dyDescent="0.35">
      <c r="A229" s="150"/>
      <c r="B229" s="140"/>
      <c r="C229" s="140"/>
      <c r="D229" s="140"/>
      <c r="E229" s="140"/>
      <c r="F229" s="140"/>
      <c r="G229" s="140"/>
      <c r="H229" s="140"/>
      <c r="I229" s="140"/>
      <c r="J229" s="140"/>
      <c r="K229" s="151"/>
    </row>
    <row r="230" spans="1:11" x14ac:dyDescent="0.35">
      <c r="A230" s="150"/>
      <c r="B230" s="140"/>
      <c r="C230" s="140"/>
      <c r="D230" s="140"/>
      <c r="E230" s="140"/>
      <c r="F230" s="140"/>
      <c r="G230" s="140"/>
      <c r="H230" s="140"/>
      <c r="I230" s="140"/>
      <c r="J230" s="140"/>
      <c r="K230" s="151"/>
    </row>
    <row r="231" spans="1:11" x14ac:dyDescent="0.35">
      <c r="A231" s="150"/>
      <c r="B231" s="140"/>
      <c r="C231" s="140"/>
      <c r="D231" s="140"/>
      <c r="E231" s="140"/>
      <c r="F231" s="140"/>
      <c r="G231" s="140"/>
      <c r="H231" s="140"/>
      <c r="I231" s="140"/>
      <c r="J231" s="140"/>
      <c r="K231" s="151"/>
    </row>
    <row r="232" spans="1:11" x14ac:dyDescent="0.35">
      <c r="A232" s="150"/>
      <c r="B232" s="140"/>
      <c r="C232" s="140"/>
      <c r="D232" s="140"/>
      <c r="E232" s="140"/>
      <c r="F232" s="140"/>
      <c r="G232" s="140"/>
      <c r="H232" s="140"/>
      <c r="I232" s="140"/>
      <c r="J232" s="140"/>
      <c r="K232" s="151"/>
    </row>
    <row r="233" spans="1:11" x14ac:dyDescent="0.35">
      <c r="A233" s="150"/>
      <c r="B233" s="140"/>
      <c r="C233" s="140"/>
      <c r="D233" s="140"/>
      <c r="E233" s="140"/>
      <c r="F233" s="140"/>
      <c r="G233" s="140"/>
      <c r="H233" s="140"/>
      <c r="I233" s="140"/>
      <c r="J233" s="140"/>
      <c r="K233" s="151"/>
    </row>
    <row r="234" spans="1:11" x14ac:dyDescent="0.35">
      <c r="A234" s="150"/>
      <c r="B234" s="140"/>
      <c r="C234" s="140"/>
      <c r="D234" s="140"/>
      <c r="E234" s="140"/>
      <c r="F234" s="140"/>
      <c r="G234" s="140"/>
      <c r="H234" s="140"/>
      <c r="I234" s="140"/>
      <c r="J234" s="140"/>
      <c r="K234" s="151"/>
    </row>
    <row r="235" spans="1:11" x14ac:dyDescent="0.35">
      <c r="A235" s="150"/>
      <c r="B235" s="140"/>
      <c r="C235" s="140"/>
      <c r="D235" s="140"/>
      <c r="E235" s="140"/>
      <c r="F235" s="140"/>
      <c r="G235" s="140"/>
      <c r="H235" s="140"/>
      <c r="I235" s="140"/>
      <c r="J235" s="140"/>
      <c r="K235" s="151"/>
    </row>
    <row r="236" spans="1:11" x14ac:dyDescent="0.35">
      <c r="A236" s="150"/>
      <c r="B236" s="140"/>
      <c r="C236" s="140"/>
      <c r="D236" s="140"/>
      <c r="E236" s="140"/>
      <c r="F236" s="140"/>
      <c r="G236" s="140"/>
      <c r="H236" s="140"/>
      <c r="I236" s="140"/>
      <c r="J236" s="140"/>
      <c r="K236" s="151"/>
    </row>
    <row r="237" spans="1:11" x14ac:dyDescent="0.35">
      <c r="A237" s="150"/>
      <c r="B237" s="140"/>
      <c r="C237" s="140"/>
      <c r="D237" s="140"/>
      <c r="E237" s="140"/>
      <c r="F237" s="140"/>
      <c r="G237" s="140"/>
      <c r="H237" s="140"/>
      <c r="I237" s="140"/>
      <c r="J237" s="140"/>
      <c r="K237" s="151"/>
    </row>
    <row r="238" spans="1:11" x14ac:dyDescent="0.35">
      <c r="A238" s="150"/>
      <c r="B238" s="140"/>
      <c r="C238" s="140"/>
      <c r="D238" s="140"/>
      <c r="E238" s="140"/>
      <c r="F238" s="140"/>
      <c r="G238" s="140"/>
      <c r="H238" s="140"/>
      <c r="I238" s="140"/>
      <c r="J238" s="140"/>
      <c r="K238" s="151"/>
    </row>
    <row r="239" spans="1:11" x14ac:dyDescent="0.35">
      <c r="A239" s="150"/>
      <c r="B239" s="140"/>
      <c r="C239" s="140"/>
      <c r="D239" s="140"/>
      <c r="E239" s="140"/>
      <c r="F239" s="140"/>
      <c r="G239" s="140"/>
      <c r="H239" s="140"/>
      <c r="I239" s="140"/>
      <c r="J239" s="140"/>
      <c r="K239" s="151"/>
    </row>
    <row r="240" spans="1:11" x14ac:dyDescent="0.35">
      <c r="A240" s="150"/>
      <c r="B240" s="140"/>
      <c r="C240" s="140"/>
      <c r="D240" s="140"/>
      <c r="E240" s="140"/>
      <c r="F240" s="140"/>
      <c r="G240" s="140"/>
      <c r="H240" s="140"/>
      <c r="I240" s="140"/>
      <c r="J240" s="140"/>
      <c r="K240" s="151"/>
    </row>
    <row r="241" spans="1:11" x14ac:dyDescent="0.35">
      <c r="A241" s="150"/>
      <c r="B241" s="140"/>
      <c r="C241" s="140"/>
      <c r="D241" s="140"/>
      <c r="E241" s="140"/>
      <c r="F241" s="140"/>
      <c r="G241" s="140"/>
      <c r="H241" s="140"/>
      <c r="I241" s="140"/>
      <c r="J241" s="140"/>
      <c r="K241" s="151"/>
    </row>
    <row r="242" spans="1:11" x14ac:dyDescent="0.35">
      <c r="A242" s="150"/>
      <c r="B242" s="140"/>
      <c r="C242" s="140"/>
      <c r="D242" s="140"/>
      <c r="E242" s="140"/>
      <c r="F242" s="140"/>
      <c r="G242" s="140"/>
      <c r="H242" s="140"/>
      <c r="I242" s="140"/>
      <c r="J242" s="140"/>
      <c r="K242" s="151"/>
    </row>
    <row r="243" spans="1:11" x14ac:dyDescent="0.35">
      <c r="A243" s="150"/>
      <c r="B243" s="140"/>
      <c r="C243" s="140"/>
      <c r="D243" s="140"/>
      <c r="E243" s="140"/>
      <c r="F243" s="140"/>
      <c r="G243" s="140"/>
      <c r="H243" s="140"/>
      <c r="I243" s="140"/>
      <c r="J243" s="140"/>
      <c r="K243" s="151"/>
    </row>
    <row r="244" spans="1:11" x14ac:dyDescent="0.35">
      <c r="A244" s="150"/>
      <c r="B244" s="140"/>
      <c r="C244" s="140"/>
      <c r="D244" s="140"/>
      <c r="E244" s="140"/>
      <c r="F244" s="140"/>
      <c r="G244" s="140"/>
      <c r="H244" s="140"/>
      <c r="I244" s="140"/>
      <c r="J244" s="140"/>
      <c r="K244" s="151"/>
    </row>
    <row r="245" spans="1:11" x14ac:dyDescent="0.35">
      <c r="A245" s="150"/>
      <c r="B245" s="140"/>
      <c r="C245" s="140"/>
      <c r="D245" s="140"/>
      <c r="E245" s="140"/>
      <c r="F245" s="140"/>
      <c r="G245" s="140"/>
      <c r="H245" s="140"/>
      <c r="I245" s="140"/>
      <c r="J245" s="140"/>
      <c r="K245" s="151"/>
    </row>
    <row r="246" spans="1:11" x14ac:dyDescent="0.35">
      <c r="A246" s="150"/>
      <c r="B246" s="140"/>
      <c r="C246" s="140"/>
      <c r="D246" s="140"/>
      <c r="E246" s="140"/>
      <c r="F246" s="140"/>
      <c r="G246" s="140"/>
      <c r="H246" s="140"/>
      <c r="I246" s="140"/>
      <c r="J246" s="140"/>
      <c r="K246" s="151"/>
    </row>
    <row r="247" spans="1:11" x14ac:dyDescent="0.35">
      <c r="A247" s="150"/>
      <c r="B247" s="140"/>
      <c r="C247" s="140"/>
      <c r="D247" s="140"/>
      <c r="E247" s="140"/>
      <c r="F247" s="140"/>
      <c r="G247" s="140"/>
      <c r="H247" s="140"/>
      <c r="I247" s="140"/>
      <c r="J247" s="140"/>
      <c r="K247" s="151"/>
    </row>
    <row r="248" spans="1:11" x14ac:dyDescent="0.35">
      <c r="A248" s="150"/>
      <c r="B248" s="140"/>
      <c r="C248" s="140"/>
      <c r="D248" s="140"/>
      <c r="E248" s="140"/>
      <c r="F248" s="140"/>
      <c r="G248" s="140"/>
      <c r="H248" s="140"/>
      <c r="I248" s="140"/>
      <c r="J248" s="140"/>
      <c r="K248" s="151"/>
    </row>
    <row r="249" spans="1:11" x14ac:dyDescent="0.35">
      <c r="A249" s="150"/>
      <c r="B249" s="140"/>
      <c r="C249" s="140"/>
      <c r="D249" s="140"/>
      <c r="E249" s="140"/>
      <c r="F249" s="140"/>
      <c r="G249" s="140"/>
      <c r="H249" s="140"/>
      <c r="I249" s="140"/>
      <c r="J249" s="140"/>
      <c r="K249" s="151"/>
    </row>
    <row r="250" spans="1:11" x14ac:dyDescent="0.35">
      <c r="A250" s="150"/>
      <c r="B250" s="140"/>
      <c r="C250" s="140"/>
      <c r="D250" s="140"/>
      <c r="E250" s="140"/>
      <c r="F250" s="140"/>
      <c r="G250" s="140"/>
      <c r="H250" s="140"/>
      <c r="I250" s="140"/>
      <c r="J250" s="140"/>
      <c r="K250" s="151"/>
    </row>
    <row r="251" spans="1:11" x14ac:dyDescent="0.35">
      <c r="A251" s="150"/>
      <c r="B251" s="140"/>
      <c r="C251" s="140"/>
      <c r="D251" s="140"/>
      <c r="E251" s="140"/>
      <c r="F251" s="140"/>
      <c r="G251" s="140"/>
      <c r="H251" s="140"/>
      <c r="I251" s="140"/>
      <c r="J251" s="140"/>
      <c r="K251" s="151"/>
    </row>
    <row r="252" spans="1:11" x14ac:dyDescent="0.35">
      <c r="A252" s="150"/>
      <c r="B252" s="140"/>
      <c r="C252" s="140"/>
      <c r="D252" s="140"/>
      <c r="E252" s="140"/>
      <c r="F252" s="140"/>
      <c r="G252" s="140"/>
      <c r="H252" s="140"/>
      <c r="I252" s="140"/>
      <c r="J252" s="140"/>
      <c r="K252" s="151"/>
    </row>
    <row r="253" spans="1:11" x14ac:dyDescent="0.35">
      <c r="A253" s="150"/>
      <c r="B253" s="140"/>
      <c r="C253" s="140"/>
      <c r="D253" s="140"/>
      <c r="E253" s="140"/>
      <c r="F253" s="140"/>
      <c r="G253" s="140"/>
      <c r="H253" s="140"/>
      <c r="I253" s="140"/>
      <c r="J253" s="140"/>
      <c r="K253" s="151"/>
    </row>
    <row r="254" spans="1:11" x14ac:dyDescent="0.35">
      <c r="A254" s="150"/>
      <c r="B254" s="140"/>
      <c r="C254" s="140"/>
      <c r="D254" s="140"/>
      <c r="E254" s="140"/>
      <c r="F254" s="140"/>
      <c r="G254" s="140"/>
      <c r="H254" s="140"/>
      <c r="I254" s="140"/>
      <c r="J254" s="140"/>
      <c r="K254" s="151"/>
    </row>
    <row r="255" spans="1:11" x14ac:dyDescent="0.35">
      <c r="A255" s="150"/>
      <c r="B255" s="140"/>
      <c r="C255" s="140"/>
      <c r="D255" s="140"/>
      <c r="E255" s="140"/>
      <c r="F255" s="140"/>
      <c r="G255" s="140"/>
      <c r="H255" s="140"/>
      <c r="I255" s="140"/>
      <c r="J255" s="140"/>
      <c r="K255" s="151"/>
    </row>
    <row r="256" spans="1:11" x14ac:dyDescent="0.35">
      <c r="A256" s="150"/>
      <c r="B256" s="140"/>
      <c r="C256" s="140"/>
      <c r="D256" s="140"/>
      <c r="E256" s="140"/>
      <c r="F256" s="140"/>
      <c r="G256" s="140"/>
      <c r="H256" s="140"/>
      <c r="I256" s="140"/>
      <c r="J256" s="140"/>
      <c r="K256" s="151"/>
    </row>
    <row r="257" spans="1:11" x14ac:dyDescent="0.35">
      <c r="A257" s="150"/>
      <c r="B257" s="140"/>
      <c r="C257" s="140"/>
      <c r="D257" s="140"/>
      <c r="E257" s="140"/>
      <c r="F257" s="140"/>
      <c r="G257" s="140"/>
      <c r="H257" s="140"/>
      <c r="I257" s="140"/>
      <c r="J257" s="140"/>
      <c r="K257" s="151"/>
    </row>
    <row r="258" spans="1:11" x14ac:dyDescent="0.35">
      <c r="A258" s="150"/>
      <c r="B258" s="140"/>
      <c r="C258" s="140"/>
      <c r="D258" s="140"/>
      <c r="E258" s="140"/>
      <c r="F258" s="140"/>
      <c r="G258" s="140"/>
      <c r="H258" s="140"/>
      <c r="I258" s="140"/>
      <c r="J258" s="140"/>
      <c r="K258" s="151"/>
    </row>
    <row r="259" spans="1:11" x14ac:dyDescent="0.35">
      <c r="A259" s="150"/>
      <c r="B259" s="140"/>
      <c r="C259" s="140"/>
      <c r="D259" s="140"/>
      <c r="E259" s="140"/>
      <c r="F259" s="140"/>
      <c r="G259" s="140"/>
      <c r="H259" s="140"/>
      <c r="I259" s="140"/>
      <c r="J259" s="140"/>
      <c r="K259" s="151"/>
    </row>
    <row r="260" spans="1:11" x14ac:dyDescent="0.35">
      <c r="A260" s="150"/>
      <c r="B260" s="140"/>
      <c r="C260" s="140"/>
      <c r="D260" s="140"/>
      <c r="E260" s="140"/>
      <c r="F260" s="140"/>
      <c r="G260" s="140"/>
      <c r="H260" s="140"/>
      <c r="I260" s="140"/>
      <c r="J260" s="140"/>
      <c r="K260" s="151"/>
    </row>
    <row r="261" spans="1:11" x14ac:dyDescent="0.35">
      <c r="A261" s="150"/>
      <c r="B261" s="140"/>
      <c r="C261" s="140"/>
      <c r="D261" s="140"/>
      <c r="E261" s="140"/>
      <c r="F261" s="140"/>
      <c r="G261" s="140"/>
      <c r="H261" s="140"/>
      <c r="I261" s="140"/>
      <c r="J261" s="140"/>
      <c r="K261" s="151"/>
    </row>
    <row r="262" spans="1:11" x14ac:dyDescent="0.35">
      <c r="A262" s="150"/>
      <c r="B262" s="140"/>
      <c r="C262" s="140"/>
      <c r="D262" s="140"/>
      <c r="E262" s="140"/>
      <c r="F262" s="140"/>
      <c r="G262" s="140"/>
      <c r="H262" s="140"/>
      <c r="I262" s="140"/>
      <c r="J262" s="140"/>
      <c r="K262" s="151"/>
    </row>
    <row r="263" spans="1:11" x14ac:dyDescent="0.35">
      <c r="A263" s="150"/>
      <c r="B263" s="140"/>
      <c r="C263" s="140"/>
      <c r="D263" s="140"/>
      <c r="E263" s="140"/>
      <c r="F263" s="140"/>
      <c r="G263" s="140"/>
      <c r="H263" s="140"/>
      <c r="I263" s="140"/>
      <c r="J263" s="140"/>
      <c r="K263" s="151"/>
    </row>
    <row r="264" spans="1:11" x14ac:dyDescent="0.35">
      <c r="A264" s="150"/>
      <c r="B264" s="140"/>
      <c r="C264" s="140"/>
      <c r="D264" s="140"/>
      <c r="E264" s="140"/>
      <c r="F264" s="140"/>
      <c r="G264" s="140"/>
      <c r="H264" s="140"/>
      <c r="I264" s="140"/>
      <c r="J264" s="140"/>
      <c r="K264" s="151"/>
    </row>
    <row r="265" spans="1:11" x14ac:dyDescent="0.35">
      <c r="A265" s="150"/>
      <c r="B265" s="140"/>
      <c r="C265" s="140"/>
      <c r="D265" s="140"/>
      <c r="E265" s="140"/>
      <c r="F265" s="140"/>
      <c r="G265" s="140"/>
      <c r="H265" s="140"/>
      <c r="I265" s="140"/>
      <c r="J265" s="140"/>
      <c r="K265" s="151"/>
    </row>
    <row r="266" spans="1:11" x14ac:dyDescent="0.35">
      <c r="A266" s="150"/>
      <c r="B266" s="140"/>
      <c r="C266" s="140"/>
      <c r="D266" s="140"/>
      <c r="E266" s="140"/>
      <c r="F266" s="140"/>
      <c r="G266" s="140"/>
      <c r="H266" s="140"/>
      <c r="I266" s="140"/>
      <c r="J266" s="140"/>
      <c r="K266" s="151"/>
    </row>
    <row r="267" spans="1:11" x14ac:dyDescent="0.35">
      <c r="A267" s="150"/>
      <c r="B267" s="140"/>
      <c r="C267" s="140"/>
      <c r="D267" s="140"/>
      <c r="E267" s="140"/>
      <c r="F267" s="140"/>
      <c r="G267" s="140"/>
      <c r="H267" s="140"/>
      <c r="I267" s="140"/>
      <c r="J267" s="140"/>
      <c r="K267" s="151"/>
    </row>
    <row r="268" spans="1:11" x14ac:dyDescent="0.35">
      <c r="A268" s="150"/>
      <c r="B268" s="140"/>
      <c r="C268" s="140"/>
      <c r="D268" s="140"/>
      <c r="E268" s="140"/>
      <c r="F268" s="140"/>
      <c r="G268" s="140"/>
      <c r="H268" s="140"/>
      <c r="I268" s="140"/>
      <c r="J268" s="140"/>
      <c r="K268" s="151"/>
    </row>
    <row r="269" spans="1:11" x14ac:dyDescent="0.35">
      <c r="A269" s="150"/>
      <c r="B269" s="140"/>
      <c r="C269" s="140"/>
      <c r="D269" s="140"/>
      <c r="E269" s="140"/>
      <c r="F269" s="140"/>
      <c r="G269" s="140"/>
      <c r="H269" s="140"/>
      <c r="I269" s="140"/>
      <c r="J269" s="140"/>
      <c r="K269" s="151"/>
    </row>
    <row r="270" spans="1:11" x14ac:dyDescent="0.35">
      <c r="A270" s="150"/>
      <c r="B270" s="140"/>
      <c r="C270" s="140"/>
      <c r="D270" s="140"/>
      <c r="E270" s="140"/>
      <c r="F270" s="140"/>
      <c r="G270" s="140"/>
      <c r="H270" s="140"/>
      <c r="I270" s="140"/>
      <c r="J270" s="140"/>
      <c r="K270" s="151"/>
    </row>
    <row r="271" spans="1:11" x14ac:dyDescent="0.35">
      <c r="A271" s="150"/>
      <c r="B271" s="140"/>
      <c r="C271" s="140"/>
      <c r="D271" s="140"/>
      <c r="E271" s="140"/>
      <c r="F271" s="140"/>
      <c r="G271" s="140"/>
      <c r="H271" s="140"/>
      <c r="I271" s="140"/>
      <c r="J271" s="140"/>
      <c r="K271" s="151"/>
    </row>
    <row r="272" spans="1:11" x14ac:dyDescent="0.35">
      <c r="A272" s="150"/>
      <c r="B272" s="140"/>
      <c r="C272" s="140"/>
      <c r="D272" s="140"/>
      <c r="E272" s="140"/>
      <c r="F272" s="140"/>
      <c r="G272" s="140"/>
      <c r="H272" s="140"/>
      <c r="I272" s="140"/>
      <c r="J272" s="140"/>
      <c r="K272" s="151"/>
    </row>
    <row r="273" spans="1:11" x14ac:dyDescent="0.35">
      <c r="A273" s="150"/>
      <c r="B273" s="140"/>
      <c r="C273" s="140"/>
      <c r="D273" s="140"/>
      <c r="E273" s="140"/>
      <c r="F273" s="140"/>
      <c r="G273" s="140"/>
      <c r="H273" s="140"/>
      <c r="I273" s="140"/>
      <c r="J273" s="140"/>
      <c r="K273" s="151"/>
    </row>
    <row r="274" spans="1:11" x14ac:dyDescent="0.35">
      <c r="A274" s="150"/>
      <c r="B274" s="140"/>
      <c r="C274" s="140"/>
      <c r="D274" s="140"/>
      <c r="E274" s="140"/>
      <c r="F274" s="140"/>
      <c r="G274" s="140"/>
      <c r="H274" s="140"/>
      <c r="I274" s="140"/>
      <c r="J274" s="140"/>
      <c r="K274" s="151"/>
    </row>
    <row r="275" spans="1:11" x14ac:dyDescent="0.35">
      <c r="A275" s="150"/>
      <c r="B275" s="140"/>
      <c r="C275" s="140"/>
      <c r="D275" s="140"/>
      <c r="E275" s="140"/>
      <c r="F275" s="140"/>
      <c r="G275" s="140"/>
      <c r="H275" s="140"/>
      <c r="I275" s="140"/>
      <c r="J275" s="140"/>
      <c r="K275" s="151"/>
    </row>
    <row r="276" spans="1:11" x14ac:dyDescent="0.35">
      <c r="A276" s="150"/>
      <c r="B276" s="140"/>
      <c r="C276" s="140"/>
      <c r="D276" s="140"/>
      <c r="E276" s="140"/>
      <c r="F276" s="140"/>
      <c r="G276" s="140"/>
      <c r="H276" s="140"/>
      <c r="I276" s="140"/>
      <c r="J276" s="140"/>
      <c r="K276" s="151"/>
    </row>
    <row r="277" spans="1:11" x14ac:dyDescent="0.35">
      <c r="A277" s="150"/>
      <c r="B277" s="140"/>
      <c r="C277" s="140"/>
      <c r="D277" s="140"/>
      <c r="E277" s="140"/>
      <c r="F277" s="140"/>
      <c r="G277" s="140"/>
      <c r="H277" s="140"/>
      <c r="I277" s="140"/>
      <c r="J277" s="140"/>
      <c r="K277" s="151"/>
    </row>
    <row r="278" spans="1:11" x14ac:dyDescent="0.35">
      <c r="A278" s="150"/>
      <c r="B278" s="140"/>
      <c r="C278" s="140"/>
      <c r="D278" s="140"/>
      <c r="E278" s="140"/>
      <c r="F278" s="140"/>
      <c r="G278" s="140"/>
      <c r="H278" s="140"/>
      <c r="I278" s="140"/>
      <c r="J278" s="140"/>
      <c r="K278" s="151"/>
    </row>
    <row r="279" spans="1:11" x14ac:dyDescent="0.35">
      <c r="A279" s="150"/>
      <c r="B279" s="140"/>
      <c r="C279" s="140"/>
      <c r="D279" s="140"/>
      <c r="E279" s="140"/>
      <c r="F279" s="140"/>
      <c r="G279" s="140"/>
      <c r="H279" s="140"/>
      <c r="I279" s="140"/>
      <c r="J279" s="140"/>
      <c r="K279" s="151"/>
    </row>
    <row r="280" spans="1:11" x14ac:dyDescent="0.35">
      <c r="A280" s="150"/>
      <c r="B280" s="140"/>
      <c r="C280" s="140"/>
      <c r="D280" s="140"/>
      <c r="E280" s="140"/>
      <c r="F280" s="140"/>
      <c r="G280" s="140"/>
      <c r="H280" s="140"/>
      <c r="I280" s="140"/>
      <c r="J280" s="140"/>
      <c r="K280" s="151"/>
    </row>
    <row r="281" spans="1:11" x14ac:dyDescent="0.35">
      <c r="A281" s="150"/>
      <c r="B281" s="140"/>
      <c r="C281" s="140"/>
      <c r="D281" s="140"/>
      <c r="E281" s="140"/>
      <c r="F281" s="140"/>
      <c r="G281" s="140"/>
      <c r="H281" s="140"/>
      <c r="I281" s="140"/>
      <c r="J281" s="140"/>
      <c r="K281" s="151"/>
    </row>
    <row r="282" spans="1:11" x14ac:dyDescent="0.35">
      <c r="A282" s="150"/>
      <c r="B282" s="140"/>
      <c r="C282" s="140"/>
      <c r="D282" s="140"/>
      <c r="E282" s="140"/>
      <c r="F282" s="140"/>
      <c r="G282" s="140"/>
      <c r="H282" s="140"/>
      <c r="I282" s="140"/>
      <c r="J282" s="140"/>
      <c r="K282" s="151"/>
    </row>
    <row r="283" spans="1:11" x14ac:dyDescent="0.35">
      <c r="A283" s="150"/>
      <c r="B283" s="140"/>
      <c r="C283" s="140"/>
      <c r="D283" s="140"/>
      <c r="E283" s="140"/>
      <c r="F283" s="140"/>
      <c r="G283" s="140"/>
      <c r="H283" s="140"/>
      <c r="I283" s="140"/>
      <c r="J283" s="140"/>
      <c r="K283" s="151"/>
    </row>
    <row r="284" spans="1:11" x14ac:dyDescent="0.35">
      <c r="A284" s="150"/>
      <c r="B284" s="140"/>
      <c r="C284" s="140"/>
      <c r="D284" s="140"/>
      <c r="E284" s="140"/>
      <c r="F284" s="140"/>
      <c r="G284" s="140"/>
      <c r="H284" s="140"/>
      <c r="I284" s="140"/>
      <c r="J284" s="140"/>
      <c r="K284" s="151"/>
    </row>
    <row r="285" spans="1:11" x14ac:dyDescent="0.35">
      <c r="A285" s="150"/>
      <c r="B285" s="140"/>
      <c r="C285" s="140"/>
      <c r="D285" s="140"/>
      <c r="E285" s="140"/>
      <c r="F285" s="140"/>
      <c r="G285" s="140"/>
      <c r="H285" s="140"/>
      <c r="I285" s="140"/>
      <c r="J285" s="140"/>
      <c r="K285" s="151"/>
    </row>
    <row r="286" spans="1:11" x14ac:dyDescent="0.35">
      <c r="A286" s="150"/>
      <c r="B286" s="140"/>
      <c r="C286" s="140"/>
      <c r="D286" s="140"/>
      <c r="E286" s="140"/>
      <c r="F286" s="140"/>
      <c r="G286" s="140"/>
      <c r="H286" s="140"/>
      <c r="I286" s="140"/>
      <c r="J286" s="140"/>
      <c r="K286" s="151"/>
    </row>
    <row r="287" spans="1:11" x14ac:dyDescent="0.35">
      <c r="A287" s="150"/>
      <c r="B287" s="140"/>
      <c r="C287" s="140"/>
      <c r="D287" s="140"/>
      <c r="E287" s="140"/>
      <c r="F287" s="140"/>
      <c r="G287" s="140"/>
      <c r="H287" s="140"/>
      <c r="I287" s="140"/>
      <c r="J287" s="140"/>
      <c r="K287" s="151"/>
    </row>
    <row r="288" spans="1:11" x14ac:dyDescent="0.35">
      <c r="A288" s="150"/>
      <c r="B288" s="140"/>
      <c r="C288" s="140"/>
      <c r="D288" s="140"/>
      <c r="E288" s="140"/>
      <c r="F288" s="140"/>
      <c r="G288" s="140"/>
      <c r="H288" s="140"/>
      <c r="I288" s="140"/>
      <c r="J288" s="140"/>
      <c r="K288" s="151"/>
    </row>
    <row r="289" spans="1:11" x14ac:dyDescent="0.35">
      <c r="A289" s="150"/>
      <c r="B289" s="140"/>
      <c r="C289" s="140"/>
      <c r="D289" s="140"/>
      <c r="E289" s="140"/>
      <c r="F289" s="140"/>
      <c r="G289" s="140"/>
      <c r="H289" s="140"/>
      <c r="I289" s="140"/>
      <c r="J289" s="140"/>
      <c r="K289" s="151"/>
    </row>
    <row r="290" spans="1:11" x14ac:dyDescent="0.35">
      <c r="A290" s="150"/>
      <c r="B290" s="140"/>
      <c r="C290" s="140"/>
      <c r="D290" s="140"/>
      <c r="E290" s="140"/>
      <c r="F290" s="140"/>
      <c r="G290" s="140"/>
      <c r="H290" s="140"/>
      <c r="I290" s="140"/>
      <c r="J290" s="140"/>
      <c r="K290" s="151"/>
    </row>
    <row r="291" spans="1:11" x14ac:dyDescent="0.35">
      <c r="A291" s="150"/>
      <c r="B291" s="140"/>
      <c r="C291" s="140"/>
      <c r="D291" s="140"/>
      <c r="E291" s="140"/>
      <c r="F291" s="140"/>
      <c r="G291" s="140"/>
      <c r="H291" s="140"/>
      <c r="I291" s="140"/>
      <c r="J291" s="140"/>
      <c r="K291" s="151"/>
    </row>
    <row r="292" spans="1:11" x14ac:dyDescent="0.35">
      <c r="A292" s="150"/>
      <c r="B292" s="140"/>
      <c r="C292" s="140"/>
      <c r="D292" s="140"/>
      <c r="E292" s="140"/>
      <c r="F292" s="140"/>
      <c r="G292" s="140"/>
      <c r="H292" s="140"/>
      <c r="I292" s="140"/>
      <c r="J292" s="140"/>
      <c r="K292" s="151"/>
    </row>
    <row r="293" spans="1:11" x14ac:dyDescent="0.35">
      <c r="A293" s="150"/>
      <c r="B293" s="140"/>
      <c r="C293" s="140"/>
      <c r="D293" s="140"/>
      <c r="E293" s="140"/>
      <c r="F293" s="140"/>
      <c r="G293" s="140"/>
      <c r="H293" s="140"/>
      <c r="I293" s="140"/>
      <c r="J293" s="140"/>
      <c r="K293" s="151"/>
    </row>
    <row r="294" spans="1:11" x14ac:dyDescent="0.35">
      <c r="A294" s="150"/>
      <c r="B294" s="140"/>
      <c r="C294" s="140"/>
      <c r="D294" s="140"/>
      <c r="E294" s="140"/>
      <c r="F294" s="140"/>
      <c r="G294" s="140"/>
      <c r="H294" s="140"/>
      <c r="I294" s="140"/>
      <c r="J294" s="140"/>
      <c r="K294" s="151"/>
    </row>
    <row r="295" spans="1:11" x14ac:dyDescent="0.35">
      <c r="A295" s="150"/>
      <c r="B295" s="140"/>
      <c r="C295" s="140"/>
      <c r="D295" s="140"/>
      <c r="E295" s="140"/>
      <c r="F295" s="140"/>
      <c r="G295" s="140"/>
      <c r="H295" s="140"/>
      <c r="I295" s="140"/>
      <c r="J295" s="140"/>
      <c r="K295" s="151"/>
    </row>
    <row r="296" spans="1:11" x14ac:dyDescent="0.35">
      <c r="A296" s="150"/>
      <c r="B296" s="140"/>
      <c r="C296" s="140"/>
      <c r="D296" s="140"/>
      <c r="E296" s="140"/>
      <c r="F296" s="140"/>
      <c r="G296" s="140"/>
      <c r="H296" s="140"/>
      <c r="I296" s="140"/>
      <c r="J296" s="140"/>
      <c r="K296" s="151"/>
    </row>
    <row r="297" spans="1:11" x14ac:dyDescent="0.35">
      <c r="A297" s="150"/>
      <c r="B297" s="140"/>
      <c r="C297" s="140"/>
      <c r="D297" s="140"/>
      <c r="E297" s="140"/>
      <c r="F297" s="140"/>
      <c r="G297" s="140"/>
      <c r="H297" s="140"/>
      <c r="I297" s="140"/>
      <c r="J297" s="140"/>
      <c r="K297" s="151"/>
    </row>
    <row r="298" spans="1:11" x14ac:dyDescent="0.35">
      <c r="A298" s="150"/>
      <c r="B298" s="140"/>
      <c r="C298" s="140"/>
      <c r="D298" s="140"/>
      <c r="E298" s="140"/>
      <c r="F298" s="140"/>
      <c r="G298" s="140"/>
      <c r="H298" s="140"/>
      <c r="I298" s="140"/>
      <c r="J298" s="140"/>
      <c r="K298" s="151"/>
    </row>
    <row r="299" spans="1:11" x14ac:dyDescent="0.35">
      <c r="A299" s="150"/>
      <c r="B299" s="140"/>
      <c r="C299" s="140"/>
      <c r="D299" s="140"/>
      <c r="E299" s="140"/>
      <c r="F299" s="140"/>
      <c r="G299" s="140"/>
      <c r="H299" s="140"/>
      <c r="I299" s="140"/>
      <c r="J299" s="140"/>
      <c r="K299" s="151"/>
    </row>
    <row r="300" spans="1:11" x14ac:dyDescent="0.35">
      <c r="A300" s="150"/>
      <c r="B300" s="140"/>
      <c r="C300" s="140"/>
      <c r="D300" s="140"/>
      <c r="E300" s="140"/>
      <c r="F300" s="140"/>
      <c r="G300" s="140"/>
      <c r="H300" s="140"/>
      <c r="I300" s="140"/>
      <c r="J300" s="140"/>
      <c r="K300" s="151"/>
    </row>
    <row r="301" spans="1:11" x14ac:dyDescent="0.35">
      <c r="A301" s="150"/>
      <c r="B301" s="140"/>
      <c r="C301" s="140"/>
      <c r="D301" s="140"/>
      <c r="E301" s="140"/>
      <c r="F301" s="140"/>
      <c r="G301" s="140"/>
      <c r="H301" s="140"/>
      <c r="I301" s="140"/>
      <c r="J301" s="140"/>
      <c r="K301" s="151"/>
    </row>
    <row r="302" spans="1:11" x14ac:dyDescent="0.35">
      <c r="A302" s="150"/>
      <c r="B302" s="140"/>
      <c r="C302" s="140"/>
      <c r="D302" s="140"/>
      <c r="E302" s="140"/>
      <c r="F302" s="140"/>
      <c r="G302" s="140"/>
      <c r="H302" s="140"/>
      <c r="I302" s="140"/>
      <c r="J302" s="140"/>
      <c r="K302" s="151"/>
    </row>
    <row r="303" spans="1:11" x14ac:dyDescent="0.35">
      <c r="A303" s="150"/>
      <c r="B303" s="140"/>
      <c r="C303" s="140"/>
      <c r="D303" s="140"/>
      <c r="E303" s="140"/>
      <c r="F303" s="140"/>
      <c r="G303" s="140"/>
      <c r="H303" s="140"/>
      <c r="I303" s="140"/>
      <c r="J303" s="140"/>
      <c r="K303" s="151"/>
    </row>
    <row r="304" spans="1:11" x14ac:dyDescent="0.35">
      <c r="A304" s="150"/>
      <c r="B304" s="140"/>
      <c r="C304" s="140"/>
      <c r="D304" s="140"/>
      <c r="E304" s="140"/>
      <c r="F304" s="140"/>
      <c r="G304" s="140"/>
      <c r="H304" s="140"/>
      <c r="I304" s="140"/>
      <c r="J304" s="140"/>
      <c r="K304" s="151"/>
    </row>
    <row r="305" spans="1:11" x14ac:dyDescent="0.35">
      <c r="A305" s="150"/>
      <c r="B305" s="140"/>
      <c r="C305" s="140"/>
      <c r="D305" s="140"/>
      <c r="E305" s="140"/>
      <c r="F305" s="140"/>
      <c r="G305" s="140"/>
      <c r="H305" s="140"/>
      <c r="I305" s="140"/>
      <c r="J305" s="140"/>
      <c r="K305" s="151"/>
    </row>
    <row r="306" spans="1:11" x14ac:dyDescent="0.35">
      <c r="A306" s="152"/>
      <c r="B306" s="153"/>
      <c r="C306" s="153"/>
      <c r="D306" s="153"/>
      <c r="E306" s="153"/>
      <c r="F306" s="153"/>
      <c r="G306" s="153"/>
      <c r="H306" s="153"/>
      <c r="I306" s="153"/>
      <c r="J306" s="153"/>
      <c r="K306" s="154"/>
    </row>
  </sheetData>
  <mergeCells count="71">
    <mergeCell ref="A69:K69"/>
    <mergeCell ref="A70:K70"/>
    <mergeCell ref="A51:K51"/>
    <mergeCell ref="A52:K52"/>
    <mergeCell ref="A53:K53"/>
    <mergeCell ref="A54:K54"/>
    <mergeCell ref="A55:K55"/>
    <mergeCell ref="A56:K56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K5">
    <cfRule type="containsText" dxfId="3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967854-70BC-4CB6-9B52-2E9DE41C3B53}">
          <x14:formula1>
            <xm:f>'DO NOT USE'!$D$51:$D$60</xm:f>
          </x14:formula1>
          <xm:sqref>C7:K7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6F2EA-4CB6-4530-958C-4F3A80203EBE}">
  <sheetPr codeName="Sheet27">
    <tabColor rgb="FFD60093"/>
    <pageSetUpPr fitToPage="1"/>
  </sheetPr>
  <dimension ref="A1:O79"/>
  <sheetViews>
    <sheetView showZeros="0" view="pageBreakPreview" topLeftCell="A7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2" customWidth="1"/>
    <col min="2" max="2" width="13.81640625" customWidth="1"/>
    <col min="3" max="3" width="15.453125" customWidth="1"/>
    <col min="4" max="4" width="13.453125" customWidth="1"/>
    <col min="5" max="5" width="5.453125" customWidth="1"/>
    <col min="6" max="6" width="8.453125" customWidth="1"/>
    <col min="7" max="12" width="9.453125" customWidth="1"/>
    <col min="13" max="13" width="8.453125" customWidth="1"/>
  </cols>
  <sheetData>
    <row r="1" spans="1:15" s="1" customFormat="1" ht="13.75" customHeight="1" x14ac:dyDescent="0.25">
      <c r="A1" s="451"/>
      <c r="B1" s="451"/>
      <c r="C1" s="480" t="s">
        <v>179</v>
      </c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158"/>
      <c r="O1" s="158"/>
    </row>
    <row r="2" spans="1:15" s="1" customFormat="1" ht="13.75" customHeight="1" x14ac:dyDescent="0.25">
      <c r="A2" s="511"/>
      <c r="B2" s="511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158"/>
      <c r="O2" s="158"/>
    </row>
    <row r="3" spans="1:15" ht="13.75" customHeight="1" x14ac:dyDescent="0.35">
      <c r="A3" s="371" t="s">
        <v>48</v>
      </c>
      <c r="B3" s="371"/>
      <c r="C3" s="283" t="str">
        <f>'DESIGN FRONT SHEET'!B3</f>
        <v>MCLAREN SEASON 3</v>
      </c>
      <c r="D3" s="283"/>
      <c r="E3" s="284"/>
      <c r="F3" s="36" t="s">
        <v>49</v>
      </c>
      <c r="G3" s="491" t="str">
        <f>'DESIGN FRONT SHEET'!E3</f>
        <v>UN AVAILABLE</v>
      </c>
      <c r="H3" s="492"/>
      <c r="I3" s="45" t="s">
        <v>50</v>
      </c>
      <c r="J3" s="512" t="str">
        <f>'DESIGN FRONT SHEET'!G3</f>
        <v>FRAN</v>
      </c>
      <c r="K3" s="513"/>
      <c r="L3" s="513"/>
      <c r="M3" s="514"/>
    </row>
    <row r="4" spans="1:15" ht="13.75" customHeight="1" x14ac:dyDescent="0.35">
      <c r="A4" s="371" t="s">
        <v>51</v>
      </c>
      <c r="B4" s="371"/>
      <c r="C4" s="283" t="str">
        <f>'DESIGN FRONT SHEET'!B4</f>
        <v>ASHLAM</v>
      </c>
      <c r="D4" s="283"/>
      <c r="E4" s="284"/>
      <c r="F4" s="36" t="s">
        <v>52</v>
      </c>
      <c r="G4" s="491" t="str">
        <f>'DESIGN FRONT SHEET'!E4</f>
        <v>VIETNAM</v>
      </c>
      <c r="H4" s="492"/>
      <c r="I4" s="45" t="s">
        <v>53</v>
      </c>
      <c r="J4" s="512" t="str">
        <f>'DESIGN FRONT SHEET'!G4</f>
        <v>LAUREN</v>
      </c>
      <c r="K4" s="513"/>
      <c r="L4" s="513"/>
      <c r="M4" s="514"/>
    </row>
    <row r="5" spans="1:15" ht="13.75" customHeight="1" x14ac:dyDescent="0.35">
      <c r="A5" s="371" t="s">
        <v>54</v>
      </c>
      <c r="B5" s="371"/>
      <c r="C5" s="283" t="str">
        <f>'DESIGN FRONT SHEET'!B5</f>
        <v>ZIP THROUG HOODIE</v>
      </c>
      <c r="D5" s="283"/>
      <c r="E5" s="284"/>
      <c r="F5" s="36" t="s">
        <v>55</v>
      </c>
      <c r="G5" s="515" t="str">
        <f>'DESIGN FRONT SHEET'!E5</f>
        <v>AIME LEON DORE</v>
      </c>
      <c r="H5" s="516"/>
      <c r="I5" s="77" t="s">
        <v>56</v>
      </c>
      <c r="J5" s="503"/>
      <c r="K5" s="504"/>
      <c r="L5" s="504"/>
      <c r="M5" s="505"/>
    </row>
    <row r="6" spans="1:15" ht="13.75" customHeight="1" x14ac:dyDescent="0.35">
      <c r="A6" s="507" t="s">
        <v>180</v>
      </c>
      <c r="B6" s="507"/>
      <c r="C6" s="507"/>
      <c r="D6" s="507"/>
      <c r="E6" s="507"/>
      <c r="F6" s="507"/>
      <c r="G6" s="507"/>
      <c r="H6" s="507"/>
      <c r="I6" s="507"/>
      <c r="J6" s="507"/>
      <c r="K6" s="507"/>
      <c r="L6" s="507"/>
      <c r="M6" s="508"/>
    </row>
    <row r="7" spans="1:15" ht="13.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147</v>
      </c>
      <c r="G7" s="75" t="s">
        <v>148</v>
      </c>
      <c r="H7" s="75" t="s">
        <v>149</v>
      </c>
      <c r="I7" s="75" t="s">
        <v>150</v>
      </c>
      <c r="J7" s="75" t="s">
        <v>151</v>
      </c>
      <c r="K7" s="75" t="s">
        <v>152</v>
      </c>
      <c r="L7" s="75" t="s">
        <v>153</v>
      </c>
      <c r="M7" s="75" t="s">
        <v>154</v>
      </c>
    </row>
    <row r="8" spans="1:15" ht="15.75" customHeight="1" x14ac:dyDescent="0.35">
      <c r="A8" s="161" t="str">
        <f>'PROTO SPEC'!A8</f>
        <v>H2</v>
      </c>
      <c r="B8" s="304" t="str">
        <f>'PROTO SPEC'!B8</f>
        <v>1. Front length - SNP to bottom hem edge</v>
      </c>
      <c r="C8" s="305"/>
      <c r="D8" s="305"/>
      <c r="E8" s="305"/>
      <c r="F8" s="87">
        <v>1</v>
      </c>
      <c r="G8" s="88" t="e">
        <f t="shared" ref="G8:H9" si="0">H8-0.5</f>
        <v>#REF!</v>
      </c>
      <c r="H8" s="89" t="e">
        <f t="shared" si="0"/>
        <v>#REF!</v>
      </c>
      <c r="I8" s="89" t="e">
        <f>J8-1</f>
        <v>#REF!</v>
      </c>
      <c r="J8" s="188" t="e">
        <f>IF(COUNTIF(#REF!,"&lt;&gt;")=1,MAX(#REF!),IF(COUNTIF(#REF!,"&lt;&gt;")=0,0,COUNTIF(#REF!,"&lt;&gt;")&amp;" Values"))</f>
        <v>#REF!</v>
      </c>
      <c r="K8" s="89" t="e">
        <f t="shared" ref="K8:M9" si="1">J8+1</f>
        <v>#REF!</v>
      </c>
      <c r="L8" s="89" t="e">
        <f t="shared" si="1"/>
        <v>#REF!</v>
      </c>
      <c r="M8" s="89" t="e">
        <f t="shared" si="1"/>
        <v>#REF!</v>
      </c>
    </row>
    <row r="9" spans="1:15" ht="15.75" customHeight="1" x14ac:dyDescent="0.35">
      <c r="A9" s="161" t="str">
        <f>'PROTO SPEC'!A9</f>
        <v>H3</v>
      </c>
      <c r="B9" s="304" t="str">
        <f>'PROTO SPEC'!B9</f>
        <v>2. Front length - HSP to bottom hem edge</v>
      </c>
      <c r="C9" s="305"/>
      <c r="D9" s="305"/>
      <c r="E9" s="305"/>
      <c r="F9" s="87">
        <v>1</v>
      </c>
      <c r="G9" s="88" t="e">
        <f t="shared" si="0"/>
        <v>#REF!</v>
      </c>
      <c r="H9" s="89" t="e">
        <f t="shared" si="0"/>
        <v>#REF!</v>
      </c>
      <c r="I9" s="89" t="e">
        <f>J9-1</f>
        <v>#REF!</v>
      </c>
      <c r="J9" s="188" t="e">
        <f>IF(COUNTIF(#REF!,"&lt;&gt;")=1,MAX(#REF!),IF(COUNTIF(#REF!,"&lt;&gt;")=0,0,COUNTIF(#REF!,"&lt;&gt;")&amp;" Values"))</f>
        <v>#REF!</v>
      </c>
      <c r="K9" s="89" t="e">
        <f t="shared" si="1"/>
        <v>#REF!</v>
      </c>
      <c r="L9" s="89" t="e">
        <f t="shared" si="1"/>
        <v>#REF!</v>
      </c>
      <c r="M9" s="89" t="e">
        <f t="shared" si="1"/>
        <v>#REF!</v>
      </c>
    </row>
    <row r="10" spans="1:15" ht="15.75" customHeight="1" x14ac:dyDescent="0.35">
      <c r="A10" s="161" t="str">
        <f>'PROTO SPEC'!A10</f>
        <v>METAL</v>
      </c>
      <c r="B10" s="304" t="str">
        <f>'PROTO SPEC'!B10</f>
        <v>3. Back length - HSP to bottom hem edge</v>
      </c>
      <c r="C10" s="305"/>
      <c r="D10" s="305"/>
      <c r="E10" s="305"/>
      <c r="F10" s="87">
        <v>1</v>
      </c>
      <c r="G10" s="90">
        <f>H10-1.25</f>
        <v>-5</v>
      </c>
      <c r="H10" s="91">
        <f>I10-1.25</f>
        <v>-3.75</v>
      </c>
      <c r="I10" s="91">
        <f>J10-2.5</f>
        <v>-2.5</v>
      </c>
      <c r="J10" s="134"/>
      <c r="K10" s="91">
        <f>J10+2.5</f>
        <v>2.5</v>
      </c>
      <c r="L10" s="91">
        <f>K10+2.5</f>
        <v>5</v>
      </c>
      <c r="M10" s="91">
        <f>L10+2.5</f>
        <v>7.5</v>
      </c>
    </row>
    <row r="11" spans="1:15" ht="15.75" customHeight="1" x14ac:dyDescent="0.35">
      <c r="A11" s="161">
        <f>'PROTO SPEC'!A11</f>
        <v>0</v>
      </c>
      <c r="B11" s="304" t="str">
        <f>'PROTO SPEC'!B11</f>
        <v>4. Chest - measured 2.5cm down from underarm</v>
      </c>
      <c r="C11" s="305"/>
      <c r="D11" s="305"/>
      <c r="E11" s="305"/>
      <c r="F11" s="87">
        <v>0.5</v>
      </c>
      <c r="G11" s="90">
        <f>H11-0.25</f>
        <v>-1</v>
      </c>
      <c r="H11" s="91">
        <f>I11-0.25</f>
        <v>-0.75</v>
      </c>
      <c r="I11" s="91">
        <f>J11-0.5</f>
        <v>-0.5</v>
      </c>
      <c r="J11" s="134"/>
      <c r="K11" s="91">
        <f>J11+0.5</f>
        <v>0.5</v>
      </c>
      <c r="L11" s="91">
        <f>K11+0.5</f>
        <v>1</v>
      </c>
      <c r="M11" s="91">
        <f>L11+0.5</f>
        <v>1.5</v>
      </c>
    </row>
    <row r="12" spans="1:15" ht="15.75" customHeight="1" x14ac:dyDescent="0.35">
      <c r="A12" s="161" t="str">
        <f>'PROTO SPEC'!A12</f>
        <v>EMBROIDERY</v>
      </c>
      <c r="B12" s="304" t="str">
        <f>'PROTO SPEC'!B12</f>
        <v>5. Waist position - below HSP</v>
      </c>
      <c r="C12" s="305"/>
      <c r="D12" s="305"/>
      <c r="E12" s="305"/>
      <c r="F12" s="87">
        <v>1</v>
      </c>
      <c r="G12" s="90">
        <f t="shared" ref="G12:H15" si="2">H12-1.25</f>
        <v>-5</v>
      </c>
      <c r="H12" s="91">
        <f t="shared" si="2"/>
        <v>-3.75</v>
      </c>
      <c r="I12" s="91">
        <f>J12-2.5</f>
        <v>-2.5</v>
      </c>
      <c r="J12" s="134"/>
      <c r="K12" s="91">
        <f t="shared" ref="K12:M15" si="3">J12+2.5</f>
        <v>2.5</v>
      </c>
      <c r="L12" s="91">
        <f t="shared" si="3"/>
        <v>5</v>
      </c>
      <c r="M12" s="91">
        <f t="shared" si="3"/>
        <v>7.5</v>
      </c>
    </row>
    <row r="13" spans="1:15" ht="15.75" customHeight="1" x14ac:dyDescent="0.35">
      <c r="A13" s="161" t="str">
        <f>'PROTO SPEC'!A13</f>
        <v>SCREENPRINT</v>
      </c>
      <c r="B13" s="304" t="str">
        <f>'PROTO SPEC'!B13</f>
        <v>6. Waist width</v>
      </c>
      <c r="C13" s="305"/>
      <c r="D13" s="305"/>
      <c r="E13" s="305"/>
      <c r="F13" s="87">
        <v>1</v>
      </c>
      <c r="G13" s="90">
        <f t="shared" si="2"/>
        <v>-5</v>
      </c>
      <c r="H13" s="91">
        <f t="shared" si="2"/>
        <v>-3.75</v>
      </c>
      <c r="I13" s="91">
        <f>J13-2.5</f>
        <v>-2.5</v>
      </c>
      <c r="J13" s="134"/>
      <c r="K13" s="91">
        <f t="shared" si="3"/>
        <v>2.5</v>
      </c>
      <c r="L13" s="91">
        <f t="shared" si="3"/>
        <v>5</v>
      </c>
      <c r="M13" s="91">
        <f t="shared" si="3"/>
        <v>7.5</v>
      </c>
    </row>
    <row r="14" spans="1:15" ht="15.75" customHeight="1" x14ac:dyDescent="0.35">
      <c r="A14" s="161" t="str">
        <f>'PROTO SPEC'!A14</f>
        <v>SCREEN PRINT</v>
      </c>
      <c r="B14" s="304" t="str">
        <f>'PROTO SPEC'!B14</f>
        <v>7. Hem width</v>
      </c>
      <c r="C14" s="305"/>
      <c r="D14" s="305"/>
      <c r="E14" s="305"/>
      <c r="F14" s="87">
        <v>1</v>
      </c>
      <c r="G14" s="90">
        <f t="shared" si="2"/>
        <v>-5</v>
      </c>
      <c r="H14" s="91">
        <f t="shared" si="2"/>
        <v>-3.75</v>
      </c>
      <c r="I14" s="91">
        <f>J14-2.5</f>
        <v>-2.5</v>
      </c>
      <c r="J14" s="134"/>
      <c r="K14" s="91">
        <f t="shared" si="3"/>
        <v>2.5</v>
      </c>
      <c r="L14" s="91">
        <f t="shared" si="3"/>
        <v>5</v>
      </c>
      <c r="M14" s="91">
        <f t="shared" si="3"/>
        <v>7.5</v>
      </c>
    </row>
    <row r="15" spans="1:15" ht="15.75" customHeight="1" x14ac:dyDescent="0.35">
      <c r="A15" s="161" t="str">
        <f>'PROTO SPEC'!A15</f>
        <v>SCREEN PRINT</v>
      </c>
      <c r="B15" s="304" t="str">
        <f>'PROTO SPEC'!B15</f>
        <v>8. Hem depth</v>
      </c>
      <c r="C15" s="305"/>
      <c r="D15" s="305"/>
      <c r="E15" s="305"/>
      <c r="F15" s="87">
        <v>1</v>
      </c>
      <c r="G15" s="90">
        <f t="shared" si="2"/>
        <v>-5</v>
      </c>
      <c r="H15" s="91">
        <f t="shared" si="2"/>
        <v>-3.75</v>
      </c>
      <c r="I15" s="91">
        <f>J15-2.5</f>
        <v>-2.5</v>
      </c>
      <c r="J15" s="134"/>
      <c r="K15" s="91">
        <f t="shared" si="3"/>
        <v>2.5</v>
      </c>
      <c r="L15" s="91">
        <f t="shared" si="3"/>
        <v>5</v>
      </c>
      <c r="M15" s="91">
        <f t="shared" si="3"/>
        <v>7.5</v>
      </c>
    </row>
    <row r="16" spans="1:15" ht="15.75" customHeight="1" x14ac:dyDescent="0.35">
      <c r="A16" s="161" t="str">
        <f>'PROTO SPEC'!A16</f>
        <v>EMBROIDERY</v>
      </c>
      <c r="B16" s="304" t="str">
        <f>'PROTO SPEC'!B16</f>
        <v>9. X-Shoulder (seam to seam)</v>
      </c>
      <c r="C16" s="305"/>
      <c r="D16" s="305"/>
      <c r="E16" s="305"/>
      <c r="F16" s="87">
        <v>0.3</v>
      </c>
      <c r="G16" s="90">
        <f>H16</f>
        <v>0</v>
      </c>
      <c r="H16" s="91">
        <f>I16</f>
        <v>0</v>
      </c>
      <c r="I16" s="91">
        <f>J16</f>
        <v>0</v>
      </c>
      <c r="J16" s="134"/>
      <c r="K16" s="91">
        <f>J16</f>
        <v>0</v>
      </c>
      <c r="L16" s="91">
        <f>K16</f>
        <v>0</v>
      </c>
      <c r="M16" s="91">
        <f>L16</f>
        <v>0</v>
      </c>
    </row>
    <row r="17" spans="1:13" ht="15.75" customHeight="1" x14ac:dyDescent="0.35">
      <c r="A17" s="161" t="str">
        <f>'PROTO SPEC'!A17</f>
        <v>EMBROIDERY</v>
      </c>
      <c r="B17" s="304" t="str">
        <f>'PROTO SPEC'!B17</f>
        <v>10. X-Front - 15cm below HSP</v>
      </c>
      <c r="C17" s="305"/>
      <c r="D17" s="305"/>
      <c r="E17" s="305"/>
      <c r="F17" s="87">
        <v>0.7</v>
      </c>
      <c r="G17" s="90">
        <f>H17-0.6</f>
        <v>-2.4</v>
      </c>
      <c r="H17" s="91">
        <f>I17-0.6</f>
        <v>-1.7999999999999998</v>
      </c>
      <c r="I17" s="91">
        <f>J17-1.2</f>
        <v>-1.2</v>
      </c>
      <c r="J17" s="134"/>
      <c r="K17" s="91">
        <f>J17+1.2</f>
        <v>1.2</v>
      </c>
      <c r="L17" s="91">
        <f>K17+1.2</f>
        <v>2.4</v>
      </c>
      <c r="M17" s="91">
        <f>L17+1.2</f>
        <v>3.5999999999999996</v>
      </c>
    </row>
    <row r="18" spans="1:13" ht="15.75" customHeight="1" x14ac:dyDescent="0.35">
      <c r="A18" s="161" t="str">
        <f>'PROTO SPEC'!A18</f>
        <v>SCREEN PRINT</v>
      </c>
      <c r="B18" s="304" t="str">
        <f>'PROTO SPEC'!B18</f>
        <v>11. X-Back - 15cm belo HSP</v>
      </c>
      <c r="C18" s="305"/>
      <c r="D18" s="305"/>
      <c r="E18" s="305"/>
      <c r="F18" s="87">
        <v>0.3</v>
      </c>
      <c r="G18" s="90">
        <f>H18-0.15</f>
        <v>-0.6</v>
      </c>
      <c r="H18" s="91">
        <f>I18-0.15</f>
        <v>-0.44999999999999996</v>
      </c>
      <c r="I18" s="91">
        <f>J18-0.3</f>
        <v>-0.3</v>
      </c>
      <c r="J18" s="134"/>
      <c r="K18" s="91">
        <f>J18+0.3</f>
        <v>0.3</v>
      </c>
      <c r="L18" s="91">
        <f>K18+0.3</f>
        <v>0.6</v>
      </c>
      <c r="M18" s="91">
        <f>L18+0.3</f>
        <v>0.89999999999999991</v>
      </c>
    </row>
    <row r="19" spans="1:13" ht="15.75" customHeight="1" x14ac:dyDescent="0.35">
      <c r="A19" s="161">
        <f>'PROTO SPEC'!A19</f>
        <v>0</v>
      </c>
      <c r="B19" s="304" t="str">
        <f>'PROTO SPEC'!B19</f>
        <v>12. Back neck width - HSP to HSP straight</v>
      </c>
      <c r="C19" s="305"/>
      <c r="D19" s="305"/>
      <c r="E19" s="305"/>
      <c r="F19" s="87">
        <v>0.3</v>
      </c>
      <c r="G19" s="90">
        <f>H19</f>
        <v>0</v>
      </c>
      <c r="H19" s="91">
        <f>I19</f>
        <v>0</v>
      </c>
      <c r="I19" s="91">
        <f>J19</f>
        <v>0</v>
      </c>
      <c r="J19" s="134"/>
      <c r="K19" s="91">
        <f>J19</f>
        <v>0</v>
      </c>
      <c r="L19" s="91">
        <f>K19</f>
        <v>0</v>
      </c>
      <c r="M19" s="91">
        <f>L19</f>
        <v>0</v>
      </c>
    </row>
    <row r="20" spans="1:13" ht="15.75" customHeight="1" x14ac:dyDescent="0.35">
      <c r="A20" s="161">
        <f>'PROTO SPEC'!A20</f>
        <v>0</v>
      </c>
      <c r="B20" s="304" t="str">
        <f>'PROTO SPEC'!B20</f>
        <v>13. Front neck drop - From HSP</v>
      </c>
      <c r="C20" s="305"/>
      <c r="D20" s="305"/>
      <c r="E20" s="305"/>
      <c r="F20" s="87">
        <v>0.7</v>
      </c>
      <c r="G20" s="90">
        <f t="shared" ref="G20:H21" si="4">H20-0.6</f>
        <v>-2.4</v>
      </c>
      <c r="H20" s="91">
        <f t="shared" si="4"/>
        <v>-1.7999999999999998</v>
      </c>
      <c r="I20" s="91">
        <f>J20-1.2</f>
        <v>-1.2</v>
      </c>
      <c r="J20" s="134"/>
      <c r="K20" s="91">
        <f t="shared" ref="K20:M21" si="5">J20+1.2</f>
        <v>1.2</v>
      </c>
      <c r="L20" s="91">
        <f t="shared" si="5"/>
        <v>2.4</v>
      </c>
      <c r="M20" s="91">
        <f t="shared" si="5"/>
        <v>3.5999999999999996</v>
      </c>
    </row>
    <row r="21" spans="1:13" ht="15.75" customHeight="1" x14ac:dyDescent="0.35">
      <c r="A21" s="161">
        <f>'PROTO SPEC'!A21</f>
        <v>0</v>
      </c>
      <c r="B21" s="304" t="str">
        <f>'PROTO SPEC'!B21</f>
        <v>14. Back neck drop</v>
      </c>
      <c r="C21" s="305"/>
      <c r="D21" s="305"/>
      <c r="E21" s="305"/>
      <c r="F21" s="87">
        <v>0.7</v>
      </c>
      <c r="G21" s="90">
        <f t="shared" si="4"/>
        <v>-2.4</v>
      </c>
      <c r="H21" s="91">
        <f t="shared" si="4"/>
        <v>-1.7999999999999998</v>
      </c>
      <c r="I21" s="91">
        <f>J21-1.2</f>
        <v>-1.2</v>
      </c>
      <c r="J21" s="134"/>
      <c r="K21" s="91">
        <f t="shared" si="5"/>
        <v>1.2</v>
      </c>
      <c r="L21" s="91">
        <f t="shared" si="5"/>
        <v>2.4</v>
      </c>
      <c r="M21" s="91">
        <f t="shared" si="5"/>
        <v>3.5999999999999996</v>
      </c>
    </row>
    <row r="22" spans="1:13" ht="15.75" customHeight="1" x14ac:dyDescent="0.35">
      <c r="A22" s="161">
        <f>'PROTO SPEC'!A22</f>
        <v>0</v>
      </c>
      <c r="B22" s="304" t="str">
        <f>'PROTO SPEC'!B22</f>
        <v>15. Armhole Straight</v>
      </c>
      <c r="C22" s="305"/>
      <c r="D22" s="305"/>
      <c r="E22" s="305"/>
      <c r="F22" s="87">
        <v>0.3</v>
      </c>
      <c r="G22" s="90">
        <f>H22-0.3</f>
        <v>-1.2</v>
      </c>
      <c r="H22" s="91">
        <f>I22-0.3</f>
        <v>-0.89999999999999991</v>
      </c>
      <c r="I22" s="91">
        <f>J22-0.6</f>
        <v>-0.6</v>
      </c>
      <c r="J22" s="134"/>
      <c r="K22" s="91">
        <f>J22+0.6</f>
        <v>0.6</v>
      </c>
      <c r="L22" s="91">
        <f>K22+0.6</f>
        <v>1.2</v>
      </c>
      <c r="M22" s="91">
        <f>L22+0.6</f>
        <v>1.7999999999999998</v>
      </c>
    </row>
    <row r="23" spans="1:13" ht="15.75" customHeight="1" x14ac:dyDescent="0.35">
      <c r="A23" s="161">
        <f>'PROTO SPEC'!A23</f>
        <v>0</v>
      </c>
      <c r="B23" s="304" t="str">
        <f>'PROTO SPEC'!B23</f>
        <v>16. Sleeve length - Shoulder seam to cuff</v>
      </c>
      <c r="C23" s="305"/>
      <c r="D23" s="305"/>
      <c r="E23" s="305"/>
      <c r="F23" s="87">
        <v>0.3</v>
      </c>
      <c r="G23" s="90">
        <f>H23-0.15</f>
        <v>-0.6</v>
      </c>
      <c r="H23" s="91">
        <f>I23-0.15</f>
        <v>-0.44999999999999996</v>
      </c>
      <c r="I23" s="91">
        <f>J23-0.3</f>
        <v>-0.3</v>
      </c>
      <c r="J23" s="134"/>
      <c r="K23" s="91">
        <f>J23+0.3</f>
        <v>0.3</v>
      </c>
      <c r="L23" s="91">
        <f>K23+0.3</f>
        <v>0.6</v>
      </c>
      <c r="M23" s="91">
        <f>L23+0.3</f>
        <v>0.89999999999999991</v>
      </c>
    </row>
    <row r="24" spans="1:13" ht="15.75" customHeight="1" x14ac:dyDescent="0.35">
      <c r="A24" s="161">
        <f>'PROTO SPEC'!A24</f>
        <v>0</v>
      </c>
      <c r="B24" s="304" t="str">
        <f>'PROTO SPEC'!B24</f>
        <v>17. Underarm length</v>
      </c>
      <c r="C24" s="305"/>
      <c r="D24" s="305"/>
      <c r="E24" s="305"/>
      <c r="F24" s="87">
        <v>0.3</v>
      </c>
      <c r="G24" s="90">
        <f t="shared" ref="G24:I25" si="6">H24</f>
        <v>0</v>
      </c>
      <c r="H24" s="91">
        <f t="shared" si="6"/>
        <v>0</v>
      </c>
      <c r="I24" s="91">
        <f t="shared" si="6"/>
        <v>0</v>
      </c>
      <c r="J24" s="134"/>
      <c r="K24" s="91">
        <f t="shared" ref="K24:M25" si="7">J24</f>
        <v>0</v>
      </c>
      <c r="L24" s="91">
        <f t="shared" si="7"/>
        <v>0</v>
      </c>
      <c r="M24" s="91">
        <f t="shared" si="7"/>
        <v>0</v>
      </c>
    </row>
    <row r="25" spans="1:13" ht="15.75" customHeight="1" x14ac:dyDescent="0.35">
      <c r="A25" s="161">
        <f>'PROTO SPEC'!A25</f>
        <v>0</v>
      </c>
      <c r="B25" s="304" t="str">
        <f>'PROTO SPEC'!B25</f>
        <v>18. 1/2 Bicep width - 2.5cm down from underarm</v>
      </c>
      <c r="C25" s="305"/>
      <c r="D25" s="305"/>
      <c r="E25" s="305"/>
      <c r="F25" s="87">
        <v>0.3</v>
      </c>
      <c r="G25" s="90">
        <f t="shared" si="6"/>
        <v>0</v>
      </c>
      <c r="H25" s="91">
        <f t="shared" si="6"/>
        <v>0</v>
      </c>
      <c r="I25" s="91">
        <f t="shared" si="6"/>
        <v>0</v>
      </c>
      <c r="J25" s="134"/>
      <c r="K25" s="91">
        <f t="shared" si="7"/>
        <v>0</v>
      </c>
      <c r="L25" s="91">
        <f t="shared" si="7"/>
        <v>0</v>
      </c>
      <c r="M25" s="91">
        <f t="shared" si="7"/>
        <v>0</v>
      </c>
    </row>
    <row r="26" spans="1:13" ht="15.75" customHeight="1" x14ac:dyDescent="0.35">
      <c r="A26" s="161">
        <f>'PROTO SPEC'!A26</f>
        <v>0</v>
      </c>
      <c r="B26" s="304" t="str">
        <f>'PROTO SPEC'!B26</f>
        <v>19. 1/2 Elbow width - 21cm down from underarm</v>
      </c>
      <c r="C26" s="305"/>
      <c r="D26" s="305"/>
      <c r="E26" s="305"/>
      <c r="F26" s="87">
        <v>0.5</v>
      </c>
      <c r="G26" s="90">
        <f t="shared" ref="G26" si="8">H26-0.45</f>
        <v>-1.8</v>
      </c>
      <c r="H26" s="91">
        <f>I26-0.45</f>
        <v>-1.35</v>
      </c>
      <c r="I26" s="91">
        <f>J26-0.9</f>
        <v>-0.9</v>
      </c>
      <c r="J26" s="134"/>
      <c r="K26" s="91">
        <f t="shared" ref="K26:M26" si="9">J26+0.9</f>
        <v>0.9</v>
      </c>
      <c r="L26" s="91">
        <f t="shared" si="9"/>
        <v>1.8</v>
      </c>
      <c r="M26" s="91">
        <f t="shared" si="9"/>
        <v>2.7</v>
      </c>
    </row>
    <row r="27" spans="1:13" ht="15.75" customHeight="1" x14ac:dyDescent="0.35">
      <c r="A27" s="161">
        <f>'PROTO SPEC'!A38</f>
        <v>0</v>
      </c>
      <c r="B27" s="304" t="str">
        <f>'PROTO SPEC'!B38</f>
        <v>31. Pocket depth</v>
      </c>
      <c r="C27" s="305"/>
      <c r="D27" s="305"/>
      <c r="E27" s="305"/>
      <c r="F27" s="87">
        <v>1</v>
      </c>
      <c r="G27" s="90" t="e">
        <f>H27-0.5</f>
        <v>#REF!</v>
      </c>
      <c r="H27" s="91" t="e">
        <f>I27-0.5</f>
        <v>#REF!</v>
      </c>
      <c r="I27" s="91" t="e">
        <f>J27-1</f>
        <v>#REF!</v>
      </c>
      <c r="J27" s="188" t="e">
        <f>IF(COUNTIF(#REF!,"&lt;&gt;")=1,MAX(#REF!),IF(COUNTIF(#REF!,"&lt;&gt;")=0,0,COUNTIF(#REF!,"&lt;&gt;")&amp;" Values"))</f>
        <v>#REF!</v>
      </c>
      <c r="K27" s="91" t="e">
        <f>J27+1</f>
        <v>#REF!</v>
      </c>
      <c r="L27" s="91" t="e">
        <f>K27+1</f>
        <v>#REF!</v>
      </c>
      <c r="M27" s="91" t="e">
        <f>L27+1</f>
        <v>#REF!</v>
      </c>
    </row>
    <row r="28" spans="1:13" ht="15.75" customHeight="1" x14ac:dyDescent="0.35">
      <c r="A28" s="161" t="e">
        <f>'PROTO SPEC'!#REF!</f>
        <v>#REF!</v>
      </c>
      <c r="B28" s="304" t="e">
        <f>'PROTO SPEC'!#REF!</f>
        <v>#REF!</v>
      </c>
      <c r="C28" s="305"/>
      <c r="D28" s="305"/>
      <c r="E28" s="305"/>
      <c r="F28" s="87">
        <v>0.3</v>
      </c>
      <c r="G28" s="90">
        <f>H28</f>
        <v>0</v>
      </c>
      <c r="H28" s="91">
        <f>I28</f>
        <v>0</v>
      </c>
      <c r="I28" s="91">
        <f>J28</f>
        <v>0</v>
      </c>
      <c r="J28" s="134"/>
      <c r="K28" s="91">
        <f>J28</f>
        <v>0</v>
      </c>
      <c r="L28" s="91">
        <f>K28</f>
        <v>0</v>
      </c>
      <c r="M28" s="91">
        <f>L28</f>
        <v>0</v>
      </c>
    </row>
    <row r="29" spans="1:13" ht="15.75" customHeight="1" x14ac:dyDescent="0.35">
      <c r="A29" s="161" t="e">
        <f>'PROTO SPEC'!#REF!</f>
        <v>#REF!</v>
      </c>
      <c r="B29" s="304" t="e">
        <f>'PROTO SPEC'!#REF!</f>
        <v>#REF!</v>
      </c>
      <c r="C29" s="305"/>
      <c r="D29" s="305"/>
      <c r="E29" s="305"/>
      <c r="F29" s="87">
        <v>0.5</v>
      </c>
      <c r="G29" s="90">
        <f>H29-0.35</f>
        <v>-1.4</v>
      </c>
      <c r="H29" s="91">
        <f>I29-0.35</f>
        <v>-1.0499999999999998</v>
      </c>
      <c r="I29" s="91">
        <f>J29-0.7</f>
        <v>-0.7</v>
      </c>
      <c r="J29" s="134"/>
      <c r="K29" s="91">
        <f>J29+0.7</f>
        <v>0.7</v>
      </c>
      <c r="L29" s="91">
        <f>K29+0.7</f>
        <v>1.4</v>
      </c>
      <c r="M29" s="91">
        <f>L29+0.7</f>
        <v>2.0999999999999996</v>
      </c>
    </row>
    <row r="30" spans="1:13" ht="15.75" customHeight="1" x14ac:dyDescent="0.35">
      <c r="A30" s="161" t="e">
        <f>'PROTO SPEC'!#REF!</f>
        <v>#REF!</v>
      </c>
      <c r="B30" s="304" t="e">
        <f>'PROTO SPEC'!#REF!</f>
        <v>#REF!</v>
      </c>
      <c r="C30" s="305"/>
      <c r="D30" s="305"/>
      <c r="E30" s="305"/>
      <c r="F30" s="87">
        <v>0.5</v>
      </c>
      <c r="G30" s="90">
        <f>H30-0.25</f>
        <v>-1</v>
      </c>
      <c r="H30" s="91">
        <f>I30-0.25</f>
        <v>-0.75</v>
      </c>
      <c r="I30" s="91">
        <f>J30-0.5</f>
        <v>-0.5</v>
      </c>
      <c r="J30" s="134"/>
      <c r="K30" s="91">
        <f>J30+0.5</f>
        <v>0.5</v>
      </c>
      <c r="L30" s="91">
        <f>K30+0.5</f>
        <v>1</v>
      </c>
      <c r="M30" s="91">
        <f>L30+0.5</f>
        <v>1.5</v>
      </c>
    </row>
    <row r="31" spans="1:13" ht="15.75" customHeight="1" x14ac:dyDescent="0.35">
      <c r="A31" s="161" t="e">
        <f>'PROTO SPEC'!#REF!</f>
        <v>#REF!</v>
      </c>
      <c r="B31" s="304" t="e">
        <f>'PROTO SPEC'!#REF!</f>
        <v>#REF!</v>
      </c>
      <c r="C31" s="305"/>
      <c r="D31" s="305"/>
      <c r="E31" s="305"/>
      <c r="F31" s="87">
        <v>0.3</v>
      </c>
      <c r="G31" s="90">
        <f>H31-0.2</f>
        <v>-0.8</v>
      </c>
      <c r="H31" s="91">
        <f>I31-0.2</f>
        <v>-0.60000000000000009</v>
      </c>
      <c r="I31" s="91">
        <f>J31-0.4</f>
        <v>-0.4</v>
      </c>
      <c r="J31" s="134"/>
      <c r="K31" s="91">
        <f>J31+0.4</f>
        <v>0.4</v>
      </c>
      <c r="L31" s="91">
        <f>K31+0.4</f>
        <v>0.8</v>
      </c>
      <c r="M31" s="91">
        <f>L31+0.4</f>
        <v>1.2000000000000002</v>
      </c>
    </row>
    <row r="32" spans="1:13" ht="15.75" customHeight="1" x14ac:dyDescent="0.35">
      <c r="A32" s="161" t="e">
        <f>'PROTO SPEC'!#REF!</f>
        <v>#REF!</v>
      </c>
      <c r="B32" s="304" t="e">
        <f>'PROTO SPEC'!#REF!</f>
        <v>#REF!</v>
      </c>
      <c r="C32" s="305"/>
      <c r="D32" s="305"/>
      <c r="E32" s="305"/>
      <c r="F32" s="87">
        <v>0.3</v>
      </c>
      <c r="G32" s="90">
        <f>H32</f>
        <v>0</v>
      </c>
      <c r="H32" s="91">
        <f>I32</f>
        <v>0</v>
      </c>
      <c r="I32" s="91">
        <f>J32</f>
        <v>0</v>
      </c>
      <c r="J32" s="134"/>
      <c r="K32" s="91">
        <f>J32</f>
        <v>0</v>
      </c>
      <c r="L32" s="91">
        <f>K32</f>
        <v>0</v>
      </c>
      <c r="M32" s="91">
        <f>L32</f>
        <v>0</v>
      </c>
    </row>
    <row r="33" spans="1:13" ht="15.75" customHeight="1" x14ac:dyDescent="0.35">
      <c r="A33" s="161" t="e">
        <f>'PROTO SPEC'!#REF!</f>
        <v>#REF!</v>
      </c>
      <c r="B33" s="304" t="e">
        <f>'PROTO SPEC'!#REF!</f>
        <v>#REF!</v>
      </c>
      <c r="C33" s="305"/>
      <c r="D33" s="305"/>
      <c r="E33" s="305"/>
      <c r="F33" s="87">
        <v>0.3</v>
      </c>
      <c r="G33" s="90">
        <f t="shared" ref="G33:I38" si="10">H33</f>
        <v>0</v>
      </c>
      <c r="H33" s="91">
        <f t="shared" si="10"/>
        <v>0</v>
      </c>
      <c r="I33" s="91">
        <f t="shared" si="10"/>
        <v>0</v>
      </c>
      <c r="J33" s="134"/>
      <c r="K33" s="91">
        <f t="shared" ref="K33:M38" si="11">J33</f>
        <v>0</v>
      </c>
      <c r="L33" s="91">
        <f t="shared" si="11"/>
        <v>0</v>
      </c>
      <c r="M33" s="91">
        <f t="shared" si="11"/>
        <v>0</v>
      </c>
    </row>
    <row r="34" spans="1:13" ht="15.75" customHeight="1" x14ac:dyDescent="0.35">
      <c r="A34" s="161" t="e">
        <f>'PROTO SPEC'!#REF!</f>
        <v>#REF!</v>
      </c>
      <c r="B34" s="304" t="e">
        <f>'PROTO SPEC'!#REF!</f>
        <v>#REF!</v>
      </c>
      <c r="C34" s="305"/>
      <c r="D34" s="305"/>
      <c r="E34" s="305"/>
      <c r="F34" s="87">
        <v>0.3</v>
      </c>
      <c r="G34" s="90">
        <f t="shared" si="10"/>
        <v>0</v>
      </c>
      <c r="H34" s="91">
        <f t="shared" si="10"/>
        <v>0</v>
      </c>
      <c r="I34" s="91">
        <f t="shared" si="10"/>
        <v>0</v>
      </c>
      <c r="J34" s="134"/>
      <c r="K34" s="91">
        <f t="shared" si="11"/>
        <v>0</v>
      </c>
      <c r="L34" s="91">
        <f t="shared" si="11"/>
        <v>0</v>
      </c>
      <c r="M34" s="91">
        <f t="shared" si="11"/>
        <v>0</v>
      </c>
    </row>
    <row r="35" spans="1:13" ht="15.75" customHeight="1" x14ac:dyDescent="0.35">
      <c r="A35" s="161" t="e">
        <f>'PROTO SPEC'!#REF!</f>
        <v>#REF!</v>
      </c>
      <c r="B35" s="304" t="e">
        <f>'PROTO SPEC'!#REF!</f>
        <v>#REF!</v>
      </c>
      <c r="C35" s="305"/>
      <c r="D35" s="305"/>
      <c r="E35" s="305"/>
      <c r="F35" s="87">
        <v>0.3</v>
      </c>
      <c r="G35" s="90">
        <f t="shared" si="10"/>
        <v>0</v>
      </c>
      <c r="H35" s="91">
        <f t="shared" si="10"/>
        <v>0</v>
      </c>
      <c r="I35" s="91">
        <f t="shared" si="10"/>
        <v>0</v>
      </c>
      <c r="J35" s="134"/>
      <c r="K35" s="91">
        <f t="shared" si="11"/>
        <v>0</v>
      </c>
      <c r="L35" s="91">
        <f t="shared" si="11"/>
        <v>0</v>
      </c>
      <c r="M35" s="91">
        <f t="shared" si="11"/>
        <v>0</v>
      </c>
    </row>
    <row r="36" spans="1:13" ht="15.75" customHeight="1" x14ac:dyDescent="0.35">
      <c r="A36" s="161" t="e">
        <f>'PROTO SPEC'!#REF!</f>
        <v>#REF!</v>
      </c>
      <c r="B36" s="304" t="e">
        <f>'PROTO SPEC'!#REF!</f>
        <v>#REF!</v>
      </c>
      <c r="C36" s="305"/>
      <c r="D36" s="305"/>
      <c r="E36" s="305"/>
      <c r="F36" s="87">
        <v>0.3</v>
      </c>
      <c r="G36" s="90">
        <f t="shared" si="10"/>
        <v>0</v>
      </c>
      <c r="H36" s="91">
        <f t="shared" si="10"/>
        <v>0</v>
      </c>
      <c r="I36" s="91">
        <f t="shared" si="10"/>
        <v>0</v>
      </c>
      <c r="J36" s="134"/>
      <c r="K36" s="91">
        <f t="shared" si="11"/>
        <v>0</v>
      </c>
      <c r="L36" s="91">
        <f t="shared" si="11"/>
        <v>0</v>
      </c>
      <c r="M36" s="91">
        <f t="shared" si="11"/>
        <v>0</v>
      </c>
    </row>
    <row r="37" spans="1:13" ht="15.75" customHeight="1" x14ac:dyDescent="0.35">
      <c r="A37" s="161" t="e">
        <f>'PROTO SPEC'!#REF!</f>
        <v>#REF!</v>
      </c>
      <c r="B37" s="304" t="e">
        <f>'PROTO SPEC'!#REF!</f>
        <v>#REF!</v>
      </c>
      <c r="C37" s="305"/>
      <c r="D37" s="305"/>
      <c r="E37" s="305"/>
      <c r="F37" s="87">
        <v>0.3</v>
      </c>
      <c r="G37" s="90"/>
      <c r="H37" s="91"/>
      <c r="I37" s="91"/>
      <c r="J37" s="134"/>
      <c r="K37" s="91"/>
      <c r="L37" s="91"/>
      <c r="M37" s="91"/>
    </row>
    <row r="38" spans="1:13" ht="14.5" customHeight="1" x14ac:dyDescent="0.35">
      <c r="A38" s="161" t="e">
        <f>'PROTO SPEC'!#REF!</f>
        <v>#REF!</v>
      </c>
      <c r="B38" s="304" t="e">
        <f>'PROTO SPEC'!#REF!</f>
        <v>#REF!</v>
      </c>
      <c r="C38" s="305"/>
      <c r="D38" s="305"/>
      <c r="E38" s="305"/>
      <c r="F38" s="87">
        <v>0.3</v>
      </c>
      <c r="G38" s="90">
        <f t="shared" si="10"/>
        <v>0</v>
      </c>
      <c r="H38" s="91">
        <f t="shared" si="10"/>
        <v>0</v>
      </c>
      <c r="I38" s="91">
        <f t="shared" si="10"/>
        <v>0</v>
      </c>
      <c r="J38" s="134"/>
      <c r="K38" s="91">
        <f t="shared" si="11"/>
        <v>0</v>
      </c>
      <c r="L38" s="91">
        <f t="shared" si="11"/>
        <v>0</v>
      </c>
      <c r="M38" s="91">
        <f t="shared" si="11"/>
        <v>0</v>
      </c>
    </row>
    <row r="39" spans="1:13" ht="15.75" customHeight="1" x14ac:dyDescent="0.35">
      <c r="A39" s="161" t="e">
        <f>'PROTO SPEC'!#REF!</f>
        <v>#REF!</v>
      </c>
      <c r="B39" s="304" t="e">
        <f>'PROTO SPEC'!#REF!</f>
        <v>#REF!</v>
      </c>
      <c r="C39" s="305"/>
      <c r="D39" s="305"/>
      <c r="E39" s="305"/>
      <c r="F39" s="87"/>
      <c r="G39" s="90"/>
      <c r="H39" s="91"/>
      <c r="I39" s="91"/>
      <c r="J39" s="134"/>
      <c r="K39" s="91"/>
      <c r="L39" s="91"/>
      <c r="M39" s="91"/>
    </row>
    <row r="40" spans="1:13" ht="15.75" customHeight="1" x14ac:dyDescent="0.35">
      <c r="A40" s="161" t="e">
        <f>'PROTO SPEC'!#REF!</f>
        <v>#REF!</v>
      </c>
      <c r="B40" s="304" t="e">
        <f>'PROTO SPEC'!#REF!</f>
        <v>#REF!</v>
      </c>
      <c r="C40" s="305"/>
      <c r="D40" s="305"/>
      <c r="E40" s="305"/>
      <c r="F40" s="87"/>
      <c r="G40" s="90"/>
      <c r="H40" s="91"/>
      <c r="I40" s="91"/>
      <c r="J40" s="134"/>
      <c r="K40" s="91"/>
      <c r="L40" s="91"/>
      <c r="M40" s="91"/>
    </row>
    <row r="41" spans="1:13" ht="15.75" customHeight="1" x14ac:dyDescent="0.35">
      <c r="A41" s="161" t="e">
        <f>'PROTO SPEC'!#REF!</f>
        <v>#REF!</v>
      </c>
      <c r="B41" s="304" t="e">
        <f>'PROTO SPEC'!#REF!</f>
        <v>#REF!</v>
      </c>
      <c r="C41" s="305"/>
      <c r="D41" s="305"/>
      <c r="E41" s="305"/>
      <c r="F41" s="87"/>
      <c r="G41" s="90"/>
      <c r="H41" s="91"/>
      <c r="I41" s="91"/>
      <c r="J41" s="134"/>
      <c r="K41" s="91"/>
      <c r="L41" s="91"/>
      <c r="M41" s="91"/>
    </row>
    <row r="42" spans="1:13" ht="15.75" customHeight="1" x14ac:dyDescent="0.35">
      <c r="A42" s="161" t="e">
        <f>'PROTO SPEC'!#REF!</f>
        <v>#REF!</v>
      </c>
      <c r="B42" s="304" t="e">
        <f>'PROTO SPEC'!#REF!</f>
        <v>#REF!</v>
      </c>
      <c r="C42" s="305"/>
      <c r="D42" s="305"/>
      <c r="E42" s="305"/>
      <c r="F42" s="87"/>
      <c r="G42" s="90"/>
      <c r="H42" s="91"/>
      <c r="I42" s="91"/>
      <c r="J42" s="134"/>
      <c r="K42" s="91"/>
      <c r="L42" s="91"/>
      <c r="M42" s="91"/>
    </row>
    <row r="43" spans="1:13" ht="15.75" customHeight="1" x14ac:dyDescent="0.35">
      <c r="A43" s="161" t="e">
        <f>'PROTO SPEC'!#REF!</f>
        <v>#REF!</v>
      </c>
      <c r="B43" s="304" t="e">
        <f>'PROTO SPEC'!#REF!</f>
        <v>#REF!</v>
      </c>
      <c r="C43" s="305"/>
      <c r="D43" s="305"/>
      <c r="E43" s="305"/>
      <c r="F43" s="87"/>
      <c r="G43" s="90"/>
      <c r="H43" s="91"/>
      <c r="I43" s="91"/>
      <c r="J43" s="134"/>
      <c r="K43" s="91"/>
      <c r="L43" s="91"/>
      <c r="M43" s="91"/>
    </row>
    <row r="44" spans="1:13" ht="15.75" customHeight="1" x14ac:dyDescent="0.35">
      <c r="A44" s="161" t="e">
        <f>'PROTO SPEC'!#REF!</f>
        <v>#REF!</v>
      </c>
      <c r="B44" s="304" t="e">
        <f>'PROTO SPEC'!#REF!</f>
        <v>#REF!</v>
      </c>
      <c r="C44" s="305"/>
      <c r="D44" s="305"/>
      <c r="E44" s="305"/>
      <c r="F44" s="87"/>
      <c r="G44" s="90"/>
      <c r="H44" s="91"/>
      <c r="I44" s="91"/>
      <c r="J44" s="134"/>
      <c r="K44" s="91"/>
      <c r="L44" s="91"/>
      <c r="M44" s="91"/>
    </row>
    <row r="45" spans="1:13" ht="15.75" customHeight="1" x14ac:dyDescent="0.35">
      <c r="A45" s="161" t="e">
        <f>'PROTO SPEC'!#REF!</f>
        <v>#REF!</v>
      </c>
      <c r="B45" s="501" t="e">
        <f>'PROTO SPEC'!#REF!</f>
        <v>#REF!</v>
      </c>
      <c r="C45" s="502"/>
      <c r="D45" s="502"/>
      <c r="E45" s="502"/>
      <c r="F45" s="92"/>
      <c r="G45" s="93"/>
      <c r="H45" s="94"/>
      <c r="I45" s="94"/>
      <c r="J45" s="134"/>
      <c r="K45" s="94"/>
      <c r="L45" s="94"/>
      <c r="M45" s="94"/>
    </row>
    <row r="46" spans="1:13" ht="15.75" customHeight="1" x14ac:dyDescent="0.35">
      <c r="A46" s="509">
        <f>'PROTO SPEC'!A39</f>
        <v>0</v>
      </c>
      <c r="B46" s="510"/>
      <c r="C46" s="510"/>
      <c r="D46" s="510"/>
      <c r="E46" s="510"/>
      <c r="F46" s="84"/>
      <c r="G46" s="81"/>
      <c r="H46" s="81"/>
      <c r="I46" s="81"/>
      <c r="J46" s="81"/>
      <c r="K46" s="81"/>
      <c r="L46" s="81"/>
      <c r="M46" s="82"/>
    </row>
    <row r="47" spans="1:13" ht="15.75" customHeight="1" x14ac:dyDescent="0.35">
      <c r="A47" s="161" t="e">
        <f>'PROTO SPEC'!#REF!</f>
        <v>#REF!</v>
      </c>
      <c r="B47" s="475" t="e">
        <f>'PROTO SPEC'!#REF!</f>
        <v>#REF!</v>
      </c>
      <c r="C47" s="476"/>
      <c r="D47" s="476"/>
      <c r="E47" s="476"/>
      <c r="F47" s="95"/>
      <c r="G47" s="88"/>
      <c r="H47" s="89"/>
      <c r="I47" s="89"/>
      <c r="J47" s="134"/>
      <c r="K47" s="89"/>
      <c r="L47" s="89"/>
      <c r="M47" s="89"/>
    </row>
    <row r="48" spans="1:13" ht="15.75" customHeight="1" x14ac:dyDescent="0.35">
      <c r="A48" s="161" t="e">
        <f>'PROTO SPEC'!#REF!</f>
        <v>#REF!</v>
      </c>
      <c r="B48" s="367" t="e">
        <f>'PROTO SPEC'!#REF!</f>
        <v>#REF!</v>
      </c>
      <c r="C48" s="368"/>
      <c r="D48" s="368"/>
      <c r="E48" s="368"/>
      <c r="F48" s="87"/>
      <c r="G48" s="90"/>
      <c r="H48" s="91"/>
      <c r="I48" s="91"/>
      <c r="J48" s="134"/>
      <c r="K48" s="91"/>
      <c r="L48" s="91"/>
      <c r="M48" s="91"/>
    </row>
    <row r="49" spans="1:13" ht="15.75" customHeight="1" x14ac:dyDescent="0.35">
      <c r="A49" s="161" t="e">
        <f>'PROTO SPEC'!#REF!</f>
        <v>#REF!</v>
      </c>
      <c r="B49" s="367" t="e">
        <f>'PROTO SPEC'!#REF!</f>
        <v>#REF!</v>
      </c>
      <c r="C49" s="368"/>
      <c r="D49" s="368"/>
      <c r="E49" s="368"/>
      <c r="F49" s="87"/>
      <c r="G49" s="90"/>
      <c r="H49" s="91"/>
      <c r="I49" s="91"/>
      <c r="J49" s="134"/>
      <c r="K49" s="91"/>
      <c r="L49" s="91"/>
      <c r="M49" s="91"/>
    </row>
    <row r="50" spans="1:13" ht="15.75" customHeight="1" x14ac:dyDescent="0.35">
      <c r="A50" s="161" t="e">
        <f>'PROTO SPEC'!#REF!</f>
        <v>#REF!</v>
      </c>
      <c r="B50" s="367" t="e">
        <f>'PROTO SPEC'!#REF!</f>
        <v>#REF!</v>
      </c>
      <c r="C50" s="368"/>
      <c r="D50" s="368"/>
      <c r="E50" s="368"/>
      <c r="F50" s="87"/>
      <c r="G50" s="90"/>
      <c r="H50" s="91"/>
      <c r="I50" s="91"/>
      <c r="J50" s="134"/>
      <c r="K50" s="91"/>
      <c r="L50" s="91"/>
      <c r="M50" s="91"/>
    </row>
    <row r="51" spans="1:13" ht="15.75" customHeight="1" x14ac:dyDescent="0.35">
      <c r="A51" s="161" t="e">
        <f>'PROTO SPEC'!#REF!</f>
        <v>#REF!</v>
      </c>
      <c r="B51" s="367" t="e">
        <f>'PROTO SPEC'!#REF!</f>
        <v>#REF!</v>
      </c>
      <c r="C51" s="368"/>
      <c r="D51" s="368"/>
      <c r="E51" s="368"/>
      <c r="F51" s="87"/>
      <c r="G51" s="90"/>
      <c r="H51" s="91"/>
      <c r="I51" s="91"/>
      <c r="J51" s="134"/>
      <c r="K51" s="91"/>
      <c r="L51" s="91"/>
      <c r="M51" s="91"/>
    </row>
    <row r="52" spans="1:13" ht="15.75" customHeight="1" x14ac:dyDescent="0.35">
      <c r="A52" s="161" t="e">
        <f>'PROTO SPEC'!#REF!</f>
        <v>#REF!</v>
      </c>
      <c r="B52" s="367" t="e">
        <f>'PROTO SPEC'!#REF!</f>
        <v>#REF!</v>
      </c>
      <c r="C52" s="368"/>
      <c r="D52" s="368"/>
      <c r="E52" s="368"/>
      <c r="F52" s="87"/>
      <c r="G52" s="90"/>
      <c r="H52" s="91"/>
      <c r="I52" s="91"/>
      <c r="J52" s="134"/>
      <c r="K52" s="91"/>
      <c r="L52" s="91"/>
      <c r="M52" s="91"/>
    </row>
    <row r="53" spans="1:13" ht="15.75" customHeight="1" x14ac:dyDescent="0.35">
      <c r="A53" s="161" t="e">
        <f>'PROTO SPEC'!#REF!</f>
        <v>#REF!</v>
      </c>
      <c r="B53" s="367" t="e">
        <f>'PROTO SPEC'!#REF!</f>
        <v>#REF!</v>
      </c>
      <c r="C53" s="368"/>
      <c r="D53" s="368"/>
      <c r="E53" s="368"/>
      <c r="F53" s="87"/>
      <c r="G53" s="90"/>
      <c r="H53" s="91"/>
      <c r="I53" s="91"/>
      <c r="J53" s="134"/>
      <c r="K53" s="91"/>
      <c r="L53" s="91"/>
      <c r="M53" s="91"/>
    </row>
    <row r="54" spans="1:13" ht="15.75" customHeight="1" x14ac:dyDescent="0.35">
      <c r="A54" s="161" t="e">
        <f>'PROTO SPEC'!#REF!</f>
        <v>#REF!</v>
      </c>
      <c r="B54" s="367" t="e">
        <f>'PROTO SPEC'!#REF!</f>
        <v>#REF!</v>
      </c>
      <c r="C54" s="368"/>
      <c r="D54" s="368"/>
      <c r="E54" s="368"/>
      <c r="F54" s="87"/>
      <c r="G54" s="90"/>
      <c r="H54" s="91"/>
      <c r="I54" s="91"/>
      <c r="J54" s="134"/>
      <c r="K54" s="91"/>
      <c r="L54" s="91"/>
      <c r="M54" s="91"/>
    </row>
    <row r="55" spans="1:13" ht="15.75" customHeight="1" x14ac:dyDescent="0.35">
      <c r="A55" s="161" t="e">
        <f>'PROTO SPEC'!#REF!</f>
        <v>#REF!</v>
      </c>
      <c r="B55" s="367" t="e">
        <f>'PROTO SPEC'!#REF!</f>
        <v>#REF!</v>
      </c>
      <c r="C55" s="368"/>
      <c r="D55" s="368"/>
      <c r="E55" s="368"/>
      <c r="F55" s="87"/>
      <c r="G55" s="90"/>
      <c r="H55" s="91"/>
      <c r="I55" s="91"/>
      <c r="J55" s="134"/>
      <c r="K55" s="91"/>
      <c r="L55" s="91"/>
      <c r="M55" s="91"/>
    </row>
    <row r="56" spans="1:13" ht="15.75" customHeight="1" x14ac:dyDescent="0.35">
      <c r="A56" s="161" t="e">
        <f>'PROTO SPEC'!#REF!</f>
        <v>#REF!</v>
      </c>
      <c r="B56" s="367" t="e">
        <f>'PROTO SPEC'!#REF!</f>
        <v>#REF!</v>
      </c>
      <c r="C56" s="368"/>
      <c r="D56" s="368"/>
      <c r="E56" s="368"/>
      <c r="F56" s="87"/>
      <c r="G56" s="90"/>
      <c r="H56" s="91"/>
      <c r="I56" s="91"/>
      <c r="J56" s="134"/>
      <c r="K56" s="91"/>
      <c r="L56" s="91"/>
      <c r="M56" s="91"/>
    </row>
    <row r="57" spans="1:13" ht="15.75" customHeight="1" x14ac:dyDescent="0.35">
      <c r="A57" s="161" t="e">
        <f>'PROTO SPEC'!#REF!</f>
        <v>#REF!</v>
      </c>
      <c r="B57" s="367" t="e">
        <f>'PROTO SPEC'!#REF!</f>
        <v>#REF!</v>
      </c>
      <c r="C57" s="368"/>
      <c r="D57" s="368"/>
      <c r="E57" s="368"/>
      <c r="F57" s="87"/>
      <c r="G57" s="90"/>
      <c r="H57" s="91"/>
      <c r="I57" s="91"/>
      <c r="J57" s="134"/>
      <c r="K57" s="91"/>
      <c r="L57" s="91"/>
      <c r="M57" s="91"/>
    </row>
    <row r="58" spans="1:13" ht="15.75" customHeight="1" x14ac:dyDescent="0.35">
      <c r="A58" s="161" t="e">
        <f>'PROTO SPEC'!#REF!</f>
        <v>#REF!</v>
      </c>
      <c r="B58" s="367" t="e">
        <f>'PROTO SPEC'!#REF!</f>
        <v>#REF!</v>
      </c>
      <c r="C58" s="368"/>
      <c r="D58" s="368"/>
      <c r="E58" s="368"/>
      <c r="F58" s="87"/>
      <c r="G58" s="90"/>
      <c r="H58" s="91"/>
      <c r="I58" s="91"/>
      <c r="J58" s="134"/>
      <c r="K58" s="91"/>
      <c r="L58" s="91"/>
      <c r="M58" s="91"/>
    </row>
    <row r="59" spans="1:13" ht="15.75" customHeight="1" x14ac:dyDescent="0.35">
      <c r="A59" s="161" t="e">
        <f>'PROTO SPEC'!#REF!</f>
        <v>#REF!</v>
      </c>
      <c r="B59" s="367" t="e">
        <f>'PROTO SPEC'!#REF!</f>
        <v>#REF!</v>
      </c>
      <c r="C59" s="368"/>
      <c r="D59" s="368"/>
      <c r="E59" s="368"/>
      <c r="F59" s="87"/>
      <c r="G59" s="90"/>
      <c r="H59" s="91"/>
      <c r="I59" s="91"/>
      <c r="J59" s="134"/>
      <c r="K59" s="91"/>
      <c r="L59" s="91"/>
      <c r="M59" s="91"/>
    </row>
    <row r="60" spans="1:13" ht="15.75" customHeight="1" x14ac:dyDescent="0.35">
      <c r="A60" s="161" t="e">
        <f>'PROTO SPEC'!#REF!</f>
        <v>#REF!</v>
      </c>
      <c r="B60" s="367" t="e">
        <f>'PROTO SPEC'!#REF!</f>
        <v>#REF!</v>
      </c>
      <c r="C60" s="368"/>
      <c r="D60" s="368"/>
      <c r="E60" s="368"/>
      <c r="F60" s="87"/>
      <c r="G60" s="90"/>
      <c r="H60" s="91"/>
      <c r="I60" s="91"/>
      <c r="J60" s="134"/>
      <c r="K60" s="91"/>
      <c r="L60" s="91"/>
      <c r="M60" s="91"/>
    </row>
    <row r="61" spans="1:13" ht="15.75" customHeight="1" x14ac:dyDescent="0.35">
      <c r="A61" s="161" t="e">
        <f>'PROTO SPEC'!#REF!</f>
        <v>#REF!</v>
      </c>
      <c r="B61" s="367" t="e">
        <f>'PROTO SPEC'!#REF!</f>
        <v>#REF!</v>
      </c>
      <c r="C61" s="368"/>
      <c r="D61" s="368"/>
      <c r="E61" s="368"/>
      <c r="F61" s="87"/>
      <c r="G61" s="90"/>
      <c r="H61" s="91"/>
      <c r="I61" s="91"/>
      <c r="J61" s="134"/>
      <c r="K61" s="91"/>
      <c r="L61" s="91"/>
      <c r="M61" s="91"/>
    </row>
    <row r="62" spans="1:13" ht="15.75" customHeight="1" x14ac:dyDescent="0.35">
      <c r="A62" s="161" t="e">
        <f>'PROTO SPEC'!#REF!</f>
        <v>#REF!</v>
      </c>
      <c r="B62" s="367" t="e">
        <f>'PROTO SPEC'!#REF!</f>
        <v>#REF!</v>
      </c>
      <c r="C62" s="368"/>
      <c r="D62" s="368"/>
      <c r="E62" s="368"/>
      <c r="F62" s="87"/>
      <c r="G62" s="90"/>
      <c r="H62" s="91"/>
      <c r="I62" s="91"/>
      <c r="J62" s="134"/>
      <c r="K62" s="91"/>
      <c r="L62" s="91"/>
      <c r="M62" s="91"/>
    </row>
    <row r="63" spans="1:13" ht="15.75" customHeight="1" x14ac:dyDescent="0.35">
      <c r="A63" s="161" t="e">
        <f>'PROTO SPEC'!#REF!</f>
        <v>#REF!</v>
      </c>
      <c r="B63" s="367" t="e">
        <f>'PROTO SPEC'!#REF!</f>
        <v>#REF!</v>
      </c>
      <c r="C63" s="368"/>
      <c r="D63" s="368"/>
      <c r="E63" s="368"/>
      <c r="F63" s="87"/>
      <c r="G63" s="90"/>
      <c r="H63" s="91"/>
      <c r="I63" s="91"/>
      <c r="J63" s="134"/>
      <c r="K63" s="91"/>
      <c r="L63" s="91"/>
      <c r="M63" s="91"/>
    </row>
    <row r="64" spans="1:13" ht="15.75" customHeight="1" x14ac:dyDescent="0.35">
      <c r="A64" s="161">
        <f>'PROTO SPEC'!A40</f>
        <v>0</v>
      </c>
      <c r="B64" s="367" t="str">
        <f>'PROTO SPEC'!B40</f>
        <v>32. Print position from HSP - Restless ambition</v>
      </c>
      <c r="C64" s="368"/>
      <c r="D64" s="368"/>
      <c r="E64" s="368"/>
      <c r="F64" s="87"/>
      <c r="G64" s="90"/>
      <c r="H64" s="91"/>
      <c r="I64" s="91"/>
      <c r="J64" s="134"/>
      <c r="K64" s="91"/>
      <c r="L64" s="91"/>
      <c r="M64" s="91"/>
    </row>
    <row r="65" spans="1:13" ht="15.75" customHeight="1" x14ac:dyDescent="0.35">
      <c r="A65" s="161">
        <f>'PROTO SPEC'!A41</f>
        <v>0</v>
      </c>
      <c r="B65" s="367" t="str">
        <f>'PROTO SPEC'!B41</f>
        <v>33. Print position from CF - Restless ambition</v>
      </c>
      <c r="C65" s="368"/>
      <c r="D65" s="368"/>
      <c r="E65" s="368"/>
      <c r="F65" s="87"/>
      <c r="G65" s="90"/>
      <c r="H65" s="91"/>
      <c r="I65" s="91"/>
      <c r="J65" s="134"/>
      <c r="K65" s="91"/>
      <c r="L65" s="91"/>
      <c r="M65" s="91"/>
    </row>
    <row r="66" spans="1:13" ht="15.75" customHeight="1" x14ac:dyDescent="0.35">
      <c r="A66" s="161">
        <f>'PROTO SPEC'!A42</f>
        <v>0</v>
      </c>
      <c r="B66" s="367" t="str">
        <f>'PROTO SPEC'!B42</f>
        <v>34. Print position from HSP - McLaren lockup</v>
      </c>
      <c r="C66" s="368"/>
      <c r="D66" s="368"/>
      <c r="E66" s="368"/>
      <c r="F66" s="87"/>
      <c r="G66" s="90"/>
      <c r="H66" s="91"/>
      <c r="I66" s="91"/>
      <c r="J66" s="134"/>
      <c r="K66" s="91"/>
      <c r="L66" s="91"/>
      <c r="M66" s="91"/>
    </row>
    <row r="67" spans="1:13" ht="15.75" customHeight="1" x14ac:dyDescent="0.35">
      <c r="A67" s="161" t="e">
        <f>'PROTO SPEC'!#REF!</f>
        <v>#REF!</v>
      </c>
      <c r="B67" s="367" t="e">
        <f>'PROTO SPEC'!#REF!</f>
        <v>#REF!</v>
      </c>
      <c r="C67" s="368"/>
      <c r="D67" s="368"/>
      <c r="E67" s="368"/>
      <c r="F67" s="87"/>
      <c r="G67" s="90"/>
      <c r="H67" s="91"/>
      <c r="I67" s="91"/>
      <c r="J67" s="134"/>
      <c r="K67" s="91"/>
      <c r="L67" s="91"/>
      <c r="M67" s="91"/>
    </row>
    <row r="68" spans="1:13" ht="15.75" customHeight="1" x14ac:dyDescent="0.35">
      <c r="A68" s="161">
        <f>'PROTO SPEC'!A44</f>
        <v>0</v>
      </c>
      <c r="B68" s="367" t="str">
        <f>'PROTO SPEC'!B44</f>
        <v>36. Print position from cuff edge - Podium</v>
      </c>
      <c r="C68" s="368"/>
      <c r="D68" s="368"/>
      <c r="E68" s="368"/>
      <c r="F68" s="87"/>
      <c r="G68" s="90"/>
      <c r="H68" s="91"/>
      <c r="I68" s="91"/>
      <c r="J68" s="134"/>
      <c r="K68" s="91"/>
      <c r="L68" s="91"/>
      <c r="M68" s="91"/>
    </row>
    <row r="69" spans="1:13" ht="15.75" customHeight="1" x14ac:dyDescent="0.35">
      <c r="A69" s="161">
        <f>'PROTO SPEC'!A45</f>
        <v>0</v>
      </c>
      <c r="B69" s="367" t="str">
        <f>'PROTO SPEC'!B45</f>
        <v>37. Print position from shoulder point - Velocity (REISS 1971)</v>
      </c>
      <c r="C69" s="368"/>
      <c r="D69" s="368"/>
      <c r="E69" s="368"/>
      <c r="F69" s="87"/>
      <c r="G69" s="90"/>
      <c r="H69" s="91"/>
      <c r="I69" s="91"/>
      <c r="J69" s="134"/>
      <c r="K69" s="91"/>
      <c r="L69" s="91"/>
      <c r="M69" s="91"/>
    </row>
    <row r="70" spans="1:13" ht="15.75" customHeight="1" x14ac:dyDescent="0.35">
      <c r="A70" s="161">
        <f>'PROTO SPEC'!A46</f>
        <v>0</v>
      </c>
      <c r="B70" s="367" t="str">
        <f>'PROTO SPEC'!B46</f>
        <v>38. Print position from cuff edge - Speedmark</v>
      </c>
      <c r="C70" s="368"/>
      <c r="D70" s="368"/>
      <c r="E70" s="368"/>
      <c r="F70" s="87"/>
      <c r="G70" s="90"/>
      <c r="H70" s="91"/>
      <c r="I70" s="91"/>
      <c r="J70" s="134"/>
      <c r="K70" s="91"/>
      <c r="L70" s="91"/>
      <c r="M70" s="91"/>
    </row>
    <row r="71" spans="1:13" ht="15.75" customHeight="1" x14ac:dyDescent="0.35">
      <c r="A71" s="161">
        <f>'PROTO SPEC'!A47</f>
        <v>0</v>
      </c>
      <c r="B71" s="367" t="str">
        <f>'PROTO SPEC'!B47</f>
        <v>39. Print position from CB neck - Motorsport</v>
      </c>
      <c r="C71" s="368"/>
      <c r="D71" s="368"/>
      <c r="E71" s="368"/>
      <c r="F71" s="87"/>
      <c r="G71" s="90"/>
      <c r="H71" s="91"/>
      <c r="I71" s="91"/>
      <c r="J71" s="134"/>
      <c r="K71" s="91"/>
      <c r="L71" s="91"/>
      <c r="M71" s="91"/>
    </row>
    <row r="72" spans="1:13" ht="15.75" customHeight="1" x14ac:dyDescent="0.35">
      <c r="A72" s="161">
        <f>'PROTO SPEC'!A48</f>
        <v>0</v>
      </c>
      <c r="B72" s="367" t="str">
        <f>'PROTO SPEC'!B48</f>
        <v>40. Print position from CB neck - Multiple print</v>
      </c>
      <c r="C72" s="368"/>
      <c r="D72" s="368"/>
      <c r="E72" s="368"/>
      <c r="F72" s="87"/>
      <c r="G72" s="90"/>
      <c r="H72" s="91"/>
      <c r="I72" s="91"/>
      <c r="J72" s="134"/>
      <c r="K72" s="91"/>
      <c r="L72" s="91"/>
      <c r="M72" s="91"/>
    </row>
    <row r="73" spans="1:13" ht="15.75" customHeight="1" x14ac:dyDescent="0.35">
      <c r="A73" s="161">
        <f>'PROTO SPEC'!A49</f>
        <v>0</v>
      </c>
      <c r="B73" s="367" t="str">
        <f>'PROTO SPEC'!B49</f>
        <v>41. Print position from CB neck - Speedmark</v>
      </c>
      <c r="C73" s="368"/>
      <c r="D73" s="368"/>
      <c r="E73" s="368"/>
      <c r="F73" s="87"/>
      <c r="G73" s="90"/>
      <c r="H73" s="91"/>
      <c r="I73" s="91"/>
      <c r="J73" s="134"/>
      <c r="K73" s="91"/>
      <c r="L73" s="91"/>
      <c r="M73" s="91"/>
    </row>
    <row r="74" spans="1:13" ht="15.75" customHeight="1" x14ac:dyDescent="0.35">
      <c r="A74" s="161">
        <f>'PROTO SPEC'!A50</f>
        <v>0</v>
      </c>
      <c r="B74" s="367">
        <f>'PROTO SPEC'!B50</f>
        <v>0</v>
      </c>
      <c r="C74" s="368"/>
      <c r="D74" s="368"/>
      <c r="E74" s="368"/>
      <c r="F74" s="87"/>
      <c r="G74" s="90"/>
      <c r="H74" s="91"/>
      <c r="I74" s="91"/>
      <c r="J74" s="134"/>
      <c r="K74" s="91"/>
      <c r="L74" s="91"/>
      <c r="M74" s="91"/>
    </row>
    <row r="75" spans="1:13" ht="15.75" customHeight="1" x14ac:dyDescent="0.35">
      <c r="A75" s="161">
        <f>'PROTO SPEC'!A51</f>
        <v>0</v>
      </c>
      <c r="B75" s="367">
        <f>'PROTO SPEC'!B51</f>
        <v>0</v>
      </c>
      <c r="C75" s="368"/>
      <c r="D75" s="368"/>
      <c r="E75" s="368"/>
      <c r="F75" s="87"/>
      <c r="G75" s="90"/>
      <c r="H75" s="91"/>
      <c r="I75" s="91"/>
      <c r="J75" s="134"/>
      <c r="K75" s="91"/>
      <c r="L75" s="91"/>
      <c r="M75" s="91"/>
    </row>
    <row r="76" spans="1:13" ht="15.75" customHeight="1" x14ac:dyDescent="0.35">
      <c r="A76" s="161">
        <f>'PROTO SPEC'!A52</f>
        <v>0</v>
      </c>
      <c r="B76" s="367">
        <f>'PROTO SPEC'!B52</f>
        <v>0</v>
      </c>
      <c r="C76" s="368"/>
      <c r="D76" s="368"/>
      <c r="E76" s="368"/>
      <c r="F76" s="87"/>
      <c r="G76" s="90"/>
      <c r="H76" s="91"/>
      <c r="I76" s="91"/>
      <c r="J76" s="134"/>
      <c r="K76" s="91"/>
      <c r="L76" s="91"/>
      <c r="M76" s="91"/>
    </row>
    <row r="77" spans="1:13" ht="15.75" customHeight="1" x14ac:dyDescent="0.35">
      <c r="A77" s="161">
        <f>'PROTO SPEC'!A53</f>
        <v>0</v>
      </c>
      <c r="B77" s="367">
        <f>'PROTO SPEC'!B53</f>
        <v>0</v>
      </c>
      <c r="C77" s="368"/>
      <c r="D77" s="368"/>
      <c r="E77" s="368"/>
      <c r="F77" s="87"/>
      <c r="G77" s="90"/>
      <c r="H77" s="91"/>
      <c r="I77" s="91"/>
      <c r="J77" s="134"/>
      <c r="K77" s="91"/>
      <c r="L77" s="91"/>
      <c r="M77" s="91"/>
    </row>
    <row r="78" spans="1:13" ht="15.75" customHeight="1" x14ac:dyDescent="0.35">
      <c r="A78" s="161">
        <f>'PROTO SPEC'!A54</f>
        <v>0</v>
      </c>
      <c r="B78" s="367">
        <f>'PROTO SPEC'!B54</f>
        <v>0</v>
      </c>
      <c r="C78" s="368"/>
      <c r="D78" s="368"/>
      <c r="E78" s="368"/>
      <c r="F78" s="87"/>
      <c r="G78" s="90"/>
      <c r="H78" s="91"/>
      <c r="I78" s="91"/>
      <c r="J78" s="134"/>
      <c r="K78" s="91"/>
      <c r="L78" s="91"/>
      <c r="M78" s="91"/>
    </row>
    <row r="79" spans="1:13" ht="15.75" customHeight="1" x14ac:dyDescent="0.35">
      <c r="A79" s="161">
        <f>'PROTO SPEC'!A55</f>
        <v>0</v>
      </c>
      <c r="B79" s="433">
        <f>'PROTO SPEC'!B55</f>
        <v>0</v>
      </c>
      <c r="C79" s="433"/>
      <c r="D79" s="433"/>
      <c r="E79" s="367"/>
      <c r="F79" s="87"/>
      <c r="G79" s="90"/>
      <c r="H79" s="91"/>
      <c r="I79" s="91"/>
      <c r="J79" s="134"/>
      <c r="K79" s="91"/>
      <c r="L79" s="91"/>
      <c r="M79" s="91"/>
    </row>
  </sheetData>
  <mergeCells count="87">
    <mergeCell ref="C1:M2"/>
    <mergeCell ref="A6:M6"/>
    <mergeCell ref="A46:E46"/>
    <mergeCell ref="A1:B2"/>
    <mergeCell ref="A3:B3"/>
    <mergeCell ref="A4:B4"/>
    <mergeCell ref="A5:B5"/>
    <mergeCell ref="C3:E3"/>
    <mergeCell ref="G3:H3"/>
    <mergeCell ref="J3:M3"/>
    <mergeCell ref="C4:E4"/>
    <mergeCell ref="G4:H4"/>
    <mergeCell ref="J4:M4"/>
    <mergeCell ref="B15:E15"/>
    <mergeCell ref="C5:E5"/>
    <mergeCell ref="G5:H5"/>
    <mergeCell ref="J5:M5"/>
    <mergeCell ref="B8:E8"/>
    <mergeCell ref="B9:E9"/>
    <mergeCell ref="B10:E10"/>
    <mergeCell ref="B11:E11"/>
    <mergeCell ref="B12:E12"/>
    <mergeCell ref="B13:E13"/>
    <mergeCell ref="B14:E14"/>
    <mergeCell ref="B27:E27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39:E39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52:E52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B50:E50"/>
    <mergeCell ref="B51:E51"/>
    <mergeCell ref="B64:E64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77:E77"/>
    <mergeCell ref="B78:E78"/>
    <mergeCell ref="B79:E79"/>
    <mergeCell ref="B76:E76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74:E74"/>
    <mergeCell ref="B75:E75"/>
  </mergeCells>
  <printOptions horizontalCentered="1" gridLines="1"/>
  <pageMargins left="0.23622047244094491" right="0.23622047244094491" top="0.74803149606299213" bottom="0" header="0.31496062992125984" footer="0"/>
  <pageSetup paperSize="9" scale="60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6E6FB-678D-45B6-B415-7E14A346549D}">
  <sheetPr codeName="Sheet28">
    <tabColor rgb="FFD60093"/>
    <pageSetUpPr fitToPage="1"/>
  </sheetPr>
  <dimension ref="A1:T79"/>
  <sheetViews>
    <sheetView showZeros="0" view="pageBreakPreview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2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1" width="9.453125" customWidth="1"/>
  </cols>
  <sheetData>
    <row r="1" spans="1:20" s="1" customFormat="1" ht="13.75" customHeight="1" x14ac:dyDescent="0.25">
      <c r="A1" s="460"/>
      <c r="B1" s="460"/>
      <c r="C1" s="480" t="s">
        <v>181</v>
      </c>
      <c r="D1" s="480"/>
      <c r="E1" s="480"/>
      <c r="F1" s="480"/>
      <c r="G1" s="480"/>
      <c r="H1" s="480"/>
      <c r="I1" s="480"/>
      <c r="J1" s="480"/>
      <c r="K1" s="480"/>
      <c r="L1" s="158"/>
      <c r="M1" s="158"/>
    </row>
    <row r="2" spans="1:20" s="1" customFormat="1" ht="13.75" customHeight="1" x14ac:dyDescent="0.25">
      <c r="A2" s="460"/>
      <c r="B2" s="460"/>
      <c r="C2" s="506"/>
      <c r="D2" s="506"/>
      <c r="E2" s="506"/>
      <c r="F2" s="506"/>
      <c r="G2" s="506"/>
      <c r="H2" s="506"/>
      <c r="I2" s="506"/>
      <c r="J2" s="506"/>
      <c r="K2" s="506"/>
      <c r="L2" s="158"/>
      <c r="M2" s="158"/>
    </row>
    <row r="3" spans="1:20" ht="13.75" customHeight="1" x14ac:dyDescent="0.35">
      <c r="A3" s="371" t="s">
        <v>48</v>
      </c>
      <c r="B3" s="371"/>
      <c r="C3" s="283" t="str">
        <f>'DESIGN FRONT SHEET'!B3</f>
        <v>MCLAREN SEASON 3</v>
      </c>
      <c r="D3" s="283"/>
      <c r="E3" s="284"/>
      <c r="F3" s="36" t="s">
        <v>49</v>
      </c>
      <c r="G3" s="491" t="str">
        <f>'DESIGN FRONT SHEET'!E3</f>
        <v>UN AVAILABLE</v>
      </c>
      <c r="H3" s="492"/>
      <c r="I3" s="36" t="s">
        <v>50</v>
      </c>
      <c r="J3" s="285" t="str">
        <f>'DESIGN FRONT SHEET'!G3</f>
        <v>FRAN</v>
      </c>
      <c r="K3" s="285"/>
    </row>
    <row r="4" spans="1:20" ht="13.75" customHeight="1" x14ac:dyDescent="0.35">
      <c r="A4" s="371" t="s">
        <v>51</v>
      </c>
      <c r="B4" s="371"/>
      <c r="C4" s="283" t="str">
        <f>'DESIGN FRONT SHEET'!B4</f>
        <v>ASHLAM</v>
      </c>
      <c r="D4" s="283"/>
      <c r="E4" s="284"/>
      <c r="F4" s="36" t="s">
        <v>52</v>
      </c>
      <c r="G4" s="491" t="str">
        <f>'DESIGN FRONT SHEET'!E4</f>
        <v>VIETNAM</v>
      </c>
      <c r="H4" s="492"/>
      <c r="I4" s="36" t="s">
        <v>53</v>
      </c>
      <c r="J4" s="285" t="str">
        <f>'DESIGN FRONT SHEET'!G4</f>
        <v>LAUREN</v>
      </c>
      <c r="K4" s="285"/>
    </row>
    <row r="5" spans="1:20" ht="13.75" customHeight="1" x14ac:dyDescent="0.35">
      <c r="A5" s="371" t="s">
        <v>54</v>
      </c>
      <c r="B5" s="371"/>
      <c r="C5" s="283" t="str">
        <f>'DESIGN FRONT SHEET'!B5</f>
        <v>ZIP THROUG HOODIE</v>
      </c>
      <c r="D5" s="283"/>
      <c r="E5" s="284"/>
      <c r="F5" s="52" t="s">
        <v>55</v>
      </c>
      <c r="G5" s="515" t="str">
        <f>'DESIGN FRONT SHEET'!E5</f>
        <v>AIME LEON DORE</v>
      </c>
      <c r="H5" s="516"/>
      <c r="I5" s="52" t="s">
        <v>56</v>
      </c>
      <c r="J5" s="518"/>
      <c r="K5" s="518"/>
    </row>
    <row r="6" spans="1:20" ht="13.75" customHeight="1" x14ac:dyDescent="0.35">
      <c r="A6" s="517" t="s">
        <v>182</v>
      </c>
      <c r="B6" s="517"/>
      <c r="C6" s="517"/>
      <c r="D6" s="517"/>
      <c r="E6" s="517"/>
      <c r="F6" s="517"/>
      <c r="G6" s="517"/>
      <c r="H6" s="517"/>
      <c r="I6" s="517"/>
      <c r="J6" s="517"/>
      <c r="K6" s="517"/>
    </row>
    <row r="7" spans="1:20" ht="15.7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156</v>
      </c>
      <c r="G7" s="75" t="s">
        <v>157</v>
      </c>
      <c r="H7" s="75" t="s">
        <v>158</v>
      </c>
      <c r="I7" s="75" t="s">
        <v>159</v>
      </c>
      <c r="J7" s="75" t="s">
        <v>160</v>
      </c>
      <c r="K7" s="76" t="s">
        <v>161</v>
      </c>
      <c r="L7" s="46"/>
      <c r="M7" s="47"/>
      <c r="N7" s="47"/>
      <c r="O7" s="47"/>
      <c r="P7" s="47"/>
      <c r="Q7" s="47"/>
      <c r="R7" s="47"/>
      <c r="S7" s="47"/>
      <c r="T7" s="47"/>
    </row>
    <row r="8" spans="1:20" ht="15.75" customHeight="1" x14ac:dyDescent="0.35">
      <c r="A8" s="161" t="str">
        <f>'PROTO SPEC'!A8</f>
        <v>H2</v>
      </c>
      <c r="B8" s="306" t="str">
        <f>'PROTO SPEC'!B8</f>
        <v>1. Front length - SNP to bottom hem edge</v>
      </c>
      <c r="C8" s="307"/>
      <c r="D8" s="307"/>
      <c r="E8" s="307"/>
      <c r="F8" s="87">
        <v>1</v>
      </c>
      <c r="G8" s="111" t="e">
        <f>H8-0.8</f>
        <v>#REF!</v>
      </c>
      <c r="H8" s="96" t="e">
        <f>I8-1.2</f>
        <v>#REF!</v>
      </c>
      <c r="I8" s="134" t="e">
        <f>'PETITE GRADED SPEC (NUMERICAL)'!J8</f>
        <v>#REF!</v>
      </c>
      <c r="J8" s="96" t="e">
        <f>I8+2</f>
        <v>#REF!</v>
      </c>
      <c r="K8" s="97" t="e">
        <f>J8+3</f>
        <v>#REF!</v>
      </c>
      <c r="L8" s="142"/>
      <c r="M8" s="43"/>
      <c r="N8" s="43"/>
      <c r="O8" s="44"/>
      <c r="P8" s="48"/>
      <c r="Q8" s="48"/>
      <c r="R8" s="49"/>
      <c r="S8" s="48"/>
      <c r="T8" s="44"/>
    </row>
    <row r="9" spans="1:20" ht="15.75" customHeight="1" x14ac:dyDescent="0.35">
      <c r="A9" s="161" t="str">
        <f>'PROTO SPEC'!A9</f>
        <v>H3</v>
      </c>
      <c r="B9" s="306" t="str">
        <f>'PROTO SPEC'!B9</f>
        <v>2. Front length - HSP to bottom hem edge</v>
      </c>
      <c r="C9" s="307"/>
      <c r="D9" s="307"/>
      <c r="E9" s="307"/>
      <c r="F9" s="87">
        <v>1</v>
      </c>
      <c r="G9" s="111" t="e">
        <f>H9-0.8</f>
        <v>#REF!</v>
      </c>
      <c r="H9" s="96" t="e">
        <f>I9-1.2</f>
        <v>#REF!</v>
      </c>
      <c r="I9" s="134" t="e">
        <f>'PETITE GRADED SPEC (NUMERICAL)'!J9</f>
        <v>#REF!</v>
      </c>
      <c r="J9" s="96" t="e">
        <f>I9+2</f>
        <v>#REF!</v>
      </c>
      <c r="K9" s="97" t="e">
        <f>J9+3</f>
        <v>#REF!</v>
      </c>
      <c r="L9" s="142"/>
      <c r="M9" s="43"/>
      <c r="N9" s="43"/>
      <c r="O9" s="44"/>
      <c r="P9" s="48"/>
      <c r="Q9" s="48"/>
      <c r="R9" s="49"/>
      <c r="S9" s="48"/>
      <c r="T9" s="44"/>
    </row>
    <row r="10" spans="1:20" ht="15.75" customHeight="1" x14ac:dyDescent="0.35">
      <c r="A10" s="161" t="str">
        <f>'PROTO SPEC'!A10</f>
        <v>METAL</v>
      </c>
      <c r="B10" s="306" t="str">
        <f>'PROTO SPEC'!B10</f>
        <v>3. Back length - HSP to bottom hem edge</v>
      </c>
      <c r="C10" s="307"/>
      <c r="D10" s="307"/>
      <c r="E10" s="307"/>
      <c r="F10" s="87">
        <v>1</v>
      </c>
      <c r="G10" s="111">
        <f>H10-2</f>
        <v>-5</v>
      </c>
      <c r="H10" s="96">
        <f>I10-3</f>
        <v>-3</v>
      </c>
      <c r="I10" s="134">
        <f>'PETITE GRADED SPEC (NUMERICAL)'!J10</f>
        <v>0</v>
      </c>
      <c r="J10" s="96">
        <f>I10+5</f>
        <v>5</v>
      </c>
      <c r="K10" s="97">
        <f>J10+7</f>
        <v>12</v>
      </c>
    </row>
    <row r="11" spans="1:20" ht="15.75" customHeight="1" x14ac:dyDescent="0.35">
      <c r="A11" s="161">
        <f>'PROTO SPEC'!A11</f>
        <v>0</v>
      </c>
      <c r="B11" s="306" t="str">
        <f>'PROTO SPEC'!B11</f>
        <v>4. Chest - measured 2.5cm down from underarm</v>
      </c>
      <c r="C11" s="307"/>
      <c r="D11" s="307"/>
      <c r="E11" s="307"/>
      <c r="F11" s="87">
        <v>0.5</v>
      </c>
      <c r="G11" s="112">
        <f>H11-0.4</f>
        <v>-1</v>
      </c>
      <c r="H11" s="98">
        <f>I11-0.6</f>
        <v>-0.6</v>
      </c>
      <c r="I11" s="134">
        <f>'PETITE GRADED SPEC (NUMERICAL)'!J11</f>
        <v>0</v>
      </c>
      <c r="J11" s="98">
        <f>I11+1</f>
        <v>1</v>
      </c>
      <c r="K11" s="99">
        <f>J11+1</f>
        <v>2</v>
      </c>
    </row>
    <row r="12" spans="1:20" ht="15.75" customHeight="1" x14ac:dyDescent="0.35">
      <c r="A12" s="161" t="str">
        <f>'PROTO SPEC'!A12</f>
        <v>EMBROIDERY</v>
      </c>
      <c r="B12" s="306" t="str">
        <f>'PROTO SPEC'!B12</f>
        <v>5. Waist position - below HSP</v>
      </c>
      <c r="C12" s="307"/>
      <c r="D12" s="307"/>
      <c r="E12" s="307"/>
      <c r="F12" s="87">
        <v>1</v>
      </c>
      <c r="G12" s="112">
        <f>H12-2</f>
        <v>-5</v>
      </c>
      <c r="H12" s="98">
        <f>I12-3</f>
        <v>-3</v>
      </c>
      <c r="I12" s="134">
        <f>'PETITE GRADED SPEC (NUMERICAL)'!J12</f>
        <v>0</v>
      </c>
      <c r="J12" s="98">
        <f>I12+5</f>
        <v>5</v>
      </c>
      <c r="K12" s="99">
        <f>J12+7</f>
        <v>12</v>
      </c>
    </row>
    <row r="13" spans="1:20" ht="15.75" customHeight="1" x14ac:dyDescent="0.35">
      <c r="A13" s="161" t="str">
        <f>'PROTO SPEC'!A13</f>
        <v>SCREENPRINT</v>
      </c>
      <c r="B13" s="306" t="str">
        <f>'PROTO SPEC'!B13</f>
        <v>6. Waist width</v>
      </c>
      <c r="C13" s="307"/>
      <c r="D13" s="307"/>
      <c r="E13" s="307"/>
      <c r="F13" s="87">
        <v>1</v>
      </c>
      <c r="G13" s="112">
        <f>H13-2</f>
        <v>-5</v>
      </c>
      <c r="H13" s="98">
        <f>I13-3</f>
        <v>-3</v>
      </c>
      <c r="I13" s="134">
        <f>'PETITE GRADED SPEC (NUMERICAL)'!J13</f>
        <v>0</v>
      </c>
      <c r="J13" s="98">
        <f>I13+5</f>
        <v>5</v>
      </c>
      <c r="K13" s="99">
        <f>J13+7</f>
        <v>12</v>
      </c>
    </row>
    <row r="14" spans="1:20" ht="15.75" customHeight="1" x14ac:dyDescent="0.35">
      <c r="A14" s="161" t="str">
        <f>'PROTO SPEC'!A14</f>
        <v>SCREEN PRINT</v>
      </c>
      <c r="B14" s="306" t="str">
        <f>'PROTO SPEC'!B14</f>
        <v>7. Hem width</v>
      </c>
      <c r="C14" s="307"/>
      <c r="D14" s="307"/>
      <c r="E14" s="307"/>
      <c r="F14" s="87">
        <v>1</v>
      </c>
      <c r="G14" s="112">
        <f>H14-2</f>
        <v>-5</v>
      </c>
      <c r="H14" s="98">
        <f>I14-3</f>
        <v>-3</v>
      </c>
      <c r="I14" s="134">
        <f>'PETITE GRADED SPEC (NUMERICAL)'!J14</f>
        <v>0</v>
      </c>
      <c r="J14" s="98">
        <f>I14+5</f>
        <v>5</v>
      </c>
      <c r="K14" s="99">
        <f>J14+7</f>
        <v>12</v>
      </c>
    </row>
    <row r="15" spans="1:20" ht="15.75" customHeight="1" x14ac:dyDescent="0.35">
      <c r="A15" s="161" t="str">
        <f>'PROTO SPEC'!A15</f>
        <v>SCREEN PRINT</v>
      </c>
      <c r="B15" s="306" t="str">
        <f>'PROTO SPEC'!B15</f>
        <v>8. Hem depth</v>
      </c>
      <c r="C15" s="307"/>
      <c r="D15" s="307"/>
      <c r="E15" s="307"/>
      <c r="F15" s="87">
        <v>1</v>
      </c>
      <c r="G15" s="111">
        <f>H15-2</f>
        <v>-5</v>
      </c>
      <c r="H15" s="96">
        <f>I15-3</f>
        <v>-3</v>
      </c>
      <c r="I15" s="134">
        <f>'PETITE GRADED SPEC (NUMERICAL)'!J15</f>
        <v>0</v>
      </c>
      <c r="J15" s="96">
        <f>I15+5</f>
        <v>5</v>
      </c>
      <c r="K15" s="97">
        <f>J15+7</f>
        <v>12</v>
      </c>
    </row>
    <row r="16" spans="1:20" ht="15.75" customHeight="1" x14ac:dyDescent="0.35">
      <c r="A16" s="161" t="str">
        <f>'PROTO SPEC'!A16</f>
        <v>EMBROIDERY</v>
      </c>
      <c r="B16" s="306" t="str">
        <f>'PROTO SPEC'!B16</f>
        <v>9. X-Shoulder (seam to seam)</v>
      </c>
      <c r="C16" s="307"/>
      <c r="D16" s="307"/>
      <c r="E16" s="307"/>
      <c r="F16" s="87">
        <v>0.3</v>
      </c>
      <c r="G16" s="111">
        <f>H16</f>
        <v>0</v>
      </c>
      <c r="H16" s="96">
        <f>I16</f>
        <v>0</v>
      </c>
      <c r="I16" s="134">
        <f>'PETITE GRADED SPEC (NUMERICAL)'!J16</f>
        <v>0</v>
      </c>
      <c r="J16" s="96">
        <f>I16</f>
        <v>0</v>
      </c>
      <c r="K16" s="97">
        <f>J16</f>
        <v>0</v>
      </c>
    </row>
    <row r="17" spans="1:11" ht="15.75" customHeight="1" x14ac:dyDescent="0.35">
      <c r="A17" s="161" t="str">
        <f>'PROTO SPEC'!A17</f>
        <v>EMBROIDERY</v>
      </c>
      <c r="B17" s="306" t="str">
        <f>'PROTO SPEC'!B17</f>
        <v>10. X-Front - 15cm below HSP</v>
      </c>
      <c r="C17" s="307"/>
      <c r="D17" s="307"/>
      <c r="E17" s="307"/>
      <c r="F17" s="87">
        <v>0.7</v>
      </c>
      <c r="G17" s="111">
        <f>H17-0.8</f>
        <v>-2.4000000000000004</v>
      </c>
      <c r="H17" s="96">
        <f>I17-1.6</f>
        <v>-1.6</v>
      </c>
      <c r="I17" s="134">
        <f>'PETITE GRADED SPEC (NUMERICAL)'!J17</f>
        <v>0</v>
      </c>
      <c r="J17" s="96">
        <f>I17+2.4</f>
        <v>2.4</v>
      </c>
      <c r="K17" s="97">
        <f>J17+2.4</f>
        <v>4.8</v>
      </c>
    </row>
    <row r="18" spans="1:11" ht="15.75" customHeight="1" x14ac:dyDescent="0.35">
      <c r="A18" s="161" t="str">
        <f>'PROTO SPEC'!A18</f>
        <v>SCREEN PRINT</v>
      </c>
      <c r="B18" s="306" t="str">
        <f>'PROTO SPEC'!B18</f>
        <v>11. X-Back - 15cm belo HSP</v>
      </c>
      <c r="C18" s="307"/>
      <c r="D18" s="307"/>
      <c r="E18" s="307"/>
      <c r="F18" s="87">
        <v>0.3</v>
      </c>
      <c r="G18" s="111">
        <f>H18-0.2</f>
        <v>-0.60000000000000009</v>
      </c>
      <c r="H18" s="96">
        <f>I18-0.4</f>
        <v>-0.4</v>
      </c>
      <c r="I18" s="134">
        <f>'PETITE GRADED SPEC (NUMERICAL)'!J18</f>
        <v>0</v>
      </c>
      <c r="J18" s="96">
        <f>I18+0.6</f>
        <v>0.6</v>
      </c>
      <c r="K18" s="97">
        <f>J18+0.6</f>
        <v>1.2</v>
      </c>
    </row>
    <row r="19" spans="1:11" ht="15.75" customHeight="1" x14ac:dyDescent="0.35">
      <c r="A19" s="161">
        <f>'PROTO SPEC'!A19</f>
        <v>0</v>
      </c>
      <c r="B19" s="306" t="str">
        <f>'PROTO SPEC'!B19</f>
        <v>12. Back neck width - HSP to HSP straight</v>
      </c>
      <c r="C19" s="307"/>
      <c r="D19" s="307"/>
      <c r="E19" s="307"/>
      <c r="F19" s="87">
        <v>0.3</v>
      </c>
      <c r="G19" s="111">
        <f t="shared" ref="G19:H19" si="0">H19</f>
        <v>0</v>
      </c>
      <c r="H19" s="96">
        <f t="shared" si="0"/>
        <v>0</v>
      </c>
      <c r="I19" s="134">
        <f>'PETITE GRADED SPEC (NUMERICAL)'!J19</f>
        <v>0</v>
      </c>
      <c r="J19" s="96">
        <f>I19</f>
        <v>0</v>
      </c>
      <c r="K19" s="97">
        <f>J19</f>
        <v>0</v>
      </c>
    </row>
    <row r="20" spans="1:11" ht="15.75" customHeight="1" x14ac:dyDescent="0.35">
      <c r="A20" s="161">
        <f>'PROTO SPEC'!A20</f>
        <v>0</v>
      </c>
      <c r="B20" s="306" t="str">
        <f>'PROTO SPEC'!B20</f>
        <v>13. Front neck drop - From HSP</v>
      </c>
      <c r="C20" s="307"/>
      <c r="D20" s="307"/>
      <c r="E20" s="307"/>
      <c r="F20" s="87">
        <v>0.7</v>
      </c>
      <c r="G20" s="111">
        <f>H20-0.8</f>
        <v>-2.4000000000000004</v>
      </c>
      <c r="H20" s="96">
        <f>I20-1.6</f>
        <v>-1.6</v>
      </c>
      <c r="I20" s="134">
        <f>'PETITE GRADED SPEC (NUMERICAL)'!J20</f>
        <v>0</v>
      </c>
      <c r="J20" s="96">
        <f>I20+2.4</f>
        <v>2.4</v>
      </c>
      <c r="K20" s="97">
        <f>J20+3.4</f>
        <v>5.8</v>
      </c>
    </row>
    <row r="21" spans="1:11" ht="15.75" customHeight="1" x14ac:dyDescent="0.35">
      <c r="A21" s="161">
        <f>'PROTO SPEC'!A21</f>
        <v>0</v>
      </c>
      <c r="B21" s="306" t="str">
        <f>'PROTO SPEC'!B21</f>
        <v>14. Back neck drop</v>
      </c>
      <c r="C21" s="307"/>
      <c r="D21" s="307"/>
      <c r="E21" s="307"/>
      <c r="F21" s="87">
        <v>0.7</v>
      </c>
      <c r="G21" s="111">
        <f>H21-0.8</f>
        <v>-2.4000000000000004</v>
      </c>
      <c r="H21" s="96">
        <f>I21-1.6</f>
        <v>-1.6</v>
      </c>
      <c r="I21" s="134">
        <f>'PETITE GRADED SPEC (NUMERICAL)'!J21</f>
        <v>0</v>
      </c>
      <c r="J21" s="96">
        <f>I21+2.4</f>
        <v>2.4</v>
      </c>
      <c r="K21" s="97">
        <f>J21+2.4</f>
        <v>4.8</v>
      </c>
    </row>
    <row r="22" spans="1:11" ht="15.75" customHeight="1" x14ac:dyDescent="0.35">
      <c r="A22" s="161">
        <f>'PROTO SPEC'!A22</f>
        <v>0</v>
      </c>
      <c r="B22" s="306" t="str">
        <f>'PROTO SPEC'!B22</f>
        <v>15. Armhole Straight</v>
      </c>
      <c r="C22" s="307"/>
      <c r="D22" s="307"/>
      <c r="E22" s="307"/>
      <c r="F22" s="87">
        <v>0.3</v>
      </c>
      <c r="G22" s="111">
        <f>H22-0.5</f>
        <v>-1.2</v>
      </c>
      <c r="H22" s="96">
        <f>I22-0.7</f>
        <v>-0.7</v>
      </c>
      <c r="I22" s="134">
        <f>'PETITE GRADED SPEC (NUMERICAL)'!J22</f>
        <v>0</v>
      </c>
      <c r="J22" s="96">
        <f>I22+1.2</f>
        <v>1.2</v>
      </c>
      <c r="K22" s="97">
        <f>J22+1.2</f>
        <v>2.4</v>
      </c>
    </row>
    <row r="23" spans="1:11" ht="15.75" customHeight="1" x14ac:dyDescent="0.35">
      <c r="A23" s="161">
        <f>'PROTO SPEC'!A23</f>
        <v>0</v>
      </c>
      <c r="B23" s="306" t="str">
        <f>'PROTO SPEC'!B23</f>
        <v>16. Sleeve length - Shoulder seam to cuff</v>
      </c>
      <c r="C23" s="307"/>
      <c r="D23" s="307"/>
      <c r="E23" s="307"/>
      <c r="F23" s="87">
        <v>0.3</v>
      </c>
      <c r="G23" s="111">
        <f>H23</f>
        <v>-0.2</v>
      </c>
      <c r="H23" s="96">
        <f>I23-0.2</f>
        <v>-0.2</v>
      </c>
      <c r="I23" s="134">
        <f>'PETITE GRADED SPEC (NUMERICAL)'!J23</f>
        <v>0</v>
      </c>
      <c r="J23" s="96">
        <f>I23+0.3</f>
        <v>0.3</v>
      </c>
      <c r="K23" s="97">
        <f>J23+0.3</f>
        <v>0.6</v>
      </c>
    </row>
    <row r="24" spans="1:11" ht="15.75" customHeight="1" x14ac:dyDescent="0.35">
      <c r="A24" s="161">
        <f>'PROTO SPEC'!A24</f>
        <v>0</v>
      </c>
      <c r="B24" s="304" t="str">
        <f>'PROTO SPEC'!B24</f>
        <v>17. Underarm length</v>
      </c>
      <c r="C24" s="305"/>
      <c r="D24" s="305"/>
      <c r="E24" s="305"/>
      <c r="F24" s="87">
        <v>0.3</v>
      </c>
      <c r="G24" s="111">
        <f>H24</f>
        <v>0</v>
      </c>
      <c r="H24" s="96">
        <f>I24</f>
        <v>0</v>
      </c>
      <c r="I24" s="134">
        <f>'PETITE GRADED SPEC (NUMERICAL)'!J24</f>
        <v>0</v>
      </c>
      <c r="J24" s="96">
        <f>I24</f>
        <v>0</v>
      </c>
      <c r="K24" s="97">
        <f>J24</f>
        <v>0</v>
      </c>
    </row>
    <row r="25" spans="1:11" ht="15.75" customHeight="1" x14ac:dyDescent="0.35">
      <c r="A25" s="161">
        <f>'PROTO SPEC'!A25</f>
        <v>0</v>
      </c>
      <c r="B25" s="304" t="str">
        <f>'PROTO SPEC'!B25</f>
        <v>18. 1/2 Bicep width - 2.5cm down from underarm</v>
      </c>
      <c r="C25" s="305"/>
      <c r="D25" s="305"/>
      <c r="E25" s="305"/>
      <c r="F25" s="87">
        <v>0.3</v>
      </c>
      <c r="G25" s="111">
        <f>H25</f>
        <v>0</v>
      </c>
      <c r="H25" s="96">
        <f>I25</f>
        <v>0</v>
      </c>
      <c r="I25" s="134">
        <f>'PETITE GRADED SPEC (NUMERICAL)'!J25</f>
        <v>0</v>
      </c>
      <c r="J25" s="96">
        <f>I25</f>
        <v>0</v>
      </c>
      <c r="K25" s="97">
        <f>J25</f>
        <v>0</v>
      </c>
    </row>
    <row r="26" spans="1:11" ht="15.75" customHeight="1" x14ac:dyDescent="0.35">
      <c r="A26" s="161">
        <f>'PROTO SPEC'!A26</f>
        <v>0</v>
      </c>
      <c r="B26" s="304" t="str">
        <f>'PROTO SPEC'!B26</f>
        <v>19. 1/2 Elbow width - 21cm down from underarm</v>
      </c>
      <c r="C26" s="305"/>
      <c r="D26" s="305"/>
      <c r="E26" s="305"/>
      <c r="F26" s="87">
        <v>0.5</v>
      </c>
      <c r="G26" s="111">
        <f>H26-0.5</f>
        <v>-1.4</v>
      </c>
      <c r="H26" s="96">
        <f>I26-0.9</f>
        <v>-0.9</v>
      </c>
      <c r="I26" s="134">
        <f>'PETITE GRADED SPEC (NUMERICAL)'!J26</f>
        <v>0</v>
      </c>
      <c r="J26" s="96">
        <f>I26+1.5</f>
        <v>1.5</v>
      </c>
      <c r="K26" s="97">
        <f>J26+1.5</f>
        <v>3</v>
      </c>
    </row>
    <row r="27" spans="1:11" ht="15.75" customHeight="1" x14ac:dyDescent="0.35">
      <c r="A27" s="161">
        <f>'PROTO SPEC'!A38</f>
        <v>0</v>
      </c>
      <c r="B27" s="304" t="str">
        <f>'PROTO SPEC'!B38</f>
        <v>31. Pocket depth</v>
      </c>
      <c r="C27" s="305"/>
      <c r="D27" s="305"/>
      <c r="E27" s="305"/>
      <c r="F27" s="87">
        <v>1</v>
      </c>
      <c r="G27" s="111" t="e">
        <f>H27-0.8</f>
        <v>#REF!</v>
      </c>
      <c r="H27" s="96" t="e">
        <f>I27-1.2</f>
        <v>#REF!</v>
      </c>
      <c r="I27" s="134" t="e">
        <f>'PETITE GRADED SPEC (NUMERICAL)'!J27</f>
        <v>#REF!</v>
      </c>
      <c r="J27" s="96" t="e">
        <f>I27+2</f>
        <v>#REF!</v>
      </c>
      <c r="K27" s="97" t="e">
        <f>J27+2</f>
        <v>#REF!</v>
      </c>
    </row>
    <row r="28" spans="1:11" ht="15.75" customHeight="1" x14ac:dyDescent="0.35">
      <c r="A28" s="161" t="e">
        <f>'PROTO SPEC'!#REF!</f>
        <v>#REF!</v>
      </c>
      <c r="B28" s="304" t="e">
        <f>'PROTO SPEC'!#REF!</f>
        <v>#REF!</v>
      </c>
      <c r="C28" s="305"/>
      <c r="D28" s="305"/>
      <c r="E28" s="305"/>
      <c r="F28" s="87">
        <v>1</v>
      </c>
      <c r="G28" s="111">
        <f>I28</f>
        <v>0</v>
      </c>
      <c r="H28" s="96">
        <f>I28</f>
        <v>0</v>
      </c>
      <c r="I28" s="134">
        <f>'PETITE GRADED SPEC (NUMERICAL)'!J28</f>
        <v>0</v>
      </c>
      <c r="J28" s="96">
        <f>I28</f>
        <v>0</v>
      </c>
      <c r="K28" s="97">
        <f>I28</f>
        <v>0</v>
      </c>
    </row>
    <row r="29" spans="1:11" ht="15.75" customHeight="1" x14ac:dyDescent="0.35">
      <c r="A29" s="161" t="e">
        <f>'PROTO SPEC'!#REF!</f>
        <v>#REF!</v>
      </c>
      <c r="B29" s="304" t="e">
        <f>'PROTO SPEC'!#REF!</f>
        <v>#REF!</v>
      </c>
      <c r="C29" s="305"/>
      <c r="D29" s="305"/>
      <c r="E29" s="305"/>
      <c r="F29" s="87">
        <v>0.5</v>
      </c>
      <c r="G29" s="111">
        <f>H29-0.6</f>
        <v>-1.5</v>
      </c>
      <c r="H29" s="96">
        <f>I29-0.9</f>
        <v>-0.9</v>
      </c>
      <c r="I29" s="134">
        <f>'PETITE GRADED SPEC (NUMERICAL)'!J29</f>
        <v>0</v>
      </c>
      <c r="J29" s="96">
        <f>I29+1.4</f>
        <v>1.4</v>
      </c>
      <c r="K29" s="97">
        <f>J29+1.4</f>
        <v>2.8</v>
      </c>
    </row>
    <row r="30" spans="1:11" ht="15.75" customHeight="1" x14ac:dyDescent="0.35">
      <c r="A30" s="161" t="e">
        <f>'PROTO SPEC'!#REF!</f>
        <v>#REF!</v>
      </c>
      <c r="B30" s="304" t="e">
        <f>'PROTO SPEC'!#REF!</f>
        <v>#REF!</v>
      </c>
      <c r="C30" s="305"/>
      <c r="D30" s="305"/>
      <c r="E30" s="305"/>
      <c r="F30" s="87">
        <v>0.5</v>
      </c>
      <c r="G30" s="111">
        <f>H30-0.4</f>
        <v>-1.2000000000000002</v>
      </c>
      <c r="H30" s="96">
        <f>I30-0.8</f>
        <v>-0.8</v>
      </c>
      <c r="I30" s="134">
        <f>'PETITE GRADED SPEC (NUMERICAL)'!J30</f>
        <v>0</v>
      </c>
      <c r="J30" s="96">
        <f>I30+1.2</f>
        <v>1.2</v>
      </c>
      <c r="K30" s="97">
        <f>J30+1.2</f>
        <v>2.4</v>
      </c>
    </row>
    <row r="31" spans="1:11" ht="15.75" customHeight="1" x14ac:dyDescent="0.35">
      <c r="A31" s="161" t="e">
        <f>'PROTO SPEC'!#REF!</f>
        <v>#REF!</v>
      </c>
      <c r="B31" s="304" t="e">
        <f>'PROTO SPEC'!#REF!</f>
        <v>#REF!</v>
      </c>
      <c r="C31" s="305"/>
      <c r="D31" s="305"/>
      <c r="E31" s="305"/>
      <c r="F31" s="87">
        <v>0.3</v>
      </c>
      <c r="G31" s="111">
        <f>H31-0.3</f>
        <v>-0.8</v>
      </c>
      <c r="H31" s="96">
        <f>I31-0.5</f>
        <v>-0.5</v>
      </c>
      <c r="I31" s="134">
        <f>'PETITE GRADED SPEC (NUMERICAL)'!J31</f>
        <v>0</v>
      </c>
      <c r="J31" s="96">
        <f>I31+0.9</f>
        <v>0.9</v>
      </c>
      <c r="K31" s="97">
        <f>J31+0.9</f>
        <v>1.8</v>
      </c>
    </row>
    <row r="32" spans="1:11" ht="15.75" customHeight="1" x14ac:dyDescent="0.35">
      <c r="A32" s="161" t="e">
        <f>'PROTO SPEC'!#REF!</f>
        <v>#REF!</v>
      </c>
      <c r="B32" s="304" t="e">
        <f>'PROTO SPEC'!#REF!</f>
        <v>#REF!</v>
      </c>
      <c r="C32" s="305"/>
      <c r="D32" s="305"/>
      <c r="E32" s="305"/>
      <c r="F32" s="87">
        <v>0.3</v>
      </c>
      <c r="G32" s="111">
        <f>H32</f>
        <v>0</v>
      </c>
      <c r="H32" s="96">
        <f>I32</f>
        <v>0</v>
      </c>
      <c r="I32" s="134">
        <f>'PETITE GRADED SPEC (NUMERICAL)'!J32</f>
        <v>0</v>
      </c>
      <c r="J32" s="96">
        <f>I32</f>
        <v>0</v>
      </c>
      <c r="K32" s="97">
        <f>J32</f>
        <v>0</v>
      </c>
    </row>
    <row r="33" spans="1:11" ht="15.75" customHeight="1" x14ac:dyDescent="0.35">
      <c r="A33" s="161" t="e">
        <f>'PROTO SPEC'!#REF!</f>
        <v>#REF!</v>
      </c>
      <c r="B33" s="304" t="e">
        <f>'PROTO SPEC'!#REF!</f>
        <v>#REF!</v>
      </c>
      <c r="C33" s="305"/>
      <c r="D33" s="305"/>
      <c r="E33" s="305"/>
      <c r="F33" s="87">
        <v>0.3</v>
      </c>
      <c r="G33" s="111">
        <f t="shared" ref="G33:H36" si="1">H33</f>
        <v>0</v>
      </c>
      <c r="H33" s="96">
        <f t="shared" si="1"/>
        <v>0</v>
      </c>
      <c r="I33" s="134">
        <f>'PETITE GRADED SPEC (NUMERICAL)'!J33</f>
        <v>0</v>
      </c>
      <c r="J33" s="96">
        <f t="shared" ref="J33:K38" si="2">I33</f>
        <v>0</v>
      </c>
      <c r="K33" s="97">
        <f t="shared" si="2"/>
        <v>0</v>
      </c>
    </row>
    <row r="34" spans="1:11" ht="15.75" customHeight="1" x14ac:dyDescent="0.35">
      <c r="A34" s="161" t="e">
        <f>'PROTO SPEC'!#REF!</f>
        <v>#REF!</v>
      </c>
      <c r="B34" s="304" t="e">
        <f>'PROTO SPEC'!#REF!</f>
        <v>#REF!</v>
      </c>
      <c r="C34" s="305"/>
      <c r="D34" s="305"/>
      <c r="E34" s="305"/>
      <c r="F34" s="87">
        <v>0.3</v>
      </c>
      <c r="G34" s="111">
        <f t="shared" si="1"/>
        <v>0</v>
      </c>
      <c r="H34" s="96">
        <f t="shared" si="1"/>
        <v>0</v>
      </c>
      <c r="I34" s="134">
        <f>'PETITE GRADED SPEC (NUMERICAL)'!J34</f>
        <v>0</v>
      </c>
      <c r="J34" s="96">
        <f t="shared" si="2"/>
        <v>0</v>
      </c>
      <c r="K34" s="97">
        <f>J34</f>
        <v>0</v>
      </c>
    </row>
    <row r="35" spans="1:11" ht="15.75" customHeight="1" x14ac:dyDescent="0.35">
      <c r="A35" s="161" t="e">
        <f>'PROTO SPEC'!#REF!</f>
        <v>#REF!</v>
      </c>
      <c r="B35" s="304" t="e">
        <f>'PROTO SPEC'!#REF!</f>
        <v>#REF!</v>
      </c>
      <c r="C35" s="305"/>
      <c r="D35" s="305"/>
      <c r="E35" s="305"/>
      <c r="F35" s="87">
        <v>0.3</v>
      </c>
      <c r="G35" s="111">
        <f t="shared" si="1"/>
        <v>0</v>
      </c>
      <c r="H35" s="96">
        <f t="shared" si="1"/>
        <v>0</v>
      </c>
      <c r="I35" s="134">
        <f>'PETITE GRADED SPEC (NUMERICAL)'!J35</f>
        <v>0</v>
      </c>
      <c r="J35" s="96">
        <f t="shared" si="2"/>
        <v>0</v>
      </c>
      <c r="K35" s="97">
        <f t="shared" si="2"/>
        <v>0</v>
      </c>
    </row>
    <row r="36" spans="1:11" ht="15.75" customHeight="1" x14ac:dyDescent="0.35">
      <c r="A36" s="161" t="e">
        <f>'PROTO SPEC'!#REF!</f>
        <v>#REF!</v>
      </c>
      <c r="B36" s="304" t="e">
        <f>'PROTO SPEC'!#REF!</f>
        <v>#REF!</v>
      </c>
      <c r="C36" s="305"/>
      <c r="D36" s="305"/>
      <c r="E36" s="305"/>
      <c r="F36" s="87">
        <v>0.3</v>
      </c>
      <c r="G36" s="111">
        <f t="shared" si="1"/>
        <v>0</v>
      </c>
      <c r="H36" s="96">
        <f t="shared" si="1"/>
        <v>0</v>
      </c>
      <c r="I36" s="134">
        <f>'PETITE GRADED SPEC (NUMERICAL)'!J36</f>
        <v>0</v>
      </c>
      <c r="J36" s="96">
        <f t="shared" si="2"/>
        <v>0</v>
      </c>
      <c r="K36" s="97">
        <f>I36</f>
        <v>0</v>
      </c>
    </row>
    <row r="37" spans="1:11" ht="15.75" customHeight="1" x14ac:dyDescent="0.35">
      <c r="A37" s="161" t="e">
        <f>'PROTO SPEC'!#REF!</f>
        <v>#REF!</v>
      </c>
      <c r="B37" s="304" t="e">
        <f>'PROTO SPEC'!#REF!</f>
        <v>#REF!</v>
      </c>
      <c r="C37" s="305"/>
      <c r="D37" s="305"/>
      <c r="E37" s="305"/>
      <c r="F37" s="87">
        <v>0.3</v>
      </c>
      <c r="G37" s="111"/>
      <c r="H37" s="96"/>
      <c r="I37" s="134">
        <f>'PETITE GRADED SPEC (NUMERICAL)'!J37</f>
        <v>0</v>
      </c>
      <c r="J37" s="96"/>
      <c r="K37" s="97"/>
    </row>
    <row r="38" spans="1:11" ht="16.5" customHeight="1" x14ac:dyDescent="0.35">
      <c r="A38" s="161" t="e">
        <f>'PROTO SPEC'!#REF!</f>
        <v>#REF!</v>
      </c>
      <c r="B38" s="304" t="e">
        <f>'PROTO SPEC'!#REF!</f>
        <v>#REF!</v>
      </c>
      <c r="C38" s="305"/>
      <c r="D38" s="305"/>
      <c r="E38" s="305"/>
      <c r="F38" s="87">
        <v>0.3</v>
      </c>
      <c r="G38" s="111">
        <f t="shared" ref="G38:H38" si="3">H38</f>
        <v>0</v>
      </c>
      <c r="H38" s="96">
        <f t="shared" si="3"/>
        <v>0</v>
      </c>
      <c r="I38" s="134">
        <f>'PETITE GRADED SPEC (NUMERICAL)'!J38</f>
        <v>0</v>
      </c>
      <c r="J38" s="96">
        <f t="shared" si="2"/>
        <v>0</v>
      </c>
      <c r="K38" s="97">
        <f>J38</f>
        <v>0</v>
      </c>
    </row>
    <row r="39" spans="1:11" ht="15.75" customHeight="1" x14ac:dyDescent="0.35">
      <c r="A39" s="161" t="e">
        <f>'PROTO SPEC'!#REF!</f>
        <v>#REF!</v>
      </c>
      <c r="B39" s="304" t="e">
        <f>'PROTO SPEC'!#REF!</f>
        <v>#REF!</v>
      </c>
      <c r="C39" s="305"/>
      <c r="D39" s="305"/>
      <c r="E39" s="305"/>
      <c r="F39" s="87">
        <v>0.3</v>
      </c>
      <c r="G39" s="111"/>
      <c r="H39" s="96"/>
      <c r="I39" s="134">
        <f>'PETITE GRADED SPEC (NUMERICAL)'!J39</f>
        <v>0</v>
      </c>
      <c r="J39" s="96"/>
      <c r="K39" s="97"/>
    </row>
    <row r="40" spans="1:11" ht="15.75" customHeight="1" x14ac:dyDescent="0.35">
      <c r="A40" s="161" t="e">
        <f>'PROTO SPEC'!#REF!</f>
        <v>#REF!</v>
      </c>
      <c r="B40" s="304" t="e">
        <f>'PROTO SPEC'!#REF!</f>
        <v>#REF!</v>
      </c>
      <c r="C40" s="305"/>
      <c r="D40" s="305"/>
      <c r="E40" s="305"/>
      <c r="F40" s="87" t="s">
        <v>162</v>
      </c>
      <c r="G40" s="111">
        <f>H40-0.5</f>
        <v>-1</v>
      </c>
      <c r="H40" s="96">
        <f>I40-0.5</f>
        <v>-0.5</v>
      </c>
      <c r="I40" s="134">
        <f>'PETITE GRADED SPEC (NUMERICAL)'!J40</f>
        <v>0</v>
      </c>
      <c r="J40" s="96">
        <f>I40+0.5</f>
        <v>0.5</v>
      </c>
      <c r="K40" s="97">
        <f>J40+0.5</f>
        <v>1</v>
      </c>
    </row>
    <row r="41" spans="1:11" ht="15.75" customHeight="1" x14ac:dyDescent="0.35">
      <c r="A41" s="161" t="e">
        <f>'PROTO SPEC'!#REF!</f>
        <v>#REF!</v>
      </c>
      <c r="B41" s="304" t="e">
        <f>'PROTO SPEC'!#REF!</f>
        <v>#REF!</v>
      </c>
      <c r="C41" s="305"/>
      <c r="D41" s="305"/>
      <c r="E41" s="305"/>
      <c r="F41" s="87"/>
      <c r="G41" s="111"/>
      <c r="H41" s="96"/>
      <c r="I41" s="134">
        <f>'PETITE GRADED SPEC (NUMERICAL)'!J41</f>
        <v>0</v>
      </c>
      <c r="J41" s="96"/>
      <c r="K41" s="97"/>
    </row>
    <row r="42" spans="1:11" ht="15.75" customHeight="1" x14ac:dyDescent="0.35">
      <c r="A42" s="161" t="e">
        <f>'PROTO SPEC'!#REF!</f>
        <v>#REF!</v>
      </c>
      <c r="B42" s="304" t="e">
        <f>'PROTO SPEC'!#REF!</f>
        <v>#REF!</v>
      </c>
      <c r="C42" s="305"/>
      <c r="D42" s="305"/>
      <c r="E42" s="305"/>
      <c r="F42" s="87"/>
      <c r="G42" s="111"/>
      <c r="H42" s="96"/>
      <c r="I42" s="134">
        <f>'PETITE GRADED SPEC (NUMERICAL)'!J42</f>
        <v>0</v>
      </c>
      <c r="J42" s="96"/>
      <c r="K42" s="97"/>
    </row>
    <row r="43" spans="1:11" ht="15.75" customHeight="1" x14ac:dyDescent="0.35">
      <c r="A43" s="161" t="e">
        <f>'PROTO SPEC'!#REF!</f>
        <v>#REF!</v>
      </c>
      <c r="B43" s="304" t="e">
        <f>'PROTO SPEC'!#REF!</f>
        <v>#REF!</v>
      </c>
      <c r="C43" s="305"/>
      <c r="D43" s="305"/>
      <c r="E43" s="305"/>
      <c r="F43" s="87"/>
      <c r="G43" s="111"/>
      <c r="H43" s="96"/>
      <c r="I43" s="134">
        <f>'PETITE GRADED SPEC (NUMERICAL)'!J43</f>
        <v>0</v>
      </c>
      <c r="J43" s="96"/>
      <c r="K43" s="97"/>
    </row>
    <row r="44" spans="1:11" ht="15.75" customHeight="1" x14ac:dyDescent="0.35">
      <c r="A44" s="161" t="e">
        <f>'PROTO SPEC'!#REF!</f>
        <v>#REF!</v>
      </c>
      <c r="B44" s="304" t="e">
        <f>'PROTO SPEC'!#REF!</f>
        <v>#REF!</v>
      </c>
      <c r="C44" s="305"/>
      <c r="D44" s="305"/>
      <c r="E44" s="305"/>
      <c r="F44" s="87"/>
      <c r="G44" s="111"/>
      <c r="H44" s="96"/>
      <c r="I44" s="134">
        <f>'PETITE GRADED SPEC (NUMERICAL)'!J44</f>
        <v>0</v>
      </c>
      <c r="J44" s="96"/>
      <c r="K44" s="97"/>
    </row>
    <row r="45" spans="1:11" ht="15.75" customHeight="1" x14ac:dyDescent="0.35">
      <c r="A45" s="161" t="e">
        <f>'PROTO SPEC'!#REF!</f>
        <v>#REF!</v>
      </c>
      <c r="B45" s="501" t="e">
        <f>'PROTO SPEC'!#REF!</f>
        <v>#REF!</v>
      </c>
      <c r="C45" s="502"/>
      <c r="D45" s="502"/>
      <c r="E45" s="502"/>
      <c r="F45" s="92"/>
      <c r="G45" s="116"/>
      <c r="H45" s="117"/>
      <c r="I45" s="134">
        <f>'PETITE GRADED SPEC (NUMERICAL)'!J45</f>
        <v>0</v>
      </c>
      <c r="J45" s="117"/>
      <c r="K45" s="118"/>
    </row>
    <row r="46" spans="1:11" ht="15.75" customHeight="1" x14ac:dyDescent="0.35">
      <c r="A46" s="509">
        <f>'PROTO SPEC'!A39</f>
        <v>0</v>
      </c>
      <c r="B46" s="510"/>
      <c r="C46" s="510"/>
      <c r="D46" s="510"/>
      <c r="E46" s="510"/>
      <c r="F46" s="84"/>
      <c r="G46" s="81"/>
      <c r="H46" s="81"/>
      <c r="I46" s="81"/>
      <c r="J46" s="81"/>
      <c r="K46" s="82"/>
    </row>
    <row r="47" spans="1:11" ht="15.75" customHeight="1" x14ac:dyDescent="0.35">
      <c r="A47" s="161" t="e">
        <f>'PROTO SPEC'!#REF!</f>
        <v>#REF!</v>
      </c>
      <c r="B47" s="475" t="e">
        <f>'PROTO SPEC'!#REF!</f>
        <v>#REF!</v>
      </c>
      <c r="C47" s="476"/>
      <c r="D47" s="476"/>
      <c r="E47" s="476"/>
      <c r="F47" s="119"/>
      <c r="G47" s="113"/>
      <c r="H47" s="100"/>
      <c r="I47" s="134">
        <f>'PETITE GRADED SPEC (NUMERICAL)'!J47</f>
        <v>0</v>
      </c>
      <c r="J47" s="100"/>
      <c r="K47" s="101"/>
    </row>
    <row r="48" spans="1:11" ht="15.75" customHeight="1" x14ac:dyDescent="0.35">
      <c r="A48" s="161" t="e">
        <f>'PROTO SPEC'!#REF!</f>
        <v>#REF!</v>
      </c>
      <c r="B48" s="367" t="e">
        <f>'PROTO SPEC'!#REF!</f>
        <v>#REF!</v>
      </c>
      <c r="C48" s="368"/>
      <c r="D48" s="368"/>
      <c r="E48" s="368"/>
      <c r="F48" s="115"/>
      <c r="G48" s="114"/>
      <c r="H48" s="102"/>
      <c r="I48" s="134">
        <f>'PETITE GRADED SPEC (NUMERICAL)'!J48</f>
        <v>0</v>
      </c>
      <c r="J48" s="102"/>
      <c r="K48" s="103"/>
    </row>
    <row r="49" spans="1:11" ht="15.75" customHeight="1" x14ac:dyDescent="0.35">
      <c r="A49" s="161" t="e">
        <f>'PROTO SPEC'!#REF!</f>
        <v>#REF!</v>
      </c>
      <c r="B49" s="367" t="e">
        <f>'PROTO SPEC'!#REF!</f>
        <v>#REF!</v>
      </c>
      <c r="C49" s="368"/>
      <c r="D49" s="368"/>
      <c r="E49" s="368"/>
      <c r="F49" s="115"/>
      <c r="G49" s="114"/>
      <c r="H49" s="102"/>
      <c r="I49" s="134">
        <f>'PETITE GRADED SPEC (NUMERICAL)'!J49</f>
        <v>0</v>
      </c>
      <c r="J49" s="102"/>
      <c r="K49" s="103"/>
    </row>
    <row r="50" spans="1:11" ht="15.75" customHeight="1" x14ac:dyDescent="0.35">
      <c r="A50" s="161" t="e">
        <f>'PROTO SPEC'!#REF!</f>
        <v>#REF!</v>
      </c>
      <c r="B50" s="367" t="e">
        <f>'PROTO SPEC'!#REF!</f>
        <v>#REF!</v>
      </c>
      <c r="C50" s="368"/>
      <c r="D50" s="368"/>
      <c r="E50" s="368"/>
      <c r="F50" s="115"/>
      <c r="G50" s="114"/>
      <c r="H50" s="102"/>
      <c r="I50" s="134">
        <f>'PETITE GRADED SPEC (NUMERICAL)'!J50</f>
        <v>0</v>
      </c>
      <c r="J50" s="102"/>
      <c r="K50" s="103"/>
    </row>
    <row r="51" spans="1:11" ht="15.75" customHeight="1" x14ac:dyDescent="0.35">
      <c r="A51" s="161" t="e">
        <f>'PROTO SPEC'!#REF!</f>
        <v>#REF!</v>
      </c>
      <c r="B51" s="367" t="e">
        <f>'PROTO SPEC'!#REF!</f>
        <v>#REF!</v>
      </c>
      <c r="C51" s="368"/>
      <c r="D51" s="368"/>
      <c r="E51" s="368"/>
      <c r="F51" s="115"/>
      <c r="G51" s="114"/>
      <c r="H51" s="102"/>
      <c r="I51" s="134">
        <f>'PETITE GRADED SPEC (NUMERICAL)'!J51</f>
        <v>0</v>
      </c>
      <c r="J51" s="102"/>
      <c r="K51" s="103"/>
    </row>
    <row r="52" spans="1:11" ht="15.75" customHeight="1" x14ac:dyDescent="0.35">
      <c r="A52" s="161" t="e">
        <f>'PROTO SPEC'!#REF!</f>
        <v>#REF!</v>
      </c>
      <c r="B52" s="367" t="e">
        <f>'PROTO SPEC'!#REF!</f>
        <v>#REF!</v>
      </c>
      <c r="C52" s="368"/>
      <c r="D52" s="368"/>
      <c r="E52" s="368"/>
      <c r="F52" s="115"/>
      <c r="G52" s="114"/>
      <c r="H52" s="102"/>
      <c r="I52" s="134">
        <f>'PETITE GRADED SPEC (NUMERICAL)'!J52</f>
        <v>0</v>
      </c>
      <c r="J52" s="102"/>
      <c r="K52" s="103"/>
    </row>
    <row r="53" spans="1:11" ht="15.75" customHeight="1" x14ac:dyDescent="0.35">
      <c r="A53" s="161" t="e">
        <f>'PROTO SPEC'!#REF!</f>
        <v>#REF!</v>
      </c>
      <c r="B53" s="367" t="e">
        <f>'PROTO SPEC'!#REF!</f>
        <v>#REF!</v>
      </c>
      <c r="C53" s="368"/>
      <c r="D53" s="368"/>
      <c r="E53" s="368"/>
      <c r="F53" s="115"/>
      <c r="G53" s="114"/>
      <c r="H53" s="102"/>
      <c r="I53" s="134">
        <f>'PETITE GRADED SPEC (NUMERICAL)'!J53</f>
        <v>0</v>
      </c>
      <c r="J53" s="102"/>
      <c r="K53" s="103"/>
    </row>
    <row r="54" spans="1:11" ht="15.75" customHeight="1" x14ac:dyDescent="0.35">
      <c r="A54" s="161" t="e">
        <f>'PROTO SPEC'!#REF!</f>
        <v>#REF!</v>
      </c>
      <c r="B54" s="367" t="e">
        <f>'PROTO SPEC'!#REF!</f>
        <v>#REF!</v>
      </c>
      <c r="C54" s="368"/>
      <c r="D54" s="368"/>
      <c r="E54" s="368"/>
      <c r="F54" s="115"/>
      <c r="G54" s="114"/>
      <c r="H54" s="102"/>
      <c r="I54" s="134">
        <f>'PETITE GRADED SPEC (NUMERICAL)'!J54</f>
        <v>0</v>
      </c>
      <c r="J54" s="102"/>
      <c r="K54" s="103"/>
    </row>
    <row r="55" spans="1:11" ht="15.75" customHeight="1" x14ac:dyDescent="0.35">
      <c r="A55" s="161" t="e">
        <f>'PROTO SPEC'!#REF!</f>
        <v>#REF!</v>
      </c>
      <c r="B55" s="367" t="e">
        <f>'PROTO SPEC'!#REF!</f>
        <v>#REF!</v>
      </c>
      <c r="C55" s="368"/>
      <c r="D55" s="368"/>
      <c r="E55" s="368"/>
      <c r="F55" s="115"/>
      <c r="G55" s="114"/>
      <c r="H55" s="102"/>
      <c r="I55" s="134">
        <f>'PETITE GRADED SPEC (NUMERICAL)'!J55</f>
        <v>0</v>
      </c>
      <c r="J55" s="102"/>
      <c r="K55" s="103"/>
    </row>
    <row r="56" spans="1:11" ht="15.75" customHeight="1" x14ac:dyDescent="0.35">
      <c r="A56" s="161" t="e">
        <f>'PROTO SPEC'!#REF!</f>
        <v>#REF!</v>
      </c>
      <c r="B56" s="367" t="e">
        <f>'PROTO SPEC'!#REF!</f>
        <v>#REF!</v>
      </c>
      <c r="C56" s="368"/>
      <c r="D56" s="368"/>
      <c r="E56" s="368"/>
      <c r="F56" s="115"/>
      <c r="G56" s="114"/>
      <c r="H56" s="102"/>
      <c r="I56" s="134">
        <f>'PETITE GRADED SPEC (NUMERICAL)'!J56</f>
        <v>0</v>
      </c>
      <c r="J56" s="102"/>
      <c r="K56" s="103"/>
    </row>
    <row r="57" spans="1:11" ht="15.75" customHeight="1" x14ac:dyDescent="0.35">
      <c r="A57" s="161" t="e">
        <f>'PROTO SPEC'!#REF!</f>
        <v>#REF!</v>
      </c>
      <c r="B57" s="367" t="e">
        <f>'PROTO SPEC'!#REF!</f>
        <v>#REF!</v>
      </c>
      <c r="C57" s="368"/>
      <c r="D57" s="368"/>
      <c r="E57" s="368"/>
      <c r="F57" s="115"/>
      <c r="G57" s="114"/>
      <c r="H57" s="102"/>
      <c r="I57" s="134">
        <f>'PETITE GRADED SPEC (NUMERICAL)'!J57</f>
        <v>0</v>
      </c>
      <c r="J57" s="102"/>
      <c r="K57" s="103"/>
    </row>
    <row r="58" spans="1:11" ht="15.75" customHeight="1" x14ac:dyDescent="0.35">
      <c r="A58" s="161" t="e">
        <f>'PROTO SPEC'!#REF!</f>
        <v>#REF!</v>
      </c>
      <c r="B58" s="367" t="e">
        <f>'PROTO SPEC'!#REF!</f>
        <v>#REF!</v>
      </c>
      <c r="C58" s="368"/>
      <c r="D58" s="368"/>
      <c r="E58" s="368"/>
      <c r="F58" s="115"/>
      <c r="G58" s="114"/>
      <c r="H58" s="102"/>
      <c r="I58" s="134">
        <f>'PETITE GRADED SPEC (NUMERICAL)'!J58</f>
        <v>0</v>
      </c>
      <c r="J58" s="102"/>
      <c r="K58" s="103"/>
    </row>
    <row r="59" spans="1:11" ht="15.75" customHeight="1" x14ac:dyDescent="0.35">
      <c r="A59" s="161" t="e">
        <f>'PROTO SPEC'!#REF!</f>
        <v>#REF!</v>
      </c>
      <c r="B59" s="367" t="e">
        <f>'PROTO SPEC'!#REF!</f>
        <v>#REF!</v>
      </c>
      <c r="C59" s="368"/>
      <c r="D59" s="368"/>
      <c r="E59" s="368"/>
      <c r="F59" s="115"/>
      <c r="G59" s="114"/>
      <c r="H59" s="102"/>
      <c r="I59" s="134">
        <f>'PETITE GRADED SPEC (NUMERICAL)'!J59</f>
        <v>0</v>
      </c>
      <c r="J59" s="102"/>
      <c r="K59" s="103"/>
    </row>
    <row r="60" spans="1:11" ht="15.75" customHeight="1" x14ac:dyDescent="0.35">
      <c r="A60" s="161" t="e">
        <f>'PROTO SPEC'!#REF!</f>
        <v>#REF!</v>
      </c>
      <c r="B60" s="367" t="e">
        <f>'PROTO SPEC'!#REF!</f>
        <v>#REF!</v>
      </c>
      <c r="C60" s="368"/>
      <c r="D60" s="368"/>
      <c r="E60" s="368"/>
      <c r="F60" s="115"/>
      <c r="G60" s="114"/>
      <c r="H60" s="102"/>
      <c r="I60" s="134">
        <f>'PETITE GRADED SPEC (NUMERICAL)'!J60</f>
        <v>0</v>
      </c>
      <c r="J60" s="102"/>
      <c r="K60" s="103"/>
    </row>
    <row r="61" spans="1:11" ht="15.75" customHeight="1" x14ac:dyDescent="0.35">
      <c r="A61" s="161" t="e">
        <f>'PROTO SPEC'!#REF!</f>
        <v>#REF!</v>
      </c>
      <c r="B61" s="367" t="e">
        <f>'PROTO SPEC'!#REF!</f>
        <v>#REF!</v>
      </c>
      <c r="C61" s="368"/>
      <c r="D61" s="368"/>
      <c r="E61" s="368"/>
      <c r="F61" s="115"/>
      <c r="G61" s="114"/>
      <c r="H61" s="102"/>
      <c r="I61" s="134">
        <f>'PETITE GRADED SPEC (NUMERICAL)'!J61</f>
        <v>0</v>
      </c>
      <c r="J61" s="102"/>
      <c r="K61" s="103"/>
    </row>
    <row r="62" spans="1:11" ht="15.75" customHeight="1" x14ac:dyDescent="0.35">
      <c r="A62" s="161" t="e">
        <f>'PROTO SPEC'!#REF!</f>
        <v>#REF!</v>
      </c>
      <c r="B62" s="367" t="e">
        <f>'PROTO SPEC'!#REF!</f>
        <v>#REF!</v>
      </c>
      <c r="C62" s="368"/>
      <c r="D62" s="368"/>
      <c r="E62" s="368"/>
      <c r="F62" s="115"/>
      <c r="G62" s="114"/>
      <c r="H62" s="102"/>
      <c r="I62" s="134">
        <f>'PETITE GRADED SPEC (NUMERICAL)'!J62</f>
        <v>0</v>
      </c>
      <c r="J62" s="102"/>
      <c r="K62" s="103"/>
    </row>
    <row r="63" spans="1:11" ht="15.75" customHeight="1" x14ac:dyDescent="0.35">
      <c r="A63" s="161" t="e">
        <f>'PROTO SPEC'!#REF!</f>
        <v>#REF!</v>
      </c>
      <c r="B63" s="367" t="e">
        <f>'PROTO SPEC'!#REF!</f>
        <v>#REF!</v>
      </c>
      <c r="C63" s="368"/>
      <c r="D63" s="368"/>
      <c r="E63" s="368"/>
      <c r="F63" s="115"/>
      <c r="G63" s="114"/>
      <c r="H63" s="102"/>
      <c r="I63" s="134">
        <f>'PETITE GRADED SPEC (NUMERICAL)'!J63</f>
        <v>0</v>
      </c>
      <c r="J63" s="102"/>
      <c r="K63" s="103"/>
    </row>
    <row r="64" spans="1:11" ht="15.75" customHeight="1" x14ac:dyDescent="0.35">
      <c r="A64" s="161">
        <f>'PROTO SPEC'!A40</f>
        <v>0</v>
      </c>
      <c r="B64" s="367" t="str">
        <f>'PROTO SPEC'!B40</f>
        <v>32. Print position from HSP - Restless ambition</v>
      </c>
      <c r="C64" s="368"/>
      <c r="D64" s="368"/>
      <c r="E64" s="368"/>
      <c r="F64" s="115"/>
      <c r="G64" s="114"/>
      <c r="H64" s="102"/>
      <c r="I64" s="134">
        <f>'PETITE GRADED SPEC (NUMERICAL)'!J64</f>
        <v>0</v>
      </c>
      <c r="J64" s="102"/>
      <c r="K64" s="103"/>
    </row>
    <row r="65" spans="1:11" ht="15.75" customHeight="1" x14ac:dyDescent="0.35">
      <c r="A65" s="161">
        <f>'PROTO SPEC'!A41</f>
        <v>0</v>
      </c>
      <c r="B65" s="367" t="str">
        <f>'PROTO SPEC'!B41</f>
        <v>33. Print position from CF - Restless ambition</v>
      </c>
      <c r="C65" s="368"/>
      <c r="D65" s="368"/>
      <c r="E65" s="368"/>
      <c r="F65" s="115"/>
      <c r="G65" s="114"/>
      <c r="H65" s="102"/>
      <c r="I65" s="134">
        <f>'PETITE GRADED SPEC (NUMERICAL)'!J65</f>
        <v>0</v>
      </c>
      <c r="J65" s="102"/>
      <c r="K65" s="103"/>
    </row>
    <row r="66" spans="1:11" ht="15.75" customHeight="1" x14ac:dyDescent="0.35">
      <c r="A66" s="161">
        <f>'PROTO SPEC'!A42</f>
        <v>0</v>
      </c>
      <c r="B66" s="367" t="str">
        <f>'PROTO SPEC'!B42</f>
        <v>34. Print position from HSP - McLaren lockup</v>
      </c>
      <c r="C66" s="368"/>
      <c r="D66" s="368"/>
      <c r="E66" s="368"/>
      <c r="F66" s="115"/>
      <c r="G66" s="114"/>
      <c r="H66" s="102"/>
      <c r="I66" s="134">
        <f>'PETITE GRADED SPEC (NUMERICAL)'!J66</f>
        <v>0</v>
      </c>
      <c r="J66" s="102"/>
      <c r="K66" s="103"/>
    </row>
    <row r="67" spans="1:11" ht="15.75" customHeight="1" x14ac:dyDescent="0.35">
      <c r="A67" s="161" t="e">
        <f>'PROTO SPEC'!#REF!</f>
        <v>#REF!</v>
      </c>
      <c r="B67" s="367" t="e">
        <f>'PROTO SPEC'!#REF!</f>
        <v>#REF!</v>
      </c>
      <c r="C67" s="368"/>
      <c r="D67" s="368"/>
      <c r="E67" s="368"/>
      <c r="F67" s="115"/>
      <c r="G67" s="114"/>
      <c r="H67" s="102"/>
      <c r="I67" s="134">
        <f>'PETITE GRADED SPEC (NUMERICAL)'!J67</f>
        <v>0</v>
      </c>
      <c r="J67" s="102"/>
      <c r="K67" s="103"/>
    </row>
    <row r="68" spans="1:11" ht="15.75" customHeight="1" x14ac:dyDescent="0.35">
      <c r="A68" s="161">
        <f>'PROTO SPEC'!A44</f>
        <v>0</v>
      </c>
      <c r="B68" s="367" t="str">
        <f>'PROTO SPEC'!B44</f>
        <v>36. Print position from cuff edge - Podium</v>
      </c>
      <c r="C68" s="368"/>
      <c r="D68" s="368"/>
      <c r="E68" s="368"/>
      <c r="F68" s="115"/>
      <c r="G68" s="114"/>
      <c r="H68" s="102"/>
      <c r="I68" s="134">
        <f>'PETITE GRADED SPEC (NUMERICAL)'!J68</f>
        <v>0</v>
      </c>
      <c r="J68" s="102"/>
      <c r="K68" s="103"/>
    </row>
    <row r="69" spans="1:11" ht="15.75" customHeight="1" x14ac:dyDescent="0.35">
      <c r="A69" s="161">
        <f>'PROTO SPEC'!A45</f>
        <v>0</v>
      </c>
      <c r="B69" s="367" t="str">
        <f>'PROTO SPEC'!B45</f>
        <v>37. Print position from shoulder point - Velocity (REISS 1971)</v>
      </c>
      <c r="C69" s="368"/>
      <c r="D69" s="368"/>
      <c r="E69" s="368"/>
      <c r="F69" s="115"/>
      <c r="G69" s="114"/>
      <c r="H69" s="102"/>
      <c r="I69" s="134">
        <f>'PETITE GRADED SPEC (NUMERICAL)'!J69</f>
        <v>0</v>
      </c>
      <c r="J69" s="102"/>
      <c r="K69" s="103"/>
    </row>
    <row r="70" spans="1:11" ht="15.75" customHeight="1" x14ac:dyDescent="0.35">
      <c r="A70" s="161">
        <f>'PROTO SPEC'!A46</f>
        <v>0</v>
      </c>
      <c r="B70" s="367" t="str">
        <f>'PROTO SPEC'!B46</f>
        <v>38. Print position from cuff edge - Speedmark</v>
      </c>
      <c r="C70" s="368"/>
      <c r="D70" s="368"/>
      <c r="E70" s="368"/>
      <c r="F70" s="115"/>
      <c r="G70" s="114"/>
      <c r="H70" s="102"/>
      <c r="I70" s="134">
        <f>'PETITE GRADED SPEC (NUMERICAL)'!J70</f>
        <v>0</v>
      </c>
      <c r="J70" s="102"/>
      <c r="K70" s="103"/>
    </row>
    <row r="71" spans="1:11" ht="15.75" customHeight="1" x14ac:dyDescent="0.35">
      <c r="A71" s="161">
        <f>'PROTO SPEC'!A47</f>
        <v>0</v>
      </c>
      <c r="B71" s="367" t="str">
        <f>'PROTO SPEC'!B47</f>
        <v>39. Print position from CB neck - Motorsport</v>
      </c>
      <c r="C71" s="368"/>
      <c r="D71" s="368"/>
      <c r="E71" s="368"/>
      <c r="F71" s="115"/>
      <c r="G71" s="114"/>
      <c r="H71" s="102"/>
      <c r="I71" s="134">
        <f>'PETITE GRADED SPEC (NUMERICAL)'!J71</f>
        <v>0</v>
      </c>
      <c r="J71" s="102"/>
      <c r="K71" s="103"/>
    </row>
    <row r="72" spans="1:11" ht="15.75" customHeight="1" x14ac:dyDescent="0.35">
      <c r="A72" s="161">
        <f>'PROTO SPEC'!A48</f>
        <v>0</v>
      </c>
      <c r="B72" s="367" t="str">
        <f>'PROTO SPEC'!B48</f>
        <v>40. Print position from CB neck - Multiple print</v>
      </c>
      <c r="C72" s="368"/>
      <c r="D72" s="368"/>
      <c r="E72" s="368"/>
      <c r="F72" s="115"/>
      <c r="G72" s="114"/>
      <c r="H72" s="102"/>
      <c r="I72" s="134">
        <f>'PETITE GRADED SPEC (NUMERICAL)'!J72</f>
        <v>0</v>
      </c>
      <c r="J72" s="102"/>
      <c r="K72" s="103"/>
    </row>
    <row r="73" spans="1:11" ht="15.75" customHeight="1" x14ac:dyDescent="0.35">
      <c r="A73" s="161">
        <f>'PROTO SPEC'!A49</f>
        <v>0</v>
      </c>
      <c r="B73" s="367" t="str">
        <f>'PROTO SPEC'!B49</f>
        <v>41. Print position from CB neck - Speedmark</v>
      </c>
      <c r="C73" s="368"/>
      <c r="D73" s="368"/>
      <c r="E73" s="368"/>
      <c r="F73" s="115"/>
      <c r="G73" s="114"/>
      <c r="H73" s="102"/>
      <c r="I73" s="134">
        <f>'PETITE GRADED SPEC (NUMERICAL)'!J73</f>
        <v>0</v>
      </c>
      <c r="J73" s="102"/>
      <c r="K73" s="103"/>
    </row>
    <row r="74" spans="1:11" ht="15.75" customHeight="1" x14ac:dyDescent="0.35">
      <c r="A74" s="161">
        <f>'PROTO SPEC'!A50</f>
        <v>0</v>
      </c>
      <c r="B74" s="367">
        <f>'PROTO SPEC'!B50</f>
        <v>0</v>
      </c>
      <c r="C74" s="368"/>
      <c r="D74" s="368"/>
      <c r="E74" s="368"/>
      <c r="F74" s="115"/>
      <c r="G74" s="114"/>
      <c r="H74" s="102"/>
      <c r="I74" s="134">
        <f>'PETITE GRADED SPEC (NUMERICAL)'!J74</f>
        <v>0</v>
      </c>
      <c r="J74" s="102"/>
      <c r="K74" s="103"/>
    </row>
    <row r="75" spans="1:11" ht="15.75" customHeight="1" x14ac:dyDescent="0.35">
      <c r="A75" s="161">
        <f>'PROTO SPEC'!A51</f>
        <v>0</v>
      </c>
      <c r="B75" s="367">
        <f>'PROTO SPEC'!B51</f>
        <v>0</v>
      </c>
      <c r="C75" s="368"/>
      <c r="D75" s="368"/>
      <c r="E75" s="368"/>
      <c r="F75" s="115"/>
      <c r="G75" s="114"/>
      <c r="H75" s="102"/>
      <c r="I75" s="134">
        <f>'PETITE GRADED SPEC (NUMERICAL)'!J75</f>
        <v>0</v>
      </c>
      <c r="J75" s="102"/>
      <c r="K75" s="103"/>
    </row>
    <row r="76" spans="1:11" ht="15.75" customHeight="1" x14ac:dyDescent="0.35">
      <c r="A76" s="161">
        <f>'PROTO SPEC'!A52</f>
        <v>0</v>
      </c>
      <c r="B76" s="367">
        <f>'PROTO SPEC'!B52</f>
        <v>0</v>
      </c>
      <c r="C76" s="368"/>
      <c r="D76" s="368"/>
      <c r="E76" s="368"/>
      <c r="F76" s="115"/>
      <c r="G76" s="114"/>
      <c r="H76" s="102"/>
      <c r="I76" s="134">
        <f>'PETITE GRADED SPEC (NUMERICAL)'!J76</f>
        <v>0</v>
      </c>
      <c r="J76" s="102"/>
      <c r="K76" s="103"/>
    </row>
    <row r="77" spans="1:11" ht="15.75" customHeight="1" x14ac:dyDescent="0.35">
      <c r="A77" s="161">
        <f>'PROTO SPEC'!A53</f>
        <v>0</v>
      </c>
      <c r="B77" s="367">
        <f>'PROTO SPEC'!B53</f>
        <v>0</v>
      </c>
      <c r="C77" s="368"/>
      <c r="D77" s="368"/>
      <c r="E77" s="368"/>
      <c r="F77" s="115"/>
      <c r="G77" s="114"/>
      <c r="H77" s="102"/>
      <c r="I77" s="134">
        <f>'PETITE GRADED SPEC (NUMERICAL)'!J77</f>
        <v>0</v>
      </c>
      <c r="J77" s="102"/>
      <c r="K77" s="103"/>
    </row>
    <row r="78" spans="1:11" ht="15.75" customHeight="1" x14ac:dyDescent="0.35">
      <c r="A78" s="161">
        <f>'PROTO SPEC'!A54</f>
        <v>0</v>
      </c>
      <c r="B78" s="367">
        <f>'PROTO SPEC'!B54</f>
        <v>0</v>
      </c>
      <c r="C78" s="368"/>
      <c r="D78" s="368"/>
      <c r="E78" s="368"/>
      <c r="F78" s="115"/>
      <c r="G78" s="114"/>
      <c r="H78" s="102"/>
      <c r="I78" s="134">
        <f>'PETITE GRADED SPEC (NUMERICAL)'!J78</f>
        <v>0</v>
      </c>
      <c r="J78" s="102"/>
      <c r="K78" s="103"/>
    </row>
    <row r="79" spans="1:11" ht="15.75" customHeight="1" x14ac:dyDescent="0.35">
      <c r="A79" s="161">
        <f>'PROTO SPEC'!A55</f>
        <v>0</v>
      </c>
      <c r="B79" s="367">
        <f>'PROTO SPEC'!B55</f>
        <v>0</v>
      </c>
      <c r="C79" s="368"/>
      <c r="D79" s="368"/>
      <c r="E79" s="368"/>
      <c r="F79" s="115"/>
      <c r="G79" s="114"/>
      <c r="H79" s="102"/>
      <c r="I79" s="134">
        <f>'PETITE GRADED SPEC (NUMERICAL)'!J79</f>
        <v>0</v>
      </c>
      <c r="J79" s="102"/>
      <c r="K79" s="103"/>
    </row>
  </sheetData>
  <mergeCells count="87">
    <mergeCell ref="A1:B2"/>
    <mergeCell ref="A3:B3"/>
    <mergeCell ref="A4:B4"/>
    <mergeCell ref="C1:K2"/>
    <mergeCell ref="C3:E3"/>
    <mergeCell ref="G3:H3"/>
    <mergeCell ref="J3:K3"/>
    <mergeCell ref="C4:E4"/>
    <mergeCell ref="G4:H4"/>
    <mergeCell ref="J4:K4"/>
    <mergeCell ref="A6:K6"/>
    <mergeCell ref="B13:E13"/>
    <mergeCell ref="C5:E5"/>
    <mergeCell ref="G5:H5"/>
    <mergeCell ref="J5:K5"/>
    <mergeCell ref="B8:E8"/>
    <mergeCell ref="B9:E9"/>
    <mergeCell ref="A5:B5"/>
    <mergeCell ref="B10:E10"/>
    <mergeCell ref="B11:E11"/>
    <mergeCell ref="B12:E12"/>
    <mergeCell ref="B25:E25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37:E37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50:E50"/>
    <mergeCell ref="B38:E38"/>
    <mergeCell ref="B39:E39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A46:E46"/>
    <mergeCell ref="B62:E62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74:E74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75:E75"/>
    <mergeCell ref="B76:E76"/>
    <mergeCell ref="B77:E77"/>
    <mergeCell ref="B78:E78"/>
    <mergeCell ref="B79:E79"/>
  </mergeCells>
  <conditionalFormatting sqref="K5">
    <cfRule type="containsText" dxfId="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60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AA23F-F1CC-4D76-81EC-096F2DEA97B0}">
  <sheetPr codeName="Sheet29">
    <tabColor rgb="FF00B050"/>
  </sheetPr>
  <dimension ref="A1:AD301"/>
  <sheetViews>
    <sheetView showZeros="0" view="pageBreakPreview" zoomScaleNormal="100" zoomScaleSheetLayoutView="100" workbookViewId="0">
      <selection activeCell="I8" sqref="I8:L11"/>
    </sheetView>
  </sheetViews>
  <sheetFormatPr defaultColWidth="6" defaultRowHeight="12.75" customHeight="1" x14ac:dyDescent="0.25"/>
  <cols>
    <col min="1" max="1" width="7.453125" style="160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8" width="7.453125" style="1" customWidth="1"/>
    <col min="9" max="9" width="9.453125" style="1" customWidth="1"/>
    <col min="10" max="12" width="6.453125" style="1" customWidth="1"/>
    <col min="13" max="13" width="13.453125" style="1" customWidth="1"/>
    <col min="14" max="16" width="7.1796875" style="1" customWidth="1"/>
    <col min="17" max="17" width="12.453125" style="1" customWidth="1"/>
    <col min="18" max="19" width="6.453125" style="1" customWidth="1"/>
    <col min="20" max="20" width="5.1796875" style="1" customWidth="1"/>
    <col min="21" max="21" width="15.453125" style="1" customWidth="1"/>
    <col min="22" max="22" width="8.1796875" style="1" customWidth="1"/>
    <col min="23" max="23" width="5" style="1" customWidth="1"/>
    <col min="24" max="24" width="6.81640625" style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51"/>
      <c r="B1" s="489"/>
      <c r="C1" s="296" t="s">
        <v>183</v>
      </c>
      <c r="D1" s="297"/>
      <c r="E1" s="297"/>
      <c r="F1" s="297"/>
      <c r="G1" s="297"/>
      <c r="H1" s="297"/>
      <c r="I1" s="297"/>
      <c r="J1" s="297"/>
      <c r="K1" s="297"/>
      <c r="L1" s="297"/>
      <c r="M1" s="524" t="s">
        <v>184</v>
      </c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6"/>
    </row>
    <row r="2" spans="1:24" ht="13.75" customHeight="1" x14ac:dyDescent="0.25">
      <c r="A2" s="451"/>
      <c r="B2" s="489"/>
      <c r="C2" s="298"/>
      <c r="D2" s="299"/>
      <c r="E2" s="299"/>
      <c r="F2" s="299"/>
      <c r="G2" s="299"/>
      <c r="H2" s="299"/>
      <c r="I2" s="299"/>
      <c r="J2" s="299"/>
      <c r="K2" s="299"/>
      <c r="L2" s="299"/>
      <c r="M2" s="419" t="s">
        <v>118</v>
      </c>
      <c r="N2" s="419"/>
      <c r="O2" s="463"/>
      <c r="P2" s="463"/>
      <c r="Q2" s="463"/>
      <c r="R2" s="463"/>
      <c r="S2" s="463"/>
      <c r="T2" s="463"/>
      <c r="U2" s="463"/>
      <c r="V2" s="463"/>
      <c r="W2" s="463"/>
      <c r="X2" s="464"/>
    </row>
    <row r="3" spans="1:24" ht="13.75" customHeight="1" x14ac:dyDescent="0.35">
      <c r="A3" s="371" t="s">
        <v>48</v>
      </c>
      <c r="B3" s="371"/>
      <c r="C3" s="370" t="str">
        <f>'DESIGN FRONT SHEET'!B3</f>
        <v>MCLAREN SEASON 3</v>
      </c>
      <c r="D3" s="283"/>
      <c r="E3" s="284"/>
      <c r="F3" s="52" t="s">
        <v>49</v>
      </c>
      <c r="G3" s="283" t="str">
        <f>'DESIGN FRONT SHEET'!E3:E3</f>
        <v>UN AVAILABLE</v>
      </c>
      <c r="H3" s="291"/>
      <c r="I3" s="52" t="s">
        <v>50</v>
      </c>
      <c r="J3" s="285" t="str">
        <f>'DESIGN FRONT SHEET'!G3</f>
        <v>FRAN</v>
      </c>
      <c r="K3" s="285"/>
      <c r="L3" s="286"/>
      <c r="M3" s="419" t="s">
        <v>133</v>
      </c>
      <c r="N3" s="419"/>
      <c r="O3" s="420"/>
      <c r="P3" s="420"/>
      <c r="Q3" s="420"/>
      <c r="R3" s="420"/>
      <c r="S3" s="420"/>
      <c r="T3" s="420"/>
      <c r="U3" s="420"/>
      <c r="V3" s="420"/>
      <c r="W3" s="420"/>
      <c r="X3" s="420"/>
    </row>
    <row r="4" spans="1:24" ht="13.75" customHeight="1" x14ac:dyDescent="0.35">
      <c r="A4" s="371" t="s">
        <v>51</v>
      </c>
      <c r="B4" s="371"/>
      <c r="C4" s="370" t="str">
        <f>'DESIGN FRONT SHEET'!B4</f>
        <v>ASHLAM</v>
      </c>
      <c r="D4" s="283"/>
      <c r="E4" s="284"/>
      <c r="F4" s="36" t="s">
        <v>52</v>
      </c>
      <c r="G4" s="283" t="str">
        <f>'DESIGN FRONT SHEET'!E4:E4</f>
        <v>VIETNAM</v>
      </c>
      <c r="H4" s="291"/>
      <c r="I4" s="36" t="s">
        <v>53</v>
      </c>
      <c r="J4" s="285" t="str">
        <f>'DESIGN FRONT SHEET'!G4:G4</f>
        <v>LAUREN</v>
      </c>
      <c r="K4" s="285"/>
      <c r="L4" s="286"/>
      <c r="M4" s="419" t="s">
        <v>134</v>
      </c>
      <c r="N4" s="419"/>
      <c r="O4" s="420"/>
      <c r="P4" s="420"/>
      <c r="Q4" s="420"/>
      <c r="R4" s="420"/>
      <c r="S4" s="420"/>
      <c r="T4" s="420"/>
      <c r="U4" s="420"/>
      <c r="V4" s="420"/>
      <c r="W4" s="420"/>
      <c r="X4" s="420"/>
    </row>
    <row r="5" spans="1:24" ht="13.75" customHeight="1" x14ac:dyDescent="0.35">
      <c r="A5" s="371" t="s">
        <v>54</v>
      </c>
      <c r="B5" s="371"/>
      <c r="C5" s="370" t="str">
        <f>'DESIGN FRONT SHEET'!B5</f>
        <v>ZIP THROUG HOODIE</v>
      </c>
      <c r="D5" s="283"/>
      <c r="E5" s="284"/>
      <c r="F5" s="36" t="s">
        <v>55</v>
      </c>
      <c r="G5" s="283" t="str">
        <f>'DESIGN FRONT SHEET'!E5:E5</f>
        <v>AIME LEON DORE</v>
      </c>
      <c r="H5" s="291"/>
      <c r="I5" s="53" t="s">
        <v>56</v>
      </c>
      <c r="J5" s="377"/>
      <c r="K5" s="377"/>
      <c r="L5" s="378"/>
      <c r="M5" s="419" t="s">
        <v>119</v>
      </c>
      <c r="N5" s="419"/>
      <c r="O5" s="420"/>
      <c r="P5" s="420"/>
      <c r="Q5" s="420"/>
      <c r="R5" s="420"/>
      <c r="S5" s="420"/>
      <c r="T5" s="420"/>
      <c r="U5" s="420"/>
      <c r="V5" s="420"/>
      <c r="W5" s="420"/>
      <c r="X5" s="420"/>
    </row>
    <row r="6" spans="1:24" ht="13.75" customHeight="1" x14ac:dyDescent="0.25">
      <c r="A6" s="527" t="s">
        <v>185</v>
      </c>
      <c r="B6" s="527"/>
      <c r="C6" s="527"/>
      <c r="D6" s="527"/>
      <c r="E6" s="527"/>
      <c r="F6" s="527"/>
      <c r="G6" s="527"/>
      <c r="H6" s="527"/>
      <c r="I6" s="527"/>
      <c r="J6" s="527"/>
      <c r="K6" s="527"/>
      <c r="L6" s="528"/>
      <c r="M6" s="430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</row>
    <row r="7" spans="1:24" ht="12.75" customHeight="1" x14ac:dyDescent="0.35">
      <c r="A7" s="139" t="s">
        <v>121</v>
      </c>
      <c r="B7" s="487" t="s">
        <v>64</v>
      </c>
      <c r="C7" s="487"/>
      <c r="D7" s="487"/>
      <c r="E7" s="487"/>
      <c r="F7" s="80" t="s">
        <v>65</v>
      </c>
      <c r="G7" s="78" t="s">
        <v>164</v>
      </c>
      <c r="H7" s="78" t="s">
        <v>67</v>
      </c>
      <c r="I7" s="488" t="s">
        <v>69</v>
      </c>
      <c r="J7" s="310"/>
      <c r="K7" s="310"/>
      <c r="L7" s="311"/>
      <c r="M7" s="529"/>
      <c r="N7" s="530"/>
      <c r="O7" s="530"/>
      <c r="P7" s="530"/>
      <c r="Q7" s="530"/>
      <c r="R7" s="530"/>
      <c r="S7" s="530"/>
      <c r="T7" s="530"/>
      <c r="U7" s="530"/>
      <c r="V7" s="530"/>
      <c r="W7" s="530"/>
      <c r="X7" s="530"/>
    </row>
    <row r="8" spans="1:24" ht="13.5" customHeight="1" x14ac:dyDescent="0.35">
      <c r="A8" s="156" t="str">
        <f>'PROTO SPEC'!A8</f>
        <v>H2</v>
      </c>
      <c r="B8" s="306" t="str">
        <f>'PROTO SPEC'!B8</f>
        <v>1. Front length - SNP to bottom hem edge</v>
      </c>
      <c r="C8" s="307"/>
      <c r="D8" s="307"/>
      <c r="E8" s="307"/>
      <c r="F8" s="79" t="e">
        <f>IF('PETITE GRADED SPEC (NUMERICAL)'!J8="",'PETITE GRADED SPEC (ALPHA)'!I8,'PETITE GRADED SPEC (NUMERICAL)'!J8)</f>
        <v>#REF!</v>
      </c>
      <c r="G8" s="3"/>
      <c r="H8" s="33" t="e">
        <f t="shared" ref="H8:H71" si="0">G8+(-F8)</f>
        <v>#REF!</v>
      </c>
      <c r="I8" s="319"/>
      <c r="J8" s="320"/>
      <c r="K8" s="320"/>
      <c r="L8" s="321"/>
      <c r="M8" s="529"/>
      <c r="N8" s="530"/>
      <c r="O8" s="530"/>
      <c r="P8" s="530"/>
      <c r="Q8" s="530"/>
      <c r="R8" s="530"/>
      <c r="S8" s="530"/>
      <c r="T8" s="530"/>
      <c r="U8" s="530"/>
      <c r="V8" s="530"/>
      <c r="W8" s="530"/>
      <c r="X8" s="530"/>
    </row>
    <row r="9" spans="1:24" ht="12.75" customHeight="1" x14ac:dyDescent="0.35">
      <c r="A9" s="156" t="str">
        <f>'PROTO SPEC'!A9</f>
        <v>H3</v>
      </c>
      <c r="B9" s="304" t="str">
        <f>'PROTO SPEC'!B9</f>
        <v>2. Front length - HSP to bottom hem edge</v>
      </c>
      <c r="C9" s="305"/>
      <c r="D9" s="305"/>
      <c r="E9" s="305"/>
      <c r="F9" s="79" t="e">
        <f>IF('PETITE GRADED SPEC (NUMERICAL)'!J9="",'PETITE GRADED SPEC (ALPHA)'!I9,'PETITE GRADED SPEC (NUMERICAL)'!J9)</f>
        <v>#REF!</v>
      </c>
      <c r="G9" s="2"/>
      <c r="H9" s="33" t="e">
        <f t="shared" si="0"/>
        <v>#REF!</v>
      </c>
      <c r="I9" s="309"/>
      <c r="J9" s="310"/>
      <c r="K9" s="310"/>
      <c r="L9" s="311"/>
      <c r="M9" s="529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</row>
    <row r="10" spans="1:24" ht="12.75" customHeight="1" x14ac:dyDescent="0.35">
      <c r="A10" s="156" t="str">
        <f>'PROTO SPEC'!A10</f>
        <v>METAL</v>
      </c>
      <c r="B10" s="304" t="str">
        <f>'PROTO SPEC'!B10</f>
        <v>3. Back length - HSP to bottom hem edge</v>
      </c>
      <c r="C10" s="305"/>
      <c r="D10" s="305"/>
      <c r="E10" s="305"/>
      <c r="F10" s="79">
        <f>IF('PETITE GRADED SPEC (NUMERICAL)'!J10="",'PETITE GRADED SPEC (ALPHA)'!I10,'PETITE GRADED SPEC (NUMERICAL)'!J10)</f>
        <v>0</v>
      </c>
      <c r="G10" s="3"/>
      <c r="H10" s="33">
        <f t="shared" si="0"/>
        <v>0</v>
      </c>
      <c r="I10" s="319"/>
      <c r="J10" s="320"/>
      <c r="K10" s="320"/>
      <c r="L10" s="321"/>
      <c r="M10" s="529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</row>
    <row r="11" spans="1:24" ht="12.75" customHeight="1" x14ac:dyDescent="0.35">
      <c r="A11" s="156">
        <f>'PROTO SPEC'!A11</f>
        <v>0</v>
      </c>
      <c r="B11" s="304" t="str">
        <f>'PROTO SPEC'!B11</f>
        <v>4. Chest - measured 2.5cm down from underarm</v>
      </c>
      <c r="C11" s="305"/>
      <c r="D11" s="305"/>
      <c r="E11" s="305"/>
      <c r="F11" s="79">
        <f>IF('PETITE GRADED SPEC (NUMERICAL)'!J11="",'PETITE GRADED SPEC (ALPHA)'!I11,'PETITE GRADED SPEC (NUMERICAL)'!J11)</f>
        <v>0</v>
      </c>
      <c r="G11" s="2"/>
      <c r="H11" s="33">
        <f t="shared" si="0"/>
        <v>0</v>
      </c>
      <c r="I11" s="309"/>
      <c r="J11" s="310"/>
      <c r="K11" s="310"/>
      <c r="L11" s="311"/>
      <c r="M11" s="529"/>
      <c r="N11" s="530"/>
      <c r="O11" s="530"/>
      <c r="P11" s="530"/>
      <c r="Q11" s="530"/>
      <c r="R11" s="530"/>
      <c r="S11" s="530"/>
      <c r="T11" s="530"/>
      <c r="U11" s="530"/>
      <c r="V11" s="530"/>
      <c r="W11" s="530"/>
      <c r="X11" s="530"/>
    </row>
    <row r="12" spans="1:24" ht="12.75" customHeight="1" x14ac:dyDescent="0.35">
      <c r="A12" s="156" t="str">
        <f>'PROTO SPEC'!A12</f>
        <v>EMBROIDERY</v>
      </c>
      <c r="B12" s="304" t="str">
        <f>'PROTO SPEC'!B12</f>
        <v>5. Waist position - below HSP</v>
      </c>
      <c r="C12" s="305"/>
      <c r="D12" s="305"/>
      <c r="E12" s="305"/>
      <c r="F12" s="79">
        <f>IF('PETITE GRADED SPEC (NUMERICAL)'!J12="",'PETITE GRADED SPEC (ALPHA)'!I12,'PETITE GRADED SPEC (NUMERICAL)'!J12)</f>
        <v>0</v>
      </c>
      <c r="G12" s="3"/>
      <c r="H12" s="33">
        <f t="shared" si="0"/>
        <v>0</v>
      </c>
      <c r="I12" s="309"/>
      <c r="J12" s="310"/>
      <c r="K12" s="310"/>
      <c r="L12" s="311"/>
      <c r="M12" s="529"/>
      <c r="N12" s="530"/>
      <c r="O12" s="530"/>
      <c r="P12" s="530"/>
      <c r="Q12" s="530"/>
      <c r="R12" s="530"/>
      <c r="S12" s="530"/>
      <c r="T12" s="530"/>
      <c r="U12" s="530"/>
      <c r="V12" s="530"/>
      <c r="W12" s="530"/>
      <c r="X12" s="530"/>
    </row>
    <row r="13" spans="1:24" ht="12.75" customHeight="1" x14ac:dyDescent="0.35">
      <c r="A13" s="156" t="str">
        <f>'PROTO SPEC'!A13</f>
        <v>SCREENPRINT</v>
      </c>
      <c r="B13" s="304" t="str">
        <f>'PROTO SPEC'!B13</f>
        <v>6. Waist width</v>
      </c>
      <c r="C13" s="305"/>
      <c r="D13" s="305"/>
      <c r="E13" s="305"/>
      <c r="F13" s="79">
        <f>IF('PETITE GRADED SPEC (NUMERICAL)'!J13="",'PETITE GRADED SPEC (ALPHA)'!I13,'PETITE GRADED SPEC (NUMERICAL)'!J13)</f>
        <v>0</v>
      </c>
      <c r="G13" s="2"/>
      <c r="H13" s="33">
        <f t="shared" si="0"/>
        <v>0</v>
      </c>
      <c r="I13" s="309"/>
      <c r="J13" s="310"/>
      <c r="K13" s="310"/>
      <c r="L13" s="311"/>
      <c r="M13" s="529"/>
      <c r="N13" s="530"/>
      <c r="O13" s="530"/>
      <c r="P13" s="530"/>
      <c r="Q13" s="530"/>
      <c r="R13" s="530"/>
      <c r="S13" s="530"/>
      <c r="T13" s="530"/>
      <c r="U13" s="530"/>
      <c r="V13" s="530"/>
      <c r="W13" s="530"/>
      <c r="X13" s="530"/>
    </row>
    <row r="14" spans="1:24" ht="12.75" customHeight="1" x14ac:dyDescent="0.35">
      <c r="A14" s="156" t="str">
        <f>'PROTO SPEC'!A14</f>
        <v>SCREEN PRINT</v>
      </c>
      <c r="B14" s="304" t="str">
        <f>'PROTO SPEC'!B14</f>
        <v>7. Hem width</v>
      </c>
      <c r="C14" s="305"/>
      <c r="D14" s="305"/>
      <c r="E14" s="305"/>
      <c r="F14" s="79">
        <f>IF('PETITE GRADED SPEC (NUMERICAL)'!J14="",'PETITE GRADED SPEC (ALPHA)'!I14,'PETITE GRADED SPEC (NUMERICAL)'!J14)</f>
        <v>0</v>
      </c>
      <c r="G14" s="3"/>
      <c r="H14" s="33">
        <f t="shared" si="0"/>
        <v>0</v>
      </c>
      <c r="I14" s="309"/>
      <c r="J14" s="310"/>
      <c r="K14" s="310"/>
      <c r="L14" s="311"/>
      <c r="M14" s="529"/>
      <c r="N14" s="530"/>
      <c r="O14" s="530"/>
      <c r="P14" s="530"/>
      <c r="Q14" s="530"/>
      <c r="R14" s="530"/>
      <c r="S14" s="530"/>
      <c r="T14" s="530"/>
      <c r="U14" s="530"/>
      <c r="V14" s="530"/>
      <c r="W14" s="530"/>
      <c r="X14" s="530"/>
    </row>
    <row r="15" spans="1:24" ht="12.75" customHeight="1" x14ac:dyDescent="0.35">
      <c r="A15" s="156" t="str">
        <f>'PROTO SPEC'!A15</f>
        <v>SCREEN PRINT</v>
      </c>
      <c r="B15" s="304" t="str">
        <f>'PROTO SPEC'!B15</f>
        <v>8. Hem depth</v>
      </c>
      <c r="C15" s="305"/>
      <c r="D15" s="305"/>
      <c r="E15" s="305"/>
      <c r="F15" s="79">
        <f>IF('PETITE GRADED SPEC (NUMERICAL)'!J15="",'PETITE GRADED SPEC (ALPHA)'!I15,'PETITE GRADED SPEC (NUMERICAL)'!J15)</f>
        <v>0</v>
      </c>
      <c r="G15" s="2"/>
      <c r="H15" s="33">
        <f t="shared" si="0"/>
        <v>0</v>
      </c>
      <c r="I15" s="309"/>
      <c r="J15" s="310"/>
      <c r="K15" s="310"/>
      <c r="L15" s="311"/>
      <c r="M15" s="529"/>
      <c r="N15" s="530"/>
      <c r="O15" s="530"/>
      <c r="P15" s="530"/>
      <c r="Q15" s="530"/>
      <c r="R15" s="530"/>
      <c r="S15" s="530"/>
      <c r="T15" s="530"/>
      <c r="U15" s="530"/>
      <c r="V15" s="530"/>
      <c r="W15" s="530"/>
      <c r="X15" s="530"/>
    </row>
    <row r="16" spans="1:24" ht="12.75" customHeight="1" x14ac:dyDescent="0.35">
      <c r="A16" s="156" t="str">
        <f>'PROTO SPEC'!A16</f>
        <v>EMBROIDERY</v>
      </c>
      <c r="B16" s="304" t="str">
        <f>'PROTO SPEC'!B16</f>
        <v>9. X-Shoulder (seam to seam)</v>
      </c>
      <c r="C16" s="305"/>
      <c r="D16" s="305"/>
      <c r="E16" s="305"/>
      <c r="F16" s="79">
        <f>IF('PETITE GRADED SPEC (NUMERICAL)'!J16="",'PETITE GRADED SPEC (ALPHA)'!I16,'PETITE GRADED SPEC (NUMERICAL)'!J16)</f>
        <v>0</v>
      </c>
      <c r="G16" s="3"/>
      <c r="H16" s="33">
        <f t="shared" si="0"/>
        <v>0</v>
      </c>
      <c r="I16" s="309"/>
      <c r="J16" s="310"/>
      <c r="K16" s="310"/>
      <c r="L16" s="311"/>
      <c r="M16" s="529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</row>
    <row r="17" spans="1:24" ht="12.75" customHeight="1" x14ac:dyDescent="0.35">
      <c r="A17" s="156" t="str">
        <f>'PROTO SPEC'!A17</f>
        <v>EMBROIDERY</v>
      </c>
      <c r="B17" s="304" t="str">
        <f>'PROTO SPEC'!B17</f>
        <v>10. X-Front - 15cm below HSP</v>
      </c>
      <c r="C17" s="305"/>
      <c r="D17" s="305"/>
      <c r="E17" s="305"/>
      <c r="F17" s="79">
        <f>IF('PETITE GRADED SPEC (NUMERICAL)'!J17="",'PETITE GRADED SPEC (ALPHA)'!I17,'PETITE GRADED SPEC (NUMERICAL)'!J17)</f>
        <v>0</v>
      </c>
      <c r="G17" s="2"/>
      <c r="H17" s="33">
        <f t="shared" si="0"/>
        <v>0</v>
      </c>
      <c r="I17" s="309"/>
      <c r="J17" s="310"/>
      <c r="K17" s="310"/>
      <c r="L17" s="311"/>
      <c r="M17" s="529"/>
      <c r="N17" s="530"/>
      <c r="O17" s="530"/>
      <c r="P17" s="530"/>
      <c r="Q17" s="530"/>
      <c r="R17" s="530"/>
      <c r="S17" s="530"/>
      <c r="T17" s="530"/>
      <c r="U17" s="530"/>
      <c r="V17" s="530"/>
      <c r="W17" s="530"/>
      <c r="X17" s="530"/>
    </row>
    <row r="18" spans="1:24" ht="12.75" customHeight="1" x14ac:dyDescent="0.35">
      <c r="A18" s="156" t="str">
        <f>'PROTO SPEC'!A18</f>
        <v>SCREEN PRINT</v>
      </c>
      <c r="B18" s="304" t="str">
        <f>'PROTO SPEC'!B18</f>
        <v>11. X-Back - 15cm belo HSP</v>
      </c>
      <c r="C18" s="305"/>
      <c r="D18" s="305"/>
      <c r="E18" s="305"/>
      <c r="F18" s="79">
        <f>IF('PETITE GRADED SPEC (NUMERICAL)'!J18="",'PETITE GRADED SPEC (ALPHA)'!I18,'PETITE GRADED SPEC (NUMERICAL)'!J18)</f>
        <v>0</v>
      </c>
      <c r="G18" s="3"/>
      <c r="H18" s="33">
        <f t="shared" si="0"/>
        <v>0</v>
      </c>
      <c r="I18" s="312"/>
      <c r="J18" s="313"/>
      <c r="K18" s="313"/>
      <c r="L18" s="313"/>
      <c r="M18" s="529"/>
      <c r="N18" s="530"/>
      <c r="O18" s="530"/>
      <c r="P18" s="530"/>
      <c r="Q18" s="530"/>
      <c r="R18" s="530"/>
      <c r="S18" s="530"/>
      <c r="T18" s="530"/>
      <c r="U18" s="530"/>
      <c r="V18" s="530"/>
      <c r="W18" s="530"/>
      <c r="X18" s="530"/>
    </row>
    <row r="19" spans="1:24" ht="12.75" customHeight="1" x14ac:dyDescent="0.35">
      <c r="A19" s="156">
        <f>'PROTO SPEC'!A19</f>
        <v>0</v>
      </c>
      <c r="B19" s="304" t="str">
        <f>'PROTO SPEC'!B19</f>
        <v>12. Back neck width - HSP to HSP straight</v>
      </c>
      <c r="C19" s="305"/>
      <c r="D19" s="305"/>
      <c r="E19" s="305"/>
      <c r="F19" s="79">
        <f>IF('PETITE GRADED SPEC (NUMERICAL)'!J19="",'PETITE GRADED SPEC (ALPHA)'!I19,'PETITE GRADED SPEC (NUMERICAL)'!J19)</f>
        <v>0</v>
      </c>
      <c r="G19" s="2"/>
      <c r="H19" s="33">
        <f t="shared" si="0"/>
        <v>0</v>
      </c>
      <c r="I19" s="312"/>
      <c r="J19" s="313"/>
      <c r="K19" s="313"/>
      <c r="L19" s="313"/>
      <c r="M19" s="529"/>
      <c r="N19" s="530"/>
      <c r="O19" s="530"/>
      <c r="P19" s="530"/>
      <c r="Q19" s="530"/>
      <c r="R19" s="530"/>
      <c r="S19" s="530"/>
      <c r="T19" s="530"/>
      <c r="U19" s="530"/>
      <c r="V19" s="530"/>
      <c r="W19" s="530"/>
      <c r="X19" s="530"/>
    </row>
    <row r="20" spans="1:24" ht="12.75" customHeight="1" x14ac:dyDescent="0.35">
      <c r="A20" s="156">
        <f>'PROTO SPEC'!A20</f>
        <v>0</v>
      </c>
      <c r="B20" s="304" t="str">
        <f>'PROTO SPEC'!B20</f>
        <v>13. Front neck drop - From HSP</v>
      </c>
      <c r="C20" s="305"/>
      <c r="D20" s="305"/>
      <c r="E20" s="305"/>
      <c r="F20" s="79">
        <f>IF('PETITE GRADED SPEC (NUMERICAL)'!J20="",'PETITE GRADED SPEC (ALPHA)'!I20,'PETITE GRADED SPEC (NUMERICAL)'!J20)</f>
        <v>0</v>
      </c>
      <c r="G20" s="3"/>
      <c r="H20" s="33">
        <f t="shared" si="0"/>
        <v>0</v>
      </c>
      <c r="I20" s="309"/>
      <c r="J20" s="310"/>
      <c r="K20" s="310"/>
      <c r="L20" s="311"/>
      <c r="M20" s="529"/>
      <c r="N20" s="530"/>
      <c r="O20" s="530"/>
      <c r="P20" s="530"/>
      <c r="Q20" s="530"/>
      <c r="R20" s="530"/>
      <c r="S20" s="530"/>
      <c r="T20" s="530"/>
      <c r="U20" s="530"/>
      <c r="V20" s="530"/>
      <c r="W20" s="530"/>
      <c r="X20" s="530"/>
    </row>
    <row r="21" spans="1:24" ht="12.75" customHeight="1" x14ac:dyDescent="0.35">
      <c r="A21" s="156">
        <f>'PROTO SPEC'!A21</f>
        <v>0</v>
      </c>
      <c r="B21" s="304" t="str">
        <f>'PROTO SPEC'!B21</f>
        <v>14. Back neck drop</v>
      </c>
      <c r="C21" s="305"/>
      <c r="D21" s="305"/>
      <c r="E21" s="305"/>
      <c r="F21" s="79">
        <f>IF('PETITE GRADED SPEC (NUMERICAL)'!J21="",'PETITE GRADED SPEC (ALPHA)'!I21,'PETITE GRADED SPEC (NUMERICAL)'!J21)</f>
        <v>0</v>
      </c>
      <c r="G21" s="2"/>
      <c r="H21" s="33">
        <f t="shared" si="0"/>
        <v>0</v>
      </c>
      <c r="I21" s="309"/>
      <c r="J21" s="310"/>
      <c r="K21" s="310"/>
      <c r="L21" s="311"/>
      <c r="M21" s="529"/>
      <c r="N21" s="530"/>
      <c r="O21" s="530"/>
      <c r="P21" s="530"/>
      <c r="Q21" s="530"/>
      <c r="R21" s="530"/>
      <c r="S21" s="530"/>
      <c r="T21" s="530"/>
      <c r="U21" s="530"/>
      <c r="V21" s="530"/>
      <c r="W21" s="530"/>
      <c r="X21" s="530"/>
    </row>
    <row r="22" spans="1:24" ht="12.75" customHeight="1" x14ac:dyDescent="0.35">
      <c r="A22" s="156">
        <f>'PROTO SPEC'!A22</f>
        <v>0</v>
      </c>
      <c r="B22" s="304" t="str">
        <f>'PROTO SPEC'!B22</f>
        <v>15. Armhole Straight</v>
      </c>
      <c r="C22" s="305"/>
      <c r="D22" s="305"/>
      <c r="E22" s="305"/>
      <c r="F22" s="79">
        <f>IF('PETITE GRADED SPEC (NUMERICAL)'!J22="",'PETITE GRADED SPEC (ALPHA)'!I22,'PETITE GRADED SPEC (NUMERICAL)'!J22)</f>
        <v>0</v>
      </c>
      <c r="G22" s="3"/>
      <c r="H22" s="33">
        <f t="shared" si="0"/>
        <v>0</v>
      </c>
      <c r="I22" s="309"/>
      <c r="J22" s="310"/>
      <c r="K22" s="310"/>
      <c r="L22" s="311"/>
      <c r="M22" s="529"/>
      <c r="N22" s="530"/>
      <c r="O22" s="530"/>
      <c r="P22" s="530"/>
      <c r="Q22" s="530"/>
      <c r="R22" s="530"/>
      <c r="S22" s="530"/>
      <c r="T22" s="530"/>
      <c r="U22" s="530"/>
      <c r="V22" s="530"/>
      <c r="W22" s="530"/>
      <c r="X22" s="530"/>
    </row>
    <row r="23" spans="1:24" ht="12.75" customHeight="1" x14ac:dyDescent="0.35">
      <c r="A23" s="156">
        <f>'PROTO SPEC'!A23</f>
        <v>0</v>
      </c>
      <c r="B23" s="304" t="str">
        <f>'PROTO SPEC'!B23</f>
        <v>16. Sleeve length - Shoulder seam to cuff</v>
      </c>
      <c r="C23" s="305"/>
      <c r="D23" s="305"/>
      <c r="E23" s="305"/>
      <c r="F23" s="79">
        <f>IF('PETITE GRADED SPEC (NUMERICAL)'!J23="",'PETITE GRADED SPEC (ALPHA)'!I23,'PETITE GRADED SPEC (NUMERICAL)'!J23)</f>
        <v>0</v>
      </c>
      <c r="G23" s="2"/>
      <c r="H23" s="33">
        <f t="shared" si="0"/>
        <v>0</v>
      </c>
      <c r="I23" s="309"/>
      <c r="J23" s="310"/>
      <c r="K23" s="310"/>
      <c r="L23" s="311"/>
      <c r="M23" s="529"/>
      <c r="N23" s="530"/>
      <c r="O23" s="530"/>
      <c r="P23" s="530"/>
      <c r="Q23" s="530"/>
      <c r="R23" s="530"/>
      <c r="S23" s="530"/>
      <c r="T23" s="530"/>
      <c r="U23" s="530"/>
      <c r="V23" s="530"/>
      <c r="W23" s="530"/>
      <c r="X23" s="530"/>
    </row>
    <row r="24" spans="1:24" ht="12.75" customHeight="1" x14ac:dyDescent="0.35">
      <c r="A24" s="156">
        <f>'PROTO SPEC'!A24</f>
        <v>0</v>
      </c>
      <c r="B24" s="304" t="str">
        <f>'PROTO SPEC'!B24</f>
        <v>17. Underarm length</v>
      </c>
      <c r="C24" s="305"/>
      <c r="D24" s="305"/>
      <c r="E24" s="305"/>
      <c r="F24" s="79">
        <f>IF('PETITE GRADED SPEC (NUMERICAL)'!J24="",'PETITE GRADED SPEC (ALPHA)'!I24,'PETITE GRADED SPEC (NUMERICAL)'!J24)</f>
        <v>0</v>
      </c>
      <c r="G24" s="3"/>
      <c r="H24" s="33">
        <f t="shared" si="0"/>
        <v>0</v>
      </c>
      <c r="I24" s="309"/>
      <c r="J24" s="310"/>
      <c r="K24" s="310"/>
      <c r="L24" s="311"/>
      <c r="M24" s="529"/>
      <c r="N24" s="530"/>
      <c r="O24" s="530"/>
      <c r="P24" s="530"/>
      <c r="Q24" s="530"/>
      <c r="R24" s="530"/>
      <c r="S24" s="530"/>
      <c r="T24" s="530"/>
      <c r="U24" s="530"/>
      <c r="V24" s="530"/>
      <c r="W24" s="530"/>
      <c r="X24" s="530"/>
    </row>
    <row r="25" spans="1:24" ht="12.75" customHeight="1" x14ac:dyDescent="0.35">
      <c r="A25" s="156">
        <f>'PROTO SPEC'!A25</f>
        <v>0</v>
      </c>
      <c r="B25" s="304" t="str">
        <f>'PROTO SPEC'!B25</f>
        <v>18. 1/2 Bicep width - 2.5cm down from underarm</v>
      </c>
      <c r="C25" s="305"/>
      <c r="D25" s="305"/>
      <c r="E25" s="305"/>
      <c r="F25" s="79">
        <f>IF('PETITE GRADED SPEC (NUMERICAL)'!J25="",'PETITE GRADED SPEC (ALPHA)'!I25,'PETITE GRADED SPEC (NUMERICAL)'!J25)</f>
        <v>0</v>
      </c>
      <c r="G25" s="2"/>
      <c r="H25" s="33">
        <f t="shared" si="0"/>
        <v>0</v>
      </c>
      <c r="I25" s="309"/>
      <c r="J25" s="310"/>
      <c r="K25" s="310"/>
      <c r="L25" s="311"/>
      <c r="M25" s="187" t="s">
        <v>61</v>
      </c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</row>
    <row r="26" spans="1:24" ht="12.75" customHeight="1" x14ac:dyDescent="0.35">
      <c r="A26" s="156">
        <f>'PROTO SPEC'!A26</f>
        <v>0</v>
      </c>
      <c r="B26" s="304" t="str">
        <f>'PROTO SPEC'!B26</f>
        <v>19. 1/2 Elbow width - 21cm down from underarm</v>
      </c>
      <c r="C26" s="305"/>
      <c r="D26" s="305"/>
      <c r="E26" s="305"/>
      <c r="F26" s="79">
        <f>IF('PETITE GRADED SPEC (NUMERICAL)'!J26="",'PETITE GRADED SPEC (ALPHA)'!I26,'PETITE GRADED SPEC (NUMERICAL)'!J26)</f>
        <v>0</v>
      </c>
      <c r="G26" s="3"/>
      <c r="H26" s="33">
        <f t="shared" si="0"/>
        <v>0</v>
      </c>
      <c r="I26" s="309"/>
      <c r="J26" s="310"/>
      <c r="K26" s="310"/>
      <c r="L26" s="311"/>
      <c r="M26" s="185" t="s">
        <v>165</v>
      </c>
      <c r="N26" s="184"/>
      <c r="O26" s="183"/>
      <c r="P26" s="183"/>
      <c r="Q26" s="183"/>
      <c r="R26" s="183"/>
      <c r="S26" s="183"/>
      <c r="T26" s="183"/>
      <c r="U26" s="183"/>
      <c r="V26" s="183"/>
      <c r="W26" s="183"/>
      <c r="X26" s="183"/>
    </row>
    <row r="27" spans="1:24" ht="12.75" customHeight="1" x14ac:dyDescent="0.3">
      <c r="A27" s="156">
        <f>'PROTO SPEC'!A38</f>
        <v>0</v>
      </c>
      <c r="B27" s="304" t="str">
        <f>'PROTO SPEC'!B38</f>
        <v>31. Pocket depth</v>
      </c>
      <c r="C27" s="305"/>
      <c r="D27" s="305"/>
      <c r="E27" s="305"/>
      <c r="F27" s="79" t="e">
        <f>IF('PETITE GRADED SPEC (NUMERICAL)'!J27="",'PETITE GRADED SPEC (ALPHA)'!I27,'PETITE GRADED SPEC (NUMERICAL)'!J27)</f>
        <v>#REF!</v>
      </c>
      <c r="G27" s="2"/>
      <c r="H27" s="33" t="e">
        <f t="shared" si="0"/>
        <v>#REF!</v>
      </c>
      <c r="I27" s="309"/>
      <c r="J27" s="317"/>
      <c r="K27" s="317"/>
      <c r="L27" s="318"/>
      <c r="M27" s="185" t="s">
        <v>166</v>
      </c>
      <c r="N27" s="184"/>
      <c r="O27" s="183"/>
      <c r="P27" s="183"/>
      <c r="Q27" s="183"/>
      <c r="R27" s="183"/>
      <c r="S27" s="183"/>
      <c r="T27" s="183"/>
      <c r="U27" s="183"/>
      <c r="V27" s="183"/>
      <c r="W27" s="183"/>
      <c r="X27" s="183"/>
    </row>
    <row r="28" spans="1:24" ht="12.75" customHeight="1" x14ac:dyDescent="0.3">
      <c r="A28" s="156" t="e">
        <f>'PROTO SPEC'!#REF!</f>
        <v>#REF!</v>
      </c>
      <c r="B28" s="304" t="e">
        <f>'PROTO SPEC'!#REF!</f>
        <v>#REF!</v>
      </c>
      <c r="C28" s="305"/>
      <c r="D28" s="305"/>
      <c r="E28" s="305"/>
      <c r="F28" s="79">
        <f>IF('PETITE GRADED SPEC (NUMERICAL)'!J28="",'PETITE GRADED SPEC (ALPHA)'!I28,'PETITE GRADED SPEC (NUMERICAL)'!J28)</f>
        <v>0</v>
      </c>
      <c r="G28" s="3"/>
      <c r="H28" s="33">
        <f t="shared" si="0"/>
        <v>0</v>
      </c>
      <c r="I28" s="309"/>
      <c r="J28" s="317"/>
      <c r="K28" s="317"/>
      <c r="L28" s="318"/>
      <c r="M28" s="185" t="s">
        <v>167</v>
      </c>
      <c r="N28" s="184"/>
      <c r="O28" s="183"/>
      <c r="P28" s="183"/>
      <c r="Q28" s="183"/>
      <c r="R28" s="183"/>
      <c r="S28" s="183"/>
      <c r="T28" s="183"/>
      <c r="U28" s="183"/>
      <c r="V28" s="183"/>
      <c r="W28" s="183"/>
      <c r="X28" s="183"/>
    </row>
    <row r="29" spans="1:24" ht="12.75" customHeight="1" x14ac:dyDescent="0.3">
      <c r="A29" s="156" t="e">
        <f>'PROTO SPEC'!#REF!</f>
        <v>#REF!</v>
      </c>
      <c r="B29" s="304" t="e">
        <f>'PROTO SPEC'!#REF!</f>
        <v>#REF!</v>
      </c>
      <c r="C29" s="305"/>
      <c r="D29" s="305"/>
      <c r="E29" s="305"/>
      <c r="F29" s="79">
        <f>IF('PETITE GRADED SPEC (NUMERICAL)'!J29="",'PETITE GRADED SPEC (ALPHA)'!I29,'PETITE GRADED SPEC (NUMERICAL)'!J29)</f>
        <v>0</v>
      </c>
      <c r="G29" s="2"/>
      <c r="H29" s="33">
        <f t="shared" si="0"/>
        <v>0</v>
      </c>
      <c r="I29" s="309"/>
      <c r="J29" s="317"/>
      <c r="K29" s="317"/>
      <c r="L29" s="318"/>
      <c r="M29" s="458"/>
      <c r="N29" s="467"/>
      <c r="O29" s="467"/>
      <c r="P29" s="467"/>
      <c r="Q29" s="467"/>
      <c r="R29" s="467"/>
      <c r="S29" s="467"/>
      <c r="T29" s="467"/>
      <c r="U29" s="467"/>
      <c r="V29" s="467"/>
      <c r="W29" s="467"/>
      <c r="X29" s="467"/>
    </row>
    <row r="30" spans="1:24" ht="12.75" customHeight="1" x14ac:dyDescent="0.3">
      <c r="A30" s="156" t="e">
        <f>'PROTO SPEC'!#REF!</f>
        <v>#REF!</v>
      </c>
      <c r="B30" s="304" t="e">
        <f>'PROTO SPEC'!#REF!</f>
        <v>#REF!</v>
      </c>
      <c r="C30" s="305"/>
      <c r="D30" s="305"/>
      <c r="E30" s="305"/>
      <c r="F30" s="79">
        <f>IF('PETITE GRADED SPEC (NUMERICAL)'!J30="",'PETITE GRADED SPEC (ALPHA)'!I30,'PETITE GRADED SPEC (NUMERICAL)'!J30)</f>
        <v>0</v>
      </c>
      <c r="G30" s="3"/>
      <c r="H30" s="33">
        <f t="shared" si="0"/>
        <v>0</v>
      </c>
      <c r="I30" s="309"/>
      <c r="J30" s="317"/>
      <c r="K30" s="317"/>
      <c r="L30" s="318"/>
      <c r="M30" s="469" t="s">
        <v>168</v>
      </c>
      <c r="N30" s="470"/>
      <c r="O30" s="470"/>
      <c r="P30" s="470"/>
      <c r="Q30" s="470"/>
      <c r="R30" s="470"/>
      <c r="S30" s="470"/>
      <c r="T30" s="470"/>
      <c r="U30" s="470"/>
      <c r="V30" s="470"/>
      <c r="W30" s="470"/>
      <c r="X30" s="470"/>
    </row>
    <row r="31" spans="1:24" ht="12.75" customHeight="1" x14ac:dyDescent="0.35">
      <c r="A31" s="156" t="e">
        <f>'PROTO SPEC'!#REF!</f>
        <v>#REF!</v>
      </c>
      <c r="B31" s="304" t="e">
        <f>'PROTO SPEC'!#REF!</f>
        <v>#REF!</v>
      </c>
      <c r="C31" s="305"/>
      <c r="D31" s="305"/>
      <c r="E31" s="305"/>
      <c r="F31" s="79">
        <f>IF('PETITE GRADED SPEC (NUMERICAL)'!J31="",'PETITE GRADED SPEC (ALPHA)'!I31,'PETITE GRADED SPEC (NUMERICAL)'!J31)</f>
        <v>0</v>
      </c>
      <c r="G31" s="2"/>
      <c r="H31" s="33">
        <f t="shared" si="0"/>
        <v>0</v>
      </c>
      <c r="I31" s="309"/>
      <c r="J31" s="310"/>
      <c r="K31" s="310"/>
      <c r="L31" s="311"/>
      <c r="M31" s="458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</row>
    <row r="32" spans="1:24" ht="12.75" customHeight="1" x14ac:dyDescent="0.35">
      <c r="A32" s="156" t="e">
        <f>'PROTO SPEC'!#REF!</f>
        <v>#REF!</v>
      </c>
      <c r="B32" s="304" t="e">
        <f>'PROTO SPEC'!#REF!</f>
        <v>#REF!</v>
      </c>
      <c r="C32" s="305"/>
      <c r="D32" s="305"/>
      <c r="E32" s="305"/>
      <c r="F32" s="79">
        <f>IF('PETITE GRADED SPEC (NUMERICAL)'!J32="",'PETITE GRADED SPEC (ALPHA)'!I32,'PETITE GRADED SPEC (NUMERICAL)'!J32)</f>
        <v>0</v>
      </c>
      <c r="G32" s="3"/>
      <c r="H32" s="33">
        <f t="shared" si="0"/>
        <v>0</v>
      </c>
      <c r="I32" s="309"/>
      <c r="J32" s="310"/>
      <c r="K32" s="310"/>
      <c r="L32" s="311"/>
      <c r="M32" s="458"/>
      <c r="N32" s="459"/>
      <c r="O32" s="459"/>
      <c r="P32" s="459"/>
      <c r="Q32" s="459"/>
      <c r="R32" s="459"/>
      <c r="S32" s="459"/>
      <c r="T32" s="459"/>
      <c r="U32" s="459"/>
      <c r="V32" s="459"/>
      <c r="W32" s="459"/>
      <c r="X32" s="459"/>
    </row>
    <row r="33" spans="1:30" ht="12.75" customHeight="1" x14ac:dyDescent="0.35">
      <c r="A33" s="156" t="e">
        <f>'PROTO SPEC'!#REF!</f>
        <v>#REF!</v>
      </c>
      <c r="B33" s="304" t="e">
        <f>'PROTO SPEC'!#REF!</f>
        <v>#REF!</v>
      </c>
      <c r="C33" s="305"/>
      <c r="D33" s="305"/>
      <c r="E33" s="305"/>
      <c r="F33" s="79">
        <f>IF('PETITE GRADED SPEC (NUMERICAL)'!J33="",'PETITE GRADED SPEC (ALPHA)'!I33,'PETITE GRADED SPEC (NUMERICAL)'!J33)</f>
        <v>0</v>
      </c>
      <c r="G33" s="2"/>
      <c r="H33" s="33">
        <f t="shared" si="0"/>
        <v>0</v>
      </c>
      <c r="I33" s="309"/>
      <c r="J33" s="310"/>
      <c r="K33" s="310"/>
      <c r="L33" s="311"/>
      <c r="M33" s="458"/>
      <c r="N33" s="459"/>
      <c r="O33" s="459"/>
      <c r="P33" s="459"/>
      <c r="Q33" s="459"/>
      <c r="R33" s="459"/>
      <c r="S33" s="459"/>
      <c r="T33" s="459"/>
      <c r="U33" s="459"/>
      <c r="V33" s="459"/>
      <c r="W33" s="459"/>
      <c r="X33" s="459"/>
      <c r="AA33" s="5"/>
      <c r="AB33" s="5"/>
      <c r="AC33" s="5"/>
      <c r="AD33" s="5"/>
    </row>
    <row r="34" spans="1:30" ht="12.75" customHeight="1" x14ac:dyDescent="0.35">
      <c r="A34" s="156" t="e">
        <f>'PROTO SPEC'!#REF!</f>
        <v>#REF!</v>
      </c>
      <c r="B34" s="304" t="e">
        <f>'PROTO SPEC'!#REF!</f>
        <v>#REF!</v>
      </c>
      <c r="C34" s="305"/>
      <c r="D34" s="305"/>
      <c r="E34" s="305"/>
      <c r="F34" s="79">
        <f>IF('PETITE GRADED SPEC (NUMERICAL)'!J34="",'PETITE GRADED SPEC (ALPHA)'!I34,'PETITE GRADED SPEC (NUMERICAL)'!J34)</f>
        <v>0</v>
      </c>
      <c r="G34" s="3"/>
      <c r="H34" s="33">
        <f t="shared" si="0"/>
        <v>0</v>
      </c>
      <c r="I34" s="309"/>
      <c r="J34" s="310"/>
      <c r="K34" s="310"/>
      <c r="L34" s="311"/>
      <c r="M34" s="458"/>
      <c r="N34" s="459"/>
      <c r="O34" s="459"/>
      <c r="P34" s="459"/>
      <c r="Q34" s="459"/>
      <c r="R34" s="459"/>
      <c r="S34" s="459"/>
      <c r="T34" s="459"/>
      <c r="U34" s="459"/>
      <c r="V34" s="459"/>
      <c r="W34" s="459"/>
      <c r="X34" s="459"/>
      <c r="AA34" s="5"/>
      <c r="AB34" s="5"/>
      <c r="AC34" s="5"/>
      <c r="AD34" s="5"/>
    </row>
    <row r="35" spans="1:30" ht="12.75" customHeight="1" x14ac:dyDescent="0.35">
      <c r="A35" s="156" t="e">
        <f>'PROTO SPEC'!#REF!</f>
        <v>#REF!</v>
      </c>
      <c r="B35" s="304" t="e">
        <f>'PROTO SPEC'!#REF!</f>
        <v>#REF!</v>
      </c>
      <c r="C35" s="305"/>
      <c r="D35" s="305"/>
      <c r="E35" s="305"/>
      <c r="F35" s="79">
        <f>IF('PETITE GRADED SPEC (NUMERICAL)'!J35="",'PETITE GRADED SPEC (ALPHA)'!I35,'PETITE GRADED SPEC (NUMERICAL)'!J35)</f>
        <v>0</v>
      </c>
      <c r="G35" s="2"/>
      <c r="H35" s="33">
        <f t="shared" si="0"/>
        <v>0</v>
      </c>
      <c r="I35" s="309"/>
      <c r="J35" s="310"/>
      <c r="K35" s="310"/>
      <c r="L35" s="311"/>
      <c r="M35" s="458"/>
      <c r="N35" s="459"/>
      <c r="O35" s="459"/>
      <c r="P35" s="459"/>
      <c r="Q35" s="459"/>
      <c r="R35" s="459"/>
      <c r="S35" s="459"/>
      <c r="T35" s="459"/>
      <c r="U35" s="459"/>
      <c r="V35" s="459"/>
      <c r="W35" s="459"/>
      <c r="X35" s="459"/>
      <c r="AA35" s="5"/>
      <c r="AB35" s="5"/>
      <c r="AC35" s="5"/>
      <c r="AD35" s="5"/>
    </row>
    <row r="36" spans="1:30" ht="12.75" customHeight="1" x14ac:dyDescent="0.35">
      <c r="A36" s="156" t="e">
        <f>'PROTO SPEC'!#REF!</f>
        <v>#REF!</v>
      </c>
      <c r="B36" s="304" t="e">
        <f>'PROTO SPEC'!#REF!</f>
        <v>#REF!</v>
      </c>
      <c r="C36" s="305"/>
      <c r="D36" s="305"/>
      <c r="E36" s="305"/>
      <c r="F36" s="79">
        <f>IF('PETITE GRADED SPEC (NUMERICAL)'!J36="",'PETITE GRADED SPEC (ALPHA)'!I36,'PETITE GRADED SPEC (NUMERICAL)'!J36)</f>
        <v>0</v>
      </c>
      <c r="G36" s="3"/>
      <c r="H36" s="33">
        <f t="shared" si="0"/>
        <v>0</v>
      </c>
      <c r="I36" s="309"/>
      <c r="J36" s="310"/>
      <c r="K36" s="310"/>
      <c r="L36" s="311"/>
      <c r="M36" s="458"/>
      <c r="N36" s="459"/>
      <c r="O36" s="459"/>
      <c r="P36" s="459"/>
      <c r="Q36" s="459"/>
      <c r="R36" s="459"/>
      <c r="S36" s="459"/>
      <c r="T36" s="459"/>
      <c r="U36" s="459"/>
      <c r="V36" s="459"/>
      <c r="W36" s="459"/>
      <c r="X36" s="459"/>
      <c r="AA36" s="5"/>
      <c r="AB36" s="5"/>
      <c r="AC36" s="5"/>
      <c r="AD36" s="5"/>
    </row>
    <row r="37" spans="1:30" ht="12.75" customHeight="1" x14ac:dyDescent="0.35">
      <c r="A37" s="156" t="e">
        <f>'PROTO SPEC'!#REF!</f>
        <v>#REF!</v>
      </c>
      <c r="B37" s="304" t="e">
        <f>'PROTO SPEC'!#REF!</f>
        <v>#REF!</v>
      </c>
      <c r="C37" s="305"/>
      <c r="D37" s="305"/>
      <c r="E37" s="305"/>
      <c r="F37" s="79">
        <f>IF('PETITE GRADED SPEC (NUMERICAL)'!J37="",'PETITE GRADED SPEC (ALPHA)'!I37,'PETITE GRADED SPEC (NUMERICAL)'!J37)</f>
        <v>0</v>
      </c>
      <c r="G37" s="2"/>
      <c r="H37" s="33">
        <f t="shared" si="0"/>
        <v>0</v>
      </c>
      <c r="I37" s="309"/>
      <c r="J37" s="310"/>
      <c r="K37" s="310"/>
      <c r="L37" s="311"/>
      <c r="M37" s="458"/>
      <c r="N37" s="459"/>
      <c r="O37" s="459"/>
      <c r="P37" s="459"/>
      <c r="Q37" s="459"/>
      <c r="R37" s="459"/>
      <c r="S37" s="459"/>
      <c r="T37" s="459"/>
      <c r="U37" s="459"/>
      <c r="V37" s="459"/>
      <c r="W37" s="459"/>
      <c r="X37" s="459"/>
    </row>
    <row r="38" spans="1:30" ht="12.75" customHeight="1" x14ac:dyDescent="0.35">
      <c r="A38" s="156" t="e">
        <f>'PROTO SPEC'!#REF!</f>
        <v>#REF!</v>
      </c>
      <c r="B38" s="304" t="e">
        <f>'PROTO SPEC'!#REF!</f>
        <v>#REF!</v>
      </c>
      <c r="C38" s="305"/>
      <c r="D38" s="305"/>
      <c r="E38" s="305"/>
      <c r="F38" s="79">
        <f>IF('PETITE GRADED SPEC (NUMERICAL)'!J38="",'PETITE GRADED SPEC (ALPHA)'!I38,'PETITE GRADED SPEC (NUMERICAL)'!J38)</f>
        <v>0</v>
      </c>
      <c r="G38" s="3"/>
      <c r="H38" s="33">
        <f t="shared" si="0"/>
        <v>0</v>
      </c>
      <c r="I38" s="309"/>
      <c r="J38" s="310"/>
      <c r="K38" s="310"/>
      <c r="L38" s="311"/>
      <c r="M38" s="458"/>
      <c r="N38" s="459"/>
      <c r="O38" s="459"/>
      <c r="P38" s="459"/>
      <c r="Q38" s="459"/>
      <c r="R38" s="459"/>
      <c r="S38" s="459"/>
      <c r="T38" s="459"/>
      <c r="U38" s="459"/>
      <c r="V38" s="459"/>
      <c r="W38" s="459"/>
      <c r="X38" s="459"/>
    </row>
    <row r="39" spans="1:30" ht="12.75" customHeight="1" x14ac:dyDescent="0.35">
      <c r="A39" s="156" t="e">
        <f>'PROTO SPEC'!#REF!</f>
        <v>#REF!</v>
      </c>
      <c r="B39" s="304" t="e">
        <f>'PROTO SPEC'!#REF!</f>
        <v>#REF!</v>
      </c>
      <c r="C39" s="305"/>
      <c r="D39" s="305"/>
      <c r="E39" s="305"/>
      <c r="F39" s="79">
        <f>IF('PETITE GRADED SPEC (NUMERICAL)'!J39="",'PETITE GRADED SPEC (ALPHA)'!I39,'PETITE GRADED SPEC (NUMERICAL)'!J39)</f>
        <v>0</v>
      </c>
      <c r="G39" s="2"/>
      <c r="H39" s="33">
        <f t="shared" si="0"/>
        <v>0</v>
      </c>
      <c r="I39" s="309"/>
      <c r="J39" s="310"/>
      <c r="K39" s="310"/>
      <c r="L39" s="311"/>
      <c r="M39" s="458"/>
      <c r="N39" s="459"/>
      <c r="O39" s="459"/>
      <c r="P39" s="459"/>
      <c r="Q39" s="459"/>
      <c r="R39" s="459"/>
      <c r="S39" s="459"/>
      <c r="T39" s="459"/>
      <c r="U39" s="459"/>
      <c r="V39" s="459"/>
      <c r="W39" s="459"/>
      <c r="X39" s="459"/>
    </row>
    <row r="40" spans="1:30" ht="12.75" customHeight="1" x14ac:dyDescent="0.35">
      <c r="A40" s="156" t="e">
        <f>'PROTO SPEC'!#REF!</f>
        <v>#REF!</v>
      </c>
      <c r="B40" s="304" t="e">
        <f>'PROTO SPEC'!#REF!</f>
        <v>#REF!</v>
      </c>
      <c r="C40" s="305"/>
      <c r="D40" s="305"/>
      <c r="E40" s="305"/>
      <c r="F40" s="79">
        <f>IF('PETITE GRADED SPEC (NUMERICAL)'!J40="",'PETITE GRADED SPEC (ALPHA)'!I40,'PETITE GRADED SPEC (NUMERICAL)'!J40)</f>
        <v>0</v>
      </c>
      <c r="G40" s="3"/>
      <c r="H40" s="33">
        <f t="shared" si="0"/>
        <v>0</v>
      </c>
      <c r="I40" s="309"/>
      <c r="J40" s="310"/>
      <c r="K40" s="310"/>
      <c r="L40" s="311"/>
      <c r="M40" s="458"/>
      <c r="N40" s="459"/>
      <c r="O40" s="459"/>
      <c r="P40" s="459"/>
      <c r="Q40" s="459"/>
      <c r="R40" s="459"/>
      <c r="S40" s="459"/>
      <c r="T40" s="459"/>
      <c r="U40" s="459"/>
      <c r="V40" s="459"/>
      <c r="W40" s="459"/>
      <c r="X40" s="459"/>
    </row>
    <row r="41" spans="1:30" ht="12.75" customHeight="1" x14ac:dyDescent="0.35">
      <c r="A41" s="156" t="e">
        <f>'PROTO SPEC'!#REF!</f>
        <v>#REF!</v>
      </c>
      <c r="B41" s="304" t="e">
        <f>'PROTO SPEC'!#REF!</f>
        <v>#REF!</v>
      </c>
      <c r="C41" s="305"/>
      <c r="D41" s="305"/>
      <c r="E41" s="305"/>
      <c r="F41" s="79">
        <f>IF('PETITE GRADED SPEC (NUMERICAL)'!J41="",'PETITE GRADED SPEC (ALPHA)'!I41,'PETITE GRADED SPEC (NUMERICAL)'!J41)</f>
        <v>0</v>
      </c>
      <c r="G41" s="2"/>
      <c r="H41" s="33">
        <f t="shared" si="0"/>
        <v>0</v>
      </c>
      <c r="I41" s="309"/>
      <c r="J41" s="310"/>
      <c r="K41" s="310"/>
      <c r="L41" s="311"/>
      <c r="M41" s="458"/>
      <c r="N41" s="459"/>
      <c r="O41" s="459"/>
      <c r="P41" s="459"/>
      <c r="Q41" s="459"/>
      <c r="R41" s="459"/>
      <c r="S41" s="459"/>
      <c r="T41" s="459"/>
      <c r="U41" s="459"/>
      <c r="V41" s="459"/>
      <c r="W41" s="459"/>
      <c r="X41" s="459"/>
    </row>
    <row r="42" spans="1:30" ht="12.75" customHeight="1" x14ac:dyDescent="0.35">
      <c r="A42" s="156" t="e">
        <f>'PROTO SPEC'!#REF!</f>
        <v>#REF!</v>
      </c>
      <c r="B42" s="304" t="e">
        <f>'PROTO SPEC'!#REF!</f>
        <v>#REF!</v>
      </c>
      <c r="C42" s="305"/>
      <c r="D42" s="305"/>
      <c r="E42" s="305"/>
      <c r="F42" s="79">
        <f>IF('PETITE GRADED SPEC (NUMERICAL)'!J42="",'PETITE GRADED SPEC (ALPHA)'!I42,'PETITE GRADED SPEC (NUMERICAL)'!J42)</f>
        <v>0</v>
      </c>
      <c r="G42" s="3"/>
      <c r="H42" s="33">
        <f t="shared" si="0"/>
        <v>0</v>
      </c>
      <c r="I42" s="309"/>
      <c r="J42" s="310"/>
      <c r="K42" s="310"/>
      <c r="L42" s="311"/>
      <c r="M42" s="458"/>
      <c r="N42" s="459"/>
      <c r="O42" s="459"/>
      <c r="P42" s="459"/>
      <c r="Q42" s="459"/>
      <c r="R42" s="459"/>
      <c r="S42" s="459"/>
      <c r="T42" s="459"/>
      <c r="U42" s="459"/>
      <c r="V42" s="459"/>
      <c r="W42" s="459"/>
      <c r="X42" s="459"/>
    </row>
    <row r="43" spans="1:30" ht="12.75" customHeight="1" x14ac:dyDescent="0.35">
      <c r="A43" s="156" t="e">
        <f>'PROTO SPEC'!#REF!</f>
        <v>#REF!</v>
      </c>
      <c r="B43" s="304" t="e">
        <f>'PROTO SPEC'!#REF!</f>
        <v>#REF!</v>
      </c>
      <c r="C43" s="305"/>
      <c r="D43" s="305"/>
      <c r="E43" s="305"/>
      <c r="F43" s="79">
        <f>IF('PETITE GRADED SPEC (NUMERICAL)'!J43="",'PETITE GRADED SPEC (ALPHA)'!I43,'PETITE GRADED SPEC (NUMERICAL)'!J43)</f>
        <v>0</v>
      </c>
      <c r="G43" s="2"/>
      <c r="H43" s="33">
        <f t="shared" si="0"/>
        <v>0</v>
      </c>
      <c r="I43" s="309"/>
      <c r="J43" s="310"/>
      <c r="K43" s="310"/>
      <c r="L43" s="311"/>
      <c r="M43" s="458"/>
      <c r="N43" s="459"/>
      <c r="O43" s="459"/>
      <c r="P43" s="459"/>
      <c r="Q43" s="459"/>
      <c r="R43" s="459"/>
      <c r="S43" s="459"/>
      <c r="T43" s="459"/>
      <c r="U43" s="459"/>
      <c r="V43" s="459"/>
      <c r="W43" s="459"/>
      <c r="X43" s="459"/>
    </row>
    <row r="44" spans="1:30" ht="12.75" customHeight="1" x14ac:dyDescent="0.35">
      <c r="A44" s="156" t="e">
        <f>'PROTO SPEC'!#REF!</f>
        <v>#REF!</v>
      </c>
      <c r="B44" s="304" t="e">
        <f>'PROTO SPEC'!#REF!</f>
        <v>#REF!</v>
      </c>
      <c r="C44" s="305"/>
      <c r="D44" s="305"/>
      <c r="E44" s="305"/>
      <c r="F44" s="79">
        <f>IF('PETITE GRADED SPEC (NUMERICAL)'!J44="",'PETITE GRADED SPEC (ALPHA)'!I44,'PETITE GRADED SPEC (NUMERICAL)'!J44)</f>
        <v>0</v>
      </c>
      <c r="G44" s="3"/>
      <c r="H44" s="33">
        <f t="shared" si="0"/>
        <v>0</v>
      </c>
      <c r="I44" s="309"/>
      <c r="J44" s="310"/>
      <c r="K44" s="310"/>
      <c r="L44" s="311"/>
      <c r="M44" s="458"/>
      <c r="N44" s="459"/>
      <c r="O44" s="459"/>
      <c r="P44" s="459"/>
      <c r="Q44" s="459"/>
      <c r="R44" s="459"/>
      <c r="S44" s="459"/>
      <c r="T44" s="459"/>
      <c r="U44" s="459"/>
      <c r="V44" s="459"/>
      <c r="W44" s="459"/>
      <c r="X44" s="459"/>
    </row>
    <row r="45" spans="1:30" ht="12.75" customHeight="1" x14ac:dyDescent="0.35">
      <c r="A45" s="156" t="e">
        <f>'PROTO SPEC'!#REF!</f>
        <v>#REF!</v>
      </c>
      <c r="B45" s="304" t="e">
        <f>'PROTO SPEC'!#REF!</f>
        <v>#REF!</v>
      </c>
      <c r="C45" s="305"/>
      <c r="D45" s="305"/>
      <c r="E45" s="305"/>
      <c r="F45" s="79">
        <f>IF('PETITE GRADED SPEC (NUMERICAL)'!J45="",'PETITE GRADED SPEC (ALPHA)'!I45,'PETITE GRADED SPEC (NUMERICAL)'!J45)</f>
        <v>0</v>
      </c>
      <c r="G45" s="2"/>
      <c r="H45" s="33">
        <f t="shared" si="0"/>
        <v>0</v>
      </c>
      <c r="I45" s="309"/>
      <c r="J45" s="310"/>
      <c r="K45" s="310"/>
      <c r="L45" s="311"/>
      <c r="M45" s="458"/>
      <c r="N45" s="459"/>
      <c r="O45" s="459"/>
      <c r="P45" s="459"/>
      <c r="Q45" s="459"/>
      <c r="R45" s="459"/>
      <c r="S45" s="459"/>
      <c r="T45" s="459"/>
      <c r="U45" s="459"/>
      <c r="V45" s="459"/>
      <c r="W45" s="459"/>
      <c r="X45" s="459"/>
    </row>
    <row r="46" spans="1:30" ht="12.75" customHeight="1" x14ac:dyDescent="0.3">
      <c r="A46" s="509">
        <f>'PROTO SPEC'!A39</f>
        <v>0</v>
      </c>
      <c r="B46" s="510"/>
      <c r="C46" s="510"/>
      <c r="D46" s="510"/>
      <c r="E46" s="510"/>
      <c r="F46" s="81"/>
      <c r="G46" s="81"/>
      <c r="H46" s="81">
        <f t="shared" si="0"/>
        <v>0</v>
      </c>
      <c r="I46" s="81"/>
      <c r="J46" s="81"/>
      <c r="K46" s="81"/>
      <c r="L46" s="81"/>
      <c r="M46" s="458"/>
      <c r="N46" s="459"/>
      <c r="O46" s="459"/>
      <c r="P46" s="459"/>
      <c r="Q46" s="459"/>
      <c r="R46" s="459"/>
      <c r="S46" s="459"/>
      <c r="T46" s="459"/>
      <c r="U46" s="459"/>
      <c r="V46" s="459"/>
      <c r="W46" s="459"/>
      <c r="X46" s="459"/>
    </row>
    <row r="47" spans="1:30" ht="12.75" customHeight="1" x14ac:dyDescent="0.35">
      <c r="A47" s="156" t="e">
        <f>'PROTO SPEC'!#REF!</f>
        <v>#REF!</v>
      </c>
      <c r="B47" s="367" t="e">
        <f>'PROTO SPEC'!#REF!</f>
        <v>#REF!</v>
      </c>
      <c r="C47" s="368"/>
      <c r="D47" s="368"/>
      <c r="E47" s="368"/>
      <c r="F47" s="79">
        <f>IF('PETITE GRADED SPEC (NUMERICAL)'!J47="",'PETITE GRADED SPEC (ALPHA)'!I47,'PETITE GRADED SPEC (NUMERICAL)'!J47)</f>
        <v>0</v>
      </c>
      <c r="G47" s="2"/>
      <c r="H47" s="33">
        <f t="shared" si="0"/>
        <v>0</v>
      </c>
      <c r="I47" s="309"/>
      <c r="J47" s="310"/>
      <c r="K47" s="310"/>
      <c r="L47" s="311"/>
      <c r="M47" s="458"/>
      <c r="N47" s="459"/>
      <c r="O47" s="459"/>
      <c r="P47" s="459"/>
      <c r="Q47" s="459"/>
      <c r="R47" s="459"/>
      <c r="S47" s="459"/>
      <c r="T47" s="459"/>
      <c r="U47" s="459"/>
      <c r="V47" s="459"/>
      <c r="W47" s="459"/>
      <c r="X47" s="459"/>
    </row>
    <row r="48" spans="1:30" ht="12.75" customHeight="1" x14ac:dyDescent="0.35">
      <c r="A48" s="156" t="e">
        <f>'PROTO SPEC'!#REF!</f>
        <v>#REF!</v>
      </c>
      <c r="B48" s="367" t="e">
        <f>'PROTO SPEC'!#REF!</f>
        <v>#REF!</v>
      </c>
      <c r="C48" s="368"/>
      <c r="D48" s="368"/>
      <c r="E48" s="368"/>
      <c r="F48" s="79">
        <f>IF('PETITE GRADED SPEC (NUMERICAL)'!J48="",'PETITE GRADED SPEC (ALPHA)'!I48,'PETITE GRADED SPEC (NUMERICAL)'!J48)</f>
        <v>0</v>
      </c>
      <c r="G48" s="2"/>
      <c r="H48" s="33">
        <f t="shared" si="0"/>
        <v>0</v>
      </c>
      <c r="I48" s="309"/>
      <c r="J48" s="310"/>
      <c r="K48" s="310"/>
      <c r="L48" s="311"/>
      <c r="M48" s="458"/>
      <c r="N48" s="467"/>
      <c r="O48" s="467"/>
      <c r="P48" s="467"/>
      <c r="Q48" s="467"/>
      <c r="R48" s="467"/>
      <c r="S48" s="467"/>
      <c r="T48" s="467"/>
      <c r="U48" s="467"/>
      <c r="V48" s="467"/>
      <c r="W48" s="467"/>
      <c r="X48" s="467"/>
    </row>
    <row r="49" spans="1:24" ht="12.75" customHeight="1" x14ac:dyDescent="0.35">
      <c r="A49" s="156" t="e">
        <f>'PROTO SPEC'!#REF!</f>
        <v>#REF!</v>
      </c>
      <c r="B49" s="367" t="e">
        <f>'PROTO SPEC'!#REF!</f>
        <v>#REF!</v>
      </c>
      <c r="C49" s="368"/>
      <c r="D49" s="368"/>
      <c r="E49" s="368"/>
      <c r="F49" s="79">
        <f>IF('PETITE GRADED SPEC (NUMERICAL)'!J49="",'PETITE GRADED SPEC (ALPHA)'!I49,'PETITE GRADED SPEC (NUMERICAL)'!J49)</f>
        <v>0</v>
      </c>
      <c r="G49" s="2"/>
      <c r="H49" s="33">
        <f t="shared" si="0"/>
        <v>0</v>
      </c>
      <c r="I49" s="309"/>
      <c r="J49" s="310"/>
      <c r="K49" s="310"/>
      <c r="L49" s="311"/>
      <c r="M49" s="469" t="s">
        <v>47</v>
      </c>
      <c r="N49" s="519"/>
      <c r="O49" s="519"/>
      <c r="P49" s="519"/>
      <c r="Q49" s="519"/>
      <c r="R49" s="519"/>
      <c r="S49" s="519"/>
      <c r="T49" s="519"/>
      <c r="U49" s="519"/>
      <c r="V49" s="519"/>
      <c r="W49" s="519"/>
      <c r="X49" s="519"/>
    </row>
    <row r="50" spans="1:24" ht="12.75" customHeight="1" x14ac:dyDescent="0.35">
      <c r="A50" s="156" t="e">
        <f>'PROTO SPEC'!#REF!</f>
        <v>#REF!</v>
      </c>
      <c r="B50" s="367" t="e">
        <f>'PROTO SPEC'!#REF!</f>
        <v>#REF!</v>
      </c>
      <c r="C50" s="368"/>
      <c r="D50" s="368"/>
      <c r="E50" s="368"/>
      <c r="F50" s="79">
        <f>IF('PETITE GRADED SPEC (NUMERICAL)'!J50="",'PETITE GRADED SPEC (ALPHA)'!I50,'PETITE GRADED SPEC (NUMERICAL)'!J50)</f>
        <v>0</v>
      </c>
      <c r="G50" s="2"/>
      <c r="H50" s="33">
        <f t="shared" si="0"/>
        <v>0</v>
      </c>
      <c r="I50" s="309"/>
      <c r="J50" s="310"/>
      <c r="K50" s="310"/>
      <c r="L50" s="311"/>
      <c r="M50" s="458"/>
      <c r="N50" s="467"/>
      <c r="O50" s="467"/>
      <c r="P50" s="467"/>
      <c r="Q50" s="467"/>
      <c r="R50" s="467"/>
      <c r="S50" s="467"/>
      <c r="T50" s="467"/>
      <c r="U50" s="467"/>
      <c r="V50" s="467"/>
      <c r="W50" s="467"/>
      <c r="X50" s="467"/>
    </row>
    <row r="51" spans="1:24" ht="12.75" customHeight="1" x14ac:dyDescent="0.35">
      <c r="A51" s="156" t="e">
        <f>'PROTO SPEC'!#REF!</f>
        <v>#REF!</v>
      </c>
      <c r="B51" s="367" t="e">
        <f>'PROTO SPEC'!#REF!</f>
        <v>#REF!</v>
      </c>
      <c r="C51" s="368"/>
      <c r="D51" s="368"/>
      <c r="E51" s="368"/>
      <c r="F51" s="79">
        <f>IF('PETITE GRADED SPEC (NUMERICAL)'!J51="",'PETITE GRADED SPEC (ALPHA)'!I51,'PETITE GRADED SPEC (NUMERICAL)'!J51)</f>
        <v>0</v>
      </c>
      <c r="G51" s="2"/>
      <c r="H51" s="33">
        <f t="shared" si="0"/>
        <v>0</v>
      </c>
      <c r="I51" s="309"/>
      <c r="J51" s="310"/>
      <c r="K51" s="310"/>
      <c r="L51" s="311"/>
      <c r="M51" s="458"/>
      <c r="N51" s="467"/>
      <c r="O51" s="467"/>
      <c r="P51" s="467"/>
      <c r="Q51" s="467"/>
      <c r="R51" s="467"/>
      <c r="S51" s="467"/>
      <c r="T51" s="467"/>
      <c r="U51" s="467"/>
      <c r="V51" s="467"/>
      <c r="W51" s="467"/>
      <c r="X51" s="467"/>
    </row>
    <row r="52" spans="1:24" ht="12.75" customHeight="1" x14ac:dyDescent="0.35">
      <c r="A52" s="156" t="e">
        <f>'PROTO SPEC'!#REF!</f>
        <v>#REF!</v>
      </c>
      <c r="B52" s="367" t="e">
        <f>'PROTO SPEC'!#REF!</f>
        <v>#REF!</v>
      </c>
      <c r="C52" s="368"/>
      <c r="D52" s="368"/>
      <c r="E52" s="368"/>
      <c r="F52" s="79">
        <f>IF('PETITE GRADED SPEC (NUMERICAL)'!J52="",'PETITE GRADED SPEC (ALPHA)'!I52,'PETITE GRADED SPEC (NUMERICAL)'!J52)</f>
        <v>0</v>
      </c>
      <c r="G52" s="2"/>
      <c r="H52" s="33">
        <f t="shared" si="0"/>
        <v>0</v>
      </c>
      <c r="I52" s="309"/>
      <c r="J52" s="310"/>
      <c r="K52" s="310"/>
      <c r="L52" s="311"/>
      <c r="M52" s="469" t="s">
        <v>169</v>
      </c>
      <c r="N52" s="519"/>
      <c r="O52" s="519"/>
      <c r="P52" s="519"/>
      <c r="Q52" s="519"/>
      <c r="R52" s="519"/>
      <c r="S52" s="519"/>
      <c r="T52" s="519"/>
      <c r="U52" s="519"/>
      <c r="V52" s="519"/>
      <c r="W52" s="519"/>
      <c r="X52" s="24"/>
    </row>
    <row r="53" spans="1:24" ht="12.75" customHeight="1" x14ac:dyDescent="0.35">
      <c r="A53" s="156" t="e">
        <f>'PROTO SPEC'!#REF!</f>
        <v>#REF!</v>
      </c>
      <c r="B53" s="367" t="e">
        <f>'PROTO SPEC'!#REF!</f>
        <v>#REF!</v>
      </c>
      <c r="C53" s="368"/>
      <c r="D53" s="368"/>
      <c r="E53" s="368"/>
      <c r="F53" s="79">
        <f>IF('PETITE GRADED SPEC (NUMERICAL)'!J53="",'PETITE GRADED SPEC (ALPHA)'!I53,'PETITE GRADED SPEC (NUMERICAL)'!J53)</f>
        <v>0</v>
      </c>
      <c r="G53" s="2"/>
      <c r="H53" s="33">
        <f t="shared" si="0"/>
        <v>0</v>
      </c>
      <c r="I53" s="309"/>
      <c r="J53" s="310"/>
      <c r="K53" s="310"/>
      <c r="L53" s="311"/>
      <c r="M53" s="520" t="s">
        <v>170</v>
      </c>
      <c r="N53" s="521"/>
      <c r="O53" s="521"/>
      <c r="P53" s="521"/>
      <c r="Q53" s="521"/>
      <c r="R53" s="521"/>
      <c r="S53" s="521"/>
      <c r="T53" s="521"/>
      <c r="U53" s="521"/>
      <c r="V53" s="521"/>
      <c r="W53" s="521"/>
      <c r="X53" s="24"/>
    </row>
    <row r="54" spans="1:24" ht="12.75" customHeight="1" x14ac:dyDescent="0.35">
      <c r="A54" s="156" t="e">
        <f>'PROTO SPEC'!#REF!</f>
        <v>#REF!</v>
      </c>
      <c r="B54" s="367" t="e">
        <f>'PROTO SPEC'!#REF!</f>
        <v>#REF!</v>
      </c>
      <c r="C54" s="368"/>
      <c r="D54" s="368"/>
      <c r="E54" s="368"/>
      <c r="F54" s="79">
        <f>IF('PETITE GRADED SPEC (NUMERICAL)'!J54="",'PETITE GRADED SPEC (ALPHA)'!I54,'PETITE GRADED SPEC (NUMERICAL)'!J54)</f>
        <v>0</v>
      </c>
      <c r="G54" s="2"/>
      <c r="H54" s="33">
        <f t="shared" si="0"/>
        <v>0</v>
      </c>
      <c r="I54" s="309"/>
      <c r="J54" s="310"/>
      <c r="K54" s="310"/>
      <c r="L54" s="311"/>
      <c r="M54" s="520" t="s">
        <v>171</v>
      </c>
      <c r="N54" s="521"/>
      <c r="O54" s="521"/>
      <c r="P54" s="521"/>
      <c r="Q54" s="521"/>
      <c r="R54" s="521"/>
      <c r="S54" s="521"/>
      <c r="T54" s="521"/>
      <c r="U54" s="521"/>
      <c r="V54" s="521"/>
      <c r="W54" s="521"/>
      <c r="X54" s="24"/>
    </row>
    <row r="55" spans="1:24" ht="12.75" customHeight="1" x14ac:dyDescent="0.35">
      <c r="A55" s="156" t="e">
        <f>'PROTO SPEC'!#REF!</f>
        <v>#REF!</v>
      </c>
      <c r="B55" s="367" t="e">
        <f>'PROTO SPEC'!#REF!</f>
        <v>#REF!</v>
      </c>
      <c r="C55" s="368"/>
      <c r="D55" s="368"/>
      <c r="E55" s="368"/>
      <c r="F55" s="79">
        <f>IF('PETITE GRADED SPEC (NUMERICAL)'!J55="",'PETITE GRADED SPEC (ALPHA)'!I55,'PETITE GRADED SPEC (NUMERICAL)'!J55)</f>
        <v>0</v>
      </c>
      <c r="G55" s="2"/>
      <c r="H55" s="33">
        <f t="shared" si="0"/>
        <v>0</v>
      </c>
      <c r="I55" s="309"/>
      <c r="J55" s="310"/>
      <c r="K55" s="310"/>
      <c r="L55" s="311"/>
      <c r="M55" s="520" t="s">
        <v>172</v>
      </c>
      <c r="N55" s="521"/>
      <c r="O55" s="521"/>
      <c r="P55" s="521"/>
      <c r="Q55" s="521"/>
      <c r="R55" s="521"/>
      <c r="S55" s="521"/>
      <c r="T55" s="521"/>
      <c r="U55" s="521"/>
      <c r="V55" s="521"/>
      <c r="W55" s="521"/>
      <c r="X55" s="24"/>
    </row>
    <row r="56" spans="1:24" ht="12.75" customHeight="1" x14ac:dyDescent="0.35">
      <c r="A56" s="156" t="e">
        <f>'PROTO SPEC'!#REF!</f>
        <v>#REF!</v>
      </c>
      <c r="B56" s="367" t="e">
        <f>'PROTO SPEC'!#REF!</f>
        <v>#REF!</v>
      </c>
      <c r="C56" s="368"/>
      <c r="D56" s="368"/>
      <c r="E56" s="368"/>
      <c r="F56" s="79">
        <f>IF('PETITE GRADED SPEC (NUMERICAL)'!J56="",'PETITE GRADED SPEC (ALPHA)'!I56,'PETITE GRADED SPEC (NUMERICAL)'!J56)</f>
        <v>0</v>
      </c>
      <c r="G56" s="2"/>
      <c r="H56" s="33">
        <f t="shared" si="0"/>
        <v>0</v>
      </c>
      <c r="I56" s="309"/>
      <c r="J56" s="310"/>
      <c r="K56" s="310"/>
      <c r="L56" s="311"/>
      <c r="M56" s="520" t="s">
        <v>173</v>
      </c>
      <c r="N56" s="521"/>
      <c r="O56" s="521"/>
      <c r="P56" s="521"/>
      <c r="Q56" s="521"/>
      <c r="R56" s="521"/>
      <c r="S56" s="521"/>
      <c r="T56" s="521"/>
      <c r="U56" s="521"/>
      <c r="V56" s="521"/>
      <c r="W56" s="521"/>
      <c r="X56" s="24"/>
    </row>
    <row r="57" spans="1:24" ht="12.75" customHeight="1" x14ac:dyDescent="0.35">
      <c r="A57" s="156" t="e">
        <f>'PROTO SPEC'!#REF!</f>
        <v>#REF!</v>
      </c>
      <c r="B57" s="367" t="e">
        <f>'PROTO SPEC'!#REF!</f>
        <v>#REF!</v>
      </c>
      <c r="C57" s="368"/>
      <c r="D57" s="368"/>
      <c r="E57" s="368"/>
      <c r="F57" s="79">
        <f>IF('PETITE GRADED SPEC (NUMERICAL)'!J57="",'PETITE GRADED SPEC (ALPHA)'!I57,'PETITE GRADED SPEC (NUMERICAL)'!J57)</f>
        <v>0</v>
      </c>
      <c r="G57" s="2"/>
      <c r="H57" s="33">
        <f t="shared" si="0"/>
        <v>0</v>
      </c>
      <c r="I57" s="309"/>
      <c r="J57" s="310"/>
      <c r="K57" s="310"/>
      <c r="L57" s="311"/>
      <c r="M57" s="520" t="s">
        <v>174</v>
      </c>
      <c r="N57" s="521"/>
      <c r="O57" s="521"/>
      <c r="P57" s="521"/>
      <c r="Q57" s="521"/>
      <c r="R57" s="521"/>
      <c r="S57" s="521"/>
      <c r="T57" s="521"/>
      <c r="U57" s="521"/>
      <c r="V57" s="521"/>
      <c r="W57" s="521"/>
      <c r="X57" s="24"/>
    </row>
    <row r="58" spans="1:24" ht="12.75" customHeight="1" x14ac:dyDescent="0.35">
      <c r="A58" s="156" t="e">
        <f>'PROTO SPEC'!#REF!</f>
        <v>#REF!</v>
      </c>
      <c r="B58" s="367" t="e">
        <f>'PROTO SPEC'!#REF!</f>
        <v>#REF!</v>
      </c>
      <c r="C58" s="368"/>
      <c r="D58" s="368"/>
      <c r="E58" s="368"/>
      <c r="F58" s="79">
        <f>IF('PETITE GRADED SPEC (NUMERICAL)'!J58="",'PETITE GRADED SPEC (ALPHA)'!I58,'PETITE GRADED SPEC (NUMERICAL)'!J58)</f>
        <v>0</v>
      </c>
      <c r="G58" s="2"/>
      <c r="H58" s="33">
        <f t="shared" si="0"/>
        <v>0</v>
      </c>
      <c r="I58" s="309"/>
      <c r="J58" s="310"/>
      <c r="K58" s="310"/>
      <c r="L58" s="311"/>
      <c r="M58" s="520" t="s">
        <v>175</v>
      </c>
      <c r="N58" s="521"/>
      <c r="O58" s="521"/>
      <c r="P58" s="521"/>
      <c r="Q58" s="521"/>
      <c r="R58" s="521"/>
      <c r="S58" s="521"/>
      <c r="T58" s="521"/>
      <c r="U58" s="521"/>
      <c r="V58" s="521"/>
      <c r="W58" s="521"/>
      <c r="X58" s="24"/>
    </row>
    <row r="59" spans="1:24" ht="12.75" customHeight="1" x14ac:dyDescent="0.35">
      <c r="A59" s="156" t="e">
        <f>'PROTO SPEC'!#REF!</f>
        <v>#REF!</v>
      </c>
      <c r="B59" s="367" t="e">
        <f>'PROTO SPEC'!#REF!</f>
        <v>#REF!</v>
      </c>
      <c r="C59" s="368"/>
      <c r="D59" s="368"/>
      <c r="E59" s="368"/>
      <c r="F59" s="79">
        <f>IF('PETITE GRADED SPEC (NUMERICAL)'!J59="",'PETITE GRADED SPEC (ALPHA)'!I59,'PETITE GRADED SPEC (NUMERICAL)'!J59)</f>
        <v>0</v>
      </c>
      <c r="G59" s="2"/>
      <c r="H59" s="33">
        <f t="shared" si="0"/>
        <v>0</v>
      </c>
      <c r="I59" s="309"/>
      <c r="J59" s="310"/>
      <c r="K59" s="310"/>
      <c r="L59" s="311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</row>
    <row r="60" spans="1:24" ht="12.75" customHeight="1" x14ac:dyDescent="0.35">
      <c r="A60" s="156" t="e">
        <f>'PROTO SPEC'!#REF!</f>
        <v>#REF!</v>
      </c>
      <c r="B60" s="367" t="e">
        <f>'PROTO SPEC'!#REF!</f>
        <v>#REF!</v>
      </c>
      <c r="C60" s="368"/>
      <c r="D60" s="368"/>
      <c r="E60" s="368"/>
      <c r="F60" s="79">
        <f>IF('PETITE GRADED SPEC (NUMERICAL)'!J60="",'PETITE GRADED SPEC (ALPHA)'!I60,'PETITE GRADED SPEC (NUMERICAL)'!J60)</f>
        <v>0</v>
      </c>
      <c r="G60" s="2"/>
      <c r="H60" s="33">
        <f t="shared" si="0"/>
        <v>0</v>
      </c>
      <c r="I60" s="309"/>
      <c r="J60" s="310"/>
      <c r="K60" s="310"/>
      <c r="L60" s="311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</row>
    <row r="61" spans="1:24" ht="12.75" customHeight="1" x14ac:dyDescent="0.35">
      <c r="A61" s="156" t="e">
        <f>'PROTO SPEC'!#REF!</f>
        <v>#REF!</v>
      </c>
      <c r="B61" s="367" t="e">
        <f>'PROTO SPEC'!#REF!</f>
        <v>#REF!</v>
      </c>
      <c r="C61" s="368"/>
      <c r="D61" s="368"/>
      <c r="E61" s="368"/>
      <c r="F61" s="79">
        <f>IF('PETITE GRADED SPEC (NUMERICAL)'!J61="",'PETITE GRADED SPEC (ALPHA)'!I61,'PETITE GRADED SPEC (NUMERICAL)'!J61)</f>
        <v>0</v>
      </c>
      <c r="G61" s="2"/>
      <c r="H61" s="33">
        <f t="shared" si="0"/>
        <v>0</v>
      </c>
      <c r="I61" s="309"/>
      <c r="J61" s="310"/>
      <c r="K61" s="310"/>
      <c r="L61" s="311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</row>
    <row r="62" spans="1:24" ht="12.75" customHeight="1" x14ac:dyDescent="0.35">
      <c r="A62" s="156" t="e">
        <f>'PROTO SPEC'!#REF!</f>
        <v>#REF!</v>
      </c>
      <c r="B62" s="367" t="e">
        <f>'PROTO SPEC'!#REF!</f>
        <v>#REF!</v>
      </c>
      <c r="C62" s="368"/>
      <c r="D62" s="368"/>
      <c r="E62" s="368"/>
      <c r="F62" s="79">
        <f>IF('PETITE GRADED SPEC (NUMERICAL)'!J62="",'PETITE GRADED SPEC (ALPHA)'!I62,'PETITE GRADED SPEC (NUMERICAL)'!J62)</f>
        <v>0</v>
      </c>
      <c r="G62" s="2"/>
      <c r="H62" s="33">
        <f t="shared" si="0"/>
        <v>0</v>
      </c>
      <c r="I62" s="309"/>
      <c r="J62" s="310"/>
      <c r="K62" s="310"/>
      <c r="L62" s="311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</row>
    <row r="63" spans="1:24" ht="12.75" customHeight="1" x14ac:dyDescent="0.35">
      <c r="A63" s="156" t="e">
        <f>'PROTO SPEC'!#REF!</f>
        <v>#REF!</v>
      </c>
      <c r="B63" s="367" t="e">
        <f>'PROTO SPEC'!#REF!</f>
        <v>#REF!</v>
      </c>
      <c r="C63" s="368"/>
      <c r="D63" s="368"/>
      <c r="E63" s="368"/>
      <c r="F63" s="79">
        <f>IF('PETITE GRADED SPEC (NUMERICAL)'!J63="",'PETITE GRADED SPEC (ALPHA)'!I63,'PETITE GRADED SPEC (NUMERICAL)'!J63)</f>
        <v>0</v>
      </c>
      <c r="G63" s="2"/>
      <c r="H63" s="33">
        <f t="shared" si="0"/>
        <v>0</v>
      </c>
      <c r="I63" s="309"/>
      <c r="J63" s="310"/>
      <c r="K63" s="310"/>
      <c r="L63" s="311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</row>
    <row r="64" spans="1:24" ht="12.75" customHeight="1" x14ac:dyDescent="0.35">
      <c r="A64" s="156">
        <f>'PROTO SPEC'!A40</f>
        <v>0</v>
      </c>
      <c r="B64" s="367" t="str">
        <f>'PROTO SPEC'!B40</f>
        <v>32. Print position from HSP - Restless ambition</v>
      </c>
      <c r="C64" s="368"/>
      <c r="D64" s="368"/>
      <c r="E64" s="368"/>
      <c r="F64" s="79">
        <f>IF('PETITE GRADED SPEC (NUMERICAL)'!J64="",'PETITE GRADED SPEC (ALPHA)'!I64,'PETITE GRADED SPEC (NUMERICAL)'!J64)</f>
        <v>0</v>
      </c>
      <c r="G64" s="2"/>
      <c r="H64" s="33">
        <f t="shared" si="0"/>
        <v>0</v>
      </c>
      <c r="I64" s="309"/>
      <c r="J64" s="310"/>
      <c r="K64" s="310"/>
      <c r="L64" s="311"/>
      <c r="M64" s="458"/>
      <c r="N64" s="467"/>
      <c r="O64" s="467"/>
      <c r="P64" s="467"/>
      <c r="Q64" s="467"/>
      <c r="R64" s="467"/>
      <c r="S64" s="467"/>
      <c r="T64" s="467"/>
      <c r="U64" s="467"/>
      <c r="V64" s="467"/>
      <c r="W64" s="467"/>
      <c r="X64" s="467"/>
    </row>
    <row r="65" spans="1:24" ht="12.75" customHeight="1" x14ac:dyDescent="0.35">
      <c r="A65" s="156">
        <f>'PROTO SPEC'!A41</f>
        <v>0</v>
      </c>
      <c r="B65" s="367" t="str">
        <f>'PROTO SPEC'!B41</f>
        <v>33. Print position from CF - Restless ambition</v>
      </c>
      <c r="C65" s="368"/>
      <c r="D65" s="368"/>
      <c r="E65" s="368"/>
      <c r="F65" s="79">
        <f>IF('PETITE GRADED SPEC (NUMERICAL)'!J65="",'PETITE GRADED SPEC (ALPHA)'!I65,'PETITE GRADED SPEC (NUMERICAL)'!J65)</f>
        <v>0</v>
      </c>
      <c r="G65" s="2"/>
      <c r="H65" s="33">
        <f t="shared" si="0"/>
        <v>0</v>
      </c>
      <c r="I65" s="309"/>
      <c r="J65" s="310"/>
      <c r="K65" s="310"/>
      <c r="L65" s="311"/>
      <c r="M65" s="458"/>
      <c r="N65" s="467"/>
      <c r="O65" s="467"/>
      <c r="P65" s="467"/>
      <c r="Q65" s="467"/>
      <c r="R65" s="467"/>
      <c r="S65" s="467"/>
      <c r="T65" s="467"/>
      <c r="U65" s="467"/>
      <c r="V65" s="467"/>
      <c r="W65" s="467"/>
      <c r="X65" s="467"/>
    </row>
    <row r="66" spans="1:24" ht="12.75" customHeight="1" x14ac:dyDescent="0.35">
      <c r="A66" s="156">
        <f>'PROTO SPEC'!A42</f>
        <v>0</v>
      </c>
      <c r="B66" s="367" t="str">
        <f>'PROTO SPEC'!B42</f>
        <v>34. Print position from HSP - McLaren lockup</v>
      </c>
      <c r="C66" s="368"/>
      <c r="D66" s="368"/>
      <c r="E66" s="368"/>
      <c r="F66" s="79">
        <f>IF('PETITE GRADED SPEC (NUMERICAL)'!J66="",'PETITE GRADED SPEC (ALPHA)'!I66,'PETITE GRADED SPEC (NUMERICAL)'!J66)</f>
        <v>0</v>
      </c>
      <c r="G66" s="2"/>
      <c r="H66" s="33">
        <f t="shared" si="0"/>
        <v>0</v>
      </c>
      <c r="I66" s="309"/>
      <c r="J66" s="310"/>
      <c r="K66" s="310"/>
      <c r="L66" s="311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</row>
    <row r="67" spans="1:24" ht="12.75" customHeight="1" x14ac:dyDescent="0.35">
      <c r="A67" s="156" t="e">
        <f>'PROTO SPEC'!#REF!</f>
        <v>#REF!</v>
      </c>
      <c r="B67" s="367" t="e">
        <f>'PROTO SPEC'!#REF!</f>
        <v>#REF!</v>
      </c>
      <c r="C67" s="368"/>
      <c r="D67" s="368"/>
      <c r="E67" s="368"/>
      <c r="F67" s="79">
        <f>IF('PETITE GRADED SPEC (NUMERICAL)'!J67="",'PETITE GRADED SPEC (ALPHA)'!I67,'PETITE GRADED SPEC (NUMERICAL)'!J67)</f>
        <v>0</v>
      </c>
      <c r="G67" s="2"/>
      <c r="H67" s="33">
        <f t="shared" si="0"/>
        <v>0</v>
      </c>
      <c r="I67" s="309"/>
      <c r="J67" s="310"/>
      <c r="K67" s="310"/>
      <c r="L67" s="311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</row>
    <row r="68" spans="1:24" ht="12.75" customHeight="1" x14ac:dyDescent="0.35">
      <c r="A68" s="156">
        <f>'PROTO SPEC'!A44</f>
        <v>0</v>
      </c>
      <c r="B68" s="367" t="str">
        <f>'PROTO SPEC'!B44</f>
        <v>36. Print position from cuff edge - Podium</v>
      </c>
      <c r="C68" s="368"/>
      <c r="D68" s="368"/>
      <c r="E68" s="368"/>
      <c r="F68" s="79">
        <f>IF('PETITE GRADED SPEC (NUMERICAL)'!J68="",'PETITE GRADED SPEC (ALPHA)'!I68,'PETITE GRADED SPEC (NUMERICAL)'!J68)</f>
        <v>0</v>
      </c>
      <c r="G68" s="2"/>
      <c r="H68" s="33">
        <f t="shared" si="0"/>
        <v>0</v>
      </c>
      <c r="I68" s="309"/>
      <c r="J68" s="310"/>
      <c r="K68" s="310"/>
      <c r="L68" s="311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1:24" ht="12.75" customHeight="1" x14ac:dyDescent="0.35">
      <c r="A69" s="156">
        <f>'PROTO SPEC'!A45</f>
        <v>0</v>
      </c>
      <c r="B69" s="367" t="str">
        <f>'PROTO SPEC'!B45</f>
        <v>37. Print position from shoulder point - Velocity (REISS 1971)</v>
      </c>
      <c r="C69" s="368"/>
      <c r="D69" s="368"/>
      <c r="E69" s="368"/>
      <c r="F69" s="79">
        <f>IF('PETITE GRADED SPEC (NUMERICAL)'!J69="",'PETITE GRADED SPEC (ALPHA)'!I69,'PETITE GRADED SPEC (NUMERICAL)'!J69)</f>
        <v>0</v>
      </c>
      <c r="G69" s="2"/>
      <c r="H69" s="33">
        <f t="shared" si="0"/>
        <v>0</v>
      </c>
      <c r="I69" s="309"/>
      <c r="J69" s="310"/>
      <c r="K69" s="310"/>
      <c r="L69" s="311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</row>
    <row r="70" spans="1:24" ht="12.75" customHeight="1" x14ac:dyDescent="0.35">
      <c r="A70" s="156">
        <f>'PROTO SPEC'!A46</f>
        <v>0</v>
      </c>
      <c r="B70" s="367" t="str">
        <f>'PROTO SPEC'!B46</f>
        <v>38. Print position from cuff edge - Speedmark</v>
      </c>
      <c r="C70" s="368"/>
      <c r="D70" s="368"/>
      <c r="E70" s="368"/>
      <c r="F70" s="79">
        <f>IF('PETITE GRADED SPEC (NUMERICAL)'!J70="",'PETITE GRADED SPEC (ALPHA)'!I70,'PETITE GRADED SPEC (NUMERICAL)'!J70)</f>
        <v>0</v>
      </c>
      <c r="G70" s="2"/>
      <c r="H70" s="33">
        <f t="shared" si="0"/>
        <v>0</v>
      </c>
      <c r="I70" s="309"/>
      <c r="J70" s="310"/>
      <c r="K70" s="310"/>
      <c r="L70" s="311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</row>
    <row r="71" spans="1:24" ht="12.75" customHeight="1" x14ac:dyDescent="0.35">
      <c r="A71" s="156">
        <f>'PROTO SPEC'!A47</f>
        <v>0</v>
      </c>
      <c r="B71" s="367" t="str">
        <f>'PROTO SPEC'!B47</f>
        <v>39. Print position from CB neck - Motorsport</v>
      </c>
      <c r="C71" s="368"/>
      <c r="D71" s="368"/>
      <c r="E71" s="368"/>
      <c r="F71" s="79">
        <f>IF('PETITE GRADED SPEC (NUMERICAL)'!J71="",'PETITE GRADED SPEC (ALPHA)'!I71,'PETITE GRADED SPEC (NUMERICAL)'!J71)</f>
        <v>0</v>
      </c>
      <c r="G71" s="2"/>
      <c r="H71" s="33">
        <f t="shared" si="0"/>
        <v>0</v>
      </c>
      <c r="I71" s="309"/>
      <c r="J71" s="310"/>
      <c r="K71" s="310"/>
      <c r="L71" s="311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</row>
    <row r="72" spans="1:24" ht="12.75" customHeight="1" x14ac:dyDescent="0.35">
      <c r="A72" s="156">
        <f>'PROTO SPEC'!A48</f>
        <v>0</v>
      </c>
      <c r="B72" s="367" t="str">
        <f>'PROTO SPEC'!B48</f>
        <v>40. Print position from CB neck - Multiple print</v>
      </c>
      <c r="C72" s="368"/>
      <c r="D72" s="368"/>
      <c r="E72" s="368"/>
      <c r="F72" s="79">
        <f>IF('PETITE GRADED SPEC (NUMERICAL)'!J72="",'PETITE GRADED SPEC (ALPHA)'!I72,'PETITE GRADED SPEC (NUMERICAL)'!J72)</f>
        <v>0</v>
      </c>
      <c r="G72" s="2"/>
      <c r="H72" s="33">
        <f t="shared" ref="H72:H79" si="1">G72+(-F72)</f>
        <v>0</v>
      </c>
      <c r="I72" s="309"/>
      <c r="J72" s="310"/>
      <c r="K72" s="310"/>
      <c r="L72" s="311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</row>
    <row r="73" spans="1:24" ht="12.75" customHeight="1" x14ac:dyDescent="0.35">
      <c r="A73" s="156">
        <f>'PROTO SPEC'!A49</f>
        <v>0</v>
      </c>
      <c r="B73" s="367" t="str">
        <f>'PROTO SPEC'!B49</f>
        <v>41. Print position from CB neck - Speedmark</v>
      </c>
      <c r="C73" s="368"/>
      <c r="D73" s="368"/>
      <c r="E73" s="368"/>
      <c r="F73" s="79">
        <f>IF('PETITE GRADED SPEC (NUMERICAL)'!J73="",'PETITE GRADED SPEC (ALPHA)'!I73,'PETITE GRADED SPEC (NUMERICAL)'!J73)</f>
        <v>0</v>
      </c>
      <c r="G73" s="2"/>
      <c r="H73" s="33">
        <f t="shared" si="1"/>
        <v>0</v>
      </c>
      <c r="I73" s="309"/>
      <c r="J73" s="310"/>
      <c r="K73" s="310"/>
      <c r="L73" s="311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</row>
    <row r="74" spans="1:24" ht="12.75" customHeight="1" x14ac:dyDescent="0.35">
      <c r="A74" s="156">
        <f>'PROTO SPEC'!A50</f>
        <v>0</v>
      </c>
      <c r="B74" s="367">
        <f>'PROTO SPEC'!B50</f>
        <v>0</v>
      </c>
      <c r="C74" s="368"/>
      <c r="D74" s="368"/>
      <c r="E74" s="368"/>
      <c r="F74" s="79">
        <f>IF('PETITE GRADED SPEC (NUMERICAL)'!J74="",'PETITE GRADED SPEC (ALPHA)'!I74,'PETITE GRADED SPEC (NUMERICAL)'!J74)</f>
        <v>0</v>
      </c>
      <c r="G74" s="2"/>
      <c r="H74" s="33">
        <f t="shared" si="1"/>
        <v>0</v>
      </c>
      <c r="I74" s="309"/>
      <c r="J74" s="310"/>
      <c r="K74" s="310"/>
      <c r="L74" s="311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</row>
    <row r="75" spans="1:24" ht="12.75" customHeight="1" x14ac:dyDescent="0.35">
      <c r="A75" s="156">
        <f>'PROTO SPEC'!A51</f>
        <v>0</v>
      </c>
      <c r="B75" s="367">
        <f>'PROTO SPEC'!B51</f>
        <v>0</v>
      </c>
      <c r="C75" s="368"/>
      <c r="D75" s="368"/>
      <c r="E75" s="368"/>
      <c r="F75" s="79">
        <f>IF('PETITE GRADED SPEC (NUMERICAL)'!J75="",'PETITE GRADED SPEC (ALPHA)'!I75,'PETITE GRADED SPEC (NUMERICAL)'!J75)</f>
        <v>0</v>
      </c>
      <c r="G75" s="2"/>
      <c r="H75" s="33">
        <f t="shared" si="1"/>
        <v>0</v>
      </c>
      <c r="I75" s="309"/>
      <c r="J75" s="310"/>
      <c r="K75" s="310"/>
      <c r="L75" s="311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</row>
    <row r="76" spans="1:24" ht="12.75" customHeight="1" x14ac:dyDescent="0.35">
      <c r="A76" s="156">
        <f>'PROTO SPEC'!A52</f>
        <v>0</v>
      </c>
      <c r="B76" s="367">
        <f>'PROTO SPEC'!B52</f>
        <v>0</v>
      </c>
      <c r="C76" s="368"/>
      <c r="D76" s="368"/>
      <c r="E76" s="368"/>
      <c r="F76" s="79">
        <f>IF('PETITE GRADED SPEC (NUMERICAL)'!J76="",'PETITE GRADED SPEC (ALPHA)'!I76,'PETITE GRADED SPEC (NUMERICAL)'!J76)</f>
        <v>0</v>
      </c>
      <c r="G76" s="2"/>
      <c r="H76" s="33">
        <f t="shared" si="1"/>
        <v>0</v>
      </c>
      <c r="I76" s="309"/>
      <c r="J76" s="310"/>
      <c r="K76" s="310"/>
      <c r="L76" s="311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</row>
    <row r="77" spans="1:24" ht="12.75" customHeight="1" x14ac:dyDescent="0.35">
      <c r="A77" s="156">
        <f>'PROTO SPEC'!A53</f>
        <v>0</v>
      </c>
      <c r="B77" s="367">
        <f>'PROTO SPEC'!B53</f>
        <v>0</v>
      </c>
      <c r="C77" s="368"/>
      <c r="D77" s="368"/>
      <c r="E77" s="368"/>
      <c r="F77" s="79">
        <f>IF('PETITE GRADED SPEC (NUMERICAL)'!J77="",'PETITE GRADED SPEC (ALPHA)'!I77,'PETITE GRADED SPEC (NUMERICAL)'!J77)</f>
        <v>0</v>
      </c>
      <c r="G77" s="2"/>
      <c r="H77" s="33">
        <f t="shared" si="1"/>
        <v>0</v>
      </c>
      <c r="I77" s="309"/>
      <c r="J77" s="310"/>
      <c r="K77" s="310"/>
      <c r="L77" s="311"/>
      <c r="M77" s="522"/>
      <c r="N77" s="523"/>
      <c r="O77" s="523"/>
      <c r="P77" s="523"/>
      <c r="Q77" s="523"/>
      <c r="R77" s="523"/>
      <c r="S77" s="523"/>
      <c r="T77" s="523"/>
      <c r="U77" s="523"/>
      <c r="V77" s="523"/>
      <c r="W77" s="523"/>
      <c r="X77" s="523"/>
    </row>
    <row r="78" spans="1:24" ht="12.75" customHeight="1" x14ac:dyDescent="0.35">
      <c r="A78" s="156">
        <f>'PROTO SPEC'!A54</f>
        <v>0</v>
      </c>
      <c r="B78" s="367">
        <f>'PROTO SPEC'!B54</f>
        <v>0</v>
      </c>
      <c r="C78" s="368"/>
      <c r="D78" s="368"/>
      <c r="E78" s="368"/>
      <c r="F78" s="79">
        <f>IF('PETITE GRADED SPEC (NUMERICAL)'!J78="",'PETITE GRADED SPEC (ALPHA)'!I78,'PETITE GRADED SPEC (NUMERICAL)'!J78)</f>
        <v>0</v>
      </c>
      <c r="G78" s="2"/>
      <c r="H78" s="33">
        <f t="shared" si="1"/>
        <v>0</v>
      </c>
      <c r="I78" s="309"/>
      <c r="J78" s="310"/>
      <c r="K78" s="310"/>
      <c r="L78" s="311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</row>
    <row r="79" spans="1:24" ht="12.75" customHeight="1" x14ac:dyDescent="0.35">
      <c r="A79" s="156">
        <f>'PROTO SPEC'!A55</f>
        <v>0</v>
      </c>
      <c r="B79" s="367">
        <f>'PROTO SPEC'!B55</f>
        <v>0</v>
      </c>
      <c r="C79" s="368"/>
      <c r="D79" s="368"/>
      <c r="E79" s="368"/>
      <c r="F79" s="79">
        <f>IF('PETITE GRADED SPEC (NUMERICAL)'!J79="",'PETITE GRADED SPEC (ALPHA)'!I79,'PETITE GRADED SPEC (NUMERICAL)'!J79)</f>
        <v>0</v>
      </c>
      <c r="G79" s="2"/>
      <c r="H79" s="33">
        <f t="shared" si="1"/>
        <v>0</v>
      </c>
      <c r="I79" s="309"/>
      <c r="J79" s="310"/>
      <c r="K79" s="310"/>
      <c r="L79" s="311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</row>
    <row r="80" spans="1:24" ht="12.75" customHeight="1" x14ac:dyDescent="0.25"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</row>
    <row r="81" spans="13:24" ht="12.75" customHeight="1" x14ac:dyDescent="0.25"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13:24" ht="12.75" customHeight="1" x14ac:dyDescent="0.25"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</row>
    <row r="83" spans="13:24" ht="12.75" customHeight="1" x14ac:dyDescent="0.25"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</row>
    <row r="84" spans="13:24" ht="12.75" customHeight="1" x14ac:dyDescent="0.25"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</row>
    <row r="85" spans="13:24" ht="12.75" customHeight="1" x14ac:dyDescent="0.25"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</row>
    <row r="86" spans="13:24" ht="12.75" customHeight="1" x14ac:dyDescent="0.25"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</row>
    <row r="87" spans="13:24" ht="12.75" customHeight="1" x14ac:dyDescent="0.25"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</row>
    <row r="88" spans="13:24" ht="12.75" customHeight="1" x14ac:dyDescent="0.25"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</row>
    <row r="89" spans="13:24" ht="12.75" customHeight="1" x14ac:dyDescent="0.25"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</row>
    <row r="90" spans="13:24" ht="12.75" customHeight="1" x14ac:dyDescent="0.25"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</row>
    <row r="91" spans="13:24" ht="12.75" customHeight="1" x14ac:dyDescent="0.25"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</row>
    <row r="92" spans="13:24" ht="12.75" customHeight="1" x14ac:dyDescent="0.25"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</row>
    <row r="93" spans="13:24" ht="12.75" customHeight="1" x14ac:dyDescent="0.25"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</row>
    <row r="94" spans="13:24" ht="12.75" customHeight="1" x14ac:dyDescent="0.25"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13:24" ht="12.75" customHeight="1" x14ac:dyDescent="0.25"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</row>
    <row r="96" spans="13:24" ht="12.75" customHeight="1" x14ac:dyDescent="0.25"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</row>
    <row r="97" spans="13:24" ht="12.75" customHeight="1" x14ac:dyDescent="0.25"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</row>
    <row r="98" spans="13:24" ht="12.75" customHeight="1" x14ac:dyDescent="0.25"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</row>
    <row r="99" spans="13:24" ht="12.75" customHeight="1" x14ac:dyDescent="0.25"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</row>
    <row r="100" spans="13:24" ht="12.75" customHeight="1" x14ac:dyDescent="0.25"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</row>
    <row r="101" spans="13:24" ht="12.75" customHeight="1" x14ac:dyDescent="0.25"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</row>
    <row r="102" spans="13:24" ht="12.75" customHeight="1" x14ac:dyDescent="0.25"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</row>
    <row r="103" spans="13:24" ht="12.75" customHeight="1" x14ac:dyDescent="0.25"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</row>
    <row r="104" spans="13:24" ht="12.75" customHeight="1" x14ac:dyDescent="0.25"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</row>
    <row r="105" spans="13:24" ht="12.75" customHeight="1" x14ac:dyDescent="0.25"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</row>
    <row r="106" spans="13:24" ht="12.75" customHeight="1" x14ac:dyDescent="0.25"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</row>
    <row r="107" spans="13:24" ht="12.75" customHeight="1" x14ac:dyDescent="0.25"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13:24" ht="12.75" customHeight="1" x14ac:dyDescent="0.25"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</row>
    <row r="109" spans="13:24" ht="12.75" customHeight="1" x14ac:dyDescent="0.25"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</row>
    <row r="110" spans="13:24" ht="12.75" customHeight="1" x14ac:dyDescent="0.25"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</row>
    <row r="111" spans="13:24" ht="12.75" customHeight="1" x14ac:dyDescent="0.25"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</row>
    <row r="112" spans="13:24" ht="12.75" customHeight="1" x14ac:dyDescent="0.25"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</row>
    <row r="113" spans="13:24" ht="12.75" customHeight="1" x14ac:dyDescent="0.25"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</row>
    <row r="114" spans="13:24" ht="12.75" customHeight="1" x14ac:dyDescent="0.25"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</row>
    <row r="115" spans="13:24" ht="12.75" customHeight="1" x14ac:dyDescent="0.25"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</row>
    <row r="116" spans="13:24" ht="12.75" customHeight="1" x14ac:dyDescent="0.25"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</row>
    <row r="117" spans="13:24" ht="12.75" customHeight="1" x14ac:dyDescent="0.25"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</row>
    <row r="118" spans="13:24" ht="12.75" customHeight="1" x14ac:dyDescent="0.25"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</row>
    <row r="119" spans="13:24" ht="12.75" customHeight="1" x14ac:dyDescent="0.25"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</row>
    <row r="120" spans="13:24" ht="12.75" customHeight="1" x14ac:dyDescent="0.25"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13:24" ht="12.75" customHeight="1" x14ac:dyDescent="0.25"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</row>
    <row r="122" spans="13:24" ht="12.75" customHeight="1" x14ac:dyDescent="0.25"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</row>
    <row r="123" spans="13:24" ht="12.75" customHeight="1" x14ac:dyDescent="0.25"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</row>
    <row r="124" spans="13:24" ht="12.75" customHeight="1" x14ac:dyDescent="0.25"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</row>
    <row r="125" spans="13:24" ht="12.75" customHeight="1" x14ac:dyDescent="0.25"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</row>
    <row r="126" spans="13:24" ht="12.75" customHeight="1" x14ac:dyDescent="0.25"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3:24" ht="12.75" customHeight="1" x14ac:dyDescent="0.25"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</row>
    <row r="128" spans="13:24" ht="12.75" customHeight="1" x14ac:dyDescent="0.25"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3:24" ht="12.75" customHeight="1" x14ac:dyDescent="0.25"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</row>
    <row r="130" spans="13:24" ht="12.75" customHeight="1" x14ac:dyDescent="0.25"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3:24" ht="12.75" customHeight="1" x14ac:dyDescent="0.25"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</row>
    <row r="132" spans="13:24" ht="12.75" customHeight="1" x14ac:dyDescent="0.25"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</row>
    <row r="133" spans="13:24" ht="12.75" customHeight="1" x14ac:dyDescent="0.25"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</row>
    <row r="134" spans="13:24" ht="12.75" customHeight="1" x14ac:dyDescent="0.25"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</row>
    <row r="135" spans="13:24" ht="12.75" customHeight="1" x14ac:dyDescent="0.25"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</row>
    <row r="136" spans="13:24" ht="12.75" customHeight="1" x14ac:dyDescent="0.25"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</row>
    <row r="137" spans="13:24" ht="12.75" customHeight="1" x14ac:dyDescent="0.25"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</row>
    <row r="138" spans="13:24" ht="12.75" customHeight="1" x14ac:dyDescent="0.25"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</row>
    <row r="139" spans="13:24" ht="12.75" customHeight="1" x14ac:dyDescent="0.25"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</row>
    <row r="140" spans="13:24" ht="12.75" customHeight="1" x14ac:dyDescent="0.25"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</row>
    <row r="141" spans="13:24" ht="12.75" customHeight="1" x14ac:dyDescent="0.25"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</row>
    <row r="142" spans="13:24" ht="12.75" customHeight="1" x14ac:dyDescent="0.25"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</row>
    <row r="143" spans="13:24" ht="12.75" customHeight="1" x14ac:dyDescent="0.25"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</row>
    <row r="144" spans="13:24" ht="12.75" customHeight="1" x14ac:dyDescent="0.25"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</row>
    <row r="145" spans="13:24" ht="12.75" customHeight="1" x14ac:dyDescent="0.25"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</row>
    <row r="146" spans="13:24" ht="12.75" customHeight="1" x14ac:dyDescent="0.25"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</row>
    <row r="147" spans="13:24" ht="12.75" customHeight="1" x14ac:dyDescent="0.25"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</row>
    <row r="148" spans="13:24" ht="12.75" customHeight="1" x14ac:dyDescent="0.25"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</row>
    <row r="149" spans="13:24" ht="12.75" customHeight="1" x14ac:dyDescent="0.25"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</row>
    <row r="150" spans="13:24" ht="12.75" customHeight="1" x14ac:dyDescent="0.25"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</row>
    <row r="151" spans="13:24" ht="12.75" customHeight="1" x14ac:dyDescent="0.25"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</row>
    <row r="152" spans="13:24" ht="12.75" customHeight="1" x14ac:dyDescent="0.25"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</row>
    <row r="153" spans="13:24" ht="12.75" customHeight="1" x14ac:dyDescent="0.25"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</row>
    <row r="154" spans="13:24" ht="12.75" customHeight="1" x14ac:dyDescent="0.25"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</row>
    <row r="155" spans="13:24" ht="12.75" customHeight="1" x14ac:dyDescent="0.25"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</row>
    <row r="156" spans="13:24" ht="12.75" customHeight="1" x14ac:dyDescent="0.25"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</row>
    <row r="157" spans="13:24" ht="12.75" customHeight="1" x14ac:dyDescent="0.25"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</row>
    <row r="158" spans="13:24" ht="12.75" customHeight="1" x14ac:dyDescent="0.25"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</row>
    <row r="159" spans="13:24" ht="12.75" customHeight="1" x14ac:dyDescent="0.25"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</row>
    <row r="160" spans="13:24" ht="12.75" customHeight="1" x14ac:dyDescent="0.25"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</row>
    <row r="161" spans="13:24" ht="12.75" customHeight="1" x14ac:dyDescent="0.25"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</row>
    <row r="162" spans="13:24" ht="12.75" customHeight="1" x14ac:dyDescent="0.25"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</row>
    <row r="163" spans="13:24" ht="12.75" customHeight="1" x14ac:dyDescent="0.25"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</row>
    <row r="164" spans="13:24" ht="12.75" customHeight="1" x14ac:dyDescent="0.25"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</row>
    <row r="165" spans="13:24" ht="12.75" customHeight="1" x14ac:dyDescent="0.25"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</row>
    <row r="166" spans="13:24" ht="12.75" customHeight="1" x14ac:dyDescent="0.25"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</row>
    <row r="167" spans="13:24" ht="12.75" customHeight="1" x14ac:dyDescent="0.25"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</row>
    <row r="168" spans="13:24" ht="12.75" customHeight="1" x14ac:dyDescent="0.25"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</row>
    <row r="169" spans="13:24" ht="12.75" customHeight="1" x14ac:dyDescent="0.25"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</row>
    <row r="170" spans="13:24" ht="12.75" customHeight="1" x14ac:dyDescent="0.25"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</row>
    <row r="171" spans="13:24" ht="12.75" customHeight="1" x14ac:dyDescent="0.25"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</row>
    <row r="172" spans="13:24" ht="12.75" customHeight="1" x14ac:dyDescent="0.25"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</row>
    <row r="173" spans="13:24" ht="12.75" customHeight="1" x14ac:dyDescent="0.25"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</row>
    <row r="174" spans="13:24" ht="12.75" customHeight="1" x14ac:dyDescent="0.25"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</row>
    <row r="175" spans="13:24" ht="12.75" customHeight="1" x14ac:dyDescent="0.25"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</row>
    <row r="176" spans="13:24" ht="12.75" customHeight="1" x14ac:dyDescent="0.25"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</row>
    <row r="177" spans="13:24" ht="12.75" customHeight="1" x14ac:dyDescent="0.25"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</row>
    <row r="178" spans="13:24" ht="12.75" customHeight="1" x14ac:dyDescent="0.25"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</row>
    <row r="179" spans="13:24" ht="12.75" customHeight="1" x14ac:dyDescent="0.25"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</row>
    <row r="180" spans="13:24" ht="12.75" customHeight="1" x14ac:dyDescent="0.25"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</row>
    <row r="181" spans="13:24" ht="12.75" customHeight="1" x14ac:dyDescent="0.25"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</row>
    <row r="182" spans="13:24" ht="12.75" customHeight="1" x14ac:dyDescent="0.25"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</row>
    <row r="183" spans="13:24" ht="12.75" customHeight="1" x14ac:dyDescent="0.25"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</row>
    <row r="184" spans="13:24" ht="12.75" customHeight="1" x14ac:dyDescent="0.25"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</row>
    <row r="185" spans="13:24" ht="12.75" customHeight="1" x14ac:dyDescent="0.25"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</row>
    <row r="186" spans="13:24" ht="12.75" customHeight="1" x14ac:dyDescent="0.25"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</row>
    <row r="187" spans="13:24" ht="12.75" customHeight="1" x14ac:dyDescent="0.25"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</row>
    <row r="188" spans="13:24" ht="12.75" customHeight="1" x14ac:dyDescent="0.25"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</row>
    <row r="189" spans="13:24" ht="12.75" customHeight="1" x14ac:dyDescent="0.25"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</row>
    <row r="190" spans="13:24" ht="12.75" customHeight="1" x14ac:dyDescent="0.25"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</row>
    <row r="191" spans="13:24" ht="12.75" customHeight="1" x14ac:dyDescent="0.25"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</row>
    <row r="192" spans="13:24" ht="12.75" customHeight="1" x14ac:dyDescent="0.25"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</row>
    <row r="193" spans="13:24" ht="12.75" customHeight="1" x14ac:dyDescent="0.25"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</row>
    <row r="194" spans="13:24" ht="12.75" customHeight="1" x14ac:dyDescent="0.25"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</row>
    <row r="195" spans="13:24" ht="12.75" customHeight="1" x14ac:dyDescent="0.25"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</row>
    <row r="196" spans="13:24" ht="12.75" customHeight="1" x14ac:dyDescent="0.25"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</row>
    <row r="197" spans="13:24" ht="12.75" customHeight="1" x14ac:dyDescent="0.25"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</row>
    <row r="198" spans="13:24" ht="12.75" customHeight="1" x14ac:dyDescent="0.25"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</row>
    <row r="199" spans="13:24" ht="12.75" customHeight="1" x14ac:dyDescent="0.25"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</row>
    <row r="200" spans="13:24" ht="12.75" customHeight="1" x14ac:dyDescent="0.25"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</row>
    <row r="201" spans="13:24" ht="12.75" customHeight="1" x14ac:dyDescent="0.25"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</row>
    <row r="202" spans="13:24" ht="12.75" customHeight="1" x14ac:dyDescent="0.25"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</row>
    <row r="203" spans="13:24" ht="12.75" customHeight="1" x14ac:dyDescent="0.25"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</row>
    <row r="204" spans="13:24" ht="12.75" customHeight="1" x14ac:dyDescent="0.25"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</row>
    <row r="205" spans="13:24" ht="12.75" customHeight="1" x14ac:dyDescent="0.25"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</row>
    <row r="206" spans="13:24" ht="12.75" customHeight="1" x14ac:dyDescent="0.25"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</row>
    <row r="207" spans="13:24" ht="12.75" customHeight="1" x14ac:dyDescent="0.25"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</row>
    <row r="208" spans="13:24" ht="12.75" customHeight="1" x14ac:dyDescent="0.25"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</row>
    <row r="209" spans="13:24" ht="12.75" customHeight="1" x14ac:dyDescent="0.25"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</row>
    <row r="210" spans="13:24" ht="12.75" customHeight="1" x14ac:dyDescent="0.25"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</row>
    <row r="211" spans="13:24" ht="12.75" customHeight="1" x14ac:dyDescent="0.25"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</row>
    <row r="212" spans="13:24" ht="12.75" customHeight="1" x14ac:dyDescent="0.25"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</row>
    <row r="213" spans="13:24" ht="12.75" customHeight="1" x14ac:dyDescent="0.25"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</row>
    <row r="214" spans="13:24" ht="12.75" customHeight="1" x14ac:dyDescent="0.25"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</row>
    <row r="215" spans="13:24" ht="12.75" customHeight="1" x14ac:dyDescent="0.25"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</row>
    <row r="216" spans="13:24" ht="12.75" customHeight="1" x14ac:dyDescent="0.25"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</row>
    <row r="217" spans="13:24" ht="12.75" customHeight="1" x14ac:dyDescent="0.25"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</row>
    <row r="218" spans="13:24" ht="12.75" customHeight="1" x14ac:dyDescent="0.25"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</row>
    <row r="219" spans="13:24" ht="12.75" customHeight="1" x14ac:dyDescent="0.25"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</row>
    <row r="220" spans="13:24" ht="12.75" customHeight="1" x14ac:dyDescent="0.25"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</row>
    <row r="221" spans="13:24" ht="12.75" customHeight="1" x14ac:dyDescent="0.25"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</row>
    <row r="222" spans="13:24" ht="12.75" customHeight="1" x14ac:dyDescent="0.25"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</row>
    <row r="223" spans="13:24" ht="12.75" customHeight="1" x14ac:dyDescent="0.25"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</row>
    <row r="224" spans="13:24" ht="12.75" customHeight="1" x14ac:dyDescent="0.25"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</row>
    <row r="225" spans="13:24" ht="12.75" customHeight="1" x14ac:dyDescent="0.25"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</row>
    <row r="226" spans="13:24" ht="12.75" customHeight="1" x14ac:dyDescent="0.25"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</row>
    <row r="227" spans="13:24" ht="12.75" customHeight="1" x14ac:dyDescent="0.25"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</row>
    <row r="228" spans="13:24" ht="12.75" customHeight="1" x14ac:dyDescent="0.25"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</row>
    <row r="229" spans="13:24" ht="12.75" customHeight="1" x14ac:dyDescent="0.25"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</row>
    <row r="230" spans="13:24" ht="12.75" customHeight="1" x14ac:dyDescent="0.25"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</row>
    <row r="231" spans="13:24" ht="12.75" customHeight="1" x14ac:dyDescent="0.25"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</row>
    <row r="232" spans="13:24" ht="12.75" customHeight="1" x14ac:dyDescent="0.25"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</row>
    <row r="233" spans="13:24" ht="12.75" customHeight="1" x14ac:dyDescent="0.25"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</row>
    <row r="234" spans="13:24" ht="12.75" customHeight="1" x14ac:dyDescent="0.25"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</row>
    <row r="235" spans="13:24" ht="12.75" customHeight="1" x14ac:dyDescent="0.25"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</row>
    <row r="236" spans="13:24" ht="12.75" customHeight="1" x14ac:dyDescent="0.25"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</row>
    <row r="237" spans="13:24" ht="12.75" customHeight="1" x14ac:dyDescent="0.25"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</row>
    <row r="238" spans="13:24" ht="12.75" customHeight="1" x14ac:dyDescent="0.25"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</row>
    <row r="239" spans="13:24" ht="12.75" customHeight="1" x14ac:dyDescent="0.25"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</row>
    <row r="240" spans="13:24" ht="12.75" customHeight="1" x14ac:dyDescent="0.25"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</row>
    <row r="241" spans="13:24" ht="12.75" customHeight="1" x14ac:dyDescent="0.25"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</row>
    <row r="242" spans="13:24" ht="12.75" customHeight="1" x14ac:dyDescent="0.25"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</row>
    <row r="243" spans="13:24" ht="12.75" customHeight="1" x14ac:dyDescent="0.25"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</row>
    <row r="244" spans="13:24" ht="12.75" customHeight="1" x14ac:dyDescent="0.25"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</row>
    <row r="245" spans="13:24" ht="12.75" customHeight="1" x14ac:dyDescent="0.25"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</row>
    <row r="246" spans="13:24" ht="12.75" customHeight="1" x14ac:dyDescent="0.25"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</row>
    <row r="247" spans="13:24" ht="12.75" customHeight="1" x14ac:dyDescent="0.25"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</row>
    <row r="248" spans="13:24" ht="12.75" customHeight="1" x14ac:dyDescent="0.25"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</row>
    <row r="249" spans="13:24" ht="12.75" customHeight="1" x14ac:dyDescent="0.25"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</row>
    <row r="250" spans="13:24" ht="12.75" customHeight="1" x14ac:dyDescent="0.25"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</row>
    <row r="251" spans="13:24" ht="12.75" customHeight="1" x14ac:dyDescent="0.25"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</row>
    <row r="252" spans="13:24" ht="12.75" customHeight="1" x14ac:dyDescent="0.25"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</row>
    <row r="253" spans="13:24" ht="12.75" customHeight="1" x14ac:dyDescent="0.25"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</row>
    <row r="254" spans="13:24" ht="12.75" customHeight="1" x14ac:dyDescent="0.25"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</row>
    <row r="255" spans="13:24" ht="12.75" customHeight="1" x14ac:dyDescent="0.25"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</row>
    <row r="256" spans="13:24" ht="12.75" customHeight="1" x14ac:dyDescent="0.25"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</row>
    <row r="257" spans="13:24" ht="12.75" customHeight="1" x14ac:dyDescent="0.25"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</row>
    <row r="258" spans="13:24" ht="12.75" customHeight="1" x14ac:dyDescent="0.25"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</row>
    <row r="259" spans="13:24" ht="12.75" customHeight="1" x14ac:dyDescent="0.25"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</row>
    <row r="260" spans="13:24" ht="12.75" customHeight="1" x14ac:dyDescent="0.25"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</row>
    <row r="261" spans="13:24" ht="12.75" customHeight="1" x14ac:dyDescent="0.25"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</row>
    <row r="262" spans="13:24" ht="12.75" customHeight="1" x14ac:dyDescent="0.25"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</row>
    <row r="263" spans="13:24" ht="12.75" customHeight="1" x14ac:dyDescent="0.25"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</row>
    <row r="264" spans="13:24" ht="12.75" customHeight="1" x14ac:dyDescent="0.25"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</row>
    <row r="265" spans="13:24" ht="12.75" customHeight="1" x14ac:dyDescent="0.25"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</row>
    <row r="266" spans="13:24" ht="12.75" customHeight="1" x14ac:dyDescent="0.25"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13:24" ht="12.75" customHeight="1" x14ac:dyDescent="0.25"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</row>
    <row r="268" spans="13:24" ht="12.75" customHeight="1" x14ac:dyDescent="0.25"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</row>
    <row r="269" spans="13:24" ht="12.75" customHeight="1" x14ac:dyDescent="0.25"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</row>
    <row r="270" spans="13:24" ht="12.75" customHeight="1" x14ac:dyDescent="0.25"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</row>
    <row r="271" spans="13:24" ht="12.75" customHeight="1" x14ac:dyDescent="0.25"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</row>
    <row r="272" spans="13:24" ht="12.75" customHeight="1" x14ac:dyDescent="0.25"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</row>
    <row r="273" spans="13:24" ht="12.75" customHeight="1" x14ac:dyDescent="0.25"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</row>
    <row r="274" spans="13:24" ht="12.75" customHeight="1" x14ac:dyDescent="0.25"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</row>
    <row r="275" spans="13:24" ht="12.75" customHeight="1" x14ac:dyDescent="0.25"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</row>
    <row r="276" spans="13:24" ht="12.75" customHeight="1" x14ac:dyDescent="0.25"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</row>
    <row r="277" spans="13:24" ht="12.75" customHeight="1" x14ac:dyDescent="0.25"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</row>
    <row r="278" spans="13:24" ht="12.75" customHeight="1" x14ac:dyDescent="0.25"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</row>
    <row r="279" spans="13:24" ht="12.75" customHeight="1" x14ac:dyDescent="0.25"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13:24" ht="12.75" customHeight="1" x14ac:dyDescent="0.25"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</row>
    <row r="281" spans="13:24" ht="12.75" customHeight="1" x14ac:dyDescent="0.25"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</row>
    <row r="282" spans="13:24" ht="12.75" customHeight="1" x14ac:dyDescent="0.25"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</row>
    <row r="283" spans="13:24" ht="12.75" customHeight="1" x14ac:dyDescent="0.25"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</row>
    <row r="284" spans="13:24" ht="12.75" customHeight="1" x14ac:dyDescent="0.25"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</row>
    <row r="285" spans="13:24" ht="12.75" customHeight="1" x14ac:dyDescent="0.25"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</row>
    <row r="286" spans="13:24" ht="12.75" customHeight="1" x14ac:dyDescent="0.25"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</row>
    <row r="287" spans="13:24" ht="12.75" customHeight="1" x14ac:dyDescent="0.25"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</row>
    <row r="288" spans="13:24" ht="12.75" customHeight="1" x14ac:dyDescent="0.25"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</row>
    <row r="289" spans="13:24" ht="12.75" customHeight="1" x14ac:dyDescent="0.25"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</row>
    <row r="290" spans="13:24" ht="12.75" customHeight="1" x14ac:dyDescent="0.25"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</row>
    <row r="291" spans="13:24" ht="12.75" customHeight="1" x14ac:dyDescent="0.25"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</row>
    <row r="292" spans="13:24" ht="12.75" customHeight="1" x14ac:dyDescent="0.25"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13:24" ht="12.75" customHeight="1" x14ac:dyDescent="0.25"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</row>
    <row r="294" spans="13:24" ht="12.75" customHeight="1" x14ac:dyDescent="0.25"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</row>
    <row r="295" spans="13:24" ht="12.75" customHeight="1" x14ac:dyDescent="0.25"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</row>
    <row r="296" spans="13:24" ht="12.75" customHeight="1" x14ac:dyDescent="0.25"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</row>
    <row r="297" spans="13:24" ht="12.75" customHeight="1" x14ac:dyDescent="0.25"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</row>
    <row r="298" spans="13:24" ht="12.75" customHeight="1" x14ac:dyDescent="0.25"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</row>
    <row r="299" spans="13:24" ht="12.75" customHeight="1" x14ac:dyDescent="0.25"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</row>
    <row r="300" spans="13:24" ht="12.75" customHeight="1" x14ac:dyDescent="0.25"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</row>
    <row r="301" spans="13:24" ht="12.75" customHeight="1" x14ac:dyDescent="0.25"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</row>
  </sheetData>
  <mergeCells count="203">
    <mergeCell ref="B78:E78"/>
    <mergeCell ref="I78:L78"/>
    <mergeCell ref="B79:E79"/>
    <mergeCell ref="I79:L79"/>
    <mergeCell ref="B75:E75"/>
    <mergeCell ref="I75:L75"/>
    <mergeCell ref="B76:E76"/>
    <mergeCell ref="I76:L76"/>
    <mergeCell ref="B77:E77"/>
    <mergeCell ref="I77:L77"/>
    <mergeCell ref="B72:E72"/>
    <mergeCell ref="I72:L72"/>
    <mergeCell ref="B73:E73"/>
    <mergeCell ref="I73:L73"/>
    <mergeCell ref="B74:E74"/>
    <mergeCell ref="I74:L74"/>
    <mergeCell ref="B69:E69"/>
    <mergeCell ref="I69:L69"/>
    <mergeCell ref="B70:E70"/>
    <mergeCell ref="I70:L70"/>
    <mergeCell ref="B71:E71"/>
    <mergeCell ref="I71:L71"/>
    <mergeCell ref="B66:E66"/>
    <mergeCell ref="I66:L66"/>
    <mergeCell ref="B67:E67"/>
    <mergeCell ref="I67:L67"/>
    <mergeCell ref="B68:E68"/>
    <mergeCell ref="I68:L68"/>
    <mergeCell ref="B64:E64"/>
    <mergeCell ref="I64:L64"/>
    <mergeCell ref="M64:X64"/>
    <mergeCell ref="B65:E65"/>
    <mergeCell ref="I65:L65"/>
    <mergeCell ref="M65:X65"/>
    <mergeCell ref="B61:E61"/>
    <mergeCell ref="I61:L61"/>
    <mergeCell ref="B62:E62"/>
    <mergeCell ref="I62:L62"/>
    <mergeCell ref="B63:E63"/>
    <mergeCell ref="I63:L63"/>
    <mergeCell ref="B58:E58"/>
    <mergeCell ref="I58:L58"/>
    <mergeCell ref="B59:E59"/>
    <mergeCell ref="I59:L59"/>
    <mergeCell ref="B60:E60"/>
    <mergeCell ref="I60:L60"/>
    <mergeCell ref="B55:E55"/>
    <mergeCell ref="I55:L55"/>
    <mergeCell ref="B56:E56"/>
    <mergeCell ref="I56:L56"/>
    <mergeCell ref="B57:E57"/>
    <mergeCell ref="I57:L57"/>
    <mergeCell ref="B52:E52"/>
    <mergeCell ref="I52:L52"/>
    <mergeCell ref="B53:E53"/>
    <mergeCell ref="I53:L53"/>
    <mergeCell ref="B54:E54"/>
    <mergeCell ref="I54:L54"/>
    <mergeCell ref="B50:E50"/>
    <mergeCell ref="I50:L50"/>
    <mergeCell ref="M50:X50"/>
    <mergeCell ref="B51:E51"/>
    <mergeCell ref="I51:L51"/>
    <mergeCell ref="M51:X51"/>
    <mergeCell ref="B48:E48"/>
    <mergeCell ref="I48:L48"/>
    <mergeCell ref="M48:X48"/>
    <mergeCell ref="B49:E49"/>
    <mergeCell ref="I49:L49"/>
    <mergeCell ref="M49:X49"/>
    <mergeCell ref="B45:E45"/>
    <mergeCell ref="I45:L45"/>
    <mergeCell ref="M45:X45"/>
    <mergeCell ref="A46:E46"/>
    <mergeCell ref="M46:X46"/>
    <mergeCell ref="B47:E47"/>
    <mergeCell ref="I47:L47"/>
    <mergeCell ref="M47:X47"/>
    <mergeCell ref="B43:E43"/>
    <mergeCell ref="I43:L43"/>
    <mergeCell ref="M43:X43"/>
    <mergeCell ref="B44:E44"/>
    <mergeCell ref="I44:L44"/>
    <mergeCell ref="M44:X44"/>
    <mergeCell ref="B41:E41"/>
    <mergeCell ref="I41:L41"/>
    <mergeCell ref="M41:X41"/>
    <mergeCell ref="B42:E42"/>
    <mergeCell ref="I42:L42"/>
    <mergeCell ref="M42:X42"/>
    <mergeCell ref="B39:E39"/>
    <mergeCell ref="I39:L39"/>
    <mergeCell ref="M39:X39"/>
    <mergeCell ref="B40:E40"/>
    <mergeCell ref="I40:L40"/>
    <mergeCell ref="M40:X40"/>
    <mergeCell ref="B37:E37"/>
    <mergeCell ref="I37:L37"/>
    <mergeCell ref="M37:X37"/>
    <mergeCell ref="B38:E38"/>
    <mergeCell ref="I38:L38"/>
    <mergeCell ref="M38:X38"/>
    <mergeCell ref="B35:E35"/>
    <mergeCell ref="I35:L35"/>
    <mergeCell ref="M35:X35"/>
    <mergeCell ref="B36:E36"/>
    <mergeCell ref="I36:L36"/>
    <mergeCell ref="M36:X36"/>
    <mergeCell ref="B34:E34"/>
    <mergeCell ref="I34:L34"/>
    <mergeCell ref="M34:X34"/>
    <mergeCell ref="B31:E31"/>
    <mergeCell ref="I31:L31"/>
    <mergeCell ref="M31:X31"/>
    <mergeCell ref="B32:E32"/>
    <mergeCell ref="I32:L32"/>
    <mergeCell ref="M32:X32"/>
    <mergeCell ref="B30:E30"/>
    <mergeCell ref="I30:L30"/>
    <mergeCell ref="M30:X30"/>
    <mergeCell ref="B27:E27"/>
    <mergeCell ref="I27:L27"/>
    <mergeCell ref="B28:E28"/>
    <mergeCell ref="I28:L28"/>
    <mergeCell ref="B33:E33"/>
    <mergeCell ref="I33:L33"/>
    <mergeCell ref="M33:X33"/>
    <mergeCell ref="B26:E26"/>
    <mergeCell ref="I26:L26"/>
    <mergeCell ref="B23:E23"/>
    <mergeCell ref="I23:L23"/>
    <mergeCell ref="B24:E24"/>
    <mergeCell ref="I24:L24"/>
    <mergeCell ref="B29:E29"/>
    <mergeCell ref="I29:L29"/>
    <mergeCell ref="M29:X29"/>
    <mergeCell ref="B21:E21"/>
    <mergeCell ref="I21:L21"/>
    <mergeCell ref="B22:E22"/>
    <mergeCell ref="I22:L22"/>
    <mergeCell ref="B19:E19"/>
    <mergeCell ref="I19:L19"/>
    <mergeCell ref="B20:E20"/>
    <mergeCell ref="I20:L20"/>
    <mergeCell ref="B25:E25"/>
    <mergeCell ref="I25:L25"/>
    <mergeCell ref="I12:L12"/>
    <mergeCell ref="B17:E17"/>
    <mergeCell ref="I17:L17"/>
    <mergeCell ref="B18:E18"/>
    <mergeCell ref="I18:L18"/>
    <mergeCell ref="B15:E15"/>
    <mergeCell ref="I15:L15"/>
    <mergeCell ref="B16:E16"/>
    <mergeCell ref="I16:L16"/>
    <mergeCell ref="O3:X3"/>
    <mergeCell ref="A4:B4"/>
    <mergeCell ref="C4:E4"/>
    <mergeCell ref="G4:H4"/>
    <mergeCell ref="J4:L4"/>
    <mergeCell ref="M4:N4"/>
    <mergeCell ref="O4:X4"/>
    <mergeCell ref="B10:E10"/>
    <mergeCell ref="I10:L10"/>
    <mergeCell ref="A6:L6"/>
    <mergeCell ref="B7:E7"/>
    <mergeCell ref="I7:L7"/>
    <mergeCell ref="B8:E8"/>
    <mergeCell ref="I8:L8"/>
    <mergeCell ref="B9:E9"/>
    <mergeCell ref="I9:L9"/>
    <mergeCell ref="M6:X24"/>
    <mergeCell ref="B13:E13"/>
    <mergeCell ref="I13:L13"/>
    <mergeCell ref="B14:E14"/>
    <mergeCell ref="I14:L14"/>
    <mergeCell ref="B11:E11"/>
    <mergeCell ref="I11:L11"/>
    <mergeCell ref="B12:E12"/>
    <mergeCell ref="M52:W52"/>
    <mergeCell ref="M53:W53"/>
    <mergeCell ref="M54:W54"/>
    <mergeCell ref="M55:W55"/>
    <mergeCell ref="M56:W56"/>
    <mergeCell ref="M57:W57"/>
    <mergeCell ref="M58:W58"/>
    <mergeCell ref="M77:X77"/>
    <mergeCell ref="A1:B2"/>
    <mergeCell ref="C1:L2"/>
    <mergeCell ref="M1:X1"/>
    <mergeCell ref="M2:N2"/>
    <mergeCell ref="O2:X2"/>
    <mergeCell ref="A3:B3"/>
    <mergeCell ref="C3:E3"/>
    <mergeCell ref="G3:H3"/>
    <mergeCell ref="J3:L3"/>
    <mergeCell ref="M3:N3"/>
    <mergeCell ref="A5:B5"/>
    <mergeCell ref="C5:E5"/>
    <mergeCell ref="G5:H5"/>
    <mergeCell ref="J5:L5"/>
    <mergeCell ref="M5:N5"/>
    <mergeCell ref="O5:X5"/>
  </mergeCells>
  <conditionalFormatting sqref="K5:L5">
    <cfRule type="containsText" dxfId="1" priority="2" operator="containsText" text=" ">
      <formula>NOT(ISERROR(SEARCH(" ",K5)))</formula>
    </cfRule>
  </conditionalFormatting>
  <conditionalFormatting sqref="O2:X2">
    <cfRule type="containsText" dxfId="0" priority="1" operator="containsText" text="APPROVE">
      <formula>NOT(ISERROR(SEARCH("APPROVE",O2)))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48" orientation="portrait" verticalDpi="300" r:id="rId1"/>
  <headerFooter>
    <oddHeader>&amp;CREISS</oddHeader>
  </headerFooter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2A145EA-670F-4AE4-A425-6FBB392E82B8}">
          <x14:formula1>
            <xm:f>'DO NOT USE'!$D$20:$D$37</xm:f>
          </x14:formula1>
          <xm:sqref>O2:X2</xm:sqref>
        </x14:dataValidation>
        <x14:dataValidation type="list" allowBlank="1" showInputMessage="1" showErrorMessage="1" xr:uid="{156FA496-38C4-4063-B8C4-DBF566167407}">
          <x14:formula1>
            <xm:f>'DO NOT USE'!$D$68:$D$72</xm:f>
          </x14:formula1>
          <xm:sqref>N26:N28</xm:sqref>
        </x14:dataValidation>
        <x14:dataValidation type="list" allowBlank="1" showInputMessage="1" showErrorMessage="1" xr:uid="{FA8C6F1B-1713-4F9A-B71D-4CDA9BBAF2D1}">
          <x14:formula1>
            <xm:f>'DO NOT USE'!$D$20:$D$38</xm:f>
          </x14:formula1>
          <xm:sqref>M77:X77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0">
    <tabColor rgb="FFE8D1FF"/>
  </sheetPr>
  <dimension ref="A1:X77"/>
  <sheetViews>
    <sheetView showZeros="0" view="pageBreakPreview" zoomScaleNormal="100" zoomScaleSheetLayoutView="100" workbookViewId="0">
      <selection activeCell="A36" sqref="A36:D36"/>
    </sheetView>
  </sheetViews>
  <sheetFormatPr defaultColWidth="16.1796875" defaultRowHeight="12.75" customHeight="1" x14ac:dyDescent="0.25"/>
  <cols>
    <col min="1" max="1" width="19" style="5" customWidth="1"/>
    <col min="2" max="2" width="21.453125" style="1" customWidth="1"/>
    <col min="3" max="3" width="7.453125" style="1" customWidth="1"/>
    <col min="4" max="4" width="7.81640625" style="1" customWidth="1"/>
    <col min="5" max="5" width="9.453125" style="1" customWidth="1"/>
    <col min="6" max="8" width="7.453125" style="1" customWidth="1"/>
    <col min="9" max="9" width="9.453125" style="1" customWidth="1"/>
    <col min="10" max="23" width="7.453125" style="1" customWidth="1"/>
    <col min="24" max="33" width="9.453125" style="1" customWidth="1"/>
    <col min="34" max="16384" width="16.1796875" style="1"/>
  </cols>
  <sheetData>
    <row r="1" spans="1:24" ht="12.75" customHeight="1" x14ac:dyDescent="0.35">
      <c r="A1" s="68" t="s">
        <v>48</v>
      </c>
      <c r="B1" s="552" t="str">
        <f>'DESIGN FRONT SHEET'!B3:C3</f>
        <v>MCLAREN SEASON 3</v>
      </c>
      <c r="C1" s="552"/>
      <c r="D1" s="553"/>
      <c r="E1" s="69" t="s">
        <v>49</v>
      </c>
      <c r="F1" s="552" t="str">
        <f>'DESIGN FRONT SHEET'!E3:E3</f>
        <v>UN AVAILABLE</v>
      </c>
      <c r="G1" s="554"/>
      <c r="H1" s="555"/>
      <c r="I1" s="556" t="s">
        <v>186</v>
      </c>
      <c r="J1" s="557"/>
      <c r="K1" s="558"/>
      <c r="L1" s="559"/>
      <c r="M1" s="544"/>
      <c r="N1" s="545"/>
      <c r="O1" s="545"/>
      <c r="P1" s="545"/>
      <c r="Q1" s="545"/>
      <c r="R1" s="545"/>
      <c r="S1" s="545"/>
      <c r="T1" s="545"/>
      <c r="U1" s="545"/>
      <c r="V1" s="545"/>
      <c r="W1" s="546"/>
      <c r="X1" s="15"/>
    </row>
    <row r="2" spans="1:24" ht="12.75" customHeight="1" x14ac:dyDescent="0.35">
      <c r="A2" s="70" t="s">
        <v>51</v>
      </c>
      <c r="B2" s="283" t="str">
        <f>'DESIGN FRONT SHEET'!B4:C4</f>
        <v>ASHLAM</v>
      </c>
      <c r="C2" s="283"/>
      <c r="D2" s="284"/>
      <c r="E2" s="36" t="s">
        <v>52</v>
      </c>
      <c r="F2" s="283" t="str">
        <f>'DESIGN FRONT SHEET'!E4:E4</f>
        <v>VIETNAM</v>
      </c>
      <c r="G2" s="291"/>
      <c r="H2" s="292"/>
      <c r="I2" s="371" t="s">
        <v>187</v>
      </c>
      <c r="J2" s="550"/>
      <c r="K2" s="377"/>
      <c r="L2" s="551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8"/>
      <c r="X2" s="15"/>
    </row>
    <row r="3" spans="1:24" ht="12.75" customHeight="1" x14ac:dyDescent="0.35">
      <c r="A3" s="125" t="s">
        <v>54</v>
      </c>
      <c r="B3" s="431" t="str">
        <f>'DESIGN FRONT SHEET'!B5:C5</f>
        <v>ZIP THROUG HOODIE</v>
      </c>
      <c r="C3" s="431"/>
      <c r="D3" s="432"/>
      <c r="E3" s="36" t="s">
        <v>55</v>
      </c>
      <c r="F3" s="431" t="str">
        <f>'DESIGN FRONT SHEET'!E5:E5</f>
        <v>AIME LEON DORE</v>
      </c>
      <c r="G3" s="533"/>
      <c r="H3" s="534"/>
      <c r="I3" s="535" t="s">
        <v>188</v>
      </c>
      <c r="J3" s="536"/>
      <c r="K3" s="518"/>
      <c r="L3" s="537"/>
      <c r="M3" s="529"/>
      <c r="N3" s="530"/>
      <c r="O3" s="530"/>
      <c r="P3" s="530"/>
      <c r="Q3" s="530"/>
      <c r="R3" s="530"/>
      <c r="S3" s="530"/>
      <c r="T3" s="530"/>
      <c r="U3" s="530"/>
      <c r="V3" s="530"/>
      <c r="W3" s="549"/>
      <c r="X3" s="20"/>
    </row>
    <row r="4" spans="1:24" ht="12.75" customHeight="1" x14ac:dyDescent="0.25">
      <c r="A4" s="540" t="s">
        <v>189</v>
      </c>
      <c r="B4" s="541"/>
      <c r="C4" s="541"/>
      <c r="D4" s="541"/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541"/>
      <c r="Q4" s="541"/>
      <c r="R4" s="541"/>
      <c r="S4" s="541"/>
      <c r="T4" s="541"/>
      <c r="U4" s="541"/>
      <c r="V4" s="541"/>
      <c r="W4" s="542"/>
    </row>
    <row r="5" spans="1:24" ht="13.5" customHeight="1" x14ac:dyDescent="0.3">
      <c r="A5" s="538" t="e">
        <f>'PP2 SPEC'!B7:D7</f>
        <v>#VALUE!</v>
      </c>
      <c r="B5" s="539"/>
      <c r="C5" s="120" t="s">
        <v>147</v>
      </c>
      <c r="D5" s="121" t="s">
        <v>157</v>
      </c>
      <c r="E5" s="122"/>
      <c r="F5" s="122"/>
      <c r="G5" s="124"/>
      <c r="H5" s="122" t="s">
        <v>158</v>
      </c>
      <c r="I5" s="122"/>
      <c r="J5" s="122"/>
      <c r="K5" s="124"/>
      <c r="L5" s="122" t="s">
        <v>159</v>
      </c>
      <c r="M5" s="122"/>
      <c r="N5" s="122"/>
      <c r="O5" s="124"/>
      <c r="P5" s="122" t="s">
        <v>160</v>
      </c>
      <c r="Q5" s="122"/>
      <c r="R5" s="122"/>
      <c r="S5" s="124"/>
      <c r="T5" s="122" t="s">
        <v>161</v>
      </c>
      <c r="U5" s="122"/>
      <c r="V5" s="122"/>
      <c r="W5" s="123"/>
    </row>
    <row r="6" spans="1:24" ht="13.5" customHeight="1" x14ac:dyDescent="0.25">
      <c r="A6" s="532" t="e">
        <f>'GRADED SPEC (ALPHA)'!B8:E8</f>
        <v>#VALUE!</v>
      </c>
      <c r="B6" s="532"/>
      <c r="C6" s="16">
        <f>'GRADED SPEC (ALPHA)'!F8</f>
        <v>1</v>
      </c>
      <c r="D6" s="56">
        <f>'GRADED SPEC (ALPHA)'!G8</f>
        <v>-3</v>
      </c>
      <c r="E6" s="7"/>
      <c r="F6" s="7"/>
      <c r="G6" s="26"/>
      <c r="H6" s="56">
        <f>'GRADED SPEC (ALPHA)'!H8</f>
        <v>-1.5</v>
      </c>
      <c r="I6" s="7"/>
      <c r="J6" s="7"/>
      <c r="K6" s="55"/>
      <c r="L6" s="54">
        <f>'GRADED SPEC (ALPHA)'!I8</f>
        <v>0</v>
      </c>
      <c r="M6" s="14"/>
      <c r="N6" s="17"/>
      <c r="O6" s="19"/>
      <c r="P6" s="54">
        <f>'GRADED SPEC (ALPHA)'!J8</f>
        <v>1.5</v>
      </c>
      <c r="Q6" s="17"/>
      <c r="R6" s="17"/>
      <c r="S6" s="19"/>
      <c r="T6" s="54">
        <f>'GRADED SPEC (ALPHA)'!K8</f>
        <v>3</v>
      </c>
      <c r="U6" s="17"/>
      <c r="V6" s="17"/>
      <c r="W6" s="18"/>
    </row>
    <row r="7" spans="1:24" ht="13.5" customHeight="1" x14ac:dyDescent="0.25">
      <c r="A7" s="532" t="e">
        <f>'GRADED SPEC (ALPHA)'!B9:E9</f>
        <v>#VALUE!</v>
      </c>
      <c r="B7" s="532"/>
      <c r="C7" s="16">
        <f>'GRADED SPEC (ALPHA)'!F9</f>
        <v>1</v>
      </c>
      <c r="D7" s="56">
        <f>'GRADED SPEC (ALPHA)'!G9</f>
        <v>-3</v>
      </c>
      <c r="E7" s="7"/>
      <c r="F7" s="7"/>
      <c r="G7" s="26"/>
      <c r="H7" s="56">
        <f>'GRADED SPEC (ALPHA)'!H9</f>
        <v>-1.5</v>
      </c>
      <c r="I7" s="7"/>
      <c r="J7" s="7"/>
      <c r="K7" s="55"/>
      <c r="L7" s="54">
        <f>'GRADED SPEC (ALPHA)'!I9</f>
        <v>0</v>
      </c>
      <c r="M7" s="14"/>
      <c r="N7" s="17"/>
      <c r="O7" s="19"/>
      <c r="P7" s="54">
        <f>'GRADED SPEC (ALPHA)'!J9</f>
        <v>1.5</v>
      </c>
      <c r="Q7" s="17"/>
      <c r="R7" s="17"/>
      <c r="S7" s="19"/>
      <c r="T7" s="54">
        <f>'GRADED SPEC (ALPHA)'!K9</f>
        <v>3</v>
      </c>
      <c r="U7" s="17"/>
      <c r="V7" s="17"/>
      <c r="W7" s="18"/>
    </row>
    <row r="8" spans="1:24" ht="12.75" customHeight="1" x14ac:dyDescent="0.25">
      <c r="A8" s="532" t="e">
        <f>'GRADED SPEC (ALPHA)'!B10:E10</f>
        <v>#VALUE!</v>
      </c>
      <c r="B8" s="532"/>
      <c r="C8" s="16">
        <f>'GRADED SPEC (ALPHA)'!F10</f>
        <v>1</v>
      </c>
      <c r="D8" s="56">
        <f>'GRADED SPEC (ALPHA)'!G10</f>
        <v>-3</v>
      </c>
      <c r="E8" s="7"/>
      <c r="F8" s="7"/>
      <c r="G8" s="26"/>
      <c r="H8" s="56">
        <f>'GRADED SPEC (ALPHA)'!H10</f>
        <v>-1.5</v>
      </c>
      <c r="I8" s="7"/>
      <c r="J8" s="7"/>
      <c r="K8" s="26"/>
      <c r="L8" s="54">
        <f>'GRADED SPEC (ALPHA)'!I10</f>
        <v>0</v>
      </c>
      <c r="M8" s="14"/>
      <c r="N8" s="17"/>
      <c r="O8" s="19"/>
      <c r="P8" s="54">
        <f>'GRADED SPEC (ALPHA)'!J10</f>
        <v>1.5</v>
      </c>
      <c r="Q8" s="17"/>
      <c r="R8" s="17"/>
      <c r="S8" s="19"/>
      <c r="T8" s="54">
        <f>'GRADED SPEC (ALPHA)'!K10</f>
        <v>3</v>
      </c>
      <c r="U8" s="17"/>
      <c r="V8" s="17"/>
      <c r="W8" s="18"/>
    </row>
    <row r="9" spans="1:24" ht="12.75" customHeight="1" x14ac:dyDescent="0.25">
      <c r="A9" s="532" t="e">
        <f>'GRADED SPEC (ALPHA)'!B11:E11</f>
        <v>#VALUE!</v>
      </c>
      <c r="B9" s="532"/>
      <c r="C9" s="16">
        <f>'GRADED SPEC (ALPHA)'!F11</f>
        <v>1</v>
      </c>
      <c r="D9" s="56">
        <f>'GRADED SPEC (ALPHA)'!G11</f>
        <v>-5</v>
      </c>
      <c r="E9" s="7"/>
      <c r="F9" s="7"/>
      <c r="G9" s="26"/>
      <c r="H9" s="56">
        <f>'GRADED SPEC (ALPHA)'!H11</f>
        <v>-2.5</v>
      </c>
      <c r="I9" s="7"/>
      <c r="J9" s="7"/>
      <c r="K9" s="26"/>
      <c r="L9" s="54">
        <f>'GRADED SPEC (ALPHA)'!I11</f>
        <v>0</v>
      </c>
      <c r="M9" s="14"/>
      <c r="N9" s="17"/>
      <c r="O9" s="19"/>
      <c r="P9" s="54">
        <f>'GRADED SPEC (ALPHA)'!J11</f>
        <v>2.5</v>
      </c>
      <c r="Q9" s="17"/>
      <c r="R9" s="17"/>
      <c r="S9" s="19"/>
      <c r="T9" s="54">
        <f>'GRADED SPEC (ALPHA)'!K11</f>
        <v>5</v>
      </c>
      <c r="U9" s="17"/>
      <c r="V9" s="17"/>
      <c r="W9" s="18"/>
    </row>
    <row r="10" spans="1:24" ht="12.75" customHeight="1" x14ac:dyDescent="0.25">
      <c r="A10" s="532" t="e">
        <f>'GRADED SPEC (ALPHA)'!B12:E12</f>
        <v>#VALUE!</v>
      </c>
      <c r="B10" s="532"/>
      <c r="C10" s="16">
        <f>'GRADED SPEC (ALPHA)'!F12</f>
        <v>0.5</v>
      </c>
      <c r="D10" s="56">
        <f>'GRADED SPEC (ALPHA)'!G12</f>
        <v>-2</v>
      </c>
      <c r="E10" s="7"/>
      <c r="F10" s="7"/>
      <c r="G10" s="26"/>
      <c r="H10" s="56">
        <f>'GRADED SPEC (ALPHA)'!H12</f>
        <v>-1</v>
      </c>
      <c r="I10" s="7"/>
      <c r="J10" s="7"/>
      <c r="K10" s="26"/>
      <c r="L10" s="54">
        <f>'GRADED SPEC (ALPHA)'!I12</f>
        <v>0</v>
      </c>
      <c r="M10" s="14"/>
      <c r="N10" s="17"/>
      <c r="O10" s="19"/>
      <c r="P10" s="54">
        <f>'GRADED SPEC (ALPHA)'!J12</f>
        <v>1</v>
      </c>
      <c r="Q10" s="17"/>
      <c r="R10" s="17"/>
      <c r="S10" s="19"/>
      <c r="T10" s="54">
        <f>'GRADED SPEC (ALPHA)'!K12</f>
        <v>2</v>
      </c>
      <c r="U10" s="17"/>
      <c r="V10" s="17"/>
      <c r="W10" s="18"/>
    </row>
    <row r="11" spans="1:24" ht="12.75" customHeight="1" x14ac:dyDescent="0.25">
      <c r="A11" s="532" t="e">
        <f>'GRADED SPEC (ALPHA)'!B13:E13</f>
        <v>#VALUE!</v>
      </c>
      <c r="B11" s="532"/>
      <c r="C11" s="16">
        <f>'GRADED SPEC (ALPHA)'!F13</f>
        <v>1</v>
      </c>
      <c r="D11" s="56">
        <f>'GRADED SPEC (ALPHA)'!G13</f>
        <v>-5</v>
      </c>
      <c r="E11" s="7"/>
      <c r="F11" s="7"/>
      <c r="G11" s="26"/>
      <c r="H11" s="56">
        <f>'GRADED SPEC (ALPHA)'!H13</f>
        <v>-2.5</v>
      </c>
      <c r="I11" s="7"/>
      <c r="J11" s="7"/>
      <c r="K11" s="26"/>
      <c r="L11" s="54">
        <f>'GRADED SPEC (ALPHA)'!I13</f>
        <v>0</v>
      </c>
      <c r="M11" s="14"/>
      <c r="N11" s="17"/>
      <c r="O11" s="19"/>
      <c r="P11" s="54">
        <f>'GRADED SPEC (ALPHA)'!J13</f>
        <v>2.5</v>
      </c>
      <c r="Q11" s="17"/>
      <c r="R11" s="17"/>
      <c r="S11" s="19"/>
      <c r="T11" s="54">
        <f>'GRADED SPEC (ALPHA)'!K13</f>
        <v>5</v>
      </c>
      <c r="U11" s="17"/>
      <c r="V11" s="17"/>
      <c r="W11" s="18"/>
    </row>
    <row r="12" spans="1:24" ht="12.75" customHeight="1" x14ac:dyDescent="0.25">
      <c r="A12" s="532" t="e">
        <f>'GRADED SPEC (ALPHA)'!B14:E14</f>
        <v>#VALUE!</v>
      </c>
      <c r="B12" s="532"/>
      <c r="C12" s="16">
        <f>'GRADED SPEC (ALPHA)'!F14</f>
        <v>1</v>
      </c>
      <c r="D12" s="56">
        <f>'GRADED SPEC (ALPHA)'!G14</f>
        <v>-5</v>
      </c>
      <c r="E12" s="7"/>
      <c r="F12" s="7"/>
      <c r="G12" s="26"/>
      <c r="H12" s="56">
        <f>'GRADED SPEC (ALPHA)'!H14</f>
        <v>-2.5</v>
      </c>
      <c r="I12" s="7"/>
      <c r="J12" s="7"/>
      <c r="K12" s="26"/>
      <c r="L12" s="54">
        <f>'GRADED SPEC (ALPHA)'!I14</f>
        <v>0</v>
      </c>
      <c r="M12" s="14"/>
      <c r="N12" s="17"/>
      <c r="O12" s="19"/>
      <c r="P12" s="54">
        <f>'GRADED SPEC (ALPHA)'!J14</f>
        <v>2.5</v>
      </c>
      <c r="Q12" s="17"/>
      <c r="R12" s="17"/>
      <c r="S12" s="19"/>
      <c r="T12" s="54">
        <f>'GRADED SPEC (ALPHA)'!K14</f>
        <v>5</v>
      </c>
      <c r="U12" s="17"/>
      <c r="V12" s="17"/>
      <c r="W12" s="18"/>
    </row>
    <row r="13" spans="1:24" ht="12.75" customHeight="1" x14ac:dyDescent="0.25">
      <c r="A13" s="532" t="e">
        <f>'GRADED SPEC (ALPHA)'!B15:E15</f>
        <v>#VALUE!</v>
      </c>
      <c r="B13" s="532"/>
      <c r="C13" s="16">
        <f>'GRADED SPEC (ALPHA)'!F15</f>
        <v>0.3</v>
      </c>
      <c r="D13" s="56">
        <f>'GRADED SPEC (ALPHA)'!G15</f>
        <v>0</v>
      </c>
      <c r="E13" s="7"/>
      <c r="F13" s="7"/>
      <c r="G13" s="26"/>
      <c r="H13" s="56">
        <f>'GRADED SPEC (ALPHA)'!H15</f>
        <v>0</v>
      </c>
      <c r="I13" s="7"/>
      <c r="J13" s="7"/>
      <c r="K13" s="26"/>
      <c r="L13" s="54">
        <f>'GRADED SPEC (ALPHA)'!I15</f>
        <v>0</v>
      </c>
      <c r="M13" s="14"/>
      <c r="N13" s="17"/>
      <c r="O13" s="19"/>
      <c r="P13" s="54">
        <f>'GRADED SPEC (ALPHA)'!J15</f>
        <v>0</v>
      </c>
      <c r="Q13" s="17"/>
      <c r="R13" s="17"/>
      <c r="S13" s="19"/>
      <c r="T13" s="54">
        <f>'GRADED SPEC (ALPHA)'!K15</f>
        <v>0</v>
      </c>
      <c r="U13" s="17"/>
      <c r="V13" s="17"/>
      <c r="W13" s="18"/>
    </row>
    <row r="14" spans="1:24" ht="12.75" customHeight="1" x14ac:dyDescent="0.25">
      <c r="A14" s="532" t="e">
        <f>'GRADED SPEC (ALPHA)'!B16:E16</f>
        <v>#VALUE!</v>
      </c>
      <c r="B14" s="532"/>
      <c r="C14" s="16">
        <f>'GRADED SPEC (ALPHA)'!F16</f>
        <v>1</v>
      </c>
      <c r="D14" s="56">
        <f>'GRADED SPEC (ALPHA)'!G16</f>
        <v>-4</v>
      </c>
      <c r="E14" s="7"/>
      <c r="F14" s="7"/>
      <c r="G14" s="26"/>
      <c r="H14" s="56">
        <f>'GRADED SPEC (ALPHA)'!H16</f>
        <v>-2</v>
      </c>
      <c r="I14" s="7"/>
      <c r="J14" s="7"/>
      <c r="K14" s="26"/>
      <c r="L14" s="54">
        <f>'GRADED SPEC (ALPHA)'!I16</f>
        <v>0</v>
      </c>
      <c r="M14" s="14"/>
      <c r="N14" s="17"/>
      <c r="O14" s="19"/>
      <c r="P14" s="54">
        <f>'GRADED SPEC (ALPHA)'!J16</f>
        <v>2</v>
      </c>
      <c r="Q14" s="17"/>
      <c r="R14" s="17"/>
      <c r="S14" s="19"/>
      <c r="T14" s="54">
        <f>'GRADED SPEC (ALPHA)'!K16</f>
        <v>4</v>
      </c>
      <c r="U14" s="17"/>
      <c r="V14" s="17"/>
      <c r="W14" s="18"/>
    </row>
    <row r="15" spans="1:24" ht="12.75" customHeight="1" x14ac:dyDescent="0.25">
      <c r="A15" s="532" t="e">
        <f>'GRADED SPEC (ALPHA)'!B17:E17</f>
        <v>#VALUE!</v>
      </c>
      <c r="B15" s="532"/>
      <c r="C15" s="16">
        <f>'GRADED SPEC (ALPHA)'!F17</f>
        <v>1</v>
      </c>
      <c r="D15" s="56">
        <f>'GRADED SPEC (ALPHA)'!G17</f>
        <v>-4</v>
      </c>
      <c r="E15" s="7"/>
      <c r="F15" s="7"/>
      <c r="G15" s="26"/>
      <c r="H15" s="56">
        <f>'GRADED SPEC (ALPHA)'!H17</f>
        <v>-2</v>
      </c>
      <c r="I15" s="7"/>
      <c r="J15" s="7"/>
      <c r="K15" s="26"/>
      <c r="L15" s="54">
        <f>'GRADED SPEC (ALPHA)'!I17</f>
        <v>0</v>
      </c>
      <c r="M15" s="14"/>
      <c r="N15" s="17"/>
      <c r="O15" s="19"/>
      <c r="P15" s="54">
        <f>'GRADED SPEC (ALPHA)'!J17</f>
        <v>2</v>
      </c>
      <c r="Q15" s="17"/>
      <c r="R15" s="17"/>
      <c r="S15" s="19"/>
      <c r="T15" s="54">
        <f>'GRADED SPEC (ALPHA)'!K17</f>
        <v>4</v>
      </c>
      <c r="U15" s="17"/>
      <c r="V15" s="17"/>
      <c r="W15" s="18"/>
    </row>
    <row r="16" spans="1:24" ht="12.75" customHeight="1" x14ac:dyDescent="0.25">
      <c r="A16" s="532" t="e">
        <f>'GRADED SPEC (ALPHA)'!B18:E18</f>
        <v>#VALUE!</v>
      </c>
      <c r="B16" s="532"/>
      <c r="C16" s="16">
        <f>'GRADED SPEC (ALPHA)'!F18</f>
        <v>1</v>
      </c>
      <c r="D16" s="56">
        <f>'GRADED SPEC (ALPHA)'!G18</f>
        <v>-4</v>
      </c>
      <c r="E16" s="7"/>
      <c r="F16" s="7"/>
      <c r="G16" s="26"/>
      <c r="H16" s="56">
        <f>'GRADED SPEC (ALPHA)'!H18</f>
        <v>-2</v>
      </c>
      <c r="I16" s="7"/>
      <c r="J16" s="7"/>
      <c r="K16" s="26"/>
      <c r="L16" s="54">
        <f>'GRADED SPEC (ALPHA)'!I18</f>
        <v>0</v>
      </c>
      <c r="M16" s="14"/>
      <c r="N16" s="17"/>
      <c r="O16" s="19"/>
      <c r="P16" s="54">
        <f>'GRADED SPEC (ALPHA)'!J18</f>
        <v>2</v>
      </c>
      <c r="Q16" s="17"/>
      <c r="R16" s="17"/>
      <c r="S16" s="19"/>
      <c r="T16" s="54">
        <f>'GRADED SPEC (ALPHA)'!K18</f>
        <v>4</v>
      </c>
      <c r="U16" s="17"/>
      <c r="V16" s="17"/>
      <c r="W16" s="18"/>
    </row>
    <row r="17" spans="1:23" ht="12.75" customHeight="1" x14ac:dyDescent="0.25">
      <c r="A17" s="532" t="e">
        <f>'GRADED SPEC (ALPHA)'!B19:E19</f>
        <v>#VALUE!</v>
      </c>
      <c r="B17" s="532"/>
      <c r="C17" s="16">
        <f>'GRADED SPEC (ALPHA)'!F19</f>
        <v>0.3</v>
      </c>
      <c r="D17" s="56">
        <f>'GRADED SPEC (ALPHA)'!G19</f>
        <v>-1.2</v>
      </c>
      <c r="E17" s="7"/>
      <c r="F17" s="7"/>
      <c r="G17" s="26"/>
      <c r="H17" s="56">
        <f>'GRADED SPEC (ALPHA)'!H19</f>
        <v>-0.6</v>
      </c>
      <c r="I17" s="7"/>
      <c r="J17" s="7"/>
      <c r="K17" s="26"/>
      <c r="L17" s="54">
        <f>'GRADED SPEC (ALPHA)'!I19</f>
        <v>0</v>
      </c>
      <c r="M17" s="14"/>
      <c r="N17" s="17"/>
      <c r="O17" s="19"/>
      <c r="P17" s="54">
        <f>'GRADED SPEC (ALPHA)'!J19</f>
        <v>0.6</v>
      </c>
      <c r="Q17" s="17"/>
      <c r="R17" s="17"/>
      <c r="S17" s="19"/>
      <c r="T17" s="54">
        <f>'GRADED SPEC (ALPHA)'!K19</f>
        <v>1.2</v>
      </c>
      <c r="U17" s="17"/>
      <c r="V17" s="17"/>
      <c r="W17" s="18"/>
    </row>
    <row r="18" spans="1:23" ht="12.75" customHeight="1" x14ac:dyDescent="0.25">
      <c r="A18" s="532" t="e">
        <f>'GRADED SPEC (ALPHA)'!B20:E20</f>
        <v>#VALUE!</v>
      </c>
      <c r="B18" s="532"/>
      <c r="C18" s="16">
        <f>'GRADED SPEC (ALPHA)'!F20</f>
        <v>0.3</v>
      </c>
      <c r="D18" s="56">
        <f>'GRADED SPEC (ALPHA)'!G20</f>
        <v>-1</v>
      </c>
      <c r="E18" s="7"/>
      <c r="F18" s="7"/>
      <c r="G18" s="26"/>
      <c r="H18" s="56">
        <f>'GRADED SPEC (ALPHA)'!H20</f>
        <v>-0.5</v>
      </c>
      <c r="I18" s="7"/>
      <c r="J18" s="7"/>
      <c r="K18" s="26"/>
      <c r="L18" s="54">
        <f>'GRADED SPEC (ALPHA)'!I20</f>
        <v>0</v>
      </c>
      <c r="M18" s="14"/>
      <c r="N18" s="17"/>
      <c r="O18" s="19"/>
      <c r="P18" s="54">
        <f>'GRADED SPEC (ALPHA)'!J20</f>
        <v>0.5</v>
      </c>
      <c r="Q18" s="17"/>
      <c r="R18" s="17"/>
      <c r="S18" s="19"/>
      <c r="T18" s="54">
        <f>'GRADED SPEC (ALPHA)'!K20</f>
        <v>1</v>
      </c>
      <c r="U18" s="17"/>
      <c r="V18" s="17"/>
      <c r="W18" s="18"/>
    </row>
    <row r="19" spans="1:23" ht="12.75" customHeight="1" x14ac:dyDescent="0.25">
      <c r="A19" s="532" t="e">
        <f>'GRADED SPEC (ALPHA)'!B21:E21</f>
        <v>#VALUE!</v>
      </c>
      <c r="B19" s="532"/>
      <c r="C19" s="16">
        <f>'GRADED SPEC (ALPHA)'!F21</f>
        <v>0.3</v>
      </c>
      <c r="D19" s="56">
        <f>'GRADED SPEC (ALPHA)'!G21</f>
        <v>0</v>
      </c>
      <c r="E19" s="7"/>
      <c r="F19" s="7"/>
      <c r="G19" s="26"/>
      <c r="H19" s="56">
        <f>'GRADED SPEC (ALPHA)'!H21</f>
        <v>0</v>
      </c>
      <c r="I19" s="7"/>
      <c r="J19" s="7"/>
      <c r="K19" s="26"/>
      <c r="L19" s="54">
        <f>'GRADED SPEC (ALPHA)'!I21</f>
        <v>0</v>
      </c>
      <c r="M19" s="14"/>
      <c r="N19" s="17"/>
      <c r="O19" s="19"/>
      <c r="P19" s="54">
        <f>'GRADED SPEC (ALPHA)'!J21</f>
        <v>0</v>
      </c>
      <c r="Q19" s="17"/>
      <c r="R19" s="17"/>
      <c r="S19" s="19"/>
      <c r="T19" s="54">
        <f>'GRADED SPEC (ALPHA)'!K21</f>
        <v>0</v>
      </c>
      <c r="U19" s="17"/>
      <c r="V19" s="17"/>
      <c r="W19" s="18"/>
    </row>
    <row r="20" spans="1:23" ht="12.75" customHeight="1" x14ac:dyDescent="0.25">
      <c r="A20" s="532" t="e">
        <f>'GRADED SPEC (ALPHA)'!B22:E22</f>
        <v>#VALUE!</v>
      </c>
      <c r="B20" s="532"/>
      <c r="C20" s="16">
        <f>'GRADED SPEC (ALPHA)'!F22</f>
        <v>0.3</v>
      </c>
      <c r="D20" s="56">
        <f>'GRADED SPEC (ALPHA)'!G22</f>
        <v>-2</v>
      </c>
      <c r="E20" s="7"/>
      <c r="F20" s="7"/>
      <c r="G20" s="26"/>
      <c r="H20" s="56">
        <f>'GRADED SPEC (ALPHA)'!H22</f>
        <v>-1</v>
      </c>
      <c r="I20" s="7"/>
      <c r="J20" s="7"/>
      <c r="K20" s="26"/>
      <c r="L20" s="54">
        <f>'GRADED SPEC (ALPHA)'!I22</f>
        <v>0</v>
      </c>
      <c r="M20" s="14"/>
      <c r="N20" s="17"/>
      <c r="O20" s="19"/>
      <c r="P20" s="54">
        <f>'GRADED SPEC (ALPHA)'!J22</f>
        <v>1</v>
      </c>
      <c r="Q20" s="17"/>
      <c r="R20" s="17"/>
      <c r="S20" s="19"/>
      <c r="T20" s="54">
        <f>'GRADED SPEC (ALPHA)'!K22</f>
        <v>2</v>
      </c>
      <c r="U20" s="17"/>
      <c r="V20" s="17"/>
      <c r="W20" s="18"/>
    </row>
    <row r="21" spans="1:23" ht="12.75" customHeight="1" x14ac:dyDescent="0.25">
      <c r="A21" s="532" t="e">
        <f>'GRADED SPEC (ALPHA)'!B23:E23</f>
        <v>#VALUE!</v>
      </c>
      <c r="B21" s="532"/>
      <c r="C21" s="16">
        <f>'GRADED SPEC (ALPHA)'!F23</f>
        <v>1</v>
      </c>
      <c r="D21" s="56">
        <f>'GRADED SPEC (ALPHA)'!G23</f>
        <v>-2</v>
      </c>
      <c r="E21" s="7"/>
      <c r="F21" s="7"/>
      <c r="G21" s="26"/>
      <c r="H21" s="56">
        <f>'GRADED SPEC (ALPHA)'!H23</f>
        <v>-1</v>
      </c>
      <c r="I21" s="7"/>
      <c r="J21" s="7"/>
      <c r="K21" s="26"/>
      <c r="L21" s="54">
        <f>'GRADED SPEC (ALPHA)'!I23</f>
        <v>0</v>
      </c>
      <c r="M21" s="14"/>
      <c r="N21" s="17"/>
      <c r="O21" s="19"/>
      <c r="P21" s="54">
        <f>'GRADED SPEC (ALPHA)'!J23</f>
        <v>1</v>
      </c>
      <c r="Q21" s="17"/>
      <c r="R21" s="17"/>
      <c r="S21" s="19"/>
      <c r="T21" s="54">
        <f>'GRADED SPEC (ALPHA)'!K23</f>
        <v>2</v>
      </c>
      <c r="U21" s="17"/>
      <c r="V21" s="17"/>
      <c r="W21" s="18"/>
    </row>
    <row r="22" spans="1:23" ht="12.75" customHeight="1" x14ac:dyDescent="0.25">
      <c r="A22" s="532" t="e">
        <f>'GRADED SPEC (ALPHA)'!B24:E24</f>
        <v>#VALUE!</v>
      </c>
      <c r="B22" s="532"/>
      <c r="C22" s="16">
        <f>'GRADED SPEC (ALPHA)'!F24</f>
        <v>1</v>
      </c>
      <c r="D22" s="56">
        <f>'GRADED SPEC (ALPHA)'!G24</f>
        <v>0</v>
      </c>
      <c r="E22" s="7"/>
      <c r="F22" s="7"/>
      <c r="G22" s="26"/>
      <c r="H22" s="56">
        <f>'GRADED SPEC (ALPHA)'!H24</f>
        <v>0</v>
      </c>
      <c r="I22" s="7"/>
      <c r="J22" s="7"/>
      <c r="K22" s="26"/>
      <c r="L22" s="54">
        <f>'GRADED SPEC (ALPHA)'!I24</f>
        <v>0</v>
      </c>
      <c r="M22" s="14"/>
      <c r="N22" s="17"/>
      <c r="O22" s="19"/>
      <c r="P22" s="54">
        <f>'GRADED SPEC (ALPHA)'!J24</f>
        <v>0</v>
      </c>
      <c r="Q22" s="17"/>
      <c r="R22" s="17"/>
      <c r="S22" s="19"/>
      <c r="T22" s="54">
        <f>'GRADED SPEC (ALPHA)'!K24</f>
        <v>0</v>
      </c>
      <c r="U22" s="17"/>
      <c r="V22" s="17"/>
      <c r="W22" s="18"/>
    </row>
    <row r="23" spans="1:23" ht="12.75" customHeight="1" x14ac:dyDescent="0.25">
      <c r="A23" s="532" t="e">
        <f>'GRADED SPEC (ALPHA)'!B25:E25</f>
        <v>#VALUE!</v>
      </c>
      <c r="B23" s="532"/>
      <c r="C23" s="16">
        <f>'GRADED SPEC (ALPHA)'!F25</f>
        <v>0.5</v>
      </c>
      <c r="D23" s="56">
        <f>'GRADED SPEC (ALPHA)'!G25</f>
        <v>-2</v>
      </c>
      <c r="E23" s="7"/>
      <c r="F23" s="7"/>
      <c r="G23" s="26"/>
      <c r="H23" s="56">
        <f>'GRADED SPEC (ALPHA)'!H25</f>
        <v>-1</v>
      </c>
      <c r="I23" s="7"/>
      <c r="J23" s="7"/>
      <c r="K23" s="26"/>
      <c r="L23" s="54">
        <f>'GRADED SPEC (ALPHA)'!I25</f>
        <v>0</v>
      </c>
      <c r="M23" s="14"/>
      <c r="N23" s="17"/>
      <c r="O23" s="19"/>
      <c r="P23" s="54">
        <f>'GRADED SPEC (ALPHA)'!J25</f>
        <v>1</v>
      </c>
      <c r="Q23" s="17"/>
      <c r="R23" s="17"/>
      <c r="S23" s="19"/>
      <c r="T23" s="54">
        <f>'GRADED SPEC (ALPHA)'!K25</f>
        <v>2</v>
      </c>
      <c r="U23" s="17"/>
      <c r="V23" s="17"/>
      <c r="W23" s="18"/>
    </row>
    <row r="24" spans="1:23" ht="12.75" customHeight="1" x14ac:dyDescent="0.25">
      <c r="A24" s="532" t="e">
        <f>'GRADED SPEC (ALPHA)'!B38:E38</f>
        <v>#VALUE!</v>
      </c>
      <c r="B24" s="532"/>
      <c r="C24" s="16">
        <f>'GRADED SPEC (ALPHA)'!F38</f>
        <v>0.3</v>
      </c>
      <c r="D24" s="56">
        <f>'GRADED SPEC (ALPHA)'!G38</f>
        <v>0</v>
      </c>
      <c r="E24" s="7"/>
      <c r="F24" s="7"/>
      <c r="G24" s="26"/>
      <c r="H24" s="56">
        <f>'GRADED SPEC (ALPHA)'!H38</f>
        <v>0</v>
      </c>
      <c r="I24" s="7"/>
      <c r="J24" s="7"/>
      <c r="K24" s="26"/>
      <c r="L24" s="54">
        <f>'GRADED SPEC (ALPHA)'!I38</f>
        <v>0</v>
      </c>
      <c r="M24" s="14"/>
      <c r="N24" s="17"/>
      <c r="O24" s="19"/>
      <c r="P24" s="54">
        <f>'GRADED SPEC (ALPHA)'!J38</f>
        <v>0</v>
      </c>
      <c r="Q24" s="17"/>
      <c r="R24" s="17"/>
      <c r="S24" s="19"/>
      <c r="T24" s="54">
        <f>'GRADED SPEC (ALPHA)'!K26</f>
        <v>1.6</v>
      </c>
      <c r="U24" s="17"/>
      <c r="V24" s="17"/>
      <c r="W24" s="18"/>
    </row>
    <row r="25" spans="1:23" ht="12.75" customHeight="1" x14ac:dyDescent="0.25">
      <c r="A25" s="532" t="e">
        <f>_xlfn.SINGLE('GRADED SPEC (ALPHA)'!#REF!)</f>
        <v>#REF!</v>
      </c>
      <c r="B25" s="532"/>
      <c r="C25" s="16" t="e">
        <f>'GRADED SPEC (ALPHA)'!#REF!</f>
        <v>#REF!</v>
      </c>
      <c r="D25" s="56" t="e">
        <f>'GRADED SPEC (ALPHA)'!#REF!</f>
        <v>#REF!</v>
      </c>
      <c r="E25" s="7"/>
      <c r="F25" s="7"/>
      <c r="G25" s="26"/>
      <c r="H25" s="56" t="e">
        <f>'GRADED SPEC (ALPHA)'!#REF!</f>
        <v>#REF!</v>
      </c>
      <c r="I25" s="7"/>
      <c r="J25" s="7"/>
      <c r="K25" s="26"/>
      <c r="L25" s="54" t="e">
        <f>'GRADED SPEC (ALPHA)'!#REF!</f>
        <v>#REF!</v>
      </c>
      <c r="M25" s="14"/>
      <c r="N25" s="17"/>
      <c r="O25" s="19"/>
      <c r="P25" s="54" t="e">
        <f>'GRADED SPEC (ALPHA)'!#REF!</f>
        <v>#REF!</v>
      </c>
      <c r="Q25" s="17"/>
      <c r="R25" s="17"/>
      <c r="S25" s="19"/>
      <c r="T25" s="54">
        <f>'GRADED SPEC (ALPHA)'!K38</f>
        <v>0</v>
      </c>
      <c r="U25" s="17"/>
      <c r="V25" s="17"/>
      <c r="W25" s="18"/>
    </row>
    <row r="26" spans="1:23" ht="12.75" customHeight="1" x14ac:dyDescent="0.25">
      <c r="A26" s="532" t="e">
        <f>_xlfn.SINGLE('GRADED SPEC (ALPHA)'!#REF!)</f>
        <v>#REF!</v>
      </c>
      <c r="B26" s="532"/>
      <c r="C26" s="16" t="e">
        <f>'GRADED SPEC (ALPHA)'!#REF!</f>
        <v>#REF!</v>
      </c>
      <c r="D26" s="56" t="e">
        <f>'GRADED SPEC (ALPHA)'!#REF!</f>
        <v>#REF!</v>
      </c>
      <c r="E26" s="7"/>
      <c r="F26" s="7"/>
      <c r="G26" s="26"/>
      <c r="H26" s="56" t="e">
        <f>'GRADED SPEC (ALPHA)'!#REF!</f>
        <v>#REF!</v>
      </c>
      <c r="I26" s="7"/>
      <c r="J26" s="7"/>
      <c r="K26" s="26"/>
      <c r="L26" s="54" t="e">
        <f>'GRADED SPEC (ALPHA)'!#REF!</f>
        <v>#REF!</v>
      </c>
      <c r="M26" s="14"/>
      <c r="N26" s="17"/>
      <c r="O26" s="19"/>
      <c r="P26" s="54" t="e">
        <f>'GRADED SPEC (ALPHA)'!#REF!</f>
        <v>#REF!</v>
      </c>
      <c r="Q26" s="17"/>
      <c r="R26" s="17"/>
      <c r="S26" s="19"/>
      <c r="T26" s="54" t="e">
        <f>'GRADED SPEC (ALPHA)'!#REF!</f>
        <v>#REF!</v>
      </c>
      <c r="U26" s="17"/>
      <c r="V26" s="17"/>
      <c r="W26" s="18"/>
    </row>
    <row r="27" spans="1:23" ht="12.75" customHeight="1" x14ac:dyDescent="0.25">
      <c r="A27" s="532" t="e">
        <f>_xlfn.SINGLE('GRADED SPEC (ALPHA)'!#REF!)</f>
        <v>#REF!</v>
      </c>
      <c r="B27" s="532"/>
      <c r="C27" s="16" t="e">
        <f>'GRADED SPEC (ALPHA)'!#REF!</f>
        <v>#REF!</v>
      </c>
      <c r="D27" s="56" t="e">
        <f>'GRADED SPEC (ALPHA)'!#REF!</f>
        <v>#REF!</v>
      </c>
      <c r="E27" s="7"/>
      <c r="F27" s="7"/>
      <c r="G27" s="26"/>
      <c r="H27" s="56" t="e">
        <f>'GRADED SPEC (ALPHA)'!#REF!</f>
        <v>#REF!</v>
      </c>
      <c r="I27" s="7"/>
      <c r="J27" s="7"/>
      <c r="K27" s="26"/>
      <c r="L27" s="54" t="e">
        <f>'GRADED SPEC (ALPHA)'!#REF!</f>
        <v>#REF!</v>
      </c>
      <c r="M27" s="14"/>
      <c r="N27" s="17"/>
      <c r="O27" s="19"/>
      <c r="P27" s="54" t="e">
        <f>'GRADED SPEC (ALPHA)'!#REF!</f>
        <v>#REF!</v>
      </c>
      <c r="Q27" s="17"/>
      <c r="R27" s="17"/>
      <c r="S27" s="19"/>
      <c r="T27" s="54" t="e">
        <f>'GRADED SPEC (ALPHA)'!#REF!</f>
        <v>#REF!</v>
      </c>
      <c r="U27" s="17"/>
      <c r="V27" s="17"/>
      <c r="W27" s="18"/>
    </row>
    <row r="28" spans="1:23" ht="12.75" customHeight="1" x14ac:dyDescent="0.25">
      <c r="A28" s="532" t="e">
        <f>_xlfn.SINGLE('GRADED SPEC (ALPHA)'!#REF!)</f>
        <v>#REF!</v>
      </c>
      <c r="B28" s="532"/>
      <c r="C28" s="16" t="e">
        <f>'GRADED SPEC (ALPHA)'!#REF!</f>
        <v>#REF!</v>
      </c>
      <c r="D28" s="56" t="e">
        <f>'GRADED SPEC (ALPHA)'!#REF!</f>
        <v>#REF!</v>
      </c>
      <c r="E28" s="7"/>
      <c r="F28" s="7"/>
      <c r="G28" s="26"/>
      <c r="H28" s="56" t="e">
        <f>'GRADED SPEC (ALPHA)'!#REF!</f>
        <v>#REF!</v>
      </c>
      <c r="I28" s="7"/>
      <c r="J28" s="7"/>
      <c r="K28" s="26"/>
      <c r="L28" s="54" t="e">
        <f>'GRADED SPEC (ALPHA)'!#REF!</f>
        <v>#REF!</v>
      </c>
      <c r="M28" s="14"/>
      <c r="N28" s="17"/>
      <c r="O28" s="19"/>
      <c r="P28" s="54" t="e">
        <f>'GRADED SPEC (ALPHA)'!#REF!</f>
        <v>#REF!</v>
      </c>
      <c r="Q28" s="17"/>
      <c r="R28" s="17"/>
      <c r="S28" s="19"/>
      <c r="T28" s="54" t="e">
        <f>'GRADED SPEC (ALPHA)'!#REF!</f>
        <v>#REF!</v>
      </c>
      <c r="U28" s="17"/>
      <c r="V28" s="17"/>
      <c r="W28" s="18"/>
    </row>
    <row r="29" spans="1:23" ht="12.75" customHeight="1" x14ac:dyDescent="0.25">
      <c r="A29" s="532" t="e">
        <f>_xlfn.SINGLE('GRADED SPEC (ALPHA)'!#REF!)</f>
        <v>#REF!</v>
      </c>
      <c r="B29" s="532"/>
      <c r="C29" s="16" t="e">
        <f>'GRADED SPEC (ALPHA)'!#REF!</f>
        <v>#REF!</v>
      </c>
      <c r="D29" s="56" t="e">
        <f>'GRADED SPEC (ALPHA)'!#REF!</f>
        <v>#REF!</v>
      </c>
      <c r="E29" s="7"/>
      <c r="F29" s="7"/>
      <c r="G29" s="26"/>
      <c r="H29" s="56" t="e">
        <f>'GRADED SPEC (ALPHA)'!#REF!</f>
        <v>#REF!</v>
      </c>
      <c r="I29" s="7"/>
      <c r="J29" s="7"/>
      <c r="K29" s="26"/>
      <c r="L29" s="54" t="e">
        <f>'GRADED SPEC (ALPHA)'!#REF!</f>
        <v>#REF!</v>
      </c>
      <c r="M29" s="14"/>
      <c r="N29" s="17"/>
      <c r="O29" s="19"/>
      <c r="P29" s="54" t="e">
        <f>'GRADED SPEC (ALPHA)'!#REF!</f>
        <v>#REF!</v>
      </c>
      <c r="Q29" s="17"/>
      <c r="R29" s="17"/>
      <c r="S29" s="19"/>
      <c r="T29" s="54" t="e">
        <f>'GRADED SPEC (ALPHA)'!#REF!</f>
        <v>#REF!</v>
      </c>
      <c r="U29" s="17"/>
      <c r="V29" s="17"/>
      <c r="W29" s="18"/>
    </row>
    <row r="30" spans="1:23" ht="12.75" customHeight="1" x14ac:dyDescent="0.25">
      <c r="A30" s="532" t="e">
        <f>_xlfn.SINGLE('GRADED SPEC (ALPHA)'!#REF!)</f>
        <v>#REF!</v>
      </c>
      <c r="B30" s="532"/>
      <c r="C30" s="16" t="e">
        <f>'GRADED SPEC (ALPHA)'!#REF!</f>
        <v>#REF!</v>
      </c>
      <c r="D30" s="56" t="e">
        <f>'GRADED SPEC (ALPHA)'!#REF!</f>
        <v>#REF!</v>
      </c>
      <c r="E30" s="7"/>
      <c r="F30" s="7"/>
      <c r="G30" s="26"/>
      <c r="H30" s="56" t="e">
        <f>'GRADED SPEC (ALPHA)'!#REF!</f>
        <v>#REF!</v>
      </c>
      <c r="I30" s="7"/>
      <c r="J30" s="7"/>
      <c r="K30" s="26"/>
      <c r="L30" s="54" t="e">
        <f>'GRADED SPEC (ALPHA)'!#REF!</f>
        <v>#REF!</v>
      </c>
      <c r="M30" s="14"/>
      <c r="N30" s="17"/>
      <c r="O30" s="19"/>
      <c r="P30" s="54" t="e">
        <f>'GRADED SPEC (ALPHA)'!#REF!</f>
        <v>#REF!</v>
      </c>
      <c r="Q30" s="17"/>
      <c r="R30" s="17"/>
      <c r="S30" s="19"/>
      <c r="T30" s="54" t="e">
        <f>'GRADED SPEC (ALPHA)'!#REF!</f>
        <v>#REF!</v>
      </c>
      <c r="U30" s="17"/>
      <c r="V30" s="17"/>
      <c r="W30" s="18"/>
    </row>
    <row r="31" spans="1:23" ht="12.75" customHeight="1" x14ac:dyDescent="0.25">
      <c r="A31" s="532" t="e">
        <f>_xlfn.SINGLE('GRADED SPEC (ALPHA)'!#REF!)</f>
        <v>#REF!</v>
      </c>
      <c r="B31" s="532"/>
      <c r="C31" s="16" t="e">
        <f>'GRADED SPEC (ALPHA)'!#REF!</f>
        <v>#REF!</v>
      </c>
      <c r="D31" s="56" t="e">
        <f>'GRADED SPEC (ALPHA)'!#REF!</f>
        <v>#REF!</v>
      </c>
      <c r="E31" s="7"/>
      <c r="F31" s="7"/>
      <c r="G31" s="26"/>
      <c r="H31" s="56" t="e">
        <f>'GRADED SPEC (ALPHA)'!#REF!</f>
        <v>#REF!</v>
      </c>
      <c r="I31" s="7"/>
      <c r="J31" s="7"/>
      <c r="K31" s="26"/>
      <c r="L31" s="54" t="e">
        <f>'GRADED SPEC (ALPHA)'!#REF!</f>
        <v>#REF!</v>
      </c>
      <c r="M31" s="14"/>
      <c r="N31" s="17"/>
      <c r="O31" s="19"/>
      <c r="P31" s="54" t="e">
        <f>'GRADED SPEC (ALPHA)'!#REF!</f>
        <v>#REF!</v>
      </c>
      <c r="Q31" s="17"/>
      <c r="R31" s="17"/>
      <c r="S31" s="19"/>
      <c r="T31" s="54" t="e">
        <f>'GRADED SPEC (ALPHA)'!#REF!</f>
        <v>#REF!</v>
      </c>
      <c r="U31" s="17"/>
      <c r="V31" s="17"/>
      <c r="W31" s="18"/>
    </row>
    <row r="32" spans="1:23" ht="10.5" x14ac:dyDescent="0.25">
      <c r="A32" s="532" t="e">
        <f>_xlfn.SINGLE('GRADED SPEC (ALPHA)'!#REF!)</f>
        <v>#REF!</v>
      </c>
      <c r="B32" s="532"/>
      <c r="C32" s="16" t="e">
        <f>'GRADED SPEC (ALPHA)'!#REF!</f>
        <v>#REF!</v>
      </c>
      <c r="D32" s="56" t="e">
        <f>'GRADED SPEC (ALPHA)'!#REF!</f>
        <v>#REF!</v>
      </c>
      <c r="E32" s="7"/>
      <c r="F32" s="7"/>
      <c r="G32" s="26"/>
      <c r="H32" s="56" t="e">
        <f>'GRADED SPEC (ALPHA)'!#REF!</f>
        <v>#REF!</v>
      </c>
      <c r="I32" s="7"/>
      <c r="J32" s="7"/>
      <c r="K32" s="26"/>
      <c r="L32" s="54" t="e">
        <f>'GRADED SPEC (ALPHA)'!#REF!</f>
        <v>#REF!</v>
      </c>
      <c r="M32" s="14"/>
      <c r="N32" s="17"/>
      <c r="O32" s="19"/>
      <c r="P32" s="54" t="e">
        <f>'GRADED SPEC (ALPHA)'!#REF!</f>
        <v>#REF!</v>
      </c>
      <c r="Q32" s="17"/>
      <c r="R32" s="17"/>
      <c r="S32" s="19"/>
      <c r="T32" s="54" t="e">
        <f>'GRADED SPEC (ALPHA)'!#REF!</f>
        <v>#REF!</v>
      </c>
      <c r="U32" s="17"/>
      <c r="V32" s="17"/>
      <c r="W32" s="18"/>
    </row>
    <row r="33" spans="1:23" ht="12.75" customHeight="1" x14ac:dyDescent="0.25">
      <c r="A33" s="532" t="e">
        <f>_xlfn.SINGLE('GRADED SPEC (ALPHA)'!#REF!)</f>
        <v>#REF!</v>
      </c>
      <c r="B33" s="532"/>
      <c r="C33" s="16" t="e">
        <f>'GRADED SPEC (ALPHA)'!#REF!</f>
        <v>#REF!</v>
      </c>
      <c r="D33" s="56" t="e">
        <f>'GRADED SPEC (ALPHA)'!#REF!</f>
        <v>#REF!</v>
      </c>
      <c r="E33" s="7"/>
      <c r="F33" s="7"/>
      <c r="G33" s="26"/>
      <c r="H33" s="56" t="e">
        <f>'GRADED SPEC (ALPHA)'!#REF!</f>
        <v>#REF!</v>
      </c>
      <c r="I33" s="7"/>
      <c r="J33" s="7"/>
      <c r="K33" s="26"/>
      <c r="L33" s="54" t="e">
        <f>'GRADED SPEC (ALPHA)'!#REF!</f>
        <v>#REF!</v>
      </c>
      <c r="M33" s="14"/>
      <c r="N33" s="17"/>
      <c r="O33" s="19"/>
      <c r="P33" s="54" t="e">
        <f>'GRADED SPEC (ALPHA)'!#REF!</f>
        <v>#REF!</v>
      </c>
      <c r="Q33" s="17"/>
      <c r="R33" s="17"/>
      <c r="S33" s="19"/>
      <c r="T33" s="54" t="e">
        <f>'GRADED SPEC (ALPHA)'!#REF!</f>
        <v>#REF!</v>
      </c>
      <c r="U33" s="17"/>
      <c r="V33" s="17"/>
      <c r="W33" s="18"/>
    </row>
    <row r="34" spans="1:23" ht="12.75" customHeight="1" x14ac:dyDescent="0.25">
      <c r="A34" s="532" t="e">
        <f>_xlfn.SINGLE('GRADED SPEC (ALPHA)'!#REF!)</f>
        <v>#REF!</v>
      </c>
      <c r="B34" s="532"/>
      <c r="C34" s="16" t="e">
        <f>'GRADED SPEC (ALPHA)'!#REF!</f>
        <v>#REF!</v>
      </c>
      <c r="D34" s="56" t="e">
        <f>'GRADED SPEC (ALPHA)'!#REF!</f>
        <v>#REF!</v>
      </c>
      <c r="E34" s="7"/>
      <c r="F34" s="7"/>
      <c r="G34" s="26"/>
      <c r="H34" s="56" t="e">
        <f>'GRADED SPEC (ALPHA)'!#REF!</f>
        <v>#REF!</v>
      </c>
      <c r="I34" s="7"/>
      <c r="J34" s="7"/>
      <c r="K34" s="26"/>
      <c r="L34" s="54" t="e">
        <f>'GRADED SPEC (ALPHA)'!#REF!</f>
        <v>#REF!</v>
      </c>
      <c r="M34" s="14"/>
      <c r="N34" s="17"/>
      <c r="O34" s="19"/>
      <c r="P34" s="54" t="e">
        <f>'GRADED SPEC (ALPHA)'!#REF!</f>
        <v>#REF!</v>
      </c>
      <c r="Q34" s="17"/>
      <c r="R34" s="17"/>
      <c r="S34" s="19"/>
      <c r="T34" s="54" t="e">
        <f>'GRADED SPEC (ALPHA)'!#REF!</f>
        <v>#REF!</v>
      </c>
      <c r="U34" s="17"/>
      <c r="V34" s="17"/>
      <c r="W34" s="18"/>
    </row>
    <row r="35" spans="1:23" ht="12.75" customHeight="1" x14ac:dyDescent="0.25">
      <c r="A35" s="532" t="e">
        <f>_xlfn.SINGLE('GRADED SPEC (ALPHA)'!#REF!)</f>
        <v>#REF!</v>
      </c>
      <c r="B35" s="532"/>
      <c r="C35" s="16" t="e">
        <f>'GRADED SPEC (ALPHA)'!#REF!</f>
        <v>#REF!</v>
      </c>
      <c r="D35" s="56" t="e">
        <f>'GRADED SPEC (ALPHA)'!#REF!</f>
        <v>#REF!</v>
      </c>
      <c r="E35" s="7"/>
      <c r="F35" s="7"/>
      <c r="G35" s="26"/>
      <c r="H35" s="56" t="e">
        <f>'GRADED SPEC (ALPHA)'!#REF!</f>
        <v>#REF!</v>
      </c>
      <c r="I35" s="7"/>
      <c r="J35" s="7"/>
      <c r="K35" s="26"/>
      <c r="L35" s="54" t="e">
        <f>'GRADED SPEC (ALPHA)'!#REF!</f>
        <v>#REF!</v>
      </c>
      <c r="M35" s="14"/>
      <c r="N35" s="17"/>
      <c r="O35" s="19"/>
      <c r="P35" s="54" t="e">
        <f>'GRADED SPEC (ALPHA)'!#REF!</f>
        <v>#REF!</v>
      </c>
      <c r="Q35" s="17"/>
      <c r="R35" s="17"/>
      <c r="S35" s="19"/>
      <c r="T35" s="54" t="e">
        <f>'GRADED SPEC (ALPHA)'!#REF!</f>
        <v>#REF!</v>
      </c>
      <c r="U35" s="17"/>
      <c r="V35" s="17"/>
      <c r="W35" s="18"/>
    </row>
    <row r="36" spans="1:23" ht="12.75" customHeight="1" x14ac:dyDescent="0.25">
      <c r="A36" s="532" t="e">
        <f>_xlfn.SINGLE('GRADED SPEC (ALPHA)'!#REF!)</f>
        <v>#REF!</v>
      </c>
      <c r="B36" s="532"/>
      <c r="C36" s="16" t="e">
        <f>'GRADED SPEC (ALPHA)'!#REF!</f>
        <v>#REF!</v>
      </c>
      <c r="D36" s="56" t="e">
        <f>'GRADED SPEC (ALPHA)'!#REF!</f>
        <v>#REF!</v>
      </c>
      <c r="E36" s="7"/>
      <c r="F36" s="7"/>
      <c r="G36" s="26"/>
      <c r="H36" s="56" t="e">
        <f>'GRADED SPEC (ALPHA)'!#REF!</f>
        <v>#REF!</v>
      </c>
      <c r="I36" s="7"/>
      <c r="J36" s="7"/>
      <c r="K36" s="26"/>
      <c r="L36" s="54" t="e">
        <f>'GRADED SPEC (ALPHA)'!#REF!</f>
        <v>#REF!</v>
      </c>
      <c r="M36" s="14"/>
      <c r="N36" s="17"/>
      <c r="O36" s="19"/>
      <c r="P36" s="54" t="e">
        <f>'GRADED SPEC (ALPHA)'!#REF!</f>
        <v>#REF!</v>
      </c>
      <c r="Q36" s="17"/>
      <c r="R36" s="17"/>
      <c r="S36" s="19"/>
      <c r="T36" s="54" t="e">
        <f>'GRADED SPEC (ALPHA)'!#REF!</f>
        <v>#REF!</v>
      </c>
      <c r="U36" s="17"/>
      <c r="V36" s="17"/>
      <c r="W36" s="18"/>
    </row>
    <row r="37" spans="1:23" ht="12.75" customHeight="1" x14ac:dyDescent="0.25">
      <c r="A37" s="532" t="e">
        <f>_xlfn.SINGLE('GRADED SPEC (ALPHA)'!#REF!)</f>
        <v>#REF!</v>
      </c>
      <c r="B37" s="532"/>
      <c r="C37" s="16" t="e">
        <f>'GRADED SPEC (ALPHA)'!#REF!</f>
        <v>#REF!</v>
      </c>
      <c r="D37" s="56" t="e">
        <f>'GRADED SPEC (ALPHA)'!#REF!</f>
        <v>#REF!</v>
      </c>
      <c r="E37" s="7"/>
      <c r="F37" s="7"/>
      <c r="G37" s="26"/>
      <c r="H37" s="56" t="e">
        <f>'GRADED SPEC (ALPHA)'!#REF!</f>
        <v>#REF!</v>
      </c>
      <c r="I37" s="7"/>
      <c r="J37" s="7"/>
      <c r="K37" s="26"/>
      <c r="L37" s="54" t="e">
        <f>'GRADED SPEC (ALPHA)'!#REF!</f>
        <v>#REF!</v>
      </c>
      <c r="M37" s="14"/>
      <c r="N37" s="17"/>
      <c r="O37" s="19"/>
      <c r="P37" s="54" t="e">
        <f>'GRADED SPEC (ALPHA)'!#REF!</f>
        <v>#REF!</v>
      </c>
      <c r="Q37" s="17"/>
      <c r="R37" s="17"/>
      <c r="S37" s="19"/>
      <c r="T37" s="54" t="e">
        <f>'GRADED SPEC (ALPHA)'!#REF!</f>
        <v>#REF!</v>
      </c>
      <c r="U37" s="17"/>
      <c r="V37" s="17"/>
      <c r="W37" s="18"/>
    </row>
    <row r="38" spans="1:23" ht="12.75" customHeight="1" x14ac:dyDescent="0.25">
      <c r="A38" s="532" t="e">
        <f>_xlfn.SINGLE('GRADED SPEC (ALPHA)'!#REF!)</f>
        <v>#REF!</v>
      </c>
      <c r="B38" s="532"/>
      <c r="C38" s="16" t="e">
        <f>'GRADED SPEC (ALPHA)'!#REF!</f>
        <v>#REF!</v>
      </c>
      <c r="D38" s="56" t="e">
        <f>'GRADED SPEC (ALPHA)'!#REF!</f>
        <v>#REF!</v>
      </c>
      <c r="E38" s="7"/>
      <c r="F38" s="7"/>
      <c r="G38" s="26"/>
      <c r="H38" s="56" t="e">
        <f>'GRADED SPEC (ALPHA)'!#REF!</f>
        <v>#REF!</v>
      </c>
      <c r="I38" s="7"/>
      <c r="J38" s="7"/>
      <c r="K38" s="26"/>
      <c r="L38" s="54" t="e">
        <f>'GRADED SPEC (ALPHA)'!#REF!</f>
        <v>#REF!</v>
      </c>
      <c r="M38" s="14"/>
      <c r="N38" s="17"/>
      <c r="O38" s="19"/>
      <c r="P38" s="54" t="e">
        <f>'GRADED SPEC (ALPHA)'!#REF!</f>
        <v>#REF!</v>
      </c>
      <c r="Q38" s="17"/>
      <c r="R38" s="17"/>
      <c r="S38" s="19"/>
      <c r="T38" s="54" t="e">
        <f>'GRADED SPEC (ALPHA)'!#REF!</f>
        <v>#REF!</v>
      </c>
      <c r="U38" s="17"/>
      <c r="V38" s="17"/>
      <c r="W38" s="18"/>
    </row>
    <row r="39" spans="1:23" ht="12.75" customHeight="1" x14ac:dyDescent="0.25">
      <c r="A39" s="532" t="e">
        <f>_xlfn.SINGLE('GRADED SPEC (ALPHA)'!#REF!)</f>
        <v>#REF!</v>
      </c>
      <c r="B39" s="532"/>
      <c r="C39" s="16" t="e">
        <f>'GRADED SPEC (ALPHA)'!#REF!</f>
        <v>#REF!</v>
      </c>
      <c r="D39" s="56" t="e">
        <f>'GRADED SPEC (ALPHA)'!#REF!</f>
        <v>#REF!</v>
      </c>
      <c r="E39" s="7"/>
      <c r="F39" s="7"/>
      <c r="G39" s="26"/>
      <c r="H39" s="56" t="e">
        <f>'GRADED SPEC (ALPHA)'!#REF!</f>
        <v>#REF!</v>
      </c>
      <c r="I39" s="7"/>
      <c r="J39" s="7"/>
      <c r="K39" s="26"/>
      <c r="L39" s="54" t="e">
        <f>'GRADED SPEC (ALPHA)'!#REF!</f>
        <v>#REF!</v>
      </c>
      <c r="M39" s="14"/>
      <c r="N39" s="17"/>
      <c r="O39" s="19"/>
      <c r="P39" s="54" t="e">
        <f>'GRADED SPEC (ALPHA)'!#REF!</f>
        <v>#REF!</v>
      </c>
      <c r="Q39" s="17"/>
      <c r="R39" s="17"/>
      <c r="S39" s="19"/>
      <c r="T39" s="54" t="e">
        <f>'GRADED SPEC (ALPHA)'!#REF!</f>
        <v>#REF!</v>
      </c>
      <c r="U39" s="17"/>
      <c r="V39" s="17"/>
      <c r="W39" s="18"/>
    </row>
    <row r="40" spans="1:23" ht="12.75" customHeight="1" x14ac:dyDescent="0.25">
      <c r="A40" s="532" t="e">
        <f>_xlfn.SINGLE('GRADED SPEC (ALPHA)'!#REF!)</f>
        <v>#REF!</v>
      </c>
      <c r="B40" s="532"/>
      <c r="C40" s="16" t="e">
        <f>'GRADED SPEC (ALPHA)'!#REF!</f>
        <v>#REF!</v>
      </c>
      <c r="D40" s="56" t="e">
        <f>'GRADED SPEC (ALPHA)'!#REF!</f>
        <v>#REF!</v>
      </c>
      <c r="E40" s="7"/>
      <c r="F40" s="7"/>
      <c r="G40" s="26"/>
      <c r="H40" s="56" t="e">
        <f>'GRADED SPEC (ALPHA)'!#REF!</f>
        <v>#REF!</v>
      </c>
      <c r="I40" s="7"/>
      <c r="J40" s="7"/>
      <c r="K40" s="26"/>
      <c r="L40" s="54" t="e">
        <f>'GRADED SPEC (ALPHA)'!#REF!</f>
        <v>#REF!</v>
      </c>
      <c r="M40" s="14"/>
      <c r="N40" s="17"/>
      <c r="O40" s="19"/>
      <c r="P40" s="54" t="e">
        <f>'GRADED SPEC (ALPHA)'!#REF!</f>
        <v>#REF!</v>
      </c>
      <c r="Q40" s="17"/>
      <c r="R40" s="17"/>
      <c r="S40" s="19"/>
      <c r="T40" s="54" t="e">
        <f>'GRADED SPEC (ALPHA)'!#REF!</f>
        <v>#REF!</v>
      </c>
      <c r="U40" s="17"/>
      <c r="V40" s="17"/>
      <c r="W40" s="18"/>
    </row>
    <row r="41" spans="1:23" ht="12.75" customHeight="1" x14ac:dyDescent="0.25">
      <c r="A41" s="531" t="e">
        <f>_xlfn.SINGLE('GRADED SPEC (ALPHA)'!#REF!)</f>
        <v>#REF!</v>
      </c>
      <c r="B41" s="531"/>
      <c r="C41" s="57" t="e">
        <f>'GRADED SPEC (ALPHA)'!#REF!</f>
        <v>#REF!</v>
      </c>
      <c r="D41" s="56" t="e">
        <f>'GRADED SPEC (ALPHA)'!#REF!</f>
        <v>#REF!</v>
      </c>
      <c r="E41" s="58"/>
      <c r="F41" s="58"/>
      <c r="G41" s="104"/>
      <c r="H41" s="105" t="e">
        <f>'GRADED SPEC (ALPHA)'!#REF!</f>
        <v>#REF!</v>
      </c>
      <c r="I41" s="58"/>
      <c r="J41" s="58"/>
      <c r="K41" s="104"/>
      <c r="L41" s="106" t="e">
        <f>'GRADED SPEC (ALPHA)'!#REF!</f>
        <v>#REF!</v>
      </c>
      <c r="M41" s="59"/>
      <c r="N41" s="60"/>
      <c r="O41" s="62"/>
      <c r="P41" s="106" t="e">
        <f>'GRADED SPEC (ALPHA)'!#REF!</f>
        <v>#REF!</v>
      </c>
      <c r="Q41" s="60"/>
      <c r="R41" s="60"/>
      <c r="S41" s="62"/>
      <c r="T41" s="106" t="e">
        <f>'GRADED SPEC (ALPHA)'!#REF!</f>
        <v>#REF!</v>
      </c>
      <c r="U41" s="60"/>
      <c r="V41" s="60"/>
      <c r="W41" s="61"/>
    </row>
    <row r="42" spans="1:23" ht="12.75" customHeight="1" x14ac:dyDescent="0.25">
      <c r="A42" s="83">
        <f>'GRADED SPEC (ALPHA)'!A39:E39</f>
        <v>0</v>
      </c>
      <c r="B42" s="81"/>
      <c r="C42" s="81"/>
      <c r="D42" s="109">
        <f>'GRADED SPEC (ALPHA)'!G39</f>
        <v>0</v>
      </c>
      <c r="E42" s="81"/>
      <c r="F42" s="81"/>
      <c r="G42" s="81"/>
      <c r="H42" s="109">
        <f>'GRADED SPEC (ALPHA)'!H39</f>
        <v>0</v>
      </c>
      <c r="I42" s="81"/>
      <c r="J42" s="81"/>
      <c r="K42" s="81"/>
      <c r="L42" s="110">
        <f>'GRADED SPEC (ALPHA)'!I39</f>
        <v>0</v>
      </c>
      <c r="M42" s="81"/>
      <c r="N42" s="81"/>
      <c r="O42" s="81"/>
      <c r="P42" s="110">
        <f>'GRADED SPEC (ALPHA)'!J39</f>
        <v>0</v>
      </c>
      <c r="Q42" s="81"/>
      <c r="R42" s="81"/>
      <c r="S42" s="81"/>
      <c r="T42" s="110" t="e">
        <f>'GRADED SPEC (ALPHA)'!#REF!</f>
        <v>#REF!</v>
      </c>
      <c r="U42" s="81"/>
      <c r="V42" s="81"/>
      <c r="W42" s="82"/>
    </row>
    <row r="43" spans="1:23" ht="12.75" customHeight="1" x14ac:dyDescent="0.25">
      <c r="A43" s="543" t="e">
        <f>_xlfn.SINGLE('GRADED SPEC (ALPHA)'!#REF!)</f>
        <v>#REF!</v>
      </c>
      <c r="B43" s="543"/>
      <c r="C43" s="63"/>
      <c r="D43" s="56" t="e">
        <f>'GRADED SPEC (ALPHA)'!#REF!</f>
        <v>#REF!</v>
      </c>
      <c r="E43" s="8"/>
      <c r="F43" s="8"/>
      <c r="G43" s="37"/>
      <c r="H43" s="107" t="e">
        <f>'GRADED SPEC (ALPHA)'!#REF!</f>
        <v>#REF!</v>
      </c>
      <c r="I43" s="8"/>
      <c r="J43" s="8"/>
      <c r="K43" s="37"/>
      <c r="L43" s="108" t="e">
        <f>'GRADED SPEC (ALPHA)'!#REF!</f>
        <v>#REF!</v>
      </c>
      <c r="M43" s="64"/>
      <c r="N43" s="65"/>
      <c r="O43" s="67"/>
      <c r="P43" s="108" t="e">
        <f>'GRADED SPEC (ALPHA)'!#REF!</f>
        <v>#REF!</v>
      </c>
      <c r="Q43" s="65"/>
      <c r="R43" s="65"/>
      <c r="S43" s="67"/>
      <c r="T43" s="108" t="e">
        <f>'GRADED SPEC (ALPHA)'!#REF!</f>
        <v>#REF!</v>
      </c>
      <c r="U43" s="65"/>
      <c r="V43" s="65"/>
      <c r="W43" s="66"/>
    </row>
    <row r="44" spans="1:23" ht="12.75" customHeight="1" x14ac:dyDescent="0.25">
      <c r="A44" s="532" t="e">
        <f>_xlfn.SINGLE('GRADED SPEC (ALPHA)'!#REF!)</f>
        <v>#REF!</v>
      </c>
      <c r="B44" s="532"/>
      <c r="C44" s="16"/>
      <c r="D44" s="56" t="e">
        <f>'GRADED SPEC (ALPHA)'!#REF!</f>
        <v>#REF!</v>
      </c>
      <c r="E44" s="7"/>
      <c r="F44" s="7"/>
      <c r="G44" s="26"/>
      <c r="H44" s="56" t="e">
        <f>'GRADED SPEC (ALPHA)'!#REF!</f>
        <v>#REF!</v>
      </c>
      <c r="I44" s="7"/>
      <c r="J44" s="7"/>
      <c r="K44" s="26"/>
      <c r="L44" s="54" t="e">
        <f>'GRADED SPEC (ALPHA)'!#REF!</f>
        <v>#REF!</v>
      </c>
      <c r="M44" s="14"/>
      <c r="N44" s="17"/>
      <c r="O44" s="19"/>
      <c r="P44" s="54" t="e">
        <f>'GRADED SPEC (ALPHA)'!#REF!</f>
        <v>#REF!</v>
      </c>
      <c r="Q44" s="17"/>
      <c r="R44" s="17"/>
      <c r="S44" s="19"/>
      <c r="T44" s="54">
        <f>'GRADED SPEC (ALPHA)'!K39</f>
        <v>0</v>
      </c>
      <c r="U44" s="17"/>
      <c r="V44" s="17"/>
      <c r="W44" s="18"/>
    </row>
    <row r="45" spans="1:23" ht="12.75" customHeight="1" x14ac:dyDescent="0.25">
      <c r="A45" s="532" t="e">
        <f>_xlfn.SINGLE('GRADED SPEC (ALPHA)'!#REF!)</f>
        <v>#REF!</v>
      </c>
      <c r="B45" s="532"/>
      <c r="C45" s="16"/>
      <c r="D45" s="56" t="e">
        <f>'GRADED SPEC (ALPHA)'!#REF!</f>
        <v>#REF!</v>
      </c>
      <c r="E45" s="7"/>
      <c r="F45" s="7"/>
      <c r="G45" s="26"/>
      <c r="H45" s="56" t="e">
        <f>'GRADED SPEC (ALPHA)'!#REF!</f>
        <v>#REF!</v>
      </c>
      <c r="I45" s="7"/>
      <c r="J45" s="7"/>
      <c r="K45" s="26"/>
      <c r="L45" s="54" t="e">
        <f>'GRADED SPEC (ALPHA)'!#REF!</f>
        <v>#REF!</v>
      </c>
      <c r="M45" s="14"/>
      <c r="N45" s="17"/>
      <c r="O45" s="19"/>
      <c r="P45" s="54" t="e">
        <f>'GRADED SPEC (ALPHA)'!#REF!</f>
        <v>#REF!</v>
      </c>
      <c r="Q45" s="17"/>
      <c r="R45" s="17"/>
      <c r="S45" s="19"/>
      <c r="T45" s="54" t="e">
        <f>'GRADED SPEC (ALPHA)'!#REF!</f>
        <v>#REF!</v>
      </c>
      <c r="U45" s="17"/>
      <c r="V45" s="17"/>
      <c r="W45" s="18"/>
    </row>
    <row r="46" spans="1:23" ht="12.75" customHeight="1" x14ac:dyDescent="0.25">
      <c r="A46" s="532" t="e">
        <f>_xlfn.SINGLE('GRADED SPEC (ALPHA)'!#REF!)</f>
        <v>#REF!</v>
      </c>
      <c r="B46" s="532"/>
      <c r="C46" s="16"/>
      <c r="D46" s="56" t="e">
        <f>'GRADED SPEC (ALPHA)'!#REF!</f>
        <v>#REF!</v>
      </c>
      <c r="E46" s="7"/>
      <c r="F46" s="7"/>
      <c r="G46" s="26"/>
      <c r="H46" s="56" t="e">
        <f>'GRADED SPEC (ALPHA)'!#REF!</f>
        <v>#REF!</v>
      </c>
      <c r="I46" s="7"/>
      <c r="J46" s="7"/>
      <c r="K46" s="26"/>
      <c r="L46" s="54" t="e">
        <f>'GRADED SPEC (ALPHA)'!#REF!</f>
        <v>#REF!</v>
      </c>
      <c r="M46" s="14"/>
      <c r="N46" s="17"/>
      <c r="O46" s="19"/>
      <c r="P46" s="54" t="e">
        <f>'GRADED SPEC (ALPHA)'!#REF!</f>
        <v>#REF!</v>
      </c>
      <c r="Q46" s="17"/>
      <c r="R46" s="17"/>
      <c r="S46" s="19"/>
      <c r="T46" s="54" t="e">
        <f>'GRADED SPEC (ALPHA)'!#REF!</f>
        <v>#REF!</v>
      </c>
      <c r="U46" s="17"/>
      <c r="V46" s="17"/>
      <c r="W46" s="18"/>
    </row>
    <row r="47" spans="1:23" ht="12.75" customHeight="1" x14ac:dyDescent="0.25">
      <c r="A47" s="532" t="e">
        <f>_xlfn.SINGLE('GRADED SPEC (ALPHA)'!#REF!)</f>
        <v>#REF!</v>
      </c>
      <c r="B47" s="532"/>
      <c r="C47" s="16"/>
      <c r="D47" s="56" t="e">
        <f>'GRADED SPEC (ALPHA)'!#REF!</f>
        <v>#REF!</v>
      </c>
      <c r="E47" s="7"/>
      <c r="F47" s="7"/>
      <c r="G47" s="26"/>
      <c r="H47" s="56" t="e">
        <f>'GRADED SPEC (ALPHA)'!#REF!</f>
        <v>#REF!</v>
      </c>
      <c r="I47" s="7"/>
      <c r="J47" s="7"/>
      <c r="K47" s="26"/>
      <c r="L47" s="54" t="e">
        <f>'GRADED SPEC (ALPHA)'!#REF!</f>
        <v>#REF!</v>
      </c>
      <c r="M47" s="14"/>
      <c r="N47" s="17"/>
      <c r="O47" s="19"/>
      <c r="P47" s="54" t="e">
        <f>'GRADED SPEC (ALPHA)'!#REF!</f>
        <v>#REF!</v>
      </c>
      <c r="Q47" s="17"/>
      <c r="R47" s="17"/>
      <c r="S47" s="19"/>
      <c r="T47" s="54" t="e">
        <f>'GRADED SPEC (ALPHA)'!#REF!</f>
        <v>#REF!</v>
      </c>
      <c r="U47" s="17"/>
      <c r="V47" s="17"/>
      <c r="W47" s="18"/>
    </row>
    <row r="48" spans="1:23" ht="12.75" customHeight="1" x14ac:dyDescent="0.25">
      <c r="A48" s="532" t="e">
        <f>_xlfn.SINGLE('GRADED SPEC (ALPHA)'!#REF!)</f>
        <v>#REF!</v>
      </c>
      <c r="B48" s="532"/>
      <c r="C48" s="16"/>
      <c r="D48" s="56" t="e">
        <f>'GRADED SPEC (ALPHA)'!#REF!</f>
        <v>#REF!</v>
      </c>
      <c r="E48" s="7"/>
      <c r="F48" s="7"/>
      <c r="G48" s="26"/>
      <c r="H48" s="56" t="e">
        <f>'GRADED SPEC (ALPHA)'!#REF!</f>
        <v>#REF!</v>
      </c>
      <c r="I48" s="7"/>
      <c r="J48" s="7"/>
      <c r="K48" s="26"/>
      <c r="L48" s="54" t="e">
        <f>'GRADED SPEC (ALPHA)'!#REF!</f>
        <v>#REF!</v>
      </c>
      <c r="M48" s="14"/>
      <c r="N48" s="17"/>
      <c r="O48" s="19"/>
      <c r="P48" s="54" t="e">
        <f>'GRADED SPEC (ALPHA)'!#REF!</f>
        <v>#REF!</v>
      </c>
      <c r="Q48" s="17"/>
      <c r="R48" s="17"/>
      <c r="S48" s="19"/>
      <c r="T48" s="54" t="e">
        <f>'GRADED SPEC (ALPHA)'!#REF!</f>
        <v>#REF!</v>
      </c>
      <c r="U48" s="17"/>
      <c r="V48" s="17"/>
      <c r="W48" s="18"/>
    </row>
    <row r="49" spans="1:23" ht="12.75" customHeight="1" x14ac:dyDescent="0.25">
      <c r="A49" s="532" t="e">
        <f>_xlfn.SINGLE('GRADED SPEC (ALPHA)'!#REF!)</f>
        <v>#REF!</v>
      </c>
      <c r="B49" s="532"/>
      <c r="C49" s="16"/>
      <c r="D49" s="56" t="e">
        <f>'GRADED SPEC (ALPHA)'!#REF!</f>
        <v>#REF!</v>
      </c>
      <c r="E49" s="7"/>
      <c r="F49" s="7"/>
      <c r="G49" s="26"/>
      <c r="H49" s="56" t="e">
        <f>'GRADED SPEC (ALPHA)'!#REF!</f>
        <v>#REF!</v>
      </c>
      <c r="I49" s="7"/>
      <c r="J49" s="7"/>
      <c r="K49" s="26"/>
      <c r="L49" s="54" t="e">
        <f>'GRADED SPEC (ALPHA)'!#REF!</f>
        <v>#REF!</v>
      </c>
      <c r="M49" s="14"/>
      <c r="N49" s="17"/>
      <c r="O49" s="19"/>
      <c r="P49" s="54" t="e">
        <f>'GRADED SPEC (ALPHA)'!#REF!</f>
        <v>#REF!</v>
      </c>
      <c r="Q49" s="17"/>
      <c r="R49" s="17"/>
      <c r="S49" s="19"/>
      <c r="T49" s="54" t="e">
        <f>'GRADED SPEC (ALPHA)'!#REF!</f>
        <v>#REF!</v>
      </c>
      <c r="U49" s="17"/>
      <c r="V49" s="17"/>
      <c r="W49" s="18"/>
    </row>
    <row r="50" spans="1:23" ht="12.75" customHeight="1" x14ac:dyDescent="0.25">
      <c r="A50" s="532" t="e">
        <f>_xlfn.SINGLE('GRADED SPEC (ALPHA)'!#REF!)</f>
        <v>#REF!</v>
      </c>
      <c r="B50" s="532"/>
      <c r="C50" s="16"/>
      <c r="D50" s="56" t="e">
        <f>'GRADED SPEC (ALPHA)'!#REF!</f>
        <v>#REF!</v>
      </c>
      <c r="E50" s="7"/>
      <c r="F50" s="7"/>
      <c r="G50" s="26"/>
      <c r="H50" s="56" t="e">
        <f>'GRADED SPEC (ALPHA)'!#REF!</f>
        <v>#REF!</v>
      </c>
      <c r="I50" s="7"/>
      <c r="J50" s="7"/>
      <c r="K50" s="26"/>
      <c r="L50" s="54" t="e">
        <f>'GRADED SPEC (ALPHA)'!#REF!</f>
        <v>#REF!</v>
      </c>
      <c r="M50" s="14"/>
      <c r="N50" s="17"/>
      <c r="O50" s="19"/>
      <c r="P50" s="54" t="e">
        <f>'GRADED SPEC (ALPHA)'!#REF!</f>
        <v>#REF!</v>
      </c>
      <c r="Q50" s="17"/>
      <c r="R50" s="17"/>
      <c r="S50" s="19"/>
      <c r="T50" s="54" t="e">
        <f>'GRADED SPEC (ALPHA)'!#REF!</f>
        <v>#REF!</v>
      </c>
      <c r="U50" s="17"/>
      <c r="V50" s="17"/>
      <c r="W50" s="18"/>
    </row>
    <row r="51" spans="1:23" ht="12.75" customHeight="1" x14ac:dyDescent="0.25">
      <c r="A51" s="532" t="e">
        <f>_xlfn.SINGLE('GRADED SPEC (ALPHA)'!#REF!)</f>
        <v>#REF!</v>
      </c>
      <c r="B51" s="532"/>
      <c r="C51" s="16"/>
      <c r="D51" s="56" t="e">
        <f>'GRADED SPEC (ALPHA)'!#REF!</f>
        <v>#REF!</v>
      </c>
      <c r="E51" s="7"/>
      <c r="F51" s="7"/>
      <c r="G51" s="26"/>
      <c r="H51" s="56" t="e">
        <f>'GRADED SPEC (ALPHA)'!#REF!</f>
        <v>#REF!</v>
      </c>
      <c r="I51" s="7"/>
      <c r="J51" s="7"/>
      <c r="K51" s="26"/>
      <c r="L51" s="54" t="e">
        <f>'GRADED SPEC (ALPHA)'!#REF!</f>
        <v>#REF!</v>
      </c>
      <c r="M51" s="14"/>
      <c r="N51" s="17"/>
      <c r="O51" s="19"/>
      <c r="P51" s="54" t="e">
        <f>'GRADED SPEC (ALPHA)'!#REF!</f>
        <v>#REF!</v>
      </c>
      <c r="Q51" s="17"/>
      <c r="R51" s="17"/>
      <c r="S51" s="19"/>
      <c r="T51" s="54" t="e">
        <f>'GRADED SPEC (ALPHA)'!#REF!</f>
        <v>#REF!</v>
      </c>
      <c r="U51" s="17"/>
      <c r="V51" s="17"/>
      <c r="W51" s="18"/>
    </row>
    <row r="52" spans="1:23" ht="12.75" customHeight="1" x14ac:dyDescent="0.25">
      <c r="A52" s="532" t="e">
        <f>_xlfn.SINGLE('GRADED SPEC (ALPHA)'!#REF!)</f>
        <v>#REF!</v>
      </c>
      <c r="B52" s="532"/>
      <c r="C52" s="16"/>
      <c r="D52" s="56" t="e">
        <f>'GRADED SPEC (ALPHA)'!#REF!</f>
        <v>#REF!</v>
      </c>
      <c r="E52" s="7"/>
      <c r="F52" s="7"/>
      <c r="G52" s="26"/>
      <c r="H52" s="56" t="e">
        <f>'GRADED SPEC (ALPHA)'!#REF!</f>
        <v>#REF!</v>
      </c>
      <c r="I52" s="7"/>
      <c r="J52" s="7"/>
      <c r="K52" s="26"/>
      <c r="L52" s="54" t="e">
        <f>'GRADED SPEC (ALPHA)'!#REF!</f>
        <v>#REF!</v>
      </c>
      <c r="M52" s="14"/>
      <c r="N52" s="17"/>
      <c r="O52" s="19"/>
      <c r="P52" s="54" t="e">
        <f>'GRADED SPEC (ALPHA)'!#REF!</f>
        <v>#REF!</v>
      </c>
      <c r="Q52" s="17"/>
      <c r="R52" s="17"/>
      <c r="S52" s="19"/>
      <c r="T52" s="54" t="e">
        <f>'GRADED SPEC (ALPHA)'!#REF!</f>
        <v>#REF!</v>
      </c>
      <c r="U52" s="17"/>
      <c r="V52" s="17"/>
      <c r="W52" s="18"/>
    </row>
    <row r="53" spans="1:23" ht="12.75" customHeight="1" x14ac:dyDescent="0.25">
      <c r="A53" s="532" t="e">
        <f>_xlfn.SINGLE('GRADED SPEC (ALPHA)'!#REF!)</f>
        <v>#REF!</v>
      </c>
      <c r="B53" s="532"/>
      <c r="C53" s="16"/>
      <c r="D53" s="56" t="e">
        <f>'GRADED SPEC (ALPHA)'!#REF!</f>
        <v>#REF!</v>
      </c>
      <c r="E53" s="7"/>
      <c r="F53" s="7"/>
      <c r="G53" s="26"/>
      <c r="H53" s="56" t="e">
        <f>'GRADED SPEC (ALPHA)'!#REF!</f>
        <v>#REF!</v>
      </c>
      <c r="I53" s="7"/>
      <c r="J53" s="7"/>
      <c r="K53" s="26"/>
      <c r="L53" s="54" t="e">
        <f>'GRADED SPEC (ALPHA)'!#REF!</f>
        <v>#REF!</v>
      </c>
      <c r="M53" s="14"/>
      <c r="N53" s="17"/>
      <c r="O53" s="19"/>
      <c r="P53" s="54" t="e">
        <f>'GRADED SPEC (ALPHA)'!#REF!</f>
        <v>#REF!</v>
      </c>
      <c r="Q53" s="17"/>
      <c r="R53" s="17"/>
      <c r="S53" s="19"/>
      <c r="T53" s="54" t="e">
        <f>'GRADED SPEC (ALPHA)'!#REF!</f>
        <v>#REF!</v>
      </c>
      <c r="U53" s="17"/>
      <c r="V53" s="17"/>
      <c r="W53" s="18"/>
    </row>
    <row r="54" spans="1:23" ht="12.75" customHeight="1" x14ac:dyDescent="0.25">
      <c r="A54" s="532" t="e">
        <f>_xlfn.SINGLE('GRADED SPEC (ALPHA)'!#REF!)</f>
        <v>#REF!</v>
      </c>
      <c r="B54" s="532"/>
      <c r="C54" s="16"/>
      <c r="D54" s="56" t="e">
        <f>'GRADED SPEC (ALPHA)'!#REF!</f>
        <v>#REF!</v>
      </c>
      <c r="E54" s="7"/>
      <c r="F54" s="7"/>
      <c r="G54" s="26"/>
      <c r="H54" s="56" t="e">
        <f>'GRADED SPEC (ALPHA)'!#REF!</f>
        <v>#REF!</v>
      </c>
      <c r="I54" s="7"/>
      <c r="J54" s="7"/>
      <c r="K54" s="26"/>
      <c r="L54" s="54" t="e">
        <f>'GRADED SPEC (ALPHA)'!#REF!</f>
        <v>#REF!</v>
      </c>
      <c r="M54" s="14"/>
      <c r="N54" s="17"/>
      <c r="O54" s="19"/>
      <c r="P54" s="54" t="e">
        <f>'GRADED SPEC (ALPHA)'!#REF!</f>
        <v>#REF!</v>
      </c>
      <c r="Q54" s="17"/>
      <c r="R54" s="17"/>
      <c r="S54" s="19"/>
      <c r="T54" s="54" t="e">
        <f>'GRADED SPEC (ALPHA)'!#REF!</f>
        <v>#REF!</v>
      </c>
      <c r="U54" s="17"/>
      <c r="V54" s="17"/>
      <c r="W54" s="18"/>
    </row>
    <row r="55" spans="1:23" ht="12.75" customHeight="1" x14ac:dyDescent="0.25">
      <c r="A55" s="532" t="e">
        <f>'GRADED SPEC (ALPHA)'!B40:E40</f>
        <v>#VALUE!</v>
      </c>
      <c r="B55" s="532"/>
      <c r="C55" s="16"/>
      <c r="D55" s="56">
        <f>'GRADED SPEC (ALPHA)'!G40</f>
        <v>0</v>
      </c>
      <c r="E55" s="7"/>
      <c r="F55" s="7"/>
      <c r="G55" s="26"/>
      <c r="H55" s="56">
        <f>'GRADED SPEC (ALPHA)'!H40</f>
        <v>0</v>
      </c>
      <c r="I55" s="7"/>
      <c r="J55" s="7"/>
      <c r="K55" s="26"/>
      <c r="L55" s="54">
        <f>'GRADED SPEC (ALPHA)'!I40</f>
        <v>0</v>
      </c>
      <c r="M55" s="14"/>
      <c r="N55" s="17"/>
      <c r="O55" s="19"/>
      <c r="P55" s="54">
        <f>'GRADED SPEC (ALPHA)'!J40</f>
        <v>0</v>
      </c>
      <c r="Q55" s="17"/>
      <c r="R55" s="17"/>
      <c r="S55" s="19"/>
      <c r="T55" s="54" t="e">
        <f>'GRADED SPEC (ALPHA)'!#REF!</f>
        <v>#REF!</v>
      </c>
      <c r="U55" s="17"/>
      <c r="V55" s="17"/>
      <c r="W55" s="18"/>
    </row>
    <row r="56" spans="1:23" ht="12.75" customHeight="1" x14ac:dyDescent="0.25">
      <c r="A56" s="532" t="e">
        <f>'GRADED SPEC (ALPHA)'!B41:E41</f>
        <v>#VALUE!</v>
      </c>
      <c r="B56" s="532"/>
      <c r="C56" s="16"/>
      <c r="D56" s="56">
        <f>'GRADED SPEC (ALPHA)'!G41</f>
        <v>0</v>
      </c>
      <c r="E56" s="7"/>
      <c r="F56" s="7"/>
      <c r="G56" s="26"/>
      <c r="H56" s="56">
        <f>'GRADED SPEC (ALPHA)'!H41</f>
        <v>0</v>
      </c>
      <c r="I56" s="7"/>
      <c r="J56" s="7"/>
      <c r="K56" s="26"/>
      <c r="L56" s="54">
        <f>'GRADED SPEC (ALPHA)'!I41</f>
        <v>0</v>
      </c>
      <c r="M56" s="14"/>
      <c r="N56" s="17"/>
      <c r="O56" s="19"/>
      <c r="P56" s="54">
        <f>'GRADED SPEC (ALPHA)'!J41</f>
        <v>0</v>
      </c>
      <c r="Q56" s="17"/>
      <c r="R56" s="17"/>
      <c r="S56" s="19"/>
      <c r="T56" s="54" t="e">
        <f>'GRADED SPEC (ALPHA)'!#REF!</f>
        <v>#REF!</v>
      </c>
      <c r="U56" s="17"/>
      <c r="V56" s="17"/>
      <c r="W56" s="18"/>
    </row>
    <row r="57" spans="1:23" ht="12.75" customHeight="1" x14ac:dyDescent="0.25">
      <c r="A57" s="532" t="e">
        <f>'GRADED SPEC (ALPHA)'!B42:E42</f>
        <v>#VALUE!</v>
      </c>
      <c r="B57" s="532"/>
      <c r="C57" s="16"/>
      <c r="D57" s="56">
        <f>'GRADED SPEC (ALPHA)'!G42</f>
        <v>0</v>
      </c>
      <c r="E57" s="7"/>
      <c r="F57" s="7"/>
      <c r="G57" s="26"/>
      <c r="H57" s="56">
        <f>'GRADED SPEC (ALPHA)'!H42</f>
        <v>0</v>
      </c>
      <c r="I57" s="7"/>
      <c r="J57" s="7"/>
      <c r="K57" s="26"/>
      <c r="L57" s="54">
        <f>'GRADED SPEC (ALPHA)'!I42</f>
        <v>0</v>
      </c>
      <c r="M57" s="14"/>
      <c r="N57" s="17"/>
      <c r="O57" s="19"/>
      <c r="P57" s="54">
        <f>'GRADED SPEC (ALPHA)'!J42</f>
        <v>0</v>
      </c>
      <c r="Q57" s="17"/>
      <c r="R57" s="17"/>
      <c r="S57" s="19"/>
      <c r="T57" s="54">
        <f>'GRADED SPEC (ALPHA)'!K40</f>
        <v>0</v>
      </c>
      <c r="U57" s="17"/>
      <c r="V57" s="17"/>
      <c r="W57" s="18"/>
    </row>
    <row r="58" spans="1:23" ht="12.75" customHeight="1" x14ac:dyDescent="0.25">
      <c r="A58" s="532" t="e">
        <f>'GRADED SPEC (ALPHA)'!B43:E43</f>
        <v>#VALUE!</v>
      </c>
      <c r="B58" s="532"/>
      <c r="C58" s="16"/>
      <c r="D58" s="56">
        <f>'GRADED SPEC (ALPHA)'!G43</f>
        <v>0</v>
      </c>
      <c r="E58" s="7"/>
      <c r="F58" s="7"/>
      <c r="G58" s="26"/>
      <c r="H58" s="56">
        <f>'GRADED SPEC (ALPHA)'!H43</f>
        <v>0</v>
      </c>
      <c r="I58" s="7"/>
      <c r="J58" s="7"/>
      <c r="K58" s="26"/>
      <c r="L58" s="54">
        <f>'GRADED SPEC (ALPHA)'!I43</f>
        <v>0</v>
      </c>
      <c r="M58" s="14"/>
      <c r="N58" s="17"/>
      <c r="O58" s="19"/>
      <c r="P58" s="54">
        <f>'GRADED SPEC (ALPHA)'!J43</f>
        <v>0</v>
      </c>
      <c r="Q58" s="17"/>
      <c r="R58" s="17"/>
      <c r="S58" s="19"/>
      <c r="T58" s="54">
        <f>'GRADED SPEC (ALPHA)'!K41</f>
        <v>0</v>
      </c>
      <c r="U58" s="17"/>
      <c r="V58" s="17"/>
      <c r="W58" s="18"/>
    </row>
    <row r="59" spans="1:23" ht="12.75" customHeight="1" x14ac:dyDescent="0.25">
      <c r="A59" s="532" t="e">
        <f>'GRADED SPEC (ALPHA)'!B44:E44</f>
        <v>#VALUE!</v>
      </c>
      <c r="B59" s="532"/>
      <c r="C59" s="16"/>
      <c r="D59" s="56">
        <f>'GRADED SPEC (ALPHA)'!G44</f>
        <v>0</v>
      </c>
      <c r="E59" s="7"/>
      <c r="F59" s="7"/>
      <c r="G59" s="26"/>
      <c r="H59" s="56">
        <f>'GRADED SPEC (ALPHA)'!H44</f>
        <v>0</v>
      </c>
      <c r="I59" s="7"/>
      <c r="J59" s="7"/>
      <c r="K59" s="26"/>
      <c r="L59" s="54">
        <f>'GRADED SPEC (ALPHA)'!I44</f>
        <v>0</v>
      </c>
      <c r="M59" s="14"/>
      <c r="N59" s="17"/>
      <c r="O59" s="19"/>
      <c r="P59" s="54">
        <f>'GRADED SPEC (ALPHA)'!J44</f>
        <v>0</v>
      </c>
      <c r="Q59" s="17"/>
      <c r="R59" s="17"/>
      <c r="S59" s="19"/>
      <c r="T59" s="54">
        <f>'GRADED SPEC (ALPHA)'!K42</f>
        <v>0</v>
      </c>
      <c r="U59" s="17"/>
      <c r="V59" s="17"/>
      <c r="W59" s="18"/>
    </row>
    <row r="60" spans="1:23" ht="12.75" customHeight="1" x14ac:dyDescent="0.25">
      <c r="A60" s="532" t="e">
        <f>'GRADED SPEC (ALPHA)'!B45:E45</f>
        <v>#VALUE!</v>
      </c>
      <c r="B60" s="532"/>
      <c r="C60" s="16"/>
      <c r="D60" s="56">
        <f>'GRADED SPEC (ALPHA)'!G45</f>
        <v>0</v>
      </c>
      <c r="E60" s="7"/>
      <c r="F60" s="7"/>
      <c r="G60" s="26"/>
      <c r="H60" s="56">
        <f>'GRADED SPEC (ALPHA)'!H45</f>
        <v>0</v>
      </c>
      <c r="I60" s="7"/>
      <c r="J60" s="7"/>
      <c r="K60" s="26"/>
      <c r="L60" s="54">
        <f>'GRADED SPEC (ALPHA)'!I45</f>
        <v>0</v>
      </c>
      <c r="M60" s="14"/>
      <c r="N60" s="17"/>
      <c r="O60" s="19"/>
      <c r="P60" s="54">
        <f>'GRADED SPEC (ALPHA)'!J45</f>
        <v>0</v>
      </c>
      <c r="Q60" s="17"/>
      <c r="R60" s="17"/>
      <c r="S60" s="19"/>
      <c r="T60" s="54">
        <f>'GRADED SPEC (ALPHA)'!K43</f>
        <v>0</v>
      </c>
      <c r="U60" s="17"/>
      <c r="V60" s="17"/>
      <c r="W60" s="18"/>
    </row>
    <row r="61" spans="1:23" ht="12.75" customHeight="1" x14ac:dyDescent="0.25">
      <c r="A61" s="532" t="e">
        <f>'GRADED SPEC (ALPHA)'!B46:E46</f>
        <v>#VALUE!</v>
      </c>
      <c r="B61" s="532"/>
      <c r="C61" s="16"/>
      <c r="D61" s="56">
        <f>'GRADED SPEC (ALPHA)'!G46</f>
        <v>0</v>
      </c>
      <c r="E61" s="7"/>
      <c r="F61" s="7"/>
      <c r="G61" s="26"/>
      <c r="H61" s="56">
        <f>'GRADED SPEC (ALPHA)'!H46</f>
        <v>0</v>
      </c>
      <c r="I61" s="7"/>
      <c r="J61" s="7"/>
      <c r="K61" s="26"/>
      <c r="L61" s="54">
        <f>'GRADED SPEC (ALPHA)'!I46</f>
        <v>0</v>
      </c>
      <c r="M61" s="14"/>
      <c r="N61" s="17"/>
      <c r="O61" s="19"/>
      <c r="P61" s="54">
        <f>'GRADED SPEC (ALPHA)'!J46</f>
        <v>0</v>
      </c>
      <c r="Q61" s="17"/>
      <c r="R61" s="17"/>
      <c r="S61" s="19"/>
      <c r="T61" s="54">
        <f>'GRADED SPEC (ALPHA)'!K44</f>
        <v>0</v>
      </c>
      <c r="U61" s="17"/>
      <c r="V61" s="17"/>
      <c r="W61" s="18"/>
    </row>
    <row r="62" spans="1:23" ht="12.75" customHeight="1" x14ac:dyDescent="0.25">
      <c r="A62" s="532" t="e">
        <f>'GRADED SPEC (ALPHA)'!B47:E47</f>
        <v>#VALUE!</v>
      </c>
      <c r="B62" s="532"/>
      <c r="C62" s="16"/>
      <c r="D62" s="56">
        <f>'GRADED SPEC (ALPHA)'!G47</f>
        <v>0</v>
      </c>
      <c r="E62" s="7"/>
      <c r="F62" s="7"/>
      <c r="G62" s="26"/>
      <c r="H62" s="56">
        <f>'GRADED SPEC (ALPHA)'!H47</f>
        <v>0</v>
      </c>
      <c r="I62" s="7"/>
      <c r="J62" s="7"/>
      <c r="K62" s="26"/>
      <c r="L62" s="54">
        <f>'GRADED SPEC (ALPHA)'!I47</f>
        <v>0</v>
      </c>
      <c r="M62" s="14"/>
      <c r="N62" s="17"/>
      <c r="O62" s="19"/>
      <c r="P62" s="54">
        <f>'GRADED SPEC (ALPHA)'!J47</f>
        <v>0</v>
      </c>
      <c r="Q62" s="17"/>
      <c r="R62" s="17"/>
      <c r="S62" s="19"/>
      <c r="T62" s="54">
        <f>'GRADED SPEC (ALPHA)'!K45</f>
        <v>0</v>
      </c>
      <c r="U62" s="17"/>
      <c r="V62" s="17"/>
      <c r="W62" s="18"/>
    </row>
    <row r="63" spans="1:23" ht="12.75" customHeight="1" x14ac:dyDescent="0.25">
      <c r="A63" s="532" t="e">
        <f>'GRADED SPEC (ALPHA)'!B48:E48</f>
        <v>#VALUE!</v>
      </c>
      <c r="B63" s="532"/>
      <c r="C63" s="16"/>
      <c r="D63" s="56">
        <f>'GRADED SPEC (ALPHA)'!G48</f>
        <v>0</v>
      </c>
      <c r="E63" s="7"/>
      <c r="F63" s="7"/>
      <c r="G63" s="26"/>
      <c r="H63" s="56">
        <f>'GRADED SPEC (ALPHA)'!H48</f>
        <v>0</v>
      </c>
      <c r="I63" s="7"/>
      <c r="J63" s="7"/>
      <c r="K63" s="26"/>
      <c r="L63" s="54">
        <f>'GRADED SPEC (ALPHA)'!I48</f>
        <v>0</v>
      </c>
      <c r="M63" s="14"/>
      <c r="N63" s="17"/>
      <c r="O63" s="19"/>
      <c r="P63" s="54">
        <f>'GRADED SPEC (ALPHA)'!J48</f>
        <v>0</v>
      </c>
      <c r="Q63" s="17"/>
      <c r="R63" s="17"/>
      <c r="S63" s="19"/>
      <c r="T63" s="54">
        <f>'GRADED SPEC (ALPHA)'!K46</f>
        <v>0</v>
      </c>
      <c r="U63" s="17"/>
      <c r="V63" s="17"/>
      <c r="W63" s="18"/>
    </row>
    <row r="64" spans="1:23" ht="12.75" customHeight="1" x14ac:dyDescent="0.25">
      <c r="A64" s="532" t="e">
        <f>'GRADED SPEC (ALPHA)'!B49:E49</f>
        <v>#VALUE!</v>
      </c>
      <c r="B64" s="532"/>
      <c r="C64" s="16"/>
      <c r="D64" s="56">
        <f>'GRADED SPEC (ALPHA)'!G49</f>
        <v>0</v>
      </c>
      <c r="E64" s="7"/>
      <c r="F64" s="7"/>
      <c r="G64" s="26"/>
      <c r="H64" s="56">
        <f>'GRADED SPEC (ALPHA)'!H49</f>
        <v>0</v>
      </c>
      <c r="I64" s="7"/>
      <c r="J64" s="7"/>
      <c r="K64" s="26"/>
      <c r="L64" s="54">
        <f>'GRADED SPEC (ALPHA)'!I49</f>
        <v>0</v>
      </c>
      <c r="M64" s="14"/>
      <c r="N64" s="17"/>
      <c r="O64" s="19"/>
      <c r="P64" s="54">
        <f>'GRADED SPEC (ALPHA)'!J49</f>
        <v>0</v>
      </c>
      <c r="Q64" s="17"/>
      <c r="R64" s="17"/>
      <c r="S64" s="19"/>
      <c r="T64" s="54">
        <f>'GRADED SPEC (ALPHA)'!K47</f>
        <v>0</v>
      </c>
      <c r="U64" s="17"/>
      <c r="V64" s="17"/>
      <c r="W64" s="18"/>
    </row>
    <row r="65" spans="1:23" ht="12.75" customHeight="1" x14ac:dyDescent="0.25">
      <c r="A65" s="532" t="e">
        <f>'GRADED SPEC (ALPHA)'!B50:E50</f>
        <v>#VALUE!</v>
      </c>
      <c r="B65" s="532"/>
      <c r="C65" s="16"/>
      <c r="D65" s="56">
        <f>'GRADED SPEC (ALPHA)'!G50</f>
        <v>0</v>
      </c>
      <c r="E65" s="7"/>
      <c r="F65" s="7"/>
      <c r="G65" s="26"/>
      <c r="H65" s="56">
        <f>'GRADED SPEC (ALPHA)'!H50</f>
        <v>0</v>
      </c>
      <c r="I65" s="7"/>
      <c r="J65" s="7"/>
      <c r="K65" s="26"/>
      <c r="L65" s="54">
        <f>'GRADED SPEC (ALPHA)'!I50</f>
        <v>0</v>
      </c>
      <c r="M65" s="14"/>
      <c r="N65" s="17"/>
      <c r="O65" s="19"/>
      <c r="P65" s="54">
        <f>'GRADED SPEC (ALPHA)'!J50</f>
        <v>0</v>
      </c>
      <c r="Q65" s="17"/>
      <c r="R65" s="17"/>
      <c r="S65" s="19"/>
      <c r="T65" s="54">
        <f>'GRADED SPEC (ALPHA)'!K48</f>
        <v>0</v>
      </c>
      <c r="U65" s="17"/>
      <c r="V65" s="17"/>
      <c r="W65" s="18"/>
    </row>
    <row r="66" spans="1:23" ht="12.75" customHeight="1" x14ac:dyDescent="0.25">
      <c r="A66" s="532" t="e">
        <f>'GRADED SPEC (ALPHA)'!B51:E51</f>
        <v>#VALUE!</v>
      </c>
      <c r="B66" s="532"/>
      <c r="C66" s="16"/>
      <c r="D66" s="56">
        <f>'GRADED SPEC (ALPHA)'!G51</f>
        <v>0</v>
      </c>
      <c r="E66" s="7"/>
      <c r="F66" s="7"/>
      <c r="G66" s="26"/>
      <c r="H66" s="56">
        <f>'GRADED SPEC (ALPHA)'!H51</f>
        <v>0</v>
      </c>
      <c r="I66" s="7"/>
      <c r="J66" s="7"/>
      <c r="K66" s="26"/>
      <c r="L66" s="54">
        <f>'GRADED SPEC (ALPHA)'!I51</f>
        <v>0</v>
      </c>
      <c r="M66" s="14"/>
      <c r="N66" s="17"/>
      <c r="O66" s="19"/>
      <c r="P66" s="54">
        <f>'GRADED SPEC (ALPHA)'!J51</f>
        <v>0</v>
      </c>
      <c r="Q66" s="17"/>
      <c r="R66" s="17"/>
      <c r="S66" s="19"/>
      <c r="T66" s="54">
        <f>'GRADED SPEC (ALPHA)'!K49</f>
        <v>0</v>
      </c>
      <c r="U66" s="17"/>
      <c r="V66" s="17"/>
      <c r="W66" s="18"/>
    </row>
    <row r="67" spans="1:23" ht="12.75" customHeight="1" x14ac:dyDescent="0.25">
      <c r="A67" s="532" t="e">
        <f>'GRADED SPEC (ALPHA)'!B52:E52</f>
        <v>#VALUE!</v>
      </c>
      <c r="B67" s="532"/>
      <c r="C67" s="16"/>
      <c r="D67" s="56">
        <f>'GRADED SPEC (ALPHA)'!G52</f>
        <v>0</v>
      </c>
      <c r="E67" s="7"/>
      <c r="F67" s="7"/>
      <c r="G67" s="26"/>
      <c r="H67" s="56">
        <f>'GRADED SPEC (ALPHA)'!H52</f>
        <v>0</v>
      </c>
      <c r="I67" s="7"/>
      <c r="J67" s="7"/>
      <c r="K67" s="26"/>
      <c r="L67" s="54">
        <f>'GRADED SPEC (ALPHA)'!I52</f>
        <v>0</v>
      </c>
      <c r="M67" s="14"/>
      <c r="N67" s="17"/>
      <c r="O67" s="19"/>
      <c r="P67" s="54">
        <f>'GRADED SPEC (ALPHA)'!J52</f>
        <v>0</v>
      </c>
      <c r="Q67" s="17"/>
      <c r="R67" s="17"/>
      <c r="S67" s="19"/>
      <c r="T67" s="54">
        <f>'GRADED SPEC (ALPHA)'!K50</f>
        <v>0</v>
      </c>
      <c r="U67" s="17"/>
      <c r="V67" s="17"/>
      <c r="W67" s="18"/>
    </row>
    <row r="68" spans="1:23" ht="12.75" customHeight="1" x14ac:dyDescent="0.25">
      <c r="A68" s="532" t="e">
        <f>'GRADED SPEC (ALPHA)'!B53:E53</f>
        <v>#VALUE!</v>
      </c>
      <c r="B68" s="532"/>
      <c r="C68" s="16"/>
      <c r="D68" s="56">
        <f>'GRADED SPEC (ALPHA)'!G53</f>
        <v>0</v>
      </c>
      <c r="E68" s="7"/>
      <c r="F68" s="7"/>
      <c r="G68" s="26"/>
      <c r="H68" s="56">
        <f>'GRADED SPEC (ALPHA)'!H53</f>
        <v>0</v>
      </c>
      <c r="I68" s="7"/>
      <c r="J68" s="7"/>
      <c r="K68" s="26"/>
      <c r="L68" s="54">
        <f>'GRADED SPEC (ALPHA)'!I53</f>
        <v>0</v>
      </c>
      <c r="M68" s="14"/>
      <c r="N68" s="17"/>
      <c r="O68" s="19"/>
      <c r="P68" s="54">
        <f>'GRADED SPEC (ALPHA)'!J53</f>
        <v>0</v>
      </c>
      <c r="Q68" s="17"/>
      <c r="R68" s="17"/>
      <c r="S68" s="19"/>
      <c r="T68" s="54">
        <f>'GRADED SPEC (ALPHA)'!K51</f>
        <v>0</v>
      </c>
      <c r="U68" s="17"/>
      <c r="V68" s="17"/>
      <c r="W68" s="18"/>
    </row>
    <row r="69" spans="1:23" ht="12.75" customHeight="1" x14ac:dyDescent="0.25">
      <c r="A69" s="532" t="e">
        <f>'GRADED SPEC (ALPHA)'!B54:E54</f>
        <v>#VALUE!</v>
      </c>
      <c r="B69" s="532"/>
      <c r="C69" s="16"/>
      <c r="D69" s="56">
        <f>'GRADED SPEC (ALPHA)'!G54</f>
        <v>0</v>
      </c>
      <c r="E69" s="7"/>
      <c r="F69" s="7"/>
      <c r="G69" s="26"/>
      <c r="H69" s="56">
        <f>'GRADED SPEC (ALPHA)'!H54</f>
        <v>0</v>
      </c>
      <c r="I69" s="7"/>
      <c r="J69" s="7"/>
      <c r="K69" s="26"/>
      <c r="L69" s="54">
        <f>'GRADED SPEC (ALPHA)'!I54</f>
        <v>0</v>
      </c>
      <c r="M69" s="14"/>
      <c r="N69" s="17"/>
      <c r="O69" s="19"/>
      <c r="P69" s="54">
        <f>'GRADED SPEC (ALPHA)'!J54</f>
        <v>0</v>
      </c>
      <c r="Q69" s="17"/>
      <c r="R69" s="17"/>
      <c r="S69" s="19"/>
      <c r="T69" s="54">
        <f>'GRADED SPEC (ALPHA)'!K52</f>
        <v>0</v>
      </c>
      <c r="U69" s="17"/>
      <c r="V69" s="17"/>
      <c r="W69" s="18"/>
    </row>
    <row r="70" spans="1:23" ht="12.75" customHeight="1" x14ac:dyDescent="0.25">
      <c r="A70" s="532" t="e">
        <f>'GRADED SPEC (ALPHA)'!B55:E55</f>
        <v>#VALUE!</v>
      </c>
      <c r="B70" s="532"/>
      <c r="C70" s="16"/>
      <c r="D70" s="56">
        <f>'GRADED SPEC (ALPHA)'!G55</f>
        <v>0</v>
      </c>
      <c r="E70" s="7"/>
      <c r="F70" s="7"/>
      <c r="G70" s="26"/>
      <c r="H70" s="56">
        <f>'GRADED SPEC (ALPHA)'!H55</f>
        <v>0</v>
      </c>
      <c r="I70" s="7"/>
      <c r="J70" s="7"/>
      <c r="K70" s="26"/>
      <c r="L70" s="54">
        <f>'GRADED SPEC (ALPHA)'!I55</f>
        <v>0</v>
      </c>
      <c r="M70" s="14"/>
      <c r="N70" s="17"/>
      <c r="O70" s="19"/>
      <c r="P70" s="54">
        <f>'GRADED SPEC (ALPHA)'!J55</f>
        <v>0</v>
      </c>
      <c r="Q70" s="17"/>
      <c r="R70" s="17"/>
      <c r="S70" s="19"/>
      <c r="T70" s="54">
        <f>'GRADED SPEC (ALPHA)'!K53</f>
        <v>0</v>
      </c>
      <c r="U70" s="17"/>
      <c r="V70" s="17"/>
      <c r="W70" s="18"/>
    </row>
    <row r="71" spans="1:23" ht="12.75" customHeight="1" x14ac:dyDescent="0.25">
      <c r="A71" s="532" t="e">
        <f>_xlfn.SINGLE('GRADED SPEC (ALPHA)'!#REF!)</f>
        <v>#REF!</v>
      </c>
      <c r="B71" s="532"/>
      <c r="C71" s="16"/>
      <c r="D71" s="56" t="e">
        <f>'GRADED SPEC (ALPHA)'!#REF!</f>
        <v>#REF!</v>
      </c>
      <c r="E71" s="7"/>
      <c r="F71" s="7"/>
      <c r="G71" s="26"/>
      <c r="H71" s="56" t="e">
        <f>'GRADED SPEC (ALPHA)'!#REF!</f>
        <v>#REF!</v>
      </c>
      <c r="I71" s="7"/>
      <c r="J71" s="7"/>
      <c r="K71" s="26"/>
      <c r="L71" s="54" t="e">
        <f>'GRADED SPEC (ALPHA)'!#REF!</f>
        <v>#REF!</v>
      </c>
      <c r="M71" s="14"/>
      <c r="N71" s="17"/>
      <c r="O71" s="19"/>
      <c r="P71" s="54" t="e">
        <f>'GRADED SPEC (ALPHA)'!#REF!</f>
        <v>#REF!</v>
      </c>
      <c r="Q71" s="17"/>
      <c r="R71" s="17"/>
      <c r="S71" s="19"/>
      <c r="T71" s="54">
        <f>'GRADED SPEC (ALPHA)'!K54</f>
        <v>0</v>
      </c>
      <c r="U71" s="17"/>
      <c r="V71" s="17"/>
      <c r="W71" s="18"/>
    </row>
    <row r="72" spans="1:23" ht="12.75" customHeight="1" x14ac:dyDescent="0.25">
      <c r="A72" s="532" t="e">
        <f>_xlfn.SINGLE('GRADED SPEC (ALPHA)'!#REF!)</f>
        <v>#REF!</v>
      </c>
      <c r="B72" s="532"/>
      <c r="C72" s="16"/>
      <c r="D72" s="56" t="e">
        <f>'GRADED SPEC (ALPHA)'!#REF!</f>
        <v>#REF!</v>
      </c>
      <c r="E72" s="7"/>
      <c r="F72" s="7"/>
      <c r="G72" s="26"/>
      <c r="H72" s="56" t="e">
        <f>'GRADED SPEC (ALPHA)'!#REF!</f>
        <v>#REF!</v>
      </c>
      <c r="I72" s="7"/>
      <c r="J72" s="7"/>
      <c r="K72" s="26"/>
      <c r="L72" s="54" t="e">
        <f>'GRADED SPEC (ALPHA)'!#REF!</f>
        <v>#REF!</v>
      </c>
      <c r="M72" s="14"/>
      <c r="N72" s="17"/>
      <c r="O72" s="19"/>
      <c r="P72" s="54" t="e">
        <f>'GRADED SPEC (ALPHA)'!#REF!</f>
        <v>#REF!</v>
      </c>
      <c r="Q72" s="17"/>
      <c r="R72" s="17"/>
      <c r="S72" s="19"/>
      <c r="T72" s="54">
        <f>'GRADED SPEC (ALPHA)'!K55</f>
        <v>0</v>
      </c>
      <c r="U72" s="17"/>
      <c r="V72" s="17"/>
      <c r="W72" s="18"/>
    </row>
    <row r="73" spans="1:23" ht="12.75" customHeight="1" x14ac:dyDescent="0.25">
      <c r="A73" s="532" t="e">
        <f>_xlfn.SINGLE('GRADED SPEC (ALPHA)'!#REF!)</f>
        <v>#REF!</v>
      </c>
      <c r="B73" s="532"/>
      <c r="C73" s="16"/>
      <c r="D73" s="56" t="e">
        <f>'GRADED SPEC (ALPHA)'!#REF!</f>
        <v>#REF!</v>
      </c>
      <c r="E73" s="7"/>
      <c r="F73" s="7"/>
      <c r="G73" s="26"/>
      <c r="H73" s="56" t="e">
        <f>'GRADED SPEC (ALPHA)'!#REF!</f>
        <v>#REF!</v>
      </c>
      <c r="I73" s="7"/>
      <c r="J73" s="7"/>
      <c r="K73" s="26"/>
      <c r="L73" s="54" t="e">
        <f>'GRADED SPEC (ALPHA)'!#REF!</f>
        <v>#REF!</v>
      </c>
      <c r="M73" s="14"/>
      <c r="N73" s="17"/>
      <c r="O73" s="19"/>
      <c r="P73" s="54" t="e">
        <f>'GRADED SPEC (ALPHA)'!#REF!</f>
        <v>#REF!</v>
      </c>
      <c r="Q73" s="17"/>
      <c r="R73" s="17"/>
      <c r="S73" s="19"/>
      <c r="T73" s="54" t="e">
        <f>'GRADED SPEC (ALPHA)'!#REF!</f>
        <v>#REF!</v>
      </c>
      <c r="U73" s="17"/>
      <c r="V73" s="17"/>
      <c r="W73" s="18"/>
    </row>
    <row r="74" spans="1:23" ht="12.75" customHeight="1" x14ac:dyDescent="0.25">
      <c r="A74" s="532" t="e">
        <f>_xlfn.SINGLE('GRADED SPEC (ALPHA)'!#REF!)</f>
        <v>#REF!</v>
      </c>
      <c r="B74" s="532"/>
      <c r="C74" s="16"/>
      <c r="D74" s="56" t="e">
        <f>'GRADED SPEC (ALPHA)'!#REF!</f>
        <v>#REF!</v>
      </c>
      <c r="E74" s="7"/>
      <c r="F74" s="7"/>
      <c r="G74" s="26"/>
      <c r="H74" s="56" t="e">
        <f>'GRADED SPEC (ALPHA)'!#REF!</f>
        <v>#REF!</v>
      </c>
      <c r="I74" s="7"/>
      <c r="J74" s="7"/>
      <c r="K74" s="26"/>
      <c r="L74" s="54" t="e">
        <f>'GRADED SPEC (ALPHA)'!#REF!</f>
        <v>#REF!</v>
      </c>
      <c r="M74" s="14"/>
      <c r="N74" s="17"/>
      <c r="O74" s="19"/>
      <c r="P74" s="54" t="e">
        <f>'GRADED SPEC (ALPHA)'!#REF!</f>
        <v>#REF!</v>
      </c>
      <c r="Q74" s="17"/>
      <c r="R74" s="17"/>
      <c r="S74" s="19"/>
      <c r="T74" s="54" t="e">
        <f>'GRADED SPEC (ALPHA)'!#REF!</f>
        <v>#REF!</v>
      </c>
      <c r="U74" s="17"/>
      <c r="V74" s="17"/>
      <c r="W74" s="18"/>
    </row>
    <row r="75" spans="1:23" ht="12.75" customHeight="1" x14ac:dyDescent="0.25">
      <c r="A75" s="532" t="e">
        <f>_xlfn.SINGLE('GRADED SPEC (ALPHA)'!#REF!)</f>
        <v>#REF!</v>
      </c>
      <c r="B75" s="532"/>
      <c r="C75" s="16"/>
      <c r="D75" s="56" t="e">
        <f>'GRADED SPEC (ALPHA)'!#REF!</f>
        <v>#REF!</v>
      </c>
      <c r="E75" s="7"/>
      <c r="F75" s="7"/>
      <c r="G75" s="26"/>
      <c r="H75" s="56" t="e">
        <f>'GRADED SPEC (ALPHA)'!#REF!</f>
        <v>#REF!</v>
      </c>
      <c r="I75" s="7"/>
      <c r="J75" s="7"/>
      <c r="K75" s="26"/>
      <c r="L75" s="54" t="e">
        <f>'GRADED SPEC (ALPHA)'!#REF!</f>
        <v>#REF!</v>
      </c>
      <c r="M75" s="14"/>
      <c r="N75" s="17"/>
      <c r="O75" s="19"/>
      <c r="P75" s="54" t="e">
        <f>'GRADED SPEC (ALPHA)'!#REF!</f>
        <v>#REF!</v>
      </c>
      <c r="Q75" s="17"/>
      <c r="R75" s="17"/>
      <c r="S75" s="19"/>
      <c r="T75" s="54" t="e">
        <f>'GRADED SPEC (ALPHA)'!#REF!</f>
        <v>#REF!</v>
      </c>
      <c r="U75" s="17"/>
      <c r="V75" s="17"/>
      <c r="W75" s="18"/>
    </row>
    <row r="76" spans="1:23" ht="12.75" customHeight="1" x14ac:dyDescent="0.25">
      <c r="A76" s="532" t="e">
        <f>'GRADED SPEC (ALPHA)'!B56:E56</f>
        <v>#VALUE!</v>
      </c>
      <c r="B76" s="532"/>
      <c r="C76" s="16"/>
      <c r="D76" s="56">
        <f>'GRADED SPEC (ALPHA)'!G56</f>
        <v>0</v>
      </c>
      <c r="E76" s="7"/>
      <c r="F76" s="7"/>
      <c r="G76" s="26"/>
      <c r="H76" s="56">
        <f>'GRADED SPEC (ALPHA)'!H56</f>
        <v>0</v>
      </c>
      <c r="I76" s="7"/>
      <c r="J76" s="7"/>
      <c r="K76" s="26"/>
      <c r="L76" s="54">
        <f>'GRADED SPEC (ALPHA)'!I56</f>
        <v>0</v>
      </c>
      <c r="M76" s="14"/>
      <c r="N76" s="17"/>
      <c r="O76" s="19"/>
      <c r="P76" s="54">
        <f>'GRADED SPEC (ALPHA)'!J56</f>
        <v>0</v>
      </c>
      <c r="Q76" s="17"/>
      <c r="R76" s="17"/>
      <c r="S76" s="19"/>
      <c r="T76" s="54" t="e">
        <f>'GRADED SPEC (ALPHA)'!#REF!</f>
        <v>#REF!</v>
      </c>
      <c r="U76" s="17"/>
      <c r="V76" s="17"/>
      <c r="W76" s="18"/>
    </row>
    <row r="77" spans="1:23" ht="12.75" customHeight="1" x14ac:dyDescent="0.25">
      <c r="A77" s="532" t="e">
        <f>'GRADED SPEC (ALPHA)'!B57:E57</f>
        <v>#VALUE!</v>
      </c>
      <c r="B77" s="532"/>
      <c r="C77" s="16"/>
      <c r="D77" s="56">
        <f>'GRADED SPEC (ALPHA)'!G57</f>
        <v>0</v>
      </c>
      <c r="E77" s="7"/>
      <c r="F77" s="7"/>
      <c r="G77" s="26"/>
      <c r="H77" s="56">
        <f>'GRADED SPEC (ALPHA)'!H57</f>
        <v>0</v>
      </c>
      <c r="I77" s="7"/>
      <c r="J77" s="7"/>
      <c r="K77" s="26"/>
      <c r="L77" s="54">
        <f>'GRADED SPEC (ALPHA)'!I57</f>
        <v>0</v>
      </c>
      <c r="M77" s="14"/>
      <c r="N77" s="17"/>
      <c r="O77" s="19"/>
      <c r="P77" s="54">
        <f>'GRADED SPEC (ALPHA)'!J57</f>
        <v>0</v>
      </c>
      <c r="Q77" s="17"/>
      <c r="R77" s="17"/>
      <c r="S77" s="19"/>
      <c r="T77" s="54" t="e">
        <f>'GRADED SPEC (ALPHA)'!#REF!</f>
        <v>#REF!</v>
      </c>
      <c r="U77" s="17"/>
      <c r="V77" s="17"/>
      <c r="W77" s="18"/>
    </row>
  </sheetData>
  <mergeCells count="88">
    <mergeCell ref="A67:B67"/>
    <mergeCell ref="A68:B68"/>
    <mergeCell ref="A69:B69"/>
    <mergeCell ref="A70:B70"/>
    <mergeCell ref="A71:B71"/>
    <mergeCell ref="A77:B77"/>
    <mergeCell ref="A72:B72"/>
    <mergeCell ref="A73:B73"/>
    <mergeCell ref="A74:B74"/>
    <mergeCell ref="A75:B75"/>
    <mergeCell ref="A76:B76"/>
    <mergeCell ref="A66:B6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52:B52"/>
    <mergeCell ref="A53:B53"/>
    <mergeCell ref="A54:B54"/>
    <mergeCell ref="A55:B55"/>
    <mergeCell ref="A56:B56"/>
    <mergeCell ref="A47:B47"/>
    <mergeCell ref="A48:B48"/>
    <mergeCell ref="A49:B49"/>
    <mergeCell ref="A50:B50"/>
    <mergeCell ref="A51:B51"/>
    <mergeCell ref="A43:B43"/>
    <mergeCell ref="A44:B44"/>
    <mergeCell ref="A45:B45"/>
    <mergeCell ref="A46:B46"/>
    <mergeCell ref="M1:W1"/>
    <mergeCell ref="M2:W2"/>
    <mergeCell ref="M3:W3"/>
    <mergeCell ref="B2:D2"/>
    <mergeCell ref="F2:H2"/>
    <mergeCell ref="I2:J2"/>
    <mergeCell ref="K2:L2"/>
    <mergeCell ref="B1:D1"/>
    <mergeCell ref="F1:H1"/>
    <mergeCell ref="I1:J1"/>
    <mergeCell ref="K1:L1"/>
    <mergeCell ref="B3:D3"/>
    <mergeCell ref="F3:H3"/>
    <mergeCell ref="I3:J3"/>
    <mergeCell ref="K3:L3"/>
    <mergeCell ref="A5:B5"/>
    <mergeCell ref="A7:B7"/>
    <mergeCell ref="A4:W4"/>
    <mergeCell ref="A8:B8"/>
    <mergeCell ref="A9:B9"/>
    <mergeCell ref="A14:B14"/>
    <mergeCell ref="A15:B15"/>
    <mergeCell ref="A6:B6"/>
    <mergeCell ref="A23:B23"/>
    <mergeCell ref="A16:B16"/>
    <mergeCell ref="A10:B10"/>
    <mergeCell ref="A11:B11"/>
    <mergeCell ref="A12:B12"/>
    <mergeCell ref="A13:B13"/>
    <mergeCell ref="A21:B21"/>
    <mergeCell ref="A17:B17"/>
    <mergeCell ref="A18:B18"/>
    <mergeCell ref="A19:B19"/>
    <mergeCell ref="A20:B20"/>
    <mergeCell ref="A22:B22"/>
    <mergeCell ref="A33:B33"/>
    <mergeCell ref="A29:B29"/>
    <mergeCell ref="A30:B30"/>
    <mergeCell ref="A31:B31"/>
    <mergeCell ref="A32:B32"/>
    <mergeCell ref="A24:B24"/>
    <mergeCell ref="A28:B28"/>
    <mergeCell ref="A25:B25"/>
    <mergeCell ref="A26:B26"/>
    <mergeCell ref="A27:B27"/>
    <mergeCell ref="A41:B41"/>
    <mergeCell ref="A34:B34"/>
    <mergeCell ref="A35:B35"/>
    <mergeCell ref="A36:B36"/>
    <mergeCell ref="A37:B37"/>
    <mergeCell ref="A38:B38"/>
    <mergeCell ref="A39:B39"/>
    <mergeCell ref="A40:B40"/>
  </mergeCells>
  <printOptions horizontalCentered="1" gridLines="1"/>
  <pageMargins left="0.23622047244094491" right="0.23622047244094491" top="0.74803149606299213" bottom="0" header="0.31496062992125984" footer="0"/>
  <pageSetup paperSize="8" scale="93" orientation="landscape" r:id="rId1"/>
  <headerFooter>
    <oddHeader>&amp;L&amp;"Arno Pro Smbd Subhead,Regular"&amp;14REISS</oddHeader>
  </headerFooter>
  <customProperties>
    <customPr name="layoutContexts" r:id="rId2"/>
    <customPr name="pages" r:id="rId3"/>
    <customPr name="screen" r:id="rId4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3" tint="0.39997558519241921"/>
  </sheetPr>
  <dimension ref="A1:AZ148"/>
  <sheetViews>
    <sheetView showZeros="0" view="pageBreakPreview" topLeftCell="G14" zoomScale="91" zoomScaleNormal="100" zoomScaleSheetLayoutView="91" zoomScalePageLayoutView="60" workbookViewId="0">
      <selection activeCell="CB120" sqref="CB120"/>
    </sheetView>
  </sheetViews>
  <sheetFormatPr defaultColWidth="6" defaultRowHeight="12.75" customHeight="1" x14ac:dyDescent="0.25"/>
  <cols>
    <col min="1" max="1" width="15.1796875" style="1" customWidth="1"/>
    <col min="2" max="2" width="12.1796875" style="1" customWidth="1"/>
    <col min="3" max="3" width="5.81640625" style="1" customWidth="1"/>
    <col min="4" max="4" width="6.453125" style="1" customWidth="1"/>
    <col min="5" max="5" width="15.453125" style="1" customWidth="1"/>
    <col min="6" max="7" width="5.453125" style="1" customWidth="1"/>
    <col min="8" max="8" width="8" style="1" customWidth="1"/>
    <col min="9" max="9" width="14" style="1" customWidth="1"/>
    <col min="10" max="10" width="6.36328125" style="1" customWidth="1"/>
    <col min="11" max="11" width="8.36328125" style="1" customWidth="1"/>
    <col min="12" max="12" width="19.1796875" style="1" customWidth="1"/>
    <col min="13" max="16" width="6" style="1" customWidth="1"/>
    <col min="17" max="16384" width="6" style="1"/>
  </cols>
  <sheetData>
    <row r="1" spans="1:52" ht="13.75" customHeight="1" x14ac:dyDescent="0.25">
      <c r="A1" s="300"/>
      <c r="B1" s="301"/>
      <c r="C1" s="296" t="s">
        <v>302</v>
      </c>
      <c r="D1" s="297"/>
      <c r="E1" s="297"/>
      <c r="F1" s="297"/>
      <c r="G1" s="297"/>
      <c r="H1" s="297"/>
      <c r="I1" s="297"/>
      <c r="J1" s="297"/>
      <c r="K1" s="297"/>
      <c r="L1" s="29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  <c r="AJ1" s="287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7"/>
      <c r="AY1" s="287"/>
      <c r="AZ1" s="287"/>
    </row>
    <row r="2" spans="1:52" ht="13.75" customHeight="1" x14ac:dyDescent="0.25">
      <c r="A2" s="302"/>
      <c r="B2" s="303"/>
      <c r="C2" s="298"/>
      <c r="D2" s="299"/>
      <c r="E2" s="299"/>
      <c r="F2" s="299"/>
      <c r="G2" s="299"/>
      <c r="H2" s="299"/>
      <c r="I2" s="299"/>
      <c r="J2" s="299"/>
      <c r="K2" s="299"/>
      <c r="L2" s="299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  <c r="Z2" s="287"/>
      <c r="AA2" s="287"/>
      <c r="AB2" s="287"/>
      <c r="AC2" s="287"/>
      <c r="AD2" s="287"/>
      <c r="AE2" s="287"/>
      <c r="AF2" s="287"/>
      <c r="AG2" s="287"/>
      <c r="AH2" s="287"/>
      <c r="AI2" s="287"/>
      <c r="AJ2" s="287"/>
      <c r="AK2" s="287"/>
      <c r="AL2" s="287"/>
      <c r="AM2" s="287"/>
      <c r="AN2" s="287"/>
      <c r="AO2" s="287"/>
      <c r="AP2" s="287"/>
      <c r="AQ2" s="287"/>
      <c r="AR2" s="287"/>
      <c r="AS2" s="287"/>
      <c r="AT2" s="287"/>
      <c r="AU2" s="287"/>
      <c r="AV2" s="287"/>
      <c r="AW2" s="287"/>
      <c r="AX2" s="287"/>
      <c r="AY2" s="287"/>
      <c r="AZ2" s="287"/>
    </row>
    <row r="3" spans="1:52" ht="13.75" customHeight="1" x14ac:dyDescent="0.35">
      <c r="A3" s="36" t="s">
        <v>48</v>
      </c>
      <c r="B3" s="283" t="str">
        <f>'DESIGN FRONT SHEET'!B3</f>
        <v>MCLAREN SEASON 3</v>
      </c>
      <c r="C3" s="283"/>
      <c r="D3" s="284"/>
      <c r="E3" s="36" t="s">
        <v>49</v>
      </c>
      <c r="F3" s="283" t="str">
        <f>'DESIGN FRONT SHEET'!E3</f>
        <v>UN AVAILABLE</v>
      </c>
      <c r="G3" s="291"/>
      <c r="H3" s="292"/>
      <c r="I3" s="36" t="s">
        <v>50</v>
      </c>
      <c r="J3" s="285" t="str">
        <f>'DESIGN FRONT SHEET'!G3</f>
        <v>FRAN</v>
      </c>
      <c r="K3" s="285"/>
      <c r="L3" s="286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  <c r="X3" s="287"/>
      <c r="Y3" s="287"/>
      <c r="Z3" s="287"/>
      <c r="AA3" s="287"/>
      <c r="AB3" s="287"/>
      <c r="AC3" s="287"/>
      <c r="AD3" s="287"/>
      <c r="AE3" s="287"/>
      <c r="AF3" s="287"/>
      <c r="AG3" s="287"/>
      <c r="AH3" s="287"/>
      <c r="AI3" s="287"/>
      <c r="AJ3" s="287"/>
      <c r="AK3" s="287"/>
      <c r="AL3" s="287"/>
      <c r="AM3" s="287"/>
      <c r="AN3" s="287"/>
      <c r="AO3" s="287"/>
      <c r="AP3" s="287"/>
      <c r="AQ3" s="287"/>
      <c r="AR3" s="287"/>
      <c r="AS3" s="287"/>
      <c r="AT3" s="287"/>
      <c r="AU3" s="287"/>
      <c r="AV3" s="287"/>
      <c r="AW3" s="287"/>
      <c r="AX3" s="287"/>
      <c r="AY3" s="287"/>
      <c r="AZ3" s="287"/>
    </row>
    <row r="4" spans="1:52" ht="13.75" customHeight="1" x14ac:dyDescent="0.35">
      <c r="A4" s="36" t="s">
        <v>51</v>
      </c>
      <c r="B4" s="283" t="str">
        <f>'DESIGN FRONT SHEET'!B4</f>
        <v>ASHLAM</v>
      </c>
      <c r="C4" s="283"/>
      <c r="D4" s="284"/>
      <c r="E4" s="36" t="s">
        <v>52</v>
      </c>
      <c r="F4" s="283" t="str">
        <f>'DESIGN FRONT SHEET'!E4</f>
        <v>VIETNAM</v>
      </c>
      <c r="G4" s="291"/>
      <c r="H4" s="292"/>
      <c r="I4" s="36" t="s">
        <v>53</v>
      </c>
      <c r="J4" s="285"/>
      <c r="K4" s="285"/>
      <c r="L4" s="286"/>
      <c r="M4" s="287"/>
      <c r="N4" s="287"/>
      <c r="O4" s="287"/>
      <c r="P4" s="287"/>
      <c r="Q4" s="287"/>
      <c r="R4" s="287"/>
      <c r="S4" s="287"/>
      <c r="T4" s="287"/>
      <c r="U4" s="287"/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7"/>
      <c r="AM4" s="287"/>
      <c r="AN4" s="287"/>
      <c r="AO4" s="287"/>
      <c r="AP4" s="287"/>
      <c r="AQ4" s="287"/>
      <c r="AR4" s="287"/>
      <c r="AS4" s="287"/>
      <c r="AT4" s="287"/>
      <c r="AU4" s="287"/>
      <c r="AV4" s="287"/>
      <c r="AW4" s="287"/>
      <c r="AX4" s="287"/>
      <c r="AY4" s="287"/>
      <c r="AZ4" s="287"/>
    </row>
    <row r="5" spans="1:52" ht="13.75" customHeight="1" x14ac:dyDescent="0.35">
      <c r="A5" s="36" t="s">
        <v>54</v>
      </c>
      <c r="B5" s="283" t="str">
        <f>'DESIGN FRONT SHEET'!B5</f>
        <v>ZIP THROUG HOODIE</v>
      </c>
      <c r="C5" s="283"/>
      <c r="D5" s="284"/>
      <c r="E5" s="36" t="s">
        <v>195</v>
      </c>
      <c r="F5" s="283" t="str">
        <f>'DESIGN FRONT SHEET'!E5</f>
        <v>AIME LEON DORE</v>
      </c>
      <c r="G5" s="291"/>
      <c r="H5" s="292"/>
      <c r="I5" s="36" t="s">
        <v>56</v>
      </c>
      <c r="J5" s="294"/>
      <c r="K5" s="294"/>
      <c r="L5" s="295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7"/>
      <c r="AY5" s="287"/>
      <c r="AZ5" s="287"/>
    </row>
    <row r="6" spans="1:52" ht="13.75" customHeight="1" x14ac:dyDescent="0.25">
      <c r="A6" s="293" t="s">
        <v>60</v>
      </c>
      <c r="B6" s="293"/>
      <c r="C6" s="293"/>
      <c r="D6" s="293"/>
      <c r="E6" s="293"/>
      <c r="F6" s="293"/>
      <c r="G6" s="293"/>
      <c r="H6" s="293"/>
      <c r="I6" s="293"/>
      <c r="J6" s="293"/>
      <c r="K6" s="293"/>
      <c r="L6" s="293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7"/>
      <c r="Y6" s="287"/>
      <c r="Z6" s="287"/>
      <c r="AA6" s="287"/>
      <c r="AB6" s="287"/>
      <c r="AC6" s="287"/>
      <c r="AD6" s="287"/>
      <c r="AE6" s="287"/>
      <c r="AF6" s="287"/>
      <c r="AG6" s="287"/>
      <c r="AH6" s="287"/>
      <c r="AI6" s="287"/>
      <c r="AJ6" s="287"/>
      <c r="AK6" s="287"/>
      <c r="AL6" s="287"/>
      <c r="AM6" s="287"/>
      <c r="AN6" s="287"/>
      <c r="AO6" s="287"/>
      <c r="AP6" s="287"/>
      <c r="AQ6" s="287"/>
      <c r="AR6" s="287"/>
      <c r="AS6" s="287"/>
      <c r="AT6" s="287"/>
      <c r="AU6" s="287"/>
      <c r="AV6" s="287"/>
      <c r="AW6" s="287"/>
      <c r="AX6" s="287"/>
      <c r="AY6" s="287"/>
      <c r="AZ6" s="287"/>
    </row>
    <row r="7" spans="1:52" ht="28.5" customHeight="1" x14ac:dyDescent="0.25">
      <c r="A7" s="50" t="s">
        <v>194</v>
      </c>
      <c r="B7" s="288"/>
      <c r="C7" s="289"/>
      <c r="D7" s="289"/>
      <c r="E7" s="289"/>
      <c r="F7" s="289"/>
      <c r="G7" s="289"/>
      <c r="H7" s="289"/>
      <c r="I7" s="289"/>
      <c r="J7" s="289"/>
      <c r="K7" s="289"/>
      <c r="L7" s="290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  <c r="Z7" s="287"/>
      <c r="AA7" s="287"/>
      <c r="AB7" s="287"/>
      <c r="AC7" s="287"/>
      <c r="AD7" s="287"/>
      <c r="AE7" s="287"/>
      <c r="AF7" s="287"/>
      <c r="AG7" s="287"/>
      <c r="AH7" s="287"/>
      <c r="AI7" s="287"/>
      <c r="AJ7" s="287"/>
      <c r="AK7" s="287"/>
      <c r="AL7" s="287"/>
      <c r="AM7" s="287"/>
      <c r="AN7" s="287"/>
      <c r="AO7" s="287"/>
      <c r="AP7" s="287"/>
      <c r="AQ7" s="287"/>
      <c r="AR7" s="287"/>
      <c r="AS7" s="287"/>
      <c r="AT7" s="287"/>
      <c r="AU7" s="287"/>
      <c r="AV7" s="287"/>
      <c r="AW7" s="287"/>
      <c r="AX7" s="287"/>
      <c r="AY7" s="287"/>
      <c r="AZ7" s="287"/>
    </row>
    <row r="8" spans="1:52" ht="12.75" customHeight="1" x14ac:dyDescent="0.25">
      <c r="A8" s="253"/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  <c r="Z8" s="287"/>
      <c r="AA8" s="287"/>
      <c r="AB8" s="287"/>
      <c r="AC8" s="287"/>
      <c r="AD8" s="287"/>
      <c r="AE8" s="287"/>
      <c r="AF8" s="287"/>
      <c r="AG8" s="287"/>
      <c r="AH8" s="287"/>
      <c r="AI8" s="287"/>
      <c r="AJ8" s="287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</row>
    <row r="9" spans="1:52" ht="12.7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87"/>
      <c r="N9" s="287"/>
      <c r="O9" s="287"/>
      <c r="P9" s="287"/>
      <c r="Q9" s="287"/>
      <c r="R9" s="287"/>
      <c r="S9" s="287"/>
      <c r="T9" s="287"/>
      <c r="U9" s="287"/>
      <c r="V9" s="287"/>
      <c r="W9" s="287"/>
      <c r="X9" s="287"/>
      <c r="Y9" s="287"/>
      <c r="Z9" s="287"/>
      <c r="AA9" s="287"/>
      <c r="AB9" s="287"/>
      <c r="AC9" s="287"/>
      <c r="AD9" s="287"/>
      <c r="AE9" s="287"/>
      <c r="AF9" s="287"/>
      <c r="AG9" s="287"/>
      <c r="AH9" s="287"/>
      <c r="AI9" s="287"/>
      <c r="AJ9" s="287"/>
      <c r="AK9" s="287"/>
      <c r="AL9" s="287"/>
      <c r="AM9" s="287"/>
      <c r="AN9" s="287"/>
      <c r="AO9" s="287"/>
      <c r="AP9" s="287"/>
      <c r="AQ9" s="287"/>
      <c r="AR9" s="287"/>
      <c r="AS9" s="287"/>
      <c r="AT9" s="287"/>
      <c r="AU9" s="287"/>
      <c r="AV9" s="287"/>
      <c r="AW9" s="287"/>
      <c r="AX9" s="287"/>
      <c r="AY9" s="287"/>
      <c r="AZ9" s="287"/>
    </row>
    <row r="10" spans="1:52" ht="12.75" customHeight="1" x14ac:dyDescent="0.25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87"/>
      <c r="N10" s="287"/>
      <c r="O10" s="287"/>
      <c r="P10" s="287"/>
      <c r="Q10" s="287"/>
      <c r="R10" s="287"/>
      <c r="S10" s="287"/>
      <c r="T10" s="287"/>
      <c r="U10" s="287"/>
      <c r="V10" s="287"/>
      <c r="W10" s="287"/>
      <c r="X10" s="287"/>
      <c r="Y10" s="287"/>
      <c r="Z10" s="287"/>
      <c r="AA10" s="287"/>
      <c r="AB10" s="287"/>
      <c r="AC10" s="287"/>
      <c r="AD10" s="287"/>
      <c r="AE10" s="287"/>
      <c r="AF10" s="287"/>
      <c r="AG10" s="287"/>
      <c r="AH10" s="287"/>
      <c r="AI10" s="287"/>
      <c r="AJ10" s="287"/>
      <c r="AK10" s="287"/>
      <c r="AL10" s="287"/>
      <c r="AM10" s="287"/>
      <c r="AN10" s="287"/>
      <c r="AO10" s="287"/>
      <c r="AP10" s="287"/>
      <c r="AQ10" s="287"/>
      <c r="AR10" s="287"/>
      <c r="AS10" s="287"/>
      <c r="AT10" s="287"/>
      <c r="AU10" s="287"/>
      <c r="AV10" s="287"/>
      <c r="AW10" s="287"/>
      <c r="AX10" s="287"/>
      <c r="AY10" s="287"/>
      <c r="AZ10" s="287"/>
    </row>
    <row r="11" spans="1:52" ht="12.7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87"/>
      <c r="N11" s="287"/>
      <c r="O11" s="287"/>
      <c r="P11" s="287"/>
      <c r="Q11" s="287"/>
      <c r="R11" s="287"/>
      <c r="S11" s="287"/>
      <c r="T11" s="287"/>
      <c r="U11" s="287"/>
      <c r="V11" s="287"/>
      <c r="W11" s="287"/>
      <c r="X11" s="287"/>
      <c r="Y11" s="287"/>
      <c r="Z11" s="287"/>
      <c r="AA11" s="287"/>
      <c r="AB11" s="287"/>
      <c r="AC11" s="287"/>
      <c r="AD11" s="287"/>
      <c r="AE11" s="287"/>
      <c r="AF11" s="287"/>
      <c r="AG11" s="287"/>
      <c r="AH11" s="287"/>
      <c r="AI11" s="287"/>
      <c r="AJ11" s="287"/>
      <c r="AK11" s="287"/>
      <c r="AL11" s="287"/>
      <c r="AM11" s="287"/>
      <c r="AN11" s="287"/>
      <c r="AO11" s="287"/>
      <c r="AP11" s="287"/>
      <c r="AQ11" s="287"/>
      <c r="AR11" s="287"/>
      <c r="AS11" s="287"/>
      <c r="AT11" s="287"/>
      <c r="AU11" s="287"/>
      <c r="AV11" s="287"/>
      <c r="AW11" s="287"/>
      <c r="AX11" s="287"/>
      <c r="AY11" s="287"/>
      <c r="AZ11" s="287"/>
    </row>
    <row r="12" spans="1:52" ht="12.7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87"/>
      <c r="N12" s="287"/>
      <c r="O12" s="287"/>
      <c r="P12" s="287"/>
      <c r="Q12" s="287"/>
      <c r="R12" s="287"/>
      <c r="S12" s="287"/>
      <c r="T12" s="287"/>
      <c r="U12" s="287"/>
      <c r="V12" s="287"/>
      <c r="W12" s="287"/>
      <c r="X12" s="287"/>
      <c r="Y12" s="287"/>
      <c r="Z12" s="287"/>
      <c r="AA12" s="287"/>
      <c r="AB12" s="287"/>
      <c r="AC12" s="287"/>
      <c r="AD12" s="287"/>
      <c r="AE12" s="287"/>
      <c r="AF12" s="287"/>
      <c r="AG12" s="287"/>
      <c r="AH12" s="287"/>
      <c r="AI12" s="287"/>
      <c r="AJ12" s="287"/>
      <c r="AK12" s="287"/>
      <c r="AL12" s="287"/>
      <c r="AM12" s="287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  <c r="AZ12" s="287"/>
    </row>
    <row r="13" spans="1:52" ht="12.7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87"/>
      <c r="N13" s="287"/>
      <c r="O13" s="287"/>
      <c r="P13" s="287"/>
      <c r="Q13" s="287"/>
      <c r="R13" s="287"/>
      <c r="S13" s="287"/>
      <c r="T13" s="287"/>
      <c r="U13" s="287"/>
      <c r="V13" s="287"/>
      <c r="W13" s="287"/>
      <c r="X13" s="287"/>
      <c r="Y13" s="287"/>
      <c r="Z13" s="287"/>
      <c r="AA13" s="287"/>
      <c r="AB13" s="287"/>
      <c r="AC13" s="287"/>
      <c r="AD13" s="287"/>
      <c r="AE13" s="287"/>
      <c r="AF13" s="287"/>
      <c r="AG13" s="287"/>
      <c r="AH13" s="287"/>
      <c r="AI13" s="287"/>
      <c r="AJ13" s="287"/>
      <c r="AK13" s="287"/>
      <c r="AL13" s="287"/>
      <c r="AM13" s="287"/>
      <c r="AN13" s="287"/>
      <c r="AO13" s="287"/>
      <c r="AP13" s="287"/>
      <c r="AQ13" s="287"/>
      <c r="AR13" s="287"/>
      <c r="AS13" s="287"/>
      <c r="AT13" s="287"/>
      <c r="AU13" s="287"/>
      <c r="AV13" s="287"/>
      <c r="AW13" s="287"/>
      <c r="AX13" s="287"/>
      <c r="AY13" s="287"/>
      <c r="AZ13" s="287"/>
    </row>
    <row r="14" spans="1:52" ht="12.7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87"/>
      <c r="N14" s="287"/>
      <c r="O14" s="287"/>
      <c r="P14" s="287"/>
      <c r="Q14" s="287"/>
      <c r="R14" s="287"/>
      <c r="S14" s="287"/>
      <c r="T14" s="287"/>
      <c r="U14" s="287"/>
      <c r="V14" s="287"/>
      <c r="W14" s="287"/>
      <c r="X14" s="287"/>
      <c r="Y14" s="287"/>
      <c r="Z14" s="287"/>
      <c r="AA14" s="287"/>
      <c r="AB14" s="287"/>
      <c r="AC14" s="287"/>
      <c r="AD14" s="287"/>
      <c r="AE14" s="287"/>
      <c r="AF14" s="287"/>
      <c r="AG14" s="287"/>
      <c r="AH14" s="287"/>
      <c r="AI14" s="287"/>
      <c r="AJ14" s="287"/>
      <c r="AK14" s="287"/>
      <c r="AL14" s="287"/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</row>
    <row r="15" spans="1:52" ht="12.7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287"/>
      <c r="AA15" s="287"/>
      <c r="AB15" s="287"/>
      <c r="AC15" s="287"/>
      <c r="AD15" s="287"/>
      <c r="AE15" s="287"/>
      <c r="AF15" s="287"/>
      <c r="AG15" s="287"/>
      <c r="AH15" s="287"/>
      <c r="AI15" s="287"/>
      <c r="AJ15" s="287"/>
      <c r="AK15" s="287"/>
      <c r="AL15" s="287"/>
      <c r="AM15" s="287"/>
      <c r="AN15" s="287"/>
      <c r="AO15" s="287"/>
      <c r="AP15" s="287"/>
      <c r="AQ15" s="287"/>
      <c r="AR15" s="287"/>
      <c r="AS15" s="287"/>
      <c r="AT15" s="287"/>
      <c r="AU15" s="287"/>
      <c r="AV15" s="287"/>
      <c r="AW15" s="287"/>
      <c r="AX15" s="287"/>
      <c r="AY15" s="287"/>
      <c r="AZ15" s="287"/>
    </row>
    <row r="16" spans="1:52" ht="12.7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87"/>
      <c r="N16" s="287"/>
      <c r="O16" s="287"/>
      <c r="P16" s="287"/>
      <c r="Q16" s="287"/>
      <c r="R16" s="287"/>
      <c r="S16" s="287"/>
      <c r="T16" s="287"/>
      <c r="U16" s="287"/>
      <c r="V16" s="287"/>
      <c r="W16" s="287"/>
      <c r="X16" s="287"/>
      <c r="Y16" s="287"/>
      <c r="Z16" s="287"/>
      <c r="AA16" s="287"/>
      <c r="AB16" s="287"/>
      <c r="AC16" s="287"/>
      <c r="AD16" s="287"/>
      <c r="AE16" s="287"/>
      <c r="AF16" s="287"/>
      <c r="AG16" s="287"/>
      <c r="AH16" s="287"/>
      <c r="AI16" s="287"/>
      <c r="AJ16" s="287"/>
      <c r="AK16" s="287"/>
      <c r="AL16" s="287"/>
      <c r="AM16" s="287"/>
      <c r="AN16" s="287"/>
      <c r="AO16" s="287"/>
      <c r="AP16" s="287"/>
      <c r="AQ16" s="287"/>
      <c r="AR16" s="287"/>
      <c r="AS16" s="287"/>
      <c r="AT16" s="287"/>
      <c r="AU16" s="287"/>
      <c r="AV16" s="287"/>
      <c r="AW16" s="287"/>
      <c r="AX16" s="287"/>
      <c r="AY16" s="287"/>
      <c r="AZ16" s="287"/>
    </row>
    <row r="17" spans="1:52" ht="12.7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87"/>
      <c r="N17" s="287"/>
      <c r="O17" s="287"/>
      <c r="P17" s="287"/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7"/>
      <c r="AG17" s="287"/>
      <c r="AH17" s="287"/>
      <c r="AI17" s="287"/>
      <c r="AJ17" s="287"/>
      <c r="AK17" s="287"/>
      <c r="AL17" s="287"/>
      <c r="AM17" s="287"/>
      <c r="AN17" s="287"/>
      <c r="AO17" s="287"/>
      <c r="AP17" s="287"/>
      <c r="AQ17" s="287"/>
      <c r="AR17" s="287"/>
      <c r="AS17" s="287"/>
      <c r="AT17" s="287"/>
      <c r="AU17" s="287"/>
      <c r="AV17" s="287"/>
      <c r="AW17" s="287"/>
      <c r="AX17" s="287"/>
      <c r="AY17" s="287"/>
      <c r="AZ17" s="287"/>
    </row>
    <row r="18" spans="1:52" ht="12.7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  <c r="AA18" s="287"/>
      <c r="AB18" s="287"/>
      <c r="AC18" s="287"/>
      <c r="AD18" s="287"/>
      <c r="AE18" s="287"/>
      <c r="AF18" s="287"/>
      <c r="AG18" s="287"/>
      <c r="AH18" s="287"/>
      <c r="AI18" s="287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</row>
    <row r="19" spans="1:52" ht="12.7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287"/>
      <c r="Z19" s="287"/>
      <c r="AA19" s="287"/>
      <c r="AB19" s="287"/>
      <c r="AC19" s="287"/>
      <c r="AD19" s="287"/>
      <c r="AE19" s="287"/>
      <c r="AF19" s="287"/>
      <c r="AG19" s="287"/>
      <c r="AH19" s="287"/>
      <c r="AI19" s="287"/>
      <c r="AJ19" s="287"/>
      <c r="AK19" s="287"/>
      <c r="AL19" s="287"/>
      <c r="AM19" s="287"/>
      <c r="AN19" s="287"/>
      <c r="AO19" s="287"/>
      <c r="AP19" s="287"/>
      <c r="AQ19" s="287"/>
      <c r="AR19" s="287"/>
      <c r="AS19" s="287"/>
      <c r="AT19" s="287"/>
      <c r="AU19" s="287"/>
      <c r="AV19" s="287"/>
      <c r="AW19" s="287"/>
      <c r="AX19" s="287"/>
      <c r="AY19" s="287"/>
      <c r="AZ19" s="287"/>
    </row>
    <row r="20" spans="1:52" ht="12.7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287"/>
      <c r="Z20" s="287"/>
      <c r="AA20" s="287"/>
      <c r="AB20" s="287"/>
      <c r="AC20" s="287"/>
      <c r="AD20" s="287"/>
      <c r="AE20" s="287"/>
      <c r="AF20" s="287"/>
      <c r="AG20" s="287"/>
      <c r="AH20" s="287"/>
      <c r="AI20" s="287"/>
      <c r="AJ20" s="287"/>
      <c r="AK20" s="287"/>
      <c r="AL20" s="287"/>
      <c r="AM20" s="287"/>
      <c r="AN20" s="287"/>
      <c r="AO20" s="287"/>
      <c r="AP20" s="287"/>
      <c r="AQ20" s="287"/>
      <c r="AR20" s="287"/>
      <c r="AS20" s="287"/>
      <c r="AT20" s="287"/>
      <c r="AU20" s="287"/>
      <c r="AV20" s="287"/>
      <c r="AW20" s="287"/>
      <c r="AX20" s="287"/>
      <c r="AY20" s="287"/>
      <c r="AZ20" s="287"/>
    </row>
    <row r="21" spans="1:52" ht="12.7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87"/>
      <c r="N21" s="287"/>
      <c r="O21" s="287"/>
      <c r="P21" s="287"/>
      <c r="Q21" s="287"/>
      <c r="R21" s="287"/>
      <c r="S21" s="287"/>
      <c r="T21" s="287"/>
      <c r="U21" s="287"/>
      <c r="V21" s="287"/>
      <c r="W21" s="287"/>
      <c r="X21" s="287"/>
      <c r="Y21" s="287"/>
      <c r="Z21" s="287"/>
      <c r="AA21" s="287"/>
      <c r="AB21" s="287"/>
      <c r="AC21" s="287"/>
      <c r="AD21" s="287"/>
      <c r="AE21" s="287"/>
      <c r="AF21" s="287"/>
      <c r="AG21" s="287"/>
      <c r="AH21" s="287"/>
      <c r="AI21" s="287"/>
      <c r="AJ21" s="287"/>
      <c r="AK21" s="287"/>
      <c r="AL21" s="287"/>
      <c r="AM21" s="287"/>
      <c r="AN21" s="287"/>
      <c r="AO21" s="287"/>
      <c r="AP21" s="287"/>
      <c r="AQ21" s="287"/>
      <c r="AR21" s="287"/>
      <c r="AS21" s="287"/>
      <c r="AT21" s="287"/>
      <c r="AU21" s="287"/>
      <c r="AV21" s="287"/>
      <c r="AW21" s="287"/>
      <c r="AX21" s="287"/>
      <c r="AY21" s="287"/>
      <c r="AZ21" s="287"/>
    </row>
    <row r="22" spans="1:52" ht="12.7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87"/>
      <c r="N22" s="287"/>
      <c r="O22" s="287"/>
      <c r="P22" s="287"/>
      <c r="Q22" s="287"/>
      <c r="R22" s="287"/>
      <c r="S22" s="287"/>
      <c r="T22" s="287"/>
      <c r="U22" s="287"/>
      <c r="V22" s="287"/>
      <c r="W22" s="287"/>
      <c r="X22" s="287"/>
      <c r="Y22" s="287"/>
      <c r="Z22" s="287"/>
      <c r="AA22" s="287"/>
      <c r="AB22" s="287"/>
      <c r="AC22" s="287"/>
      <c r="AD22" s="287"/>
      <c r="AE22" s="287"/>
      <c r="AF22" s="287"/>
      <c r="AG22" s="287"/>
      <c r="AH22" s="287"/>
      <c r="AI22" s="287"/>
      <c r="AJ22" s="287"/>
      <c r="AK22" s="287"/>
      <c r="AL22" s="287"/>
      <c r="AM22" s="287"/>
      <c r="AN22" s="287"/>
      <c r="AO22" s="287"/>
      <c r="AP22" s="287"/>
      <c r="AQ22" s="287"/>
      <c r="AR22" s="287"/>
      <c r="AS22" s="287"/>
      <c r="AT22" s="287"/>
      <c r="AU22" s="287"/>
      <c r="AV22" s="287"/>
      <c r="AW22" s="287"/>
      <c r="AX22" s="287"/>
      <c r="AY22" s="287"/>
      <c r="AZ22" s="287"/>
    </row>
    <row r="23" spans="1:52" ht="12.7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7"/>
      <c r="Y23" s="287"/>
      <c r="Z23" s="287"/>
      <c r="AA23" s="287"/>
      <c r="AB23" s="287"/>
      <c r="AC23" s="287"/>
      <c r="AD23" s="287"/>
      <c r="AE23" s="287"/>
      <c r="AF23" s="287"/>
      <c r="AG23" s="287"/>
      <c r="AH23" s="287"/>
      <c r="AI23" s="287"/>
      <c r="AJ23" s="287"/>
      <c r="AK23" s="287"/>
      <c r="AL23" s="287"/>
      <c r="AM23" s="287"/>
      <c r="AN23" s="287"/>
      <c r="AO23" s="287"/>
      <c r="AP23" s="287"/>
      <c r="AQ23" s="287"/>
      <c r="AR23" s="287"/>
      <c r="AS23" s="287"/>
      <c r="AT23" s="287"/>
      <c r="AU23" s="287"/>
      <c r="AV23" s="287"/>
      <c r="AW23" s="287"/>
      <c r="AX23" s="287"/>
      <c r="AY23" s="287"/>
      <c r="AZ23" s="287"/>
    </row>
    <row r="24" spans="1:52" ht="12.7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87"/>
      <c r="N24" s="287"/>
      <c r="O24" s="287"/>
      <c r="P24" s="287"/>
      <c r="Q24" s="287"/>
      <c r="R24" s="287"/>
      <c r="S24" s="287"/>
      <c r="T24" s="287"/>
      <c r="U24" s="287"/>
      <c r="V24" s="287"/>
      <c r="W24" s="287"/>
      <c r="X24" s="287"/>
      <c r="Y24" s="287"/>
      <c r="Z24" s="287"/>
      <c r="AA24" s="287"/>
      <c r="AB24" s="287"/>
      <c r="AC24" s="287"/>
      <c r="AD24" s="287"/>
      <c r="AE24" s="287"/>
      <c r="AF24" s="287"/>
      <c r="AG24" s="287"/>
      <c r="AH24" s="287"/>
      <c r="AI24" s="287"/>
      <c r="AJ24" s="287"/>
      <c r="AK24" s="287"/>
      <c r="AL24" s="287"/>
      <c r="AM24" s="287"/>
      <c r="AN24" s="287"/>
      <c r="AO24" s="287"/>
      <c r="AP24" s="287"/>
      <c r="AQ24" s="287"/>
      <c r="AR24" s="287"/>
      <c r="AS24" s="287"/>
      <c r="AT24" s="287"/>
      <c r="AU24" s="287"/>
      <c r="AV24" s="287"/>
      <c r="AW24" s="287"/>
      <c r="AX24" s="287"/>
      <c r="AY24" s="287"/>
      <c r="AZ24" s="287"/>
    </row>
    <row r="25" spans="1:52" ht="12.7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87"/>
      <c r="N25" s="287"/>
      <c r="O25" s="287"/>
      <c r="P25" s="287"/>
      <c r="Q25" s="287"/>
      <c r="R25" s="287"/>
      <c r="S25" s="287"/>
      <c r="T25" s="287"/>
      <c r="U25" s="287"/>
      <c r="V25" s="287"/>
      <c r="W25" s="287"/>
      <c r="X25" s="287"/>
      <c r="Y25" s="287"/>
      <c r="Z25" s="287"/>
      <c r="AA25" s="287"/>
      <c r="AB25" s="287"/>
      <c r="AC25" s="287"/>
      <c r="AD25" s="287"/>
      <c r="AE25" s="287"/>
      <c r="AF25" s="287"/>
      <c r="AG25" s="287"/>
      <c r="AH25" s="287"/>
      <c r="AI25" s="287"/>
      <c r="AJ25" s="287"/>
      <c r="AK25" s="287"/>
      <c r="AL25" s="287"/>
      <c r="AM25" s="287"/>
      <c r="AN25" s="287"/>
      <c r="AO25" s="287"/>
      <c r="AP25" s="287"/>
      <c r="AQ25" s="287"/>
      <c r="AR25" s="287"/>
      <c r="AS25" s="287"/>
      <c r="AT25" s="287"/>
      <c r="AU25" s="287"/>
      <c r="AV25" s="287"/>
      <c r="AW25" s="287"/>
      <c r="AX25" s="287"/>
      <c r="AY25" s="287"/>
      <c r="AZ25" s="287"/>
    </row>
    <row r="26" spans="1:52" ht="12.7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87"/>
      <c r="N26" s="287"/>
      <c r="O26" s="287"/>
      <c r="P26" s="287"/>
      <c r="Q26" s="287"/>
      <c r="R26" s="287"/>
      <c r="S26" s="287"/>
      <c r="T26" s="287"/>
      <c r="U26" s="287"/>
      <c r="V26" s="287"/>
      <c r="W26" s="287"/>
      <c r="X26" s="287"/>
      <c r="Y26" s="287"/>
      <c r="Z26" s="287"/>
      <c r="AA26" s="287"/>
      <c r="AB26" s="287"/>
      <c r="AC26" s="287"/>
      <c r="AD26" s="287"/>
      <c r="AE26" s="287"/>
      <c r="AF26" s="287"/>
      <c r="AG26" s="287"/>
      <c r="AH26" s="287"/>
      <c r="AI26" s="287"/>
      <c r="AJ26" s="287"/>
      <c r="AK26" s="287"/>
      <c r="AL26" s="287"/>
      <c r="AM26" s="287"/>
      <c r="AN26" s="287"/>
      <c r="AO26" s="287"/>
      <c r="AP26" s="287"/>
      <c r="AQ26" s="287"/>
      <c r="AR26" s="287"/>
      <c r="AS26" s="287"/>
      <c r="AT26" s="287"/>
      <c r="AU26" s="287"/>
      <c r="AV26" s="287"/>
      <c r="AW26" s="287"/>
      <c r="AX26" s="287"/>
      <c r="AY26" s="287"/>
      <c r="AZ26" s="287"/>
    </row>
    <row r="27" spans="1:52" ht="12.7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87"/>
      <c r="N27" s="287"/>
      <c r="O27" s="287"/>
      <c r="P27" s="287"/>
      <c r="Q27" s="287"/>
      <c r="R27" s="287"/>
      <c r="S27" s="287"/>
      <c r="T27" s="287"/>
      <c r="U27" s="287"/>
      <c r="V27" s="287"/>
      <c r="W27" s="287"/>
      <c r="X27" s="287"/>
      <c r="Y27" s="287"/>
      <c r="Z27" s="287"/>
      <c r="AA27" s="287"/>
      <c r="AB27" s="287"/>
      <c r="AC27" s="287"/>
      <c r="AD27" s="287"/>
      <c r="AE27" s="287"/>
      <c r="AF27" s="287"/>
      <c r="AG27" s="287"/>
      <c r="AH27" s="287"/>
      <c r="AI27" s="287"/>
      <c r="AJ27" s="287"/>
      <c r="AK27" s="287"/>
      <c r="AL27" s="287"/>
      <c r="AM27" s="287"/>
      <c r="AN27" s="287"/>
      <c r="AO27" s="287"/>
      <c r="AP27" s="287"/>
      <c r="AQ27" s="287"/>
      <c r="AR27" s="287"/>
      <c r="AS27" s="287"/>
      <c r="AT27" s="287"/>
      <c r="AU27" s="287"/>
      <c r="AV27" s="287"/>
      <c r="AW27" s="287"/>
      <c r="AX27" s="287"/>
      <c r="AY27" s="287"/>
      <c r="AZ27" s="287"/>
    </row>
    <row r="28" spans="1:52" ht="12.7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87"/>
      <c r="N28" s="287"/>
      <c r="O28" s="287"/>
      <c r="P28" s="287"/>
      <c r="Q28" s="287"/>
      <c r="R28" s="287"/>
      <c r="S28" s="287"/>
      <c r="T28" s="287"/>
      <c r="U28" s="287"/>
      <c r="V28" s="287"/>
      <c r="W28" s="287"/>
      <c r="X28" s="287"/>
      <c r="Y28" s="287"/>
      <c r="Z28" s="287"/>
      <c r="AA28" s="287"/>
      <c r="AB28" s="287"/>
      <c r="AC28" s="287"/>
      <c r="AD28" s="287"/>
      <c r="AE28" s="287"/>
      <c r="AF28" s="287"/>
      <c r="AG28" s="287"/>
      <c r="AH28" s="287"/>
      <c r="AI28" s="287"/>
      <c r="AJ28" s="287"/>
      <c r="AK28" s="287"/>
      <c r="AL28" s="287"/>
      <c r="AM28" s="287"/>
      <c r="AN28" s="287"/>
      <c r="AO28" s="287"/>
      <c r="AP28" s="287"/>
      <c r="AQ28" s="287"/>
      <c r="AR28" s="287"/>
      <c r="AS28" s="287"/>
      <c r="AT28" s="287"/>
      <c r="AU28" s="287"/>
      <c r="AV28" s="287"/>
      <c r="AW28" s="287"/>
      <c r="AX28" s="287"/>
      <c r="AY28" s="287"/>
      <c r="AZ28" s="287"/>
    </row>
    <row r="29" spans="1:52" ht="12.7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87"/>
      <c r="N29" s="287"/>
      <c r="O29" s="287"/>
      <c r="P29" s="287"/>
      <c r="Q29" s="287"/>
      <c r="R29" s="287"/>
      <c r="S29" s="287"/>
      <c r="T29" s="287"/>
      <c r="U29" s="287"/>
      <c r="V29" s="287"/>
      <c r="W29" s="287"/>
      <c r="X29" s="287"/>
      <c r="Y29" s="287"/>
      <c r="Z29" s="287"/>
      <c r="AA29" s="287"/>
      <c r="AB29" s="287"/>
      <c r="AC29" s="287"/>
      <c r="AD29" s="287"/>
      <c r="AE29" s="287"/>
      <c r="AF29" s="287"/>
      <c r="AG29" s="287"/>
      <c r="AH29" s="287"/>
      <c r="AI29" s="287"/>
      <c r="AJ29" s="287"/>
      <c r="AK29" s="287"/>
      <c r="AL29" s="287"/>
      <c r="AM29" s="287"/>
      <c r="AN29" s="287"/>
      <c r="AO29" s="287"/>
      <c r="AP29" s="287"/>
      <c r="AQ29" s="287"/>
      <c r="AR29" s="287"/>
      <c r="AS29" s="287"/>
      <c r="AT29" s="287"/>
      <c r="AU29" s="287"/>
      <c r="AV29" s="287"/>
      <c r="AW29" s="287"/>
      <c r="AX29" s="287"/>
      <c r="AY29" s="287"/>
      <c r="AZ29" s="287"/>
    </row>
    <row r="30" spans="1:52" ht="12.7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87"/>
      <c r="N30" s="287"/>
      <c r="O30" s="287"/>
      <c r="P30" s="287"/>
      <c r="Q30" s="287"/>
      <c r="R30" s="287"/>
      <c r="S30" s="287"/>
      <c r="T30" s="287"/>
      <c r="U30" s="287"/>
      <c r="V30" s="287"/>
      <c r="W30" s="287"/>
      <c r="X30" s="287"/>
      <c r="Y30" s="287"/>
      <c r="Z30" s="287"/>
      <c r="AA30" s="287"/>
      <c r="AB30" s="287"/>
      <c r="AC30" s="287"/>
      <c r="AD30" s="287"/>
      <c r="AE30" s="287"/>
      <c r="AF30" s="287"/>
      <c r="AG30" s="287"/>
      <c r="AH30" s="287"/>
      <c r="AI30" s="287"/>
      <c r="AJ30" s="287"/>
      <c r="AK30" s="287"/>
      <c r="AL30" s="287"/>
      <c r="AM30" s="287"/>
      <c r="AN30" s="287"/>
      <c r="AO30" s="287"/>
      <c r="AP30" s="287"/>
      <c r="AQ30" s="287"/>
      <c r="AR30" s="287"/>
      <c r="AS30" s="287"/>
      <c r="AT30" s="287"/>
      <c r="AU30" s="287"/>
      <c r="AV30" s="287"/>
      <c r="AW30" s="287"/>
      <c r="AX30" s="287"/>
      <c r="AY30" s="287"/>
      <c r="AZ30" s="287"/>
    </row>
    <row r="31" spans="1:52" ht="12.7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87"/>
      <c r="N31" s="287"/>
      <c r="O31" s="287"/>
      <c r="P31" s="287"/>
      <c r="Q31" s="287"/>
      <c r="R31" s="287"/>
      <c r="S31" s="287"/>
      <c r="T31" s="287"/>
      <c r="U31" s="287"/>
      <c r="V31" s="287"/>
      <c r="W31" s="287"/>
      <c r="X31" s="287"/>
      <c r="Y31" s="287"/>
      <c r="Z31" s="287"/>
      <c r="AA31" s="287"/>
      <c r="AB31" s="287"/>
      <c r="AC31" s="287"/>
      <c r="AD31" s="287"/>
      <c r="AE31" s="287"/>
      <c r="AF31" s="287"/>
      <c r="AG31" s="287"/>
      <c r="AH31" s="287"/>
      <c r="AI31" s="287"/>
      <c r="AJ31" s="287"/>
      <c r="AK31" s="287"/>
      <c r="AL31" s="287"/>
      <c r="AM31" s="287"/>
      <c r="AN31" s="287"/>
      <c r="AO31" s="287"/>
      <c r="AP31" s="287"/>
      <c r="AQ31" s="287"/>
      <c r="AR31" s="287"/>
      <c r="AS31" s="287"/>
      <c r="AT31" s="287"/>
      <c r="AU31" s="287"/>
      <c r="AV31" s="287"/>
      <c r="AW31" s="287"/>
      <c r="AX31" s="287"/>
      <c r="AY31" s="287"/>
      <c r="AZ31" s="287"/>
    </row>
    <row r="32" spans="1:52" ht="12.7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87"/>
      <c r="N32" s="287"/>
      <c r="O32" s="287"/>
      <c r="P32" s="287"/>
      <c r="Q32" s="287"/>
      <c r="R32" s="287"/>
      <c r="S32" s="287"/>
      <c r="T32" s="287"/>
      <c r="U32" s="287"/>
      <c r="V32" s="287"/>
      <c r="W32" s="287"/>
      <c r="X32" s="287"/>
      <c r="Y32" s="287"/>
      <c r="Z32" s="287"/>
      <c r="AA32" s="287"/>
      <c r="AB32" s="287"/>
      <c r="AC32" s="287"/>
      <c r="AD32" s="287"/>
      <c r="AE32" s="287"/>
      <c r="AF32" s="287"/>
      <c r="AG32" s="287"/>
      <c r="AH32" s="287"/>
      <c r="AI32" s="287"/>
      <c r="AJ32" s="287"/>
      <c r="AK32" s="287"/>
      <c r="AL32" s="287"/>
      <c r="AM32" s="287"/>
      <c r="AN32" s="287"/>
      <c r="AO32" s="287"/>
      <c r="AP32" s="287"/>
      <c r="AQ32" s="287"/>
      <c r="AR32" s="287"/>
      <c r="AS32" s="287"/>
      <c r="AT32" s="287"/>
      <c r="AU32" s="287"/>
      <c r="AV32" s="287"/>
      <c r="AW32" s="287"/>
      <c r="AX32" s="287"/>
      <c r="AY32" s="287"/>
      <c r="AZ32" s="287"/>
    </row>
    <row r="33" spans="1:52" ht="12.7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87"/>
      <c r="N33" s="287"/>
      <c r="O33" s="287"/>
      <c r="P33" s="287"/>
      <c r="Q33" s="287"/>
      <c r="R33" s="287"/>
      <c r="S33" s="287"/>
      <c r="T33" s="287"/>
      <c r="U33" s="287"/>
      <c r="V33" s="287"/>
      <c r="W33" s="287"/>
      <c r="X33" s="287"/>
      <c r="Y33" s="287"/>
      <c r="Z33" s="287"/>
      <c r="AA33" s="287"/>
      <c r="AB33" s="287"/>
      <c r="AC33" s="287"/>
      <c r="AD33" s="287"/>
      <c r="AE33" s="287"/>
      <c r="AF33" s="287"/>
      <c r="AG33" s="287"/>
      <c r="AH33" s="287"/>
      <c r="AI33" s="287"/>
      <c r="AJ33" s="287"/>
      <c r="AK33" s="287"/>
      <c r="AL33" s="287"/>
      <c r="AM33" s="287"/>
      <c r="AN33" s="287"/>
      <c r="AO33" s="287"/>
      <c r="AP33" s="287"/>
      <c r="AQ33" s="287"/>
      <c r="AR33" s="287"/>
      <c r="AS33" s="287"/>
      <c r="AT33" s="287"/>
      <c r="AU33" s="287"/>
      <c r="AV33" s="287"/>
      <c r="AW33" s="287"/>
      <c r="AX33" s="287"/>
      <c r="AY33" s="287"/>
      <c r="AZ33" s="287"/>
    </row>
    <row r="34" spans="1:52" ht="12.7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87"/>
      <c r="N34" s="287"/>
      <c r="O34" s="287"/>
      <c r="P34" s="287"/>
      <c r="Q34" s="287"/>
      <c r="R34" s="287"/>
      <c r="S34" s="287"/>
      <c r="T34" s="287"/>
      <c r="U34" s="287"/>
      <c r="V34" s="287"/>
      <c r="W34" s="287"/>
      <c r="X34" s="287"/>
      <c r="Y34" s="287"/>
      <c r="Z34" s="287"/>
      <c r="AA34" s="287"/>
      <c r="AB34" s="287"/>
      <c r="AC34" s="287"/>
      <c r="AD34" s="287"/>
      <c r="AE34" s="287"/>
      <c r="AF34" s="287"/>
      <c r="AG34" s="287"/>
      <c r="AH34" s="287"/>
      <c r="AI34" s="287"/>
      <c r="AJ34" s="287"/>
      <c r="AK34" s="287"/>
      <c r="AL34" s="287"/>
      <c r="AM34" s="287"/>
      <c r="AN34" s="287"/>
      <c r="AO34" s="287"/>
      <c r="AP34" s="287"/>
      <c r="AQ34" s="287"/>
      <c r="AR34" s="287"/>
      <c r="AS34" s="287"/>
      <c r="AT34" s="287"/>
      <c r="AU34" s="287"/>
      <c r="AV34" s="287"/>
      <c r="AW34" s="287"/>
      <c r="AX34" s="287"/>
      <c r="AY34" s="287"/>
      <c r="AZ34" s="287"/>
    </row>
    <row r="35" spans="1:52" ht="12.75" customHeight="1" x14ac:dyDescent="0.25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87"/>
      <c r="N35" s="287"/>
      <c r="O35" s="287"/>
      <c r="P35" s="287"/>
      <c r="Q35" s="287"/>
      <c r="R35" s="287"/>
      <c r="S35" s="287"/>
      <c r="T35" s="287"/>
      <c r="U35" s="287"/>
      <c r="V35" s="287"/>
      <c r="W35" s="287"/>
      <c r="X35" s="287"/>
      <c r="Y35" s="287"/>
      <c r="Z35" s="287"/>
      <c r="AA35" s="287"/>
      <c r="AB35" s="287"/>
      <c r="AC35" s="287"/>
      <c r="AD35" s="287"/>
      <c r="AE35" s="287"/>
      <c r="AF35" s="287"/>
      <c r="AG35" s="287"/>
      <c r="AH35" s="287"/>
      <c r="AI35" s="287"/>
      <c r="AJ35" s="287"/>
      <c r="AK35" s="287"/>
      <c r="AL35" s="287"/>
      <c r="AM35" s="287"/>
      <c r="AN35" s="287"/>
      <c r="AO35" s="287"/>
      <c r="AP35" s="287"/>
      <c r="AQ35" s="287"/>
      <c r="AR35" s="287"/>
      <c r="AS35" s="287"/>
      <c r="AT35" s="287"/>
      <c r="AU35" s="287"/>
      <c r="AV35" s="287"/>
      <c r="AW35" s="287"/>
      <c r="AX35" s="287"/>
      <c r="AY35" s="287"/>
      <c r="AZ35" s="287"/>
    </row>
    <row r="36" spans="1:52" ht="12.7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87"/>
      <c r="N36" s="287"/>
      <c r="O36" s="287"/>
      <c r="P36" s="287"/>
      <c r="Q36" s="287"/>
      <c r="R36" s="287"/>
      <c r="S36" s="287"/>
      <c r="T36" s="287"/>
      <c r="U36" s="287"/>
      <c r="V36" s="287"/>
      <c r="W36" s="287"/>
      <c r="X36" s="287"/>
      <c r="Y36" s="287"/>
      <c r="Z36" s="287"/>
      <c r="AA36" s="287"/>
      <c r="AB36" s="287"/>
      <c r="AC36" s="287"/>
      <c r="AD36" s="287"/>
      <c r="AE36" s="287"/>
      <c r="AF36" s="287"/>
      <c r="AG36" s="287"/>
      <c r="AH36" s="287"/>
      <c r="AI36" s="287"/>
      <c r="AJ36" s="287"/>
      <c r="AK36" s="287"/>
      <c r="AL36" s="287"/>
      <c r="AM36" s="287"/>
      <c r="AN36" s="287"/>
      <c r="AO36" s="287"/>
      <c r="AP36" s="287"/>
      <c r="AQ36" s="287"/>
      <c r="AR36" s="287"/>
      <c r="AS36" s="287"/>
      <c r="AT36" s="287"/>
      <c r="AU36" s="287"/>
      <c r="AV36" s="287"/>
      <c r="AW36" s="287"/>
      <c r="AX36" s="287"/>
      <c r="AY36" s="287"/>
      <c r="AZ36" s="287"/>
    </row>
    <row r="37" spans="1:52" ht="12.75" customHeight="1" x14ac:dyDescent="0.25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87"/>
      <c r="N37" s="287"/>
      <c r="O37" s="287"/>
      <c r="P37" s="287"/>
      <c r="Q37" s="287"/>
      <c r="R37" s="287"/>
      <c r="S37" s="287"/>
      <c r="T37" s="287"/>
      <c r="U37" s="287"/>
      <c r="V37" s="287"/>
      <c r="W37" s="287"/>
      <c r="X37" s="287"/>
      <c r="Y37" s="287"/>
      <c r="Z37" s="287"/>
      <c r="AA37" s="287"/>
      <c r="AB37" s="287"/>
      <c r="AC37" s="287"/>
      <c r="AD37" s="287"/>
      <c r="AE37" s="287"/>
      <c r="AF37" s="287"/>
      <c r="AG37" s="287"/>
      <c r="AH37" s="287"/>
      <c r="AI37" s="287"/>
      <c r="AJ37" s="287"/>
      <c r="AK37" s="287"/>
      <c r="AL37" s="287"/>
      <c r="AM37" s="287"/>
      <c r="AN37" s="287"/>
      <c r="AO37" s="287"/>
      <c r="AP37" s="287"/>
      <c r="AQ37" s="287"/>
      <c r="AR37" s="287"/>
      <c r="AS37" s="287"/>
      <c r="AT37" s="287"/>
      <c r="AU37" s="287"/>
      <c r="AV37" s="287"/>
      <c r="AW37" s="287"/>
      <c r="AX37" s="287"/>
      <c r="AY37" s="287"/>
      <c r="AZ37" s="287"/>
    </row>
    <row r="38" spans="1:52" ht="12.7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87"/>
      <c r="N38" s="287"/>
      <c r="O38" s="287"/>
      <c r="P38" s="287"/>
      <c r="Q38" s="287"/>
      <c r="R38" s="287"/>
      <c r="S38" s="287"/>
      <c r="T38" s="287"/>
      <c r="U38" s="287"/>
      <c r="V38" s="287"/>
      <c r="W38" s="287"/>
      <c r="X38" s="287"/>
      <c r="Y38" s="287"/>
      <c r="Z38" s="287"/>
      <c r="AA38" s="287"/>
      <c r="AB38" s="287"/>
      <c r="AC38" s="287"/>
      <c r="AD38" s="287"/>
      <c r="AE38" s="287"/>
      <c r="AF38" s="287"/>
      <c r="AG38" s="287"/>
      <c r="AH38" s="287"/>
      <c r="AI38" s="287"/>
      <c r="AJ38" s="287"/>
      <c r="AK38" s="287"/>
      <c r="AL38" s="287"/>
      <c r="AM38" s="287"/>
      <c r="AN38" s="287"/>
      <c r="AO38" s="287"/>
      <c r="AP38" s="287"/>
      <c r="AQ38" s="287"/>
      <c r="AR38" s="287"/>
      <c r="AS38" s="287"/>
      <c r="AT38" s="287"/>
      <c r="AU38" s="287"/>
      <c r="AV38" s="287"/>
      <c r="AW38" s="287"/>
      <c r="AX38" s="287"/>
      <c r="AY38" s="287"/>
      <c r="AZ38" s="287"/>
    </row>
    <row r="39" spans="1:52" ht="12.7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87"/>
      <c r="N39" s="287"/>
      <c r="O39" s="287"/>
      <c r="P39" s="287"/>
      <c r="Q39" s="287"/>
      <c r="R39" s="287"/>
      <c r="S39" s="287"/>
      <c r="T39" s="287"/>
      <c r="U39" s="287"/>
      <c r="V39" s="287"/>
      <c r="W39" s="287"/>
      <c r="X39" s="287"/>
      <c r="Y39" s="287"/>
      <c r="Z39" s="287"/>
      <c r="AA39" s="287"/>
      <c r="AB39" s="287"/>
      <c r="AC39" s="287"/>
      <c r="AD39" s="287"/>
      <c r="AE39" s="287"/>
      <c r="AF39" s="287"/>
      <c r="AG39" s="287"/>
      <c r="AH39" s="287"/>
      <c r="AI39" s="287"/>
      <c r="AJ39" s="287"/>
      <c r="AK39" s="287"/>
      <c r="AL39" s="287"/>
      <c r="AM39" s="287"/>
      <c r="AN39" s="287"/>
      <c r="AO39" s="287"/>
      <c r="AP39" s="287"/>
      <c r="AQ39" s="287"/>
      <c r="AR39" s="287"/>
      <c r="AS39" s="287"/>
      <c r="AT39" s="287"/>
      <c r="AU39" s="287"/>
      <c r="AV39" s="287"/>
      <c r="AW39" s="287"/>
      <c r="AX39" s="287"/>
      <c r="AY39" s="287"/>
      <c r="AZ39" s="287"/>
    </row>
    <row r="40" spans="1:52" ht="12.7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7"/>
      <c r="Y40" s="287"/>
      <c r="Z40" s="287"/>
      <c r="AA40" s="287"/>
      <c r="AB40" s="287"/>
      <c r="AC40" s="287"/>
      <c r="AD40" s="287"/>
      <c r="AE40" s="287"/>
      <c r="AF40" s="287"/>
      <c r="AG40" s="287"/>
      <c r="AH40" s="287"/>
      <c r="AI40" s="287"/>
      <c r="AJ40" s="287"/>
      <c r="AK40" s="287"/>
      <c r="AL40" s="287"/>
      <c r="AM40" s="287"/>
      <c r="AN40" s="287"/>
      <c r="AO40" s="287"/>
      <c r="AP40" s="287"/>
      <c r="AQ40" s="287"/>
      <c r="AR40" s="287"/>
      <c r="AS40" s="287"/>
      <c r="AT40" s="287"/>
      <c r="AU40" s="287"/>
      <c r="AV40" s="287"/>
      <c r="AW40" s="287"/>
      <c r="AX40" s="287"/>
      <c r="AY40" s="287"/>
      <c r="AZ40" s="287"/>
    </row>
    <row r="41" spans="1:52" ht="12.7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87"/>
      <c r="N41" s="287"/>
      <c r="O41" s="287"/>
      <c r="P41" s="287"/>
      <c r="Q41" s="287"/>
      <c r="R41" s="287"/>
      <c r="S41" s="287"/>
      <c r="T41" s="287"/>
      <c r="U41" s="287"/>
      <c r="V41" s="287"/>
      <c r="W41" s="287"/>
      <c r="X41" s="287"/>
      <c r="Y41" s="287"/>
      <c r="Z41" s="287"/>
      <c r="AA41" s="287"/>
      <c r="AB41" s="287"/>
      <c r="AC41" s="287"/>
      <c r="AD41" s="287"/>
      <c r="AE41" s="287"/>
      <c r="AF41" s="287"/>
      <c r="AG41" s="287"/>
      <c r="AH41" s="287"/>
      <c r="AI41" s="287"/>
      <c r="AJ41" s="287"/>
      <c r="AK41" s="287"/>
      <c r="AL41" s="287"/>
      <c r="AM41" s="287"/>
      <c r="AN41" s="287"/>
      <c r="AO41" s="287"/>
      <c r="AP41" s="287"/>
      <c r="AQ41" s="287"/>
      <c r="AR41" s="287"/>
      <c r="AS41" s="287"/>
      <c r="AT41" s="287"/>
      <c r="AU41" s="287"/>
      <c r="AV41" s="287"/>
      <c r="AW41" s="287"/>
      <c r="AX41" s="287"/>
      <c r="AY41" s="287"/>
      <c r="AZ41" s="287"/>
    </row>
    <row r="42" spans="1:52" ht="12.7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87"/>
      <c r="N42" s="287"/>
      <c r="O42" s="287"/>
      <c r="P42" s="287"/>
      <c r="Q42" s="287"/>
      <c r="R42" s="287"/>
      <c r="S42" s="287"/>
      <c r="T42" s="287"/>
      <c r="U42" s="287"/>
      <c r="V42" s="287"/>
      <c r="W42" s="287"/>
      <c r="X42" s="287"/>
      <c r="Y42" s="287"/>
      <c r="Z42" s="287"/>
      <c r="AA42" s="287"/>
      <c r="AB42" s="287"/>
      <c r="AC42" s="287"/>
      <c r="AD42" s="287"/>
      <c r="AE42" s="287"/>
      <c r="AF42" s="287"/>
      <c r="AG42" s="287"/>
      <c r="AH42" s="287"/>
      <c r="AI42" s="287"/>
      <c r="AJ42" s="287"/>
      <c r="AK42" s="287"/>
      <c r="AL42" s="287"/>
      <c r="AM42" s="287"/>
      <c r="AN42" s="287"/>
      <c r="AO42" s="287"/>
      <c r="AP42" s="287"/>
      <c r="AQ42" s="287"/>
      <c r="AR42" s="287"/>
      <c r="AS42" s="287"/>
      <c r="AT42" s="287"/>
      <c r="AU42" s="287"/>
      <c r="AV42" s="287"/>
      <c r="AW42" s="287"/>
      <c r="AX42" s="287"/>
      <c r="AY42" s="287"/>
      <c r="AZ42" s="287"/>
    </row>
    <row r="43" spans="1:52" ht="12.7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7"/>
      <c r="Y43" s="287"/>
      <c r="Z43" s="287"/>
      <c r="AA43" s="287"/>
      <c r="AB43" s="287"/>
      <c r="AC43" s="287"/>
      <c r="AD43" s="287"/>
      <c r="AE43" s="287"/>
      <c r="AF43" s="287"/>
      <c r="AG43" s="287"/>
      <c r="AH43" s="287"/>
      <c r="AI43" s="287"/>
      <c r="AJ43" s="287"/>
      <c r="AK43" s="287"/>
      <c r="AL43" s="287"/>
      <c r="AM43" s="287"/>
      <c r="AN43" s="287"/>
      <c r="AO43" s="287"/>
      <c r="AP43" s="287"/>
      <c r="AQ43" s="287"/>
      <c r="AR43" s="287"/>
      <c r="AS43" s="287"/>
      <c r="AT43" s="287"/>
      <c r="AU43" s="287"/>
      <c r="AV43" s="287"/>
      <c r="AW43" s="287"/>
      <c r="AX43" s="287"/>
      <c r="AY43" s="287"/>
      <c r="AZ43" s="287"/>
    </row>
    <row r="44" spans="1:52" ht="12.7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7"/>
      <c r="Y44" s="287"/>
      <c r="Z44" s="287"/>
      <c r="AA44" s="287"/>
      <c r="AB44" s="287"/>
      <c r="AC44" s="287"/>
      <c r="AD44" s="287"/>
      <c r="AE44" s="287"/>
      <c r="AF44" s="287"/>
      <c r="AG44" s="287"/>
      <c r="AH44" s="287"/>
      <c r="AI44" s="287"/>
      <c r="AJ44" s="287"/>
      <c r="AK44" s="287"/>
      <c r="AL44" s="287"/>
      <c r="AM44" s="287"/>
      <c r="AN44" s="287"/>
      <c r="AO44" s="287"/>
      <c r="AP44" s="287"/>
      <c r="AQ44" s="287"/>
      <c r="AR44" s="287"/>
      <c r="AS44" s="287"/>
      <c r="AT44" s="287"/>
      <c r="AU44" s="287"/>
      <c r="AV44" s="287"/>
      <c r="AW44" s="287"/>
      <c r="AX44" s="287"/>
      <c r="AY44" s="287"/>
      <c r="AZ44" s="287"/>
    </row>
    <row r="45" spans="1:52" ht="12.7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87"/>
      <c r="N45" s="287"/>
      <c r="O45" s="287"/>
      <c r="P45" s="287"/>
      <c r="Q45" s="287"/>
      <c r="R45" s="287"/>
      <c r="S45" s="287"/>
      <c r="T45" s="287"/>
      <c r="U45" s="287"/>
      <c r="V45" s="287"/>
      <c r="W45" s="287"/>
      <c r="X45" s="287"/>
      <c r="Y45" s="287"/>
      <c r="Z45" s="287"/>
      <c r="AA45" s="287"/>
      <c r="AB45" s="287"/>
      <c r="AC45" s="287"/>
      <c r="AD45" s="287"/>
      <c r="AE45" s="287"/>
      <c r="AF45" s="287"/>
      <c r="AG45" s="287"/>
      <c r="AH45" s="287"/>
      <c r="AI45" s="287"/>
      <c r="AJ45" s="287"/>
      <c r="AK45" s="287"/>
      <c r="AL45" s="287"/>
      <c r="AM45" s="287"/>
      <c r="AN45" s="287"/>
      <c r="AO45" s="287"/>
      <c r="AP45" s="287"/>
      <c r="AQ45" s="287"/>
      <c r="AR45" s="287"/>
      <c r="AS45" s="287"/>
      <c r="AT45" s="287"/>
      <c r="AU45" s="287"/>
      <c r="AV45" s="287"/>
      <c r="AW45" s="287"/>
      <c r="AX45" s="287"/>
      <c r="AY45" s="287"/>
      <c r="AZ45" s="287"/>
    </row>
    <row r="46" spans="1:52" ht="12.7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87"/>
      <c r="N46" s="287"/>
      <c r="O46" s="287"/>
      <c r="P46" s="287"/>
      <c r="Q46" s="287"/>
      <c r="R46" s="287"/>
      <c r="S46" s="287"/>
      <c r="T46" s="287"/>
      <c r="U46" s="287"/>
      <c r="V46" s="287"/>
      <c r="W46" s="287"/>
      <c r="X46" s="287"/>
      <c r="Y46" s="287"/>
      <c r="Z46" s="287"/>
      <c r="AA46" s="287"/>
      <c r="AB46" s="287"/>
      <c r="AC46" s="287"/>
      <c r="AD46" s="287"/>
      <c r="AE46" s="287"/>
      <c r="AF46" s="287"/>
      <c r="AG46" s="287"/>
      <c r="AH46" s="287"/>
      <c r="AI46" s="287"/>
      <c r="AJ46" s="287"/>
      <c r="AK46" s="287"/>
      <c r="AL46" s="287"/>
      <c r="AM46" s="287"/>
      <c r="AN46" s="287"/>
      <c r="AO46" s="287"/>
      <c r="AP46" s="287"/>
      <c r="AQ46" s="287"/>
      <c r="AR46" s="287"/>
      <c r="AS46" s="287"/>
      <c r="AT46" s="287"/>
      <c r="AU46" s="287"/>
      <c r="AV46" s="287"/>
      <c r="AW46" s="287"/>
      <c r="AX46" s="287"/>
      <c r="AY46" s="287"/>
      <c r="AZ46" s="287"/>
    </row>
    <row r="47" spans="1:52" ht="12.7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7"/>
      <c r="Z47" s="287"/>
      <c r="AA47" s="287"/>
      <c r="AB47" s="287"/>
      <c r="AC47" s="287"/>
      <c r="AD47" s="287"/>
      <c r="AE47" s="287"/>
      <c r="AF47" s="287"/>
      <c r="AG47" s="287"/>
      <c r="AH47" s="287"/>
      <c r="AI47" s="287"/>
      <c r="AJ47" s="287"/>
      <c r="AK47" s="287"/>
      <c r="AL47" s="287"/>
      <c r="AM47" s="287"/>
      <c r="AN47" s="287"/>
      <c r="AO47" s="287"/>
      <c r="AP47" s="287"/>
      <c r="AQ47" s="287"/>
      <c r="AR47" s="287"/>
      <c r="AS47" s="287"/>
      <c r="AT47" s="287"/>
      <c r="AU47" s="287"/>
      <c r="AV47" s="287"/>
      <c r="AW47" s="287"/>
      <c r="AX47" s="287"/>
      <c r="AY47" s="287"/>
      <c r="AZ47" s="287"/>
    </row>
    <row r="48" spans="1:52" ht="12.7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87"/>
      <c r="N48" s="287"/>
      <c r="O48" s="287"/>
      <c r="P48" s="287"/>
      <c r="Q48" s="287"/>
      <c r="R48" s="287"/>
      <c r="S48" s="287"/>
      <c r="T48" s="287"/>
      <c r="U48" s="287"/>
      <c r="V48" s="287"/>
      <c r="W48" s="287"/>
      <c r="X48" s="287"/>
      <c r="Y48" s="287"/>
      <c r="Z48" s="287"/>
      <c r="AA48" s="287"/>
      <c r="AB48" s="287"/>
      <c r="AC48" s="287"/>
      <c r="AD48" s="287"/>
      <c r="AE48" s="287"/>
      <c r="AF48" s="287"/>
      <c r="AG48" s="287"/>
      <c r="AH48" s="287"/>
      <c r="AI48" s="287"/>
      <c r="AJ48" s="287"/>
      <c r="AK48" s="287"/>
      <c r="AL48" s="287"/>
      <c r="AM48" s="287"/>
      <c r="AN48" s="287"/>
      <c r="AO48" s="287"/>
      <c r="AP48" s="287"/>
      <c r="AQ48" s="287"/>
      <c r="AR48" s="287"/>
      <c r="AS48" s="287"/>
      <c r="AT48" s="287"/>
      <c r="AU48" s="287"/>
      <c r="AV48" s="287"/>
      <c r="AW48" s="287"/>
      <c r="AX48" s="287"/>
      <c r="AY48" s="287"/>
      <c r="AZ48" s="287"/>
    </row>
    <row r="49" spans="1:52" ht="12.7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</row>
    <row r="50" spans="1:52" ht="12.7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87"/>
      <c r="N50" s="287"/>
      <c r="O50" s="287"/>
      <c r="P50" s="287"/>
      <c r="Q50" s="287"/>
      <c r="R50" s="287"/>
      <c r="S50" s="287"/>
      <c r="T50" s="287"/>
      <c r="U50" s="287"/>
      <c r="V50" s="287"/>
      <c r="W50" s="287"/>
      <c r="X50" s="287"/>
      <c r="Y50" s="287"/>
      <c r="Z50" s="287"/>
      <c r="AA50" s="287"/>
      <c r="AB50" s="287"/>
      <c r="AC50" s="287"/>
      <c r="AD50" s="287"/>
      <c r="AE50" s="287"/>
      <c r="AF50" s="287"/>
      <c r="AG50" s="287"/>
      <c r="AH50" s="287"/>
      <c r="AI50" s="287"/>
      <c r="AJ50" s="287"/>
      <c r="AK50" s="287"/>
      <c r="AL50" s="287"/>
      <c r="AM50" s="287"/>
      <c r="AN50" s="287"/>
      <c r="AO50" s="287"/>
      <c r="AP50" s="287"/>
      <c r="AQ50" s="287"/>
      <c r="AR50" s="287"/>
      <c r="AS50" s="287"/>
      <c r="AT50" s="287"/>
      <c r="AU50" s="287"/>
      <c r="AV50" s="287"/>
      <c r="AW50" s="287"/>
      <c r="AX50" s="287"/>
      <c r="AY50" s="287"/>
      <c r="AZ50" s="287"/>
    </row>
    <row r="51" spans="1:52" ht="12.7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87"/>
      <c r="N51" s="287"/>
      <c r="O51" s="287"/>
      <c r="P51" s="287"/>
      <c r="Q51" s="287"/>
      <c r="R51" s="287"/>
      <c r="S51" s="287"/>
      <c r="T51" s="287"/>
      <c r="U51" s="287"/>
      <c r="V51" s="287"/>
      <c r="W51" s="287"/>
      <c r="X51" s="287"/>
      <c r="Y51" s="287"/>
      <c r="Z51" s="287"/>
      <c r="AA51" s="287"/>
      <c r="AB51" s="287"/>
      <c r="AC51" s="287"/>
      <c r="AD51" s="287"/>
      <c r="AE51" s="287"/>
      <c r="AF51" s="287"/>
      <c r="AG51" s="287"/>
      <c r="AH51" s="287"/>
      <c r="AI51" s="287"/>
      <c r="AJ51" s="287"/>
      <c r="AK51" s="287"/>
      <c r="AL51" s="287"/>
      <c r="AM51" s="287"/>
      <c r="AN51" s="287"/>
      <c r="AO51" s="287"/>
      <c r="AP51" s="287"/>
      <c r="AQ51" s="287"/>
      <c r="AR51" s="287"/>
      <c r="AS51" s="287"/>
      <c r="AT51" s="287"/>
      <c r="AU51" s="287"/>
      <c r="AV51" s="287"/>
      <c r="AW51" s="287"/>
      <c r="AX51" s="287"/>
      <c r="AY51" s="287"/>
      <c r="AZ51" s="287"/>
    </row>
    <row r="52" spans="1:52" ht="12.7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87"/>
      <c r="N52" s="287"/>
      <c r="O52" s="287"/>
      <c r="P52" s="287"/>
      <c r="Q52" s="287"/>
      <c r="R52" s="287"/>
      <c r="S52" s="287"/>
      <c r="T52" s="287"/>
      <c r="U52" s="287"/>
      <c r="V52" s="287"/>
      <c r="W52" s="287"/>
      <c r="X52" s="287"/>
      <c r="Y52" s="287"/>
      <c r="Z52" s="287"/>
      <c r="AA52" s="287"/>
      <c r="AB52" s="287"/>
      <c r="AC52" s="287"/>
      <c r="AD52" s="287"/>
      <c r="AE52" s="287"/>
      <c r="AF52" s="287"/>
      <c r="AG52" s="287"/>
      <c r="AH52" s="287"/>
      <c r="AI52" s="287"/>
      <c r="AJ52" s="287"/>
      <c r="AK52" s="287"/>
      <c r="AL52" s="287"/>
      <c r="AM52" s="287"/>
      <c r="AN52" s="287"/>
      <c r="AO52" s="287"/>
      <c r="AP52" s="287"/>
      <c r="AQ52" s="287"/>
      <c r="AR52" s="287"/>
      <c r="AS52" s="287"/>
      <c r="AT52" s="287"/>
      <c r="AU52" s="287"/>
      <c r="AV52" s="287"/>
      <c r="AW52" s="287"/>
      <c r="AX52" s="287"/>
      <c r="AY52" s="287"/>
      <c r="AZ52" s="287"/>
    </row>
    <row r="53" spans="1:52" ht="12.7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87"/>
      <c r="N53" s="287"/>
      <c r="O53" s="287"/>
      <c r="P53" s="287"/>
      <c r="Q53" s="287"/>
      <c r="R53" s="287"/>
      <c r="S53" s="287"/>
      <c r="T53" s="287"/>
      <c r="U53" s="287"/>
      <c r="V53" s="287"/>
      <c r="W53" s="287"/>
      <c r="X53" s="287"/>
      <c r="Y53" s="287"/>
      <c r="Z53" s="287"/>
      <c r="AA53" s="287"/>
      <c r="AB53" s="287"/>
      <c r="AC53" s="287"/>
      <c r="AD53" s="287"/>
      <c r="AE53" s="287"/>
      <c r="AF53" s="287"/>
      <c r="AG53" s="287"/>
      <c r="AH53" s="287"/>
      <c r="AI53" s="287"/>
      <c r="AJ53" s="287"/>
      <c r="AK53" s="287"/>
      <c r="AL53" s="287"/>
      <c r="AM53" s="287"/>
      <c r="AN53" s="287"/>
      <c r="AO53" s="287"/>
      <c r="AP53" s="287"/>
      <c r="AQ53" s="287"/>
      <c r="AR53" s="287"/>
      <c r="AS53" s="287"/>
      <c r="AT53" s="287"/>
      <c r="AU53" s="287"/>
      <c r="AV53" s="287"/>
      <c r="AW53" s="287"/>
      <c r="AX53" s="287"/>
      <c r="AY53" s="287"/>
      <c r="AZ53" s="287"/>
    </row>
    <row r="54" spans="1:52" ht="12.7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87"/>
      <c r="N54" s="287"/>
      <c r="O54" s="287"/>
      <c r="P54" s="287"/>
      <c r="Q54" s="287"/>
      <c r="R54" s="287"/>
      <c r="S54" s="287"/>
      <c r="T54" s="287"/>
      <c r="U54" s="287"/>
      <c r="V54" s="287"/>
      <c r="W54" s="287"/>
      <c r="X54" s="287"/>
      <c r="Y54" s="287"/>
      <c r="Z54" s="287"/>
      <c r="AA54" s="287"/>
      <c r="AB54" s="287"/>
      <c r="AC54" s="287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287"/>
      <c r="AO54" s="287"/>
      <c r="AP54" s="287"/>
      <c r="AQ54" s="287"/>
      <c r="AR54" s="287"/>
      <c r="AS54" s="287"/>
      <c r="AT54" s="287"/>
      <c r="AU54" s="287"/>
      <c r="AV54" s="287"/>
      <c r="AW54" s="287"/>
      <c r="AX54" s="287"/>
      <c r="AY54" s="287"/>
      <c r="AZ54" s="287"/>
    </row>
    <row r="55" spans="1:52" ht="12.7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87"/>
      <c r="N55" s="287"/>
      <c r="O55" s="287"/>
      <c r="P55" s="287"/>
      <c r="Q55" s="287"/>
      <c r="R55" s="287"/>
      <c r="S55" s="287"/>
      <c r="T55" s="287"/>
      <c r="U55" s="287"/>
      <c r="V55" s="287"/>
      <c r="W55" s="287"/>
      <c r="X55" s="287"/>
      <c r="Y55" s="287"/>
      <c r="Z55" s="287"/>
      <c r="AA55" s="287"/>
      <c r="AB55" s="287"/>
      <c r="AC55" s="287"/>
      <c r="AD55" s="287"/>
      <c r="AE55" s="287"/>
      <c r="AF55" s="287"/>
      <c r="AG55" s="287"/>
      <c r="AH55" s="287"/>
      <c r="AI55" s="287"/>
      <c r="AJ55" s="287"/>
      <c r="AK55" s="287"/>
      <c r="AL55" s="287"/>
      <c r="AM55" s="287"/>
      <c r="AN55" s="287"/>
      <c r="AO55" s="287"/>
      <c r="AP55" s="287"/>
      <c r="AQ55" s="287"/>
      <c r="AR55" s="287"/>
      <c r="AS55" s="287"/>
      <c r="AT55" s="287"/>
      <c r="AU55" s="287"/>
      <c r="AV55" s="287"/>
      <c r="AW55" s="287"/>
      <c r="AX55" s="287"/>
      <c r="AY55" s="287"/>
      <c r="AZ55" s="287"/>
    </row>
    <row r="56" spans="1:52" ht="12.7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87"/>
      <c r="N56" s="287"/>
      <c r="O56" s="287"/>
      <c r="P56" s="287"/>
      <c r="Q56" s="287"/>
      <c r="R56" s="287"/>
      <c r="S56" s="287"/>
      <c r="T56" s="287"/>
      <c r="U56" s="287"/>
      <c r="V56" s="287"/>
      <c r="W56" s="287"/>
      <c r="X56" s="287"/>
      <c r="Y56" s="287"/>
      <c r="Z56" s="287"/>
      <c r="AA56" s="287"/>
      <c r="AB56" s="287"/>
      <c r="AC56" s="287"/>
      <c r="AD56" s="287"/>
      <c r="AE56" s="287"/>
      <c r="AF56" s="287"/>
      <c r="AG56" s="287"/>
      <c r="AH56" s="287"/>
      <c r="AI56" s="287"/>
      <c r="AJ56" s="287"/>
      <c r="AK56" s="287"/>
      <c r="AL56" s="287"/>
      <c r="AM56" s="287"/>
      <c r="AN56" s="287"/>
      <c r="AO56" s="287"/>
      <c r="AP56" s="287"/>
      <c r="AQ56" s="287"/>
      <c r="AR56" s="287"/>
      <c r="AS56" s="287"/>
      <c r="AT56" s="287"/>
      <c r="AU56" s="287"/>
      <c r="AV56" s="287"/>
      <c r="AW56" s="287"/>
      <c r="AX56" s="287"/>
      <c r="AY56" s="287"/>
      <c r="AZ56" s="287"/>
    </row>
    <row r="57" spans="1:52" ht="12.7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7"/>
      <c r="Y57" s="287"/>
      <c r="Z57" s="287"/>
      <c r="AA57" s="287"/>
      <c r="AB57" s="287"/>
      <c r="AC57" s="287"/>
      <c r="AD57" s="287"/>
      <c r="AE57" s="287"/>
      <c r="AF57" s="287"/>
      <c r="AG57" s="287"/>
      <c r="AH57" s="287"/>
      <c r="AI57" s="287"/>
      <c r="AJ57" s="287"/>
      <c r="AK57" s="287"/>
      <c r="AL57" s="287"/>
      <c r="AM57" s="287"/>
      <c r="AN57" s="287"/>
      <c r="AO57" s="287"/>
      <c r="AP57" s="287"/>
      <c r="AQ57" s="287"/>
      <c r="AR57" s="287"/>
      <c r="AS57" s="287"/>
      <c r="AT57" s="287"/>
      <c r="AU57" s="287"/>
      <c r="AV57" s="287"/>
      <c r="AW57" s="287"/>
      <c r="AX57" s="287"/>
      <c r="AY57" s="287"/>
      <c r="AZ57" s="287"/>
    </row>
    <row r="58" spans="1:52" ht="12.7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87"/>
      <c r="N58" s="287"/>
      <c r="O58" s="287"/>
      <c r="P58" s="287"/>
      <c r="Q58" s="287"/>
      <c r="R58" s="287"/>
      <c r="S58" s="287"/>
      <c r="T58" s="287"/>
      <c r="U58" s="287"/>
      <c r="V58" s="287"/>
      <c r="W58" s="287"/>
      <c r="X58" s="287"/>
      <c r="Y58" s="287"/>
      <c r="Z58" s="287"/>
      <c r="AA58" s="287"/>
      <c r="AB58" s="287"/>
      <c r="AC58" s="287"/>
      <c r="AD58" s="287"/>
      <c r="AE58" s="287"/>
      <c r="AF58" s="287"/>
      <c r="AG58" s="287"/>
      <c r="AH58" s="287"/>
      <c r="AI58" s="287"/>
      <c r="AJ58" s="287"/>
      <c r="AK58" s="287"/>
      <c r="AL58" s="287"/>
      <c r="AM58" s="287"/>
      <c r="AN58" s="287"/>
      <c r="AO58" s="287"/>
      <c r="AP58" s="287"/>
      <c r="AQ58" s="287"/>
      <c r="AR58" s="287"/>
      <c r="AS58" s="287"/>
      <c r="AT58" s="287"/>
      <c r="AU58" s="287"/>
      <c r="AV58" s="287"/>
      <c r="AW58" s="287"/>
      <c r="AX58" s="287"/>
      <c r="AY58" s="287"/>
      <c r="AZ58" s="287"/>
    </row>
    <row r="59" spans="1:52" ht="12.7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87"/>
      <c r="N59" s="287"/>
      <c r="O59" s="287"/>
      <c r="P59" s="287"/>
      <c r="Q59" s="287"/>
      <c r="R59" s="287"/>
      <c r="S59" s="287"/>
      <c r="T59" s="287"/>
      <c r="U59" s="287"/>
      <c r="V59" s="287"/>
      <c r="W59" s="287"/>
      <c r="X59" s="287"/>
      <c r="Y59" s="287"/>
      <c r="Z59" s="287"/>
      <c r="AA59" s="287"/>
      <c r="AB59" s="287"/>
      <c r="AC59" s="287"/>
      <c r="AD59" s="287"/>
      <c r="AE59" s="287"/>
      <c r="AF59" s="287"/>
      <c r="AG59" s="287"/>
      <c r="AH59" s="287"/>
      <c r="AI59" s="287"/>
      <c r="AJ59" s="287"/>
      <c r="AK59" s="287"/>
      <c r="AL59" s="287"/>
      <c r="AM59" s="287"/>
      <c r="AN59" s="287"/>
      <c r="AO59" s="287"/>
      <c r="AP59" s="287"/>
      <c r="AQ59" s="287"/>
      <c r="AR59" s="287"/>
      <c r="AS59" s="287"/>
      <c r="AT59" s="287"/>
      <c r="AU59" s="287"/>
      <c r="AV59" s="287"/>
      <c r="AW59" s="287"/>
      <c r="AX59" s="287"/>
      <c r="AY59" s="287"/>
      <c r="AZ59" s="287"/>
    </row>
    <row r="60" spans="1:52" ht="12.75" customHeight="1" x14ac:dyDescent="0.25">
      <c r="A60" s="252"/>
      <c r="B60" s="252"/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87"/>
      <c r="N60" s="287"/>
      <c r="O60" s="287"/>
      <c r="P60" s="287"/>
      <c r="Q60" s="287"/>
      <c r="R60" s="287"/>
      <c r="S60" s="287"/>
      <c r="T60" s="287"/>
      <c r="U60" s="287"/>
      <c r="V60" s="287"/>
      <c r="W60" s="287"/>
      <c r="X60" s="287"/>
      <c r="Y60" s="287"/>
      <c r="Z60" s="287"/>
      <c r="AA60" s="287"/>
      <c r="AB60" s="287"/>
      <c r="AC60" s="287"/>
      <c r="AD60" s="287"/>
      <c r="AE60" s="287"/>
      <c r="AF60" s="287"/>
      <c r="AG60" s="287"/>
      <c r="AH60" s="287"/>
      <c r="AI60" s="287"/>
      <c r="AJ60" s="287"/>
      <c r="AK60" s="287"/>
      <c r="AL60" s="287"/>
      <c r="AM60" s="287"/>
      <c r="AN60" s="287"/>
      <c r="AO60" s="287"/>
      <c r="AP60" s="287"/>
      <c r="AQ60" s="287"/>
      <c r="AR60" s="287"/>
      <c r="AS60" s="287"/>
      <c r="AT60" s="287"/>
      <c r="AU60" s="287"/>
      <c r="AV60" s="287"/>
      <c r="AW60" s="287"/>
      <c r="AX60" s="287"/>
      <c r="AY60" s="287"/>
      <c r="AZ60" s="287"/>
    </row>
    <row r="61" spans="1:52" ht="12.75" customHeight="1" x14ac:dyDescent="0.25">
      <c r="A61" s="252"/>
      <c r="B61" s="252"/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87"/>
      <c r="N61" s="287"/>
      <c r="O61" s="287"/>
      <c r="P61" s="287"/>
      <c r="Q61" s="287"/>
      <c r="R61" s="287"/>
      <c r="S61" s="287"/>
      <c r="T61" s="287"/>
      <c r="U61" s="287"/>
      <c r="V61" s="287"/>
      <c r="W61" s="287"/>
      <c r="X61" s="287"/>
      <c r="Y61" s="287"/>
      <c r="Z61" s="287"/>
      <c r="AA61" s="287"/>
      <c r="AB61" s="287"/>
      <c r="AC61" s="287"/>
      <c r="AD61" s="287"/>
      <c r="AE61" s="287"/>
      <c r="AF61" s="287"/>
      <c r="AG61" s="287"/>
      <c r="AH61" s="287"/>
      <c r="AI61" s="287"/>
      <c r="AJ61" s="287"/>
      <c r="AK61" s="287"/>
      <c r="AL61" s="287"/>
      <c r="AM61" s="287"/>
      <c r="AN61" s="287"/>
      <c r="AO61" s="287"/>
      <c r="AP61" s="287"/>
      <c r="AQ61" s="287"/>
      <c r="AR61" s="287"/>
      <c r="AS61" s="287"/>
      <c r="AT61" s="287"/>
      <c r="AU61" s="287"/>
      <c r="AV61" s="287"/>
      <c r="AW61" s="287"/>
      <c r="AX61" s="287"/>
      <c r="AY61" s="287"/>
      <c r="AZ61" s="287"/>
    </row>
    <row r="62" spans="1:52" ht="12.75" customHeight="1" x14ac:dyDescent="0.25">
      <c r="A62" s="252"/>
      <c r="B62" s="252"/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87"/>
      <c r="N62" s="287"/>
      <c r="O62" s="287"/>
      <c r="P62" s="287"/>
      <c r="Q62" s="287"/>
      <c r="R62" s="287"/>
      <c r="S62" s="287"/>
      <c r="T62" s="287"/>
      <c r="U62" s="287"/>
      <c r="V62" s="287"/>
      <c r="W62" s="287"/>
      <c r="X62" s="287"/>
      <c r="Y62" s="287"/>
      <c r="Z62" s="287"/>
      <c r="AA62" s="287"/>
      <c r="AB62" s="287"/>
      <c r="AC62" s="287"/>
      <c r="AD62" s="287"/>
      <c r="AE62" s="287"/>
      <c r="AF62" s="287"/>
      <c r="AG62" s="287"/>
      <c r="AH62" s="287"/>
      <c r="AI62" s="287"/>
      <c r="AJ62" s="287"/>
      <c r="AK62" s="287"/>
      <c r="AL62" s="287"/>
      <c r="AM62" s="287"/>
      <c r="AN62" s="287"/>
      <c r="AO62" s="287"/>
      <c r="AP62" s="287"/>
      <c r="AQ62" s="287"/>
      <c r="AR62" s="287"/>
      <c r="AS62" s="287"/>
      <c r="AT62" s="287"/>
      <c r="AU62" s="287"/>
      <c r="AV62" s="287"/>
      <c r="AW62" s="287"/>
      <c r="AX62" s="287"/>
      <c r="AY62" s="287"/>
      <c r="AZ62" s="287"/>
    </row>
    <row r="63" spans="1:52" ht="12.75" customHeight="1" x14ac:dyDescent="0.25">
      <c r="A63" s="252"/>
      <c r="B63" s="252"/>
      <c r="C63" s="252"/>
      <c r="D63" s="252"/>
      <c r="E63" s="252"/>
      <c r="F63" s="252"/>
      <c r="G63" s="252"/>
      <c r="H63" s="252"/>
      <c r="I63" s="252"/>
      <c r="J63" s="252"/>
      <c r="K63" s="252"/>
      <c r="L63" s="252"/>
      <c r="M63" s="287"/>
      <c r="N63" s="287"/>
      <c r="O63" s="287"/>
      <c r="P63" s="287"/>
      <c r="Q63" s="287"/>
      <c r="R63" s="287"/>
      <c r="S63" s="287"/>
      <c r="T63" s="287"/>
      <c r="U63" s="287"/>
      <c r="V63" s="287"/>
      <c r="W63" s="287"/>
      <c r="X63" s="287"/>
      <c r="Y63" s="287"/>
      <c r="Z63" s="287"/>
      <c r="AA63" s="287"/>
      <c r="AB63" s="287"/>
      <c r="AC63" s="287"/>
      <c r="AD63" s="287"/>
      <c r="AE63" s="287"/>
      <c r="AF63" s="287"/>
      <c r="AG63" s="287"/>
      <c r="AH63" s="287"/>
      <c r="AI63" s="287"/>
      <c r="AJ63" s="287"/>
      <c r="AK63" s="287"/>
      <c r="AL63" s="287"/>
      <c r="AM63" s="287"/>
      <c r="AN63" s="287"/>
      <c r="AO63" s="287"/>
      <c r="AP63" s="287"/>
      <c r="AQ63" s="287"/>
      <c r="AR63" s="287"/>
      <c r="AS63" s="287"/>
      <c r="AT63" s="287"/>
      <c r="AU63" s="287"/>
      <c r="AV63" s="287"/>
      <c r="AW63" s="287"/>
      <c r="AX63" s="287"/>
      <c r="AY63" s="287"/>
      <c r="AZ63" s="287"/>
    </row>
    <row r="64" spans="1:52" ht="12.75" customHeight="1" x14ac:dyDescent="0.25">
      <c r="A64" s="252"/>
      <c r="B64" s="252"/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287"/>
      <c r="N64" s="287"/>
      <c r="O64" s="287"/>
      <c r="P64" s="287"/>
      <c r="Q64" s="287"/>
      <c r="R64" s="287"/>
      <c r="S64" s="287"/>
      <c r="T64" s="287"/>
      <c r="U64" s="287"/>
      <c r="V64" s="287"/>
      <c r="W64" s="287"/>
      <c r="X64" s="287"/>
      <c r="Y64" s="287"/>
      <c r="Z64" s="287"/>
      <c r="AA64" s="287"/>
      <c r="AB64" s="287"/>
      <c r="AC64" s="287"/>
      <c r="AD64" s="287"/>
      <c r="AE64" s="287"/>
      <c r="AF64" s="287"/>
      <c r="AG64" s="287"/>
      <c r="AH64" s="287"/>
      <c r="AI64" s="287"/>
      <c r="AJ64" s="287"/>
      <c r="AK64" s="287"/>
      <c r="AL64" s="287"/>
      <c r="AM64" s="287"/>
      <c r="AN64" s="287"/>
      <c r="AO64" s="287"/>
      <c r="AP64" s="287"/>
      <c r="AQ64" s="287"/>
      <c r="AR64" s="287"/>
      <c r="AS64" s="287"/>
      <c r="AT64" s="287"/>
      <c r="AU64" s="287"/>
      <c r="AV64" s="287"/>
      <c r="AW64" s="287"/>
      <c r="AX64" s="287"/>
      <c r="AY64" s="287"/>
      <c r="AZ64" s="287"/>
    </row>
    <row r="65" spans="1:52" ht="12.75" customHeight="1" x14ac:dyDescent="0.25">
      <c r="A65" s="252"/>
      <c r="B65" s="252"/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7"/>
      <c r="AZ65" s="287"/>
    </row>
    <row r="66" spans="1:52" ht="12.75" customHeight="1" x14ac:dyDescent="0.25">
      <c r="A66" s="252"/>
      <c r="B66" s="252"/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87"/>
      <c r="N66" s="287"/>
      <c r="O66" s="287"/>
      <c r="P66" s="287"/>
      <c r="Q66" s="287"/>
      <c r="R66" s="287"/>
      <c r="S66" s="287"/>
      <c r="T66" s="287"/>
      <c r="U66" s="287"/>
      <c r="V66" s="287"/>
      <c r="W66" s="287"/>
      <c r="X66" s="287"/>
      <c r="Y66" s="287"/>
      <c r="Z66" s="287"/>
      <c r="AA66" s="287"/>
      <c r="AB66" s="287"/>
      <c r="AC66" s="287"/>
      <c r="AD66" s="287"/>
      <c r="AE66" s="287"/>
      <c r="AF66" s="287"/>
      <c r="AG66" s="287"/>
      <c r="AH66" s="287"/>
      <c r="AI66" s="287"/>
      <c r="AJ66" s="287"/>
      <c r="AK66" s="287"/>
      <c r="AL66" s="287"/>
      <c r="AM66" s="287"/>
      <c r="AN66" s="287"/>
      <c r="AO66" s="287"/>
      <c r="AP66" s="287"/>
      <c r="AQ66" s="287"/>
      <c r="AR66" s="287"/>
      <c r="AS66" s="287"/>
      <c r="AT66" s="287"/>
      <c r="AU66" s="287"/>
      <c r="AV66" s="287"/>
      <c r="AW66" s="287"/>
      <c r="AX66" s="287"/>
      <c r="AY66" s="287"/>
      <c r="AZ66" s="287"/>
    </row>
    <row r="67" spans="1:52" ht="12.75" customHeight="1" x14ac:dyDescent="0.25">
      <c r="A67" s="252"/>
      <c r="B67" s="252"/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287"/>
      <c r="N67" s="287"/>
      <c r="O67" s="287"/>
      <c r="P67" s="287"/>
      <c r="Q67" s="287"/>
      <c r="R67" s="287"/>
      <c r="S67" s="287"/>
      <c r="T67" s="287"/>
      <c r="U67" s="287"/>
      <c r="V67" s="287"/>
      <c r="W67" s="287"/>
      <c r="X67" s="287"/>
      <c r="Y67" s="287"/>
      <c r="Z67" s="287"/>
      <c r="AA67" s="287"/>
      <c r="AB67" s="287"/>
      <c r="AC67" s="287"/>
      <c r="AD67" s="287"/>
      <c r="AE67" s="287"/>
      <c r="AF67" s="287"/>
      <c r="AG67" s="287"/>
      <c r="AH67" s="287"/>
      <c r="AI67" s="287"/>
      <c r="AJ67" s="287"/>
      <c r="AK67" s="287"/>
      <c r="AL67" s="287"/>
      <c r="AM67" s="287"/>
      <c r="AN67" s="287"/>
      <c r="AO67" s="287"/>
      <c r="AP67" s="287"/>
      <c r="AQ67" s="287"/>
      <c r="AR67" s="287"/>
      <c r="AS67" s="287"/>
      <c r="AT67" s="287"/>
      <c r="AU67" s="287"/>
      <c r="AV67" s="287"/>
      <c r="AW67" s="287"/>
      <c r="AX67" s="287"/>
      <c r="AY67" s="287"/>
      <c r="AZ67" s="287"/>
    </row>
    <row r="68" spans="1:52" ht="12.75" customHeight="1" x14ac:dyDescent="0.25">
      <c r="A68" s="252"/>
      <c r="B68" s="252"/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87"/>
      <c r="N68" s="287"/>
      <c r="O68" s="287"/>
      <c r="P68" s="287"/>
      <c r="Q68" s="287"/>
      <c r="R68" s="287"/>
      <c r="S68" s="287"/>
      <c r="T68" s="287"/>
      <c r="U68" s="287"/>
      <c r="V68" s="287"/>
      <c r="W68" s="287"/>
      <c r="X68" s="287"/>
      <c r="Y68" s="287"/>
      <c r="Z68" s="287"/>
      <c r="AA68" s="287"/>
      <c r="AB68" s="287"/>
      <c r="AC68" s="287"/>
      <c r="AD68" s="287"/>
      <c r="AE68" s="287"/>
      <c r="AF68" s="287"/>
      <c r="AG68" s="287"/>
      <c r="AH68" s="287"/>
      <c r="AI68" s="287"/>
      <c r="AJ68" s="287"/>
      <c r="AK68" s="287"/>
      <c r="AL68" s="287"/>
      <c r="AM68" s="287"/>
      <c r="AN68" s="287"/>
      <c r="AO68" s="287"/>
      <c r="AP68" s="287"/>
      <c r="AQ68" s="287"/>
      <c r="AR68" s="287"/>
      <c r="AS68" s="287"/>
      <c r="AT68" s="287"/>
      <c r="AU68" s="287"/>
      <c r="AV68" s="287"/>
      <c r="AW68" s="287"/>
      <c r="AX68" s="287"/>
      <c r="AY68" s="287"/>
      <c r="AZ68" s="287"/>
    </row>
    <row r="69" spans="1:52" ht="12.75" customHeight="1" x14ac:dyDescent="0.25">
      <c r="A69" s="252"/>
      <c r="B69" s="252"/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87"/>
      <c r="N69" s="287"/>
      <c r="O69" s="287"/>
      <c r="P69" s="287"/>
      <c r="Q69" s="287"/>
      <c r="R69" s="287"/>
      <c r="S69" s="287"/>
      <c r="T69" s="287"/>
      <c r="U69" s="287"/>
      <c r="V69" s="287"/>
      <c r="W69" s="287"/>
      <c r="X69" s="287"/>
      <c r="Y69" s="287"/>
      <c r="Z69" s="287"/>
      <c r="AA69" s="287"/>
      <c r="AB69" s="287"/>
      <c r="AC69" s="287"/>
      <c r="AD69" s="287"/>
      <c r="AE69" s="287"/>
      <c r="AF69" s="287"/>
      <c r="AG69" s="287"/>
      <c r="AH69" s="287"/>
      <c r="AI69" s="287"/>
      <c r="AJ69" s="287"/>
      <c r="AK69" s="287"/>
      <c r="AL69" s="287"/>
      <c r="AM69" s="287"/>
      <c r="AN69" s="287"/>
      <c r="AO69" s="287"/>
      <c r="AP69" s="287"/>
      <c r="AQ69" s="287"/>
      <c r="AR69" s="287"/>
      <c r="AS69" s="287"/>
      <c r="AT69" s="287"/>
      <c r="AU69" s="287"/>
      <c r="AV69" s="287"/>
      <c r="AW69" s="287"/>
      <c r="AX69" s="287"/>
      <c r="AY69" s="287"/>
      <c r="AZ69" s="287"/>
    </row>
    <row r="70" spans="1:52" ht="12.75" customHeight="1" x14ac:dyDescent="0.25">
      <c r="A70" s="252"/>
      <c r="B70" s="252"/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87"/>
      <c r="N70" s="287"/>
      <c r="O70" s="287"/>
      <c r="P70" s="287"/>
      <c r="Q70" s="287"/>
      <c r="R70" s="287"/>
      <c r="S70" s="287"/>
      <c r="T70" s="287"/>
      <c r="U70" s="287"/>
      <c r="V70" s="287"/>
      <c r="W70" s="287"/>
      <c r="X70" s="287"/>
      <c r="Y70" s="287"/>
      <c r="Z70" s="287"/>
      <c r="AA70" s="287"/>
      <c r="AB70" s="287"/>
      <c r="AC70" s="287"/>
      <c r="AD70" s="287"/>
      <c r="AE70" s="287"/>
      <c r="AF70" s="287"/>
      <c r="AG70" s="287"/>
      <c r="AH70" s="287"/>
      <c r="AI70" s="287"/>
      <c r="AJ70" s="287"/>
      <c r="AK70" s="287"/>
      <c r="AL70" s="287"/>
      <c r="AM70" s="287"/>
      <c r="AN70" s="287"/>
      <c r="AO70" s="287"/>
      <c r="AP70" s="287"/>
      <c r="AQ70" s="287"/>
      <c r="AR70" s="287"/>
      <c r="AS70" s="287"/>
      <c r="AT70" s="287"/>
      <c r="AU70" s="287"/>
      <c r="AV70" s="287"/>
      <c r="AW70" s="287"/>
      <c r="AX70" s="287"/>
      <c r="AY70" s="287"/>
      <c r="AZ70" s="287"/>
    </row>
    <row r="71" spans="1:52" ht="12.75" customHeight="1" x14ac:dyDescent="0.25">
      <c r="A71" s="252"/>
      <c r="B71" s="252"/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87"/>
      <c r="N71" s="287"/>
      <c r="O71" s="287"/>
      <c r="P71" s="287"/>
      <c r="Q71" s="287"/>
      <c r="R71" s="287"/>
      <c r="S71" s="287"/>
      <c r="T71" s="287"/>
      <c r="U71" s="287"/>
      <c r="V71" s="287"/>
      <c r="W71" s="287"/>
      <c r="X71" s="287"/>
      <c r="Y71" s="287"/>
      <c r="Z71" s="287"/>
      <c r="AA71" s="287"/>
      <c r="AB71" s="287"/>
      <c r="AC71" s="287"/>
      <c r="AD71" s="287"/>
      <c r="AE71" s="287"/>
      <c r="AF71" s="287"/>
      <c r="AG71" s="287"/>
      <c r="AH71" s="287"/>
      <c r="AI71" s="287"/>
      <c r="AJ71" s="287"/>
      <c r="AK71" s="287"/>
      <c r="AL71" s="287"/>
      <c r="AM71" s="287"/>
      <c r="AN71" s="287"/>
      <c r="AO71" s="287"/>
      <c r="AP71" s="287"/>
      <c r="AQ71" s="287"/>
      <c r="AR71" s="287"/>
      <c r="AS71" s="287"/>
      <c r="AT71" s="287"/>
      <c r="AU71" s="287"/>
      <c r="AV71" s="287"/>
      <c r="AW71" s="287"/>
      <c r="AX71" s="287"/>
      <c r="AY71" s="287"/>
      <c r="AZ71" s="287"/>
    </row>
    <row r="72" spans="1:52" ht="12.75" customHeight="1" x14ac:dyDescent="0.25">
      <c r="A72" s="252"/>
      <c r="B72" s="252"/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87"/>
      <c r="N72" s="287"/>
      <c r="O72" s="287"/>
      <c r="P72" s="287"/>
      <c r="Q72" s="287"/>
      <c r="R72" s="287"/>
      <c r="S72" s="287"/>
      <c r="T72" s="287"/>
      <c r="U72" s="287"/>
      <c r="V72" s="287"/>
      <c r="W72" s="287"/>
      <c r="X72" s="287"/>
      <c r="Y72" s="287"/>
      <c r="Z72" s="287"/>
      <c r="AA72" s="287"/>
      <c r="AB72" s="287"/>
      <c r="AC72" s="287"/>
      <c r="AD72" s="287"/>
      <c r="AE72" s="287"/>
      <c r="AF72" s="287"/>
      <c r="AG72" s="287"/>
      <c r="AH72" s="287"/>
      <c r="AI72" s="287"/>
      <c r="AJ72" s="287"/>
      <c r="AK72" s="287"/>
      <c r="AL72" s="287"/>
      <c r="AM72" s="287"/>
      <c r="AN72" s="287"/>
      <c r="AO72" s="287"/>
      <c r="AP72" s="287"/>
      <c r="AQ72" s="287"/>
      <c r="AR72" s="287"/>
      <c r="AS72" s="287"/>
      <c r="AT72" s="287"/>
      <c r="AU72" s="287"/>
      <c r="AV72" s="287"/>
      <c r="AW72" s="287"/>
      <c r="AX72" s="287"/>
      <c r="AY72" s="287"/>
      <c r="AZ72" s="287"/>
    </row>
    <row r="73" spans="1:52" ht="12.75" customHeight="1" x14ac:dyDescent="0.25">
      <c r="A73" s="252"/>
      <c r="B73" s="252"/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87"/>
      <c r="N73" s="287"/>
      <c r="O73" s="287"/>
      <c r="P73" s="287"/>
      <c r="Q73" s="287"/>
      <c r="R73" s="287"/>
      <c r="S73" s="287"/>
      <c r="T73" s="287"/>
      <c r="U73" s="287"/>
      <c r="V73" s="287"/>
      <c r="W73" s="287"/>
      <c r="X73" s="287"/>
      <c r="Y73" s="287"/>
      <c r="Z73" s="287"/>
      <c r="AA73" s="287"/>
      <c r="AB73" s="287"/>
      <c r="AC73" s="287"/>
      <c r="AD73" s="287"/>
      <c r="AE73" s="287"/>
      <c r="AF73" s="287"/>
      <c r="AG73" s="287"/>
      <c r="AH73" s="287"/>
      <c r="AI73" s="287"/>
      <c r="AJ73" s="287"/>
      <c r="AK73" s="287"/>
      <c r="AL73" s="287"/>
      <c r="AM73" s="287"/>
      <c r="AN73" s="287"/>
      <c r="AO73" s="287"/>
      <c r="AP73" s="287"/>
      <c r="AQ73" s="287"/>
      <c r="AR73" s="287"/>
      <c r="AS73" s="287"/>
      <c r="AT73" s="287"/>
      <c r="AU73" s="287"/>
      <c r="AV73" s="287"/>
      <c r="AW73" s="287"/>
      <c r="AX73" s="287"/>
      <c r="AY73" s="287"/>
      <c r="AZ73" s="287"/>
    </row>
    <row r="74" spans="1:52" ht="12.75" customHeight="1" x14ac:dyDescent="0.25">
      <c r="A74" s="273"/>
      <c r="B74" s="273"/>
      <c r="C74" s="273"/>
      <c r="D74" s="273"/>
      <c r="E74" s="273"/>
      <c r="F74" s="273"/>
      <c r="G74" s="273"/>
      <c r="H74" s="273"/>
      <c r="I74" s="273"/>
      <c r="J74" s="273"/>
      <c r="K74" s="273"/>
      <c r="L74" s="273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7"/>
      <c r="Y74" s="287"/>
      <c r="Z74" s="287"/>
      <c r="AA74" s="287"/>
      <c r="AB74" s="287"/>
      <c r="AC74" s="287"/>
      <c r="AD74" s="287"/>
      <c r="AE74" s="287"/>
      <c r="AF74" s="287"/>
      <c r="AG74" s="287"/>
      <c r="AH74" s="287"/>
      <c r="AI74" s="287"/>
      <c r="AJ74" s="287"/>
      <c r="AK74" s="287"/>
      <c r="AL74" s="287"/>
      <c r="AM74" s="287"/>
      <c r="AN74" s="287"/>
      <c r="AO74" s="287"/>
      <c r="AP74" s="287"/>
      <c r="AQ74" s="287"/>
      <c r="AR74" s="287"/>
      <c r="AS74" s="287"/>
      <c r="AT74" s="287"/>
      <c r="AU74" s="287"/>
      <c r="AV74" s="287"/>
      <c r="AW74" s="287"/>
      <c r="AX74" s="287"/>
      <c r="AY74" s="287"/>
      <c r="AZ74" s="287"/>
    </row>
    <row r="75" spans="1:52" ht="12.75" customHeight="1" x14ac:dyDescent="0.25">
      <c r="A75" s="273"/>
      <c r="B75" s="273"/>
      <c r="C75" s="273"/>
      <c r="D75" s="273"/>
      <c r="E75" s="273"/>
      <c r="F75" s="273"/>
      <c r="G75" s="273"/>
      <c r="H75" s="273"/>
      <c r="I75" s="273"/>
      <c r="J75" s="273"/>
      <c r="K75" s="273"/>
      <c r="L75" s="273"/>
      <c r="M75" s="287"/>
      <c r="N75" s="287"/>
      <c r="O75" s="287"/>
      <c r="P75" s="287"/>
      <c r="Q75" s="287"/>
      <c r="R75" s="287"/>
      <c r="S75" s="287"/>
      <c r="T75" s="287"/>
      <c r="U75" s="287"/>
      <c r="V75" s="287"/>
      <c r="W75" s="287"/>
      <c r="X75" s="287"/>
      <c r="Y75" s="287"/>
      <c r="Z75" s="287"/>
      <c r="AA75" s="287"/>
      <c r="AB75" s="287"/>
      <c r="AC75" s="287"/>
      <c r="AD75" s="287"/>
      <c r="AE75" s="287"/>
      <c r="AF75" s="287"/>
      <c r="AG75" s="287"/>
      <c r="AH75" s="287"/>
      <c r="AI75" s="287"/>
      <c r="AJ75" s="287"/>
      <c r="AK75" s="287"/>
      <c r="AL75" s="287"/>
      <c r="AM75" s="287"/>
      <c r="AN75" s="287"/>
      <c r="AO75" s="287"/>
      <c r="AP75" s="287"/>
      <c r="AQ75" s="287"/>
      <c r="AR75" s="287"/>
      <c r="AS75" s="287"/>
      <c r="AT75" s="287"/>
      <c r="AU75" s="287"/>
      <c r="AV75" s="287"/>
      <c r="AW75" s="287"/>
      <c r="AX75" s="287"/>
      <c r="AY75" s="287"/>
      <c r="AZ75" s="287"/>
    </row>
    <row r="76" spans="1:52" ht="12.75" customHeight="1" x14ac:dyDescent="0.25">
      <c r="A76" s="273"/>
      <c r="B76" s="273"/>
      <c r="C76" s="273"/>
      <c r="D76" s="273"/>
      <c r="E76" s="273"/>
      <c r="F76" s="273"/>
      <c r="G76" s="273"/>
      <c r="H76" s="273"/>
      <c r="I76" s="273"/>
      <c r="J76" s="273"/>
      <c r="K76" s="273"/>
      <c r="L76" s="273"/>
      <c r="M76" s="287"/>
      <c r="N76" s="287"/>
      <c r="O76" s="287"/>
      <c r="P76" s="287"/>
      <c r="Q76" s="287"/>
      <c r="R76" s="287"/>
      <c r="S76" s="287"/>
      <c r="T76" s="287"/>
      <c r="U76" s="287"/>
      <c r="V76" s="287"/>
      <c r="W76" s="287"/>
      <c r="X76" s="287"/>
      <c r="Y76" s="287"/>
      <c r="Z76" s="287"/>
      <c r="AA76" s="287"/>
      <c r="AB76" s="287"/>
      <c r="AC76" s="287"/>
      <c r="AD76" s="287"/>
      <c r="AE76" s="287"/>
      <c r="AF76" s="287"/>
      <c r="AG76" s="287"/>
      <c r="AH76" s="287"/>
      <c r="AI76" s="287"/>
      <c r="AJ76" s="287"/>
      <c r="AK76" s="287"/>
      <c r="AL76" s="287"/>
      <c r="AM76" s="287"/>
      <c r="AN76" s="287"/>
      <c r="AO76" s="287"/>
      <c r="AP76" s="287"/>
      <c r="AQ76" s="287"/>
      <c r="AR76" s="287"/>
      <c r="AS76" s="287"/>
      <c r="AT76" s="287"/>
      <c r="AU76" s="287"/>
      <c r="AV76" s="287"/>
      <c r="AW76" s="287"/>
      <c r="AX76" s="287"/>
      <c r="AY76" s="287"/>
      <c r="AZ76" s="287"/>
    </row>
    <row r="77" spans="1:52" ht="12.75" customHeight="1" x14ac:dyDescent="0.25">
      <c r="A77" s="273"/>
      <c r="B77" s="273"/>
      <c r="C77" s="273"/>
      <c r="D77" s="273"/>
      <c r="E77" s="273"/>
      <c r="F77" s="273"/>
      <c r="G77" s="273"/>
      <c r="H77" s="273"/>
      <c r="I77" s="273"/>
      <c r="J77" s="273"/>
      <c r="K77" s="273"/>
      <c r="L77" s="273"/>
      <c r="M77" s="287"/>
      <c r="N77" s="287"/>
      <c r="O77" s="287"/>
      <c r="P77" s="287"/>
      <c r="Q77" s="287"/>
      <c r="R77" s="287"/>
      <c r="S77" s="287"/>
      <c r="T77" s="287"/>
      <c r="U77" s="287"/>
      <c r="V77" s="287"/>
      <c r="W77" s="287"/>
      <c r="X77" s="287"/>
      <c r="Y77" s="287"/>
      <c r="Z77" s="287"/>
      <c r="AA77" s="287"/>
      <c r="AB77" s="287"/>
      <c r="AC77" s="287"/>
      <c r="AD77" s="287"/>
      <c r="AE77" s="287"/>
      <c r="AF77" s="287"/>
      <c r="AG77" s="287"/>
      <c r="AH77" s="287"/>
      <c r="AI77" s="287"/>
      <c r="AJ77" s="287"/>
      <c r="AK77" s="287"/>
      <c r="AL77" s="287"/>
      <c r="AM77" s="287"/>
      <c r="AN77" s="287"/>
      <c r="AO77" s="287"/>
      <c r="AP77" s="287"/>
      <c r="AQ77" s="287"/>
      <c r="AR77" s="287"/>
      <c r="AS77" s="287"/>
      <c r="AT77" s="287"/>
      <c r="AU77" s="287"/>
      <c r="AV77" s="287"/>
      <c r="AW77" s="287"/>
      <c r="AX77" s="287"/>
      <c r="AY77" s="287"/>
      <c r="AZ77" s="287"/>
    </row>
    <row r="78" spans="1:52" ht="12.75" customHeight="1" x14ac:dyDescent="0.25">
      <c r="A78" s="273"/>
      <c r="B78" s="273"/>
      <c r="C78" s="273"/>
      <c r="D78" s="273"/>
      <c r="E78" s="273"/>
      <c r="F78" s="273"/>
      <c r="G78" s="273"/>
      <c r="H78" s="273"/>
      <c r="I78" s="273"/>
      <c r="J78" s="273"/>
      <c r="K78" s="273"/>
      <c r="L78" s="273"/>
      <c r="M78" s="287"/>
      <c r="N78" s="287"/>
      <c r="O78" s="287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R78" s="287"/>
      <c r="AS78" s="287"/>
      <c r="AT78" s="287"/>
      <c r="AU78" s="287"/>
      <c r="AV78" s="287"/>
      <c r="AW78" s="287"/>
      <c r="AX78" s="287"/>
      <c r="AY78" s="287"/>
      <c r="AZ78" s="287"/>
    </row>
    <row r="79" spans="1:52" ht="12.75" customHeight="1" x14ac:dyDescent="0.25">
      <c r="A79" s="273"/>
      <c r="B79" s="273"/>
      <c r="C79" s="273"/>
      <c r="D79" s="273"/>
      <c r="E79" s="273"/>
      <c r="F79" s="273"/>
      <c r="G79" s="273"/>
      <c r="H79" s="273"/>
      <c r="I79" s="273"/>
      <c r="J79" s="273"/>
      <c r="K79" s="273"/>
      <c r="L79" s="273"/>
      <c r="M79" s="287"/>
      <c r="N79" s="287"/>
      <c r="O79" s="287"/>
      <c r="P79" s="287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/>
      <c r="AD79" s="287"/>
      <c r="AE79" s="287"/>
      <c r="AF79" s="287"/>
      <c r="AG79" s="287"/>
      <c r="AH79" s="287"/>
      <c r="AI79" s="287"/>
      <c r="AJ79" s="287"/>
      <c r="AK79" s="287"/>
      <c r="AL79" s="287"/>
      <c r="AM79" s="287"/>
      <c r="AN79" s="287"/>
      <c r="AO79" s="287"/>
      <c r="AP79" s="287"/>
      <c r="AQ79" s="287"/>
      <c r="AR79" s="287"/>
      <c r="AS79" s="287"/>
      <c r="AT79" s="287"/>
      <c r="AU79" s="287"/>
      <c r="AV79" s="287"/>
      <c r="AW79" s="287"/>
      <c r="AX79" s="287"/>
      <c r="AY79" s="287"/>
      <c r="AZ79" s="287"/>
    </row>
    <row r="80" spans="1:52" ht="12.75" customHeight="1" x14ac:dyDescent="0.25">
      <c r="A80" s="273"/>
      <c r="B80" s="273"/>
      <c r="C80" s="273"/>
      <c r="D80" s="273"/>
      <c r="E80" s="273"/>
      <c r="F80" s="273"/>
      <c r="G80" s="273"/>
      <c r="H80" s="273"/>
      <c r="I80" s="273"/>
      <c r="J80" s="273"/>
      <c r="K80" s="273"/>
      <c r="L80" s="273"/>
      <c r="M80" s="287"/>
      <c r="N80" s="287"/>
      <c r="O80" s="287"/>
      <c r="P80" s="287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/>
      <c r="AD80" s="287"/>
      <c r="AE80" s="287"/>
      <c r="AF80" s="287"/>
      <c r="AG80" s="287"/>
      <c r="AH80" s="287"/>
      <c r="AI80" s="287"/>
      <c r="AJ80" s="287"/>
      <c r="AK80" s="287"/>
      <c r="AL80" s="287"/>
      <c r="AM80" s="287"/>
      <c r="AN80" s="287"/>
      <c r="AO80" s="287"/>
      <c r="AP80" s="287"/>
      <c r="AQ80" s="287"/>
      <c r="AR80" s="287"/>
      <c r="AS80" s="287"/>
      <c r="AT80" s="287"/>
      <c r="AU80" s="287"/>
      <c r="AV80" s="287"/>
      <c r="AW80" s="287"/>
      <c r="AX80" s="287"/>
      <c r="AY80" s="287"/>
      <c r="AZ80" s="287"/>
    </row>
    <row r="81" spans="1:52" ht="12.75" customHeight="1" x14ac:dyDescent="0.25">
      <c r="A81" s="273"/>
      <c r="B81" s="273"/>
      <c r="C81" s="273"/>
      <c r="D81" s="273"/>
      <c r="E81" s="273"/>
      <c r="F81" s="273"/>
      <c r="G81" s="273"/>
      <c r="H81" s="273"/>
      <c r="I81" s="273"/>
      <c r="J81" s="273"/>
      <c r="K81" s="273"/>
      <c r="L81" s="273"/>
      <c r="M81" s="287"/>
      <c r="N81" s="287"/>
      <c r="O81" s="287"/>
      <c r="P81" s="287"/>
      <c r="Q81" s="287"/>
      <c r="R81" s="287"/>
      <c r="S81" s="287"/>
      <c r="T81" s="287"/>
      <c r="U81" s="287"/>
      <c r="V81" s="287"/>
      <c r="W81" s="287"/>
      <c r="X81" s="287"/>
      <c r="Y81" s="287"/>
      <c r="Z81" s="287"/>
      <c r="AA81" s="287"/>
      <c r="AB81" s="287"/>
      <c r="AC81" s="287"/>
      <c r="AD81" s="287"/>
      <c r="AE81" s="287"/>
      <c r="AF81" s="287"/>
      <c r="AG81" s="287"/>
      <c r="AH81" s="287"/>
      <c r="AI81" s="287"/>
      <c r="AJ81" s="287"/>
      <c r="AK81" s="287"/>
      <c r="AL81" s="287"/>
      <c r="AM81" s="287"/>
      <c r="AN81" s="287"/>
      <c r="AO81" s="287"/>
      <c r="AP81" s="287"/>
      <c r="AQ81" s="287"/>
      <c r="AR81" s="287"/>
      <c r="AS81" s="287"/>
      <c r="AT81" s="287"/>
      <c r="AU81" s="287"/>
      <c r="AV81" s="287"/>
      <c r="AW81" s="287"/>
      <c r="AX81" s="287"/>
      <c r="AY81" s="287"/>
      <c r="AZ81" s="287"/>
    </row>
    <row r="82" spans="1:52" ht="12.75" customHeight="1" x14ac:dyDescent="0.25">
      <c r="A82" s="273"/>
      <c r="B82" s="273"/>
      <c r="C82" s="273"/>
      <c r="D82" s="273"/>
      <c r="E82" s="273"/>
      <c r="F82" s="273"/>
      <c r="G82" s="273"/>
      <c r="H82" s="273"/>
      <c r="I82" s="273"/>
      <c r="J82" s="273"/>
      <c r="K82" s="273"/>
      <c r="L82" s="273"/>
      <c r="M82" s="287"/>
      <c r="N82" s="287"/>
      <c r="O82" s="287"/>
      <c r="P82" s="287"/>
      <c r="Q82" s="287"/>
      <c r="R82" s="287"/>
      <c r="S82" s="287"/>
      <c r="T82" s="287"/>
      <c r="U82" s="287"/>
      <c r="V82" s="287"/>
      <c r="W82" s="287"/>
      <c r="X82" s="287"/>
      <c r="Y82" s="287"/>
      <c r="Z82" s="287"/>
      <c r="AA82" s="287"/>
      <c r="AB82" s="287"/>
      <c r="AC82" s="287"/>
      <c r="AD82" s="287"/>
      <c r="AE82" s="287"/>
      <c r="AF82" s="287"/>
      <c r="AG82" s="287"/>
      <c r="AH82" s="287"/>
      <c r="AI82" s="287"/>
      <c r="AJ82" s="287"/>
      <c r="AK82" s="287"/>
      <c r="AL82" s="287"/>
      <c r="AM82" s="287"/>
      <c r="AN82" s="287"/>
      <c r="AO82" s="287"/>
      <c r="AP82" s="287"/>
      <c r="AQ82" s="287"/>
      <c r="AR82" s="287"/>
      <c r="AS82" s="287"/>
      <c r="AT82" s="287"/>
      <c r="AU82" s="287"/>
      <c r="AV82" s="287"/>
      <c r="AW82" s="287"/>
      <c r="AX82" s="287"/>
      <c r="AY82" s="287"/>
      <c r="AZ82" s="287"/>
    </row>
    <row r="83" spans="1:52" ht="12.75" customHeight="1" x14ac:dyDescent="0.25">
      <c r="A83" s="273"/>
      <c r="B83" s="273"/>
      <c r="C83" s="273"/>
      <c r="D83" s="273"/>
      <c r="E83" s="273"/>
      <c r="F83" s="273"/>
      <c r="G83" s="273"/>
      <c r="H83" s="273"/>
      <c r="I83" s="273"/>
      <c r="J83" s="273"/>
      <c r="K83" s="273"/>
      <c r="L83" s="273"/>
      <c r="M83" s="287"/>
      <c r="N83" s="287"/>
      <c r="O83" s="287"/>
      <c r="P83" s="287"/>
      <c r="Q83" s="287"/>
      <c r="R83" s="287"/>
      <c r="S83" s="287"/>
      <c r="T83" s="287"/>
      <c r="U83" s="287"/>
      <c r="V83" s="287"/>
      <c r="W83" s="287"/>
      <c r="X83" s="287"/>
      <c r="Y83" s="287"/>
      <c r="Z83" s="287"/>
      <c r="AA83" s="287"/>
      <c r="AB83" s="287"/>
      <c r="AC83" s="287"/>
      <c r="AD83" s="287"/>
      <c r="AE83" s="287"/>
      <c r="AF83" s="287"/>
      <c r="AG83" s="287"/>
      <c r="AH83" s="287"/>
      <c r="AI83" s="287"/>
      <c r="AJ83" s="287"/>
      <c r="AK83" s="287"/>
      <c r="AL83" s="287"/>
      <c r="AM83" s="287"/>
      <c r="AN83" s="287"/>
      <c r="AO83" s="287"/>
      <c r="AP83" s="287"/>
      <c r="AQ83" s="287"/>
      <c r="AR83" s="287"/>
      <c r="AS83" s="287"/>
      <c r="AT83" s="287"/>
      <c r="AU83" s="287"/>
      <c r="AV83" s="287"/>
      <c r="AW83" s="287"/>
      <c r="AX83" s="287"/>
      <c r="AY83" s="287"/>
      <c r="AZ83" s="287"/>
    </row>
    <row r="84" spans="1:52" ht="12.75" customHeight="1" x14ac:dyDescent="0.25">
      <c r="A84" s="273"/>
      <c r="B84" s="273"/>
      <c r="C84" s="273"/>
      <c r="D84" s="273"/>
      <c r="E84" s="273"/>
      <c r="F84" s="273"/>
      <c r="G84" s="273"/>
      <c r="H84" s="273"/>
      <c r="I84" s="273"/>
      <c r="J84" s="273"/>
      <c r="K84" s="273"/>
      <c r="L84" s="273"/>
      <c r="M84" s="287"/>
      <c r="N84" s="287"/>
      <c r="O84" s="287"/>
      <c r="P84" s="287"/>
      <c r="Q84" s="287"/>
      <c r="R84" s="287"/>
      <c r="S84" s="287"/>
      <c r="T84" s="287"/>
      <c r="U84" s="287"/>
      <c r="V84" s="287"/>
      <c r="W84" s="287"/>
      <c r="X84" s="287"/>
      <c r="Y84" s="287"/>
      <c r="Z84" s="287"/>
      <c r="AA84" s="287"/>
      <c r="AB84" s="287"/>
      <c r="AC84" s="287"/>
      <c r="AD84" s="287"/>
      <c r="AE84" s="287"/>
      <c r="AF84" s="287"/>
      <c r="AG84" s="287"/>
      <c r="AH84" s="287"/>
      <c r="AI84" s="287"/>
      <c r="AJ84" s="287"/>
      <c r="AK84" s="287"/>
      <c r="AL84" s="287"/>
      <c r="AM84" s="287"/>
      <c r="AN84" s="287"/>
      <c r="AO84" s="287"/>
      <c r="AP84" s="287"/>
      <c r="AQ84" s="287"/>
      <c r="AR84" s="287"/>
      <c r="AS84" s="287"/>
      <c r="AT84" s="287"/>
      <c r="AU84" s="287"/>
      <c r="AV84" s="287"/>
      <c r="AW84" s="287"/>
      <c r="AX84" s="287"/>
      <c r="AY84" s="287"/>
      <c r="AZ84" s="287"/>
    </row>
    <row r="85" spans="1:52" ht="12.75" customHeight="1" x14ac:dyDescent="0.25">
      <c r="A85" s="273"/>
      <c r="B85" s="273"/>
      <c r="C85" s="273"/>
      <c r="D85" s="273"/>
      <c r="E85" s="273"/>
      <c r="F85" s="273"/>
      <c r="G85" s="273"/>
      <c r="H85" s="273"/>
      <c r="I85" s="273"/>
      <c r="J85" s="273"/>
      <c r="K85" s="273"/>
      <c r="L85" s="273"/>
      <c r="M85" s="287"/>
      <c r="N85" s="287"/>
      <c r="O85" s="287"/>
      <c r="P85" s="287"/>
      <c r="Q85" s="287"/>
      <c r="R85" s="287"/>
      <c r="S85" s="287"/>
      <c r="T85" s="287"/>
      <c r="U85" s="287"/>
      <c r="V85" s="287"/>
      <c r="W85" s="287"/>
      <c r="X85" s="287"/>
      <c r="Y85" s="287"/>
      <c r="Z85" s="287"/>
      <c r="AA85" s="287"/>
      <c r="AB85" s="287"/>
      <c r="AC85" s="287"/>
      <c r="AD85" s="287"/>
      <c r="AE85" s="287"/>
      <c r="AF85" s="287"/>
      <c r="AG85" s="287"/>
      <c r="AH85" s="287"/>
      <c r="AI85" s="287"/>
      <c r="AJ85" s="287"/>
      <c r="AK85" s="287"/>
      <c r="AL85" s="287"/>
      <c r="AM85" s="287"/>
      <c r="AN85" s="287"/>
      <c r="AO85" s="287"/>
      <c r="AP85" s="287"/>
      <c r="AQ85" s="287"/>
      <c r="AR85" s="287"/>
      <c r="AS85" s="287"/>
      <c r="AT85" s="287"/>
      <c r="AU85" s="287"/>
      <c r="AV85" s="287"/>
      <c r="AW85" s="287"/>
      <c r="AX85" s="287"/>
      <c r="AY85" s="287"/>
      <c r="AZ85" s="287"/>
    </row>
    <row r="86" spans="1:52" ht="12.75" customHeight="1" x14ac:dyDescent="0.25">
      <c r="A86" s="273"/>
      <c r="B86" s="273"/>
      <c r="C86" s="273"/>
      <c r="D86" s="273"/>
      <c r="E86" s="273"/>
      <c r="F86" s="273"/>
      <c r="G86" s="273"/>
      <c r="H86" s="273"/>
      <c r="I86" s="273"/>
      <c r="J86" s="273"/>
      <c r="K86" s="273"/>
      <c r="L86" s="273"/>
      <c r="M86" s="287"/>
      <c r="N86" s="287"/>
      <c r="O86" s="287"/>
      <c r="P86" s="287"/>
      <c r="Q86" s="287"/>
      <c r="R86" s="287"/>
      <c r="S86" s="287"/>
      <c r="T86" s="287"/>
      <c r="U86" s="287"/>
      <c r="V86" s="287"/>
      <c r="W86" s="287"/>
      <c r="X86" s="287"/>
      <c r="Y86" s="287"/>
      <c r="Z86" s="287"/>
      <c r="AA86" s="287"/>
      <c r="AB86" s="287"/>
      <c r="AC86" s="287"/>
      <c r="AD86" s="287"/>
      <c r="AE86" s="287"/>
      <c r="AF86" s="287"/>
      <c r="AG86" s="287"/>
      <c r="AH86" s="287"/>
      <c r="AI86" s="287"/>
      <c r="AJ86" s="287"/>
      <c r="AK86" s="287"/>
      <c r="AL86" s="287"/>
      <c r="AM86" s="287"/>
      <c r="AN86" s="287"/>
      <c r="AO86" s="287"/>
      <c r="AP86" s="287"/>
      <c r="AQ86" s="287"/>
      <c r="AR86" s="287"/>
      <c r="AS86" s="287"/>
      <c r="AT86" s="287"/>
      <c r="AU86" s="287"/>
      <c r="AV86" s="287"/>
      <c r="AW86" s="287"/>
      <c r="AX86" s="287"/>
      <c r="AY86" s="287"/>
      <c r="AZ86" s="287"/>
    </row>
    <row r="87" spans="1:52" ht="12.75" customHeight="1" x14ac:dyDescent="0.25">
      <c r="A87" s="273"/>
      <c r="B87" s="273"/>
      <c r="C87" s="273"/>
      <c r="D87" s="273"/>
      <c r="E87" s="273"/>
      <c r="F87" s="273"/>
      <c r="G87" s="273"/>
      <c r="H87" s="273"/>
      <c r="I87" s="273"/>
      <c r="J87" s="273"/>
      <c r="K87" s="273"/>
      <c r="L87" s="273"/>
      <c r="M87" s="287"/>
      <c r="N87" s="287"/>
      <c r="O87" s="287"/>
      <c r="P87" s="287"/>
      <c r="Q87" s="287"/>
      <c r="R87" s="287"/>
      <c r="S87" s="287"/>
      <c r="T87" s="287"/>
      <c r="U87" s="287"/>
      <c r="V87" s="287"/>
      <c r="W87" s="287"/>
      <c r="X87" s="287"/>
      <c r="Y87" s="287"/>
      <c r="Z87" s="287"/>
      <c r="AA87" s="287"/>
      <c r="AB87" s="287"/>
      <c r="AC87" s="287"/>
      <c r="AD87" s="287"/>
      <c r="AE87" s="287"/>
      <c r="AF87" s="287"/>
      <c r="AG87" s="287"/>
      <c r="AH87" s="287"/>
      <c r="AI87" s="287"/>
      <c r="AJ87" s="287"/>
      <c r="AK87" s="287"/>
      <c r="AL87" s="287"/>
      <c r="AM87" s="287"/>
      <c r="AN87" s="287"/>
      <c r="AO87" s="287"/>
      <c r="AP87" s="287"/>
      <c r="AQ87" s="287"/>
      <c r="AR87" s="287"/>
      <c r="AS87" s="287"/>
      <c r="AT87" s="287"/>
      <c r="AU87" s="287"/>
      <c r="AV87" s="287"/>
      <c r="AW87" s="287"/>
      <c r="AX87" s="287"/>
      <c r="AY87" s="287"/>
      <c r="AZ87" s="287"/>
    </row>
    <row r="88" spans="1:52" ht="12.75" customHeight="1" x14ac:dyDescent="0.25">
      <c r="A88" s="273"/>
      <c r="B88" s="273"/>
      <c r="C88" s="273"/>
      <c r="D88" s="273"/>
      <c r="E88" s="273"/>
      <c r="F88" s="273"/>
      <c r="G88" s="273"/>
      <c r="H88" s="273"/>
      <c r="I88" s="273"/>
      <c r="J88" s="273"/>
      <c r="K88" s="273"/>
      <c r="L88" s="273"/>
      <c r="M88" s="287"/>
      <c r="N88" s="287"/>
      <c r="O88" s="287"/>
      <c r="P88" s="287"/>
      <c r="Q88" s="287"/>
      <c r="R88" s="287"/>
      <c r="S88" s="287"/>
      <c r="T88" s="287"/>
      <c r="U88" s="287"/>
      <c r="V88" s="287"/>
      <c r="W88" s="287"/>
      <c r="X88" s="287"/>
      <c r="Y88" s="287"/>
      <c r="Z88" s="287"/>
      <c r="AA88" s="287"/>
      <c r="AB88" s="287"/>
      <c r="AC88" s="287"/>
      <c r="AD88" s="287"/>
      <c r="AE88" s="287"/>
      <c r="AF88" s="287"/>
      <c r="AG88" s="287"/>
      <c r="AH88" s="287"/>
      <c r="AI88" s="287"/>
      <c r="AJ88" s="287"/>
      <c r="AK88" s="287"/>
      <c r="AL88" s="287"/>
      <c r="AM88" s="287"/>
      <c r="AN88" s="287"/>
      <c r="AO88" s="287"/>
      <c r="AP88" s="287"/>
      <c r="AQ88" s="287"/>
      <c r="AR88" s="287"/>
      <c r="AS88" s="287"/>
      <c r="AT88" s="287"/>
      <c r="AU88" s="287"/>
      <c r="AV88" s="287"/>
      <c r="AW88" s="287"/>
      <c r="AX88" s="287"/>
      <c r="AY88" s="287"/>
      <c r="AZ88" s="287"/>
    </row>
    <row r="89" spans="1:52" ht="12.75" customHeight="1" x14ac:dyDescent="0.25">
      <c r="A89" s="273"/>
      <c r="B89" s="273"/>
      <c r="C89" s="273"/>
      <c r="D89" s="273"/>
      <c r="E89" s="273"/>
      <c r="F89" s="273"/>
      <c r="G89" s="273"/>
      <c r="H89" s="273"/>
      <c r="I89" s="273"/>
      <c r="J89" s="273"/>
      <c r="K89" s="273"/>
      <c r="L89" s="273"/>
      <c r="M89" s="287"/>
      <c r="N89" s="287"/>
      <c r="O89" s="287"/>
      <c r="P89" s="287"/>
      <c r="Q89" s="287"/>
      <c r="R89" s="287"/>
      <c r="S89" s="287"/>
      <c r="T89" s="287"/>
      <c r="U89" s="287"/>
      <c r="V89" s="287"/>
      <c r="W89" s="287"/>
      <c r="X89" s="287"/>
      <c r="Y89" s="287"/>
      <c r="Z89" s="287"/>
      <c r="AA89" s="287"/>
      <c r="AB89" s="287"/>
      <c r="AC89" s="287"/>
      <c r="AD89" s="287"/>
      <c r="AE89" s="287"/>
      <c r="AF89" s="287"/>
      <c r="AG89" s="287"/>
      <c r="AH89" s="287"/>
      <c r="AI89" s="287"/>
      <c r="AJ89" s="287"/>
      <c r="AK89" s="287"/>
      <c r="AL89" s="287"/>
      <c r="AM89" s="287"/>
      <c r="AN89" s="287"/>
      <c r="AO89" s="287"/>
      <c r="AP89" s="287"/>
      <c r="AQ89" s="287"/>
      <c r="AR89" s="287"/>
      <c r="AS89" s="287"/>
      <c r="AT89" s="287"/>
      <c r="AU89" s="287"/>
      <c r="AV89" s="287"/>
      <c r="AW89" s="287"/>
      <c r="AX89" s="287"/>
      <c r="AY89" s="287"/>
      <c r="AZ89" s="287"/>
    </row>
    <row r="90" spans="1:52" ht="12.75" customHeight="1" x14ac:dyDescent="0.25">
      <c r="A90" s="273"/>
      <c r="B90" s="273"/>
      <c r="C90" s="273"/>
      <c r="D90" s="273"/>
      <c r="E90" s="273"/>
      <c r="F90" s="273"/>
      <c r="G90" s="273"/>
      <c r="H90" s="273"/>
      <c r="I90" s="273"/>
      <c r="J90" s="273"/>
      <c r="K90" s="273"/>
      <c r="L90" s="273"/>
      <c r="M90" s="287"/>
      <c r="N90" s="287"/>
      <c r="O90" s="287"/>
      <c r="P90" s="287"/>
      <c r="Q90" s="287"/>
      <c r="R90" s="287"/>
      <c r="S90" s="287"/>
      <c r="T90" s="287"/>
      <c r="U90" s="287"/>
      <c r="V90" s="287"/>
      <c r="W90" s="287"/>
      <c r="X90" s="287"/>
      <c r="Y90" s="287"/>
      <c r="Z90" s="287"/>
      <c r="AA90" s="287"/>
      <c r="AB90" s="287"/>
      <c r="AC90" s="287"/>
      <c r="AD90" s="287"/>
      <c r="AE90" s="287"/>
      <c r="AF90" s="287"/>
      <c r="AG90" s="287"/>
      <c r="AH90" s="287"/>
      <c r="AI90" s="287"/>
      <c r="AJ90" s="287"/>
      <c r="AK90" s="287"/>
      <c r="AL90" s="287"/>
      <c r="AM90" s="287"/>
      <c r="AN90" s="287"/>
      <c r="AO90" s="287"/>
      <c r="AP90" s="287"/>
      <c r="AQ90" s="287"/>
      <c r="AR90" s="287"/>
      <c r="AS90" s="287"/>
      <c r="AT90" s="287"/>
      <c r="AU90" s="287"/>
      <c r="AV90" s="287"/>
      <c r="AW90" s="287"/>
      <c r="AX90" s="287"/>
      <c r="AY90" s="287"/>
      <c r="AZ90" s="287"/>
    </row>
    <row r="91" spans="1:52" ht="12.75" customHeight="1" x14ac:dyDescent="0.25">
      <c r="A91" s="273"/>
      <c r="B91" s="273"/>
      <c r="C91" s="273"/>
      <c r="D91" s="273"/>
      <c r="E91" s="273"/>
      <c r="F91" s="273"/>
      <c r="G91" s="273"/>
      <c r="H91" s="273"/>
      <c r="I91" s="273"/>
      <c r="J91" s="273"/>
      <c r="K91" s="273"/>
      <c r="L91" s="273"/>
      <c r="M91" s="287"/>
      <c r="N91" s="287"/>
      <c r="O91" s="287"/>
      <c r="P91" s="287"/>
      <c r="Q91" s="287"/>
      <c r="R91" s="287"/>
      <c r="S91" s="287"/>
      <c r="T91" s="287"/>
      <c r="U91" s="287"/>
      <c r="V91" s="287"/>
      <c r="W91" s="287"/>
      <c r="X91" s="287"/>
      <c r="Y91" s="287"/>
      <c r="Z91" s="287"/>
      <c r="AA91" s="287"/>
      <c r="AB91" s="287"/>
      <c r="AC91" s="287"/>
      <c r="AD91" s="287"/>
      <c r="AE91" s="287"/>
      <c r="AF91" s="287"/>
      <c r="AG91" s="287"/>
      <c r="AH91" s="287"/>
      <c r="AI91" s="287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7"/>
      <c r="AU91" s="287"/>
      <c r="AV91" s="287"/>
      <c r="AW91" s="287"/>
      <c r="AX91" s="287"/>
      <c r="AY91" s="287"/>
      <c r="AZ91" s="287"/>
    </row>
    <row r="92" spans="1:52" ht="12.75" customHeight="1" x14ac:dyDescent="0.25">
      <c r="A92" s="273"/>
      <c r="B92" s="273"/>
      <c r="C92" s="273"/>
      <c r="D92" s="273"/>
      <c r="E92" s="273"/>
      <c r="F92" s="273"/>
      <c r="G92" s="273"/>
      <c r="H92" s="273"/>
      <c r="I92" s="273"/>
      <c r="J92" s="273"/>
      <c r="K92" s="273"/>
      <c r="L92" s="273"/>
      <c r="M92" s="287"/>
      <c r="N92" s="287"/>
      <c r="O92" s="287"/>
      <c r="P92" s="287"/>
      <c r="Q92" s="287"/>
      <c r="R92" s="287"/>
      <c r="S92" s="287"/>
      <c r="T92" s="287"/>
      <c r="U92" s="287"/>
      <c r="V92" s="287"/>
      <c r="W92" s="287"/>
      <c r="X92" s="287"/>
      <c r="Y92" s="287"/>
      <c r="Z92" s="287"/>
      <c r="AA92" s="287"/>
      <c r="AB92" s="287"/>
      <c r="AC92" s="287"/>
      <c r="AD92" s="287"/>
      <c r="AE92" s="287"/>
      <c r="AF92" s="287"/>
      <c r="AG92" s="287"/>
      <c r="AH92" s="287"/>
      <c r="AI92" s="287"/>
      <c r="AJ92" s="287"/>
      <c r="AK92" s="287"/>
      <c r="AL92" s="287"/>
      <c r="AM92" s="287"/>
      <c r="AN92" s="287"/>
      <c r="AO92" s="287"/>
      <c r="AP92" s="287"/>
      <c r="AQ92" s="287"/>
      <c r="AR92" s="287"/>
      <c r="AS92" s="287"/>
      <c r="AT92" s="287"/>
      <c r="AU92" s="287"/>
      <c r="AV92" s="287"/>
      <c r="AW92" s="287"/>
      <c r="AX92" s="287"/>
      <c r="AY92" s="287"/>
      <c r="AZ92" s="287"/>
    </row>
    <row r="93" spans="1:52" ht="12.75" customHeight="1" x14ac:dyDescent="0.25">
      <c r="A93" s="273"/>
      <c r="B93" s="273"/>
      <c r="C93" s="273"/>
      <c r="D93" s="273"/>
      <c r="E93" s="273"/>
      <c r="F93" s="273"/>
      <c r="G93" s="273"/>
      <c r="H93" s="273"/>
      <c r="I93" s="273"/>
      <c r="J93" s="273"/>
      <c r="K93" s="273"/>
      <c r="L93" s="273"/>
      <c r="M93" s="287"/>
      <c r="N93" s="287"/>
      <c r="O93" s="287"/>
      <c r="P93" s="287"/>
      <c r="Q93" s="287"/>
      <c r="R93" s="287"/>
      <c r="S93" s="287"/>
      <c r="T93" s="287"/>
      <c r="U93" s="287"/>
      <c r="V93" s="287"/>
      <c r="W93" s="287"/>
      <c r="X93" s="287"/>
      <c r="Y93" s="287"/>
      <c r="Z93" s="287"/>
      <c r="AA93" s="287"/>
      <c r="AB93" s="287"/>
      <c r="AC93" s="287"/>
      <c r="AD93" s="287"/>
      <c r="AE93" s="287"/>
      <c r="AF93" s="287"/>
      <c r="AG93" s="287"/>
      <c r="AH93" s="287"/>
      <c r="AI93" s="287"/>
      <c r="AJ93" s="287"/>
      <c r="AK93" s="287"/>
      <c r="AL93" s="287"/>
      <c r="AM93" s="287"/>
      <c r="AN93" s="287"/>
      <c r="AO93" s="287"/>
      <c r="AP93" s="287"/>
      <c r="AQ93" s="287"/>
      <c r="AR93" s="287"/>
      <c r="AS93" s="287"/>
      <c r="AT93" s="287"/>
      <c r="AU93" s="287"/>
      <c r="AV93" s="287"/>
      <c r="AW93" s="287"/>
      <c r="AX93" s="287"/>
      <c r="AY93" s="287"/>
      <c r="AZ93" s="287"/>
    </row>
    <row r="94" spans="1:52" ht="12.75" customHeight="1" x14ac:dyDescent="0.25">
      <c r="A94" s="273"/>
      <c r="B94" s="273"/>
      <c r="C94" s="273"/>
      <c r="D94" s="273"/>
      <c r="E94" s="273"/>
      <c r="F94" s="273"/>
      <c r="G94" s="273"/>
      <c r="H94" s="273"/>
      <c r="I94" s="273"/>
      <c r="J94" s="273"/>
      <c r="K94" s="273"/>
      <c r="L94" s="273"/>
      <c r="M94" s="287"/>
      <c r="N94" s="287"/>
      <c r="O94" s="287"/>
      <c r="P94" s="287"/>
      <c r="Q94" s="287"/>
      <c r="R94" s="287"/>
      <c r="S94" s="287"/>
      <c r="T94" s="287"/>
      <c r="U94" s="287"/>
      <c r="V94" s="287"/>
      <c r="W94" s="287"/>
      <c r="X94" s="287"/>
      <c r="Y94" s="287"/>
      <c r="Z94" s="287"/>
      <c r="AA94" s="287"/>
      <c r="AB94" s="287"/>
      <c r="AC94" s="287"/>
      <c r="AD94" s="287"/>
      <c r="AE94" s="287"/>
      <c r="AF94" s="287"/>
      <c r="AG94" s="287"/>
      <c r="AH94" s="287"/>
      <c r="AI94" s="287"/>
      <c r="AJ94" s="287"/>
      <c r="AK94" s="287"/>
      <c r="AL94" s="287"/>
      <c r="AM94" s="287"/>
      <c r="AN94" s="287"/>
      <c r="AO94" s="287"/>
      <c r="AP94" s="287"/>
      <c r="AQ94" s="287"/>
      <c r="AR94" s="287"/>
      <c r="AS94" s="287"/>
      <c r="AT94" s="287"/>
      <c r="AU94" s="287"/>
      <c r="AV94" s="287"/>
      <c r="AW94" s="287"/>
      <c r="AX94" s="287"/>
      <c r="AY94" s="287"/>
      <c r="AZ94" s="287"/>
    </row>
    <row r="95" spans="1:52" ht="12.75" customHeight="1" x14ac:dyDescent="0.25">
      <c r="A95" s="273"/>
      <c r="B95" s="273"/>
      <c r="C95" s="273"/>
      <c r="D95" s="273"/>
      <c r="E95" s="273"/>
      <c r="F95" s="273"/>
      <c r="G95" s="273"/>
      <c r="H95" s="273"/>
      <c r="I95" s="273"/>
      <c r="J95" s="273"/>
      <c r="K95" s="273"/>
      <c r="L95" s="273"/>
      <c r="M95" s="287"/>
      <c r="N95" s="287"/>
      <c r="O95" s="287"/>
      <c r="P95" s="287"/>
      <c r="Q95" s="287"/>
      <c r="R95" s="287"/>
      <c r="S95" s="287"/>
      <c r="T95" s="287"/>
      <c r="U95" s="287"/>
      <c r="V95" s="287"/>
      <c r="W95" s="287"/>
      <c r="X95" s="287"/>
      <c r="Y95" s="287"/>
      <c r="Z95" s="287"/>
      <c r="AA95" s="287"/>
      <c r="AB95" s="287"/>
      <c r="AC95" s="287"/>
      <c r="AD95" s="287"/>
      <c r="AE95" s="287"/>
      <c r="AF95" s="287"/>
      <c r="AG95" s="287"/>
      <c r="AH95" s="287"/>
      <c r="AI95" s="287"/>
      <c r="AJ95" s="287"/>
      <c r="AK95" s="287"/>
      <c r="AL95" s="287"/>
      <c r="AM95" s="287"/>
      <c r="AN95" s="287"/>
      <c r="AO95" s="287"/>
      <c r="AP95" s="287"/>
      <c r="AQ95" s="287"/>
      <c r="AR95" s="287"/>
      <c r="AS95" s="287"/>
      <c r="AT95" s="287"/>
      <c r="AU95" s="287"/>
      <c r="AV95" s="287"/>
      <c r="AW95" s="287"/>
      <c r="AX95" s="287"/>
      <c r="AY95" s="287"/>
      <c r="AZ95" s="287"/>
    </row>
    <row r="96" spans="1:52" ht="12.75" customHeight="1" x14ac:dyDescent="0.25">
      <c r="A96" s="273"/>
      <c r="B96" s="273"/>
      <c r="C96" s="273"/>
      <c r="D96" s="273"/>
      <c r="E96" s="273"/>
      <c r="F96" s="273"/>
      <c r="G96" s="273"/>
      <c r="H96" s="273"/>
      <c r="I96" s="273"/>
      <c r="J96" s="273"/>
      <c r="K96" s="273"/>
      <c r="L96" s="273"/>
      <c r="M96" s="287"/>
      <c r="N96" s="287"/>
      <c r="O96" s="287"/>
      <c r="P96" s="287"/>
      <c r="Q96" s="287"/>
      <c r="R96" s="287"/>
      <c r="S96" s="287"/>
      <c r="T96" s="287"/>
      <c r="U96" s="287"/>
      <c r="V96" s="287"/>
      <c r="W96" s="287"/>
      <c r="X96" s="287"/>
      <c r="Y96" s="287"/>
      <c r="Z96" s="287"/>
      <c r="AA96" s="287"/>
      <c r="AB96" s="287"/>
      <c r="AC96" s="287"/>
      <c r="AD96" s="287"/>
      <c r="AE96" s="287"/>
      <c r="AF96" s="287"/>
      <c r="AG96" s="287"/>
      <c r="AH96" s="287"/>
      <c r="AI96" s="287"/>
      <c r="AJ96" s="287"/>
      <c r="AK96" s="287"/>
      <c r="AL96" s="287"/>
      <c r="AM96" s="287"/>
      <c r="AN96" s="287"/>
      <c r="AO96" s="287"/>
      <c r="AP96" s="287"/>
      <c r="AQ96" s="287"/>
      <c r="AR96" s="287"/>
      <c r="AS96" s="287"/>
      <c r="AT96" s="287"/>
      <c r="AU96" s="287"/>
      <c r="AV96" s="287"/>
      <c r="AW96" s="287"/>
      <c r="AX96" s="287"/>
      <c r="AY96" s="287"/>
      <c r="AZ96" s="287"/>
    </row>
    <row r="97" spans="1:52" ht="12.75" customHeight="1" x14ac:dyDescent="0.25">
      <c r="A97" s="273"/>
      <c r="B97" s="273"/>
      <c r="C97" s="273"/>
      <c r="D97" s="273"/>
      <c r="E97" s="273"/>
      <c r="F97" s="273"/>
      <c r="G97" s="273"/>
      <c r="H97" s="273"/>
      <c r="I97" s="273"/>
      <c r="J97" s="273"/>
      <c r="K97" s="273"/>
      <c r="L97" s="273"/>
      <c r="M97" s="287"/>
      <c r="N97" s="287"/>
      <c r="O97" s="287"/>
      <c r="P97" s="287"/>
      <c r="Q97" s="287"/>
      <c r="R97" s="287"/>
      <c r="S97" s="287"/>
      <c r="T97" s="287"/>
      <c r="U97" s="287"/>
      <c r="V97" s="287"/>
      <c r="W97" s="287"/>
      <c r="X97" s="287"/>
      <c r="Y97" s="287"/>
      <c r="Z97" s="287"/>
      <c r="AA97" s="287"/>
      <c r="AB97" s="287"/>
      <c r="AC97" s="287"/>
      <c r="AD97" s="287"/>
      <c r="AE97" s="287"/>
      <c r="AF97" s="287"/>
      <c r="AG97" s="287"/>
      <c r="AH97" s="287"/>
      <c r="AI97" s="287"/>
      <c r="AJ97" s="287"/>
      <c r="AK97" s="287"/>
      <c r="AL97" s="287"/>
      <c r="AM97" s="287"/>
      <c r="AN97" s="287"/>
      <c r="AO97" s="287"/>
      <c r="AP97" s="287"/>
      <c r="AQ97" s="287"/>
      <c r="AR97" s="287"/>
      <c r="AS97" s="287"/>
      <c r="AT97" s="287"/>
      <c r="AU97" s="287"/>
      <c r="AV97" s="287"/>
      <c r="AW97" s="287"/>
      <c r="AX97" s="287"/>
      <c r="AY97" s="287"/>
      <c r="AZ97" s="287"/>
    </row>
    <row r="98" spans="1:52" ht="12.75" customHeight="1" x14ac:dyDescent="0.25">
      <c r="A98" s="273"/>
      <c r="B98" s="273"/>
      <c r="C98" s="273"/>
      <c r="D98" s="273"/>
      <c r="E98" s="273"/>
      <c r="F98" s="273"/>
      <c r="G98" s="273"/>
      <c r="H98" s="273"/>
      <c r="I98" s="273"/>
      <c r="J98" s="273"/>
      <c r="K98" s="273"/>
      <c r="L98" s="273"/>
      <c r="M98" s="287"/>
      <c r="N98" s="287"/>
      <c r="O98" s="287"/>
      <c r="P98" s="287"/>
      <c r="Q98" s="287"/>
      <c r="R98" s="287"/>
      <c r="S98" s="287"/>
      <c r="T98" s="287"/>
      <c r="U98" s="287"/>
      <c r="V98" s="287"/>
      <c r="W98" s="287"/>
      <c r="X98" s="287"/>
      <c r="Y98" s="287"/>
      <c r="Z98" s="287"/>
      <c r="AA98" s="287"/>
      <c r="AB98" s="287"/>
      <c r="AC98" s="287"/>
      <c r="AD98" s="287"/>
      <c r="AE98" s="287"/>
      <c r="AF98" s="287"/>
      <c r="AG98" s="287"/>
      <c r="AH98" s="287"/>
      <c r="AI98" s="287"/>
      <c r="AJ98" s="287"/>
      <c r="AK98" s="287"/>
      <c r="AL98" s="287"/>
      <c r="AM98" s="287"/>
      <c r="AN98" s="287"/>
      <c r="AO98" s="287"/>
      <c r="AP98" s="287"/>
      <c r="AQ98" s="287"/>
      <c r="AR98" s="287"/>
      <c r="AS98" s="287"/>
      <c r="AT98" s="287"/>
      <c r="AU98" s="287"/>
      <c r="AV98" s="287"/>
      <c r="AW98" s="287"/>
      <c r="AX98" s="287"/>
      <c r="AY98" s="287"/>
      <c r="AZ98" s="287"/>
    </row>
    <row r="99" spans="1:52" ht="12.75" customHeight="1" x14ac:dyDescent="0.25">
      <c r="A99" s="273"/>
      <c r="B99" s="273"/>
      <c r="C99" s="273"/>
      <c r="D99" s="273"/>
      <c r="E99" s="273"/>
      <c r="F99" s="273"/>
      <c r="G99" s="273"/>
      <c r="H99" s="273"/>
      <c r="I99" s="273"/>
      <c r="J99" s="273"/>
      <c r="K99" s="273"/>
      <c r="L99" s="273"/>
      <c r="M99" s="287"/>
      <c r="N99" s="287"/>
      <c r="O99" s="287"/>
      <c r="P99" s="287"/>
      <c r="Q99" s="287"/>
      <c r="R99" s="287"/>
      <c r="S99" s="287"/>
      <c r="T99" s="287"/>
      <c r="U99" s="287"/>
      <c r="V99" s="287"/>
      <c r="W99" s="287"/>
      <c r="X99" s="287"/>
      <c r="Y99" s="287"/>
      <c r="Z99" s="287"/>
      <c r="AA99" s="287"/>
      <c r="AB99" s="287"/>
      <c r="AC99" s="287"/>
      <c r="AD99" s="287"/>
      <c r="AE99" s="287"/>
      <c r="AF99" s="287"/>
      <c r="AG99" s="287"/>
      <c r="AH99" s="287"/>
      <c r="AI99" s="287"/>
      <c r="AJ99" s="287"/>
      <c r="AK99" s="287"/>
      <c r="AL99" s="287"/>
      <c r="AM99" s="287"/>
      <c r="AN99" s="287"/>
      <c r="AO99" s="287"/>
      <c r="AP99" s="287"/>
      <c r="AQ99" s="287"/>
      <c r="AR99" s="287"/>
      <c r="AS99" s="287"/>
      <c r="AT99" s="287"/>
      <c r="AU99" s="287"/>
      <c r="AV99" s="287"/>
      <c r="AW99" s="287"/>
      <c r="AX99" s="287"/>
      <c r="AY99" s="287"/>
      <c r="AZ99" s="287"/>
    </row>
    <row r="100" spans="1:52" ht="12.75" customHeight="1" x14ac:dyDescent="0.25">
      <c r="A100" s="273"/>
      <c r="B100" s="273"/>
      <c r="C100" s="273"/>
      <c r="D100" s="273"/>
      <c r="E100" s="273"/>
      <c r="F100" s="273"/>
      <c r="G100" s="273"/>
      <c r="H100" s="273"/>
      <c r="I100" s="273"/>
      <c r="J100" s="273"/>
      <c r="K100" s="273"/>
      <c r="L100" s="273"/>
      <c r="M100" s="287"/>
      <c r="N100" s="287"/>
      <c r="O100" s="287"/>
      <c r="P100" s="287"/>
      <c r="Q100" s="287"/>
      <c r="R100" s="287"/>
      <c r="S100" s="287"/>
      <c r="T100" s="287"/>
      <c r="U100" s="287"/>
      <c r="V100" s="287"/>
      <c r="W100" s="287"/>
      <c r="X100" s="287"/>
      <c r="Y100" s="287"/>
      <c r="Z100" s="287"/>
      <c r="AA100" s="287"/>
      <c r="AB100" s="287"/>
      <c r="AC100" s="287"/>
      <c r="AD100" s="287"/>
      <c r="AE100" s="287"/>
      <c r="AF100" s="287"/>
      <c r="AG100" s="287"/>
      <c r="AH100" s="287"/>
      <c r="AI100" s="287"/>
      <c r="AJ100" s="287"/>
      <c r="AK100" s="287"/>
      <c r="AL100" s="287"/>
      <c r="AM100" s="287"/>
      <c r="AN100" s="287"/>
      <c r="AO100" s="287"/>
      <c r="AP100" s="287"/>
      <c r="AQ100" s="287"/>
      <c r="AR100" s="287"/>
      <c r="AS100" s="287"/>
      <c r="AT100" s="287"/>
      <c r="AU100" s="287"/>
      <c r="AV100" s="287"/>
      <c r="AW100" s="287"/>
      <c r="AX100" s="287"/>
      <c r="AY100" s="287"/>
      <c r="AZ100" s="287"/>
    </row>
    <row r="101" spans="1:52" ht="12.75" customHeight="1" x14ac:dyDescent="0.25">
      <c r="A101" s="273"/>
      <c r="B101" s="273"/>
      <c r="C101" s="273"/>
      <c r="D101" s="273"/>
      <c r="E101" s="273"/>
      <c r="F101" s="273"/>
      <c r="G101" s="273"/>
      <c r="H101" s="273"/>
      <c r="I101" s="273"/>
      <c r="J101" s="273"/>
      <c r="K101" s="273"/>
      <c r="L101" s="273"/>
      <c r="M101" s="287"/>
      <c r="N101" s="287"/>
      <c r="O101" s="287"/>
      <c r="P101" s="287"/>
      <c r="Q101" s="287"/>
      <c r="R101" s="287"/>
      <c r="S101" s="287"/>
      <c r="T101" s="287"/>
      <c r="U101" s="287"/>
      <c r="V101" s="287"/>
      <c r="W101" s="287"/>
      <c r="X101" s="287"/>
      <c r="Y101" s="287"/>
      <c r="Z101" s="287"/>
      <c r="AA101" s="287"/>
      <c r="AB101" s="287"/>
      <c r="AC101" s="287"/>
      <c r="AD101" s="287"/>
      <c r="AE101" s="287"/>
      <c r="AF101" s="287"/>
      <c r="AG101" s="287"/>
      <c r="AH101" s="287"/>
      <c r="AI101" s="287"/>
      <c r="AJ101" s="287"/>
      <c r="AK101" s="287"/>
      <c r="AL101" s="287"/>
      <c r="AM101" s="287"/>
      <c r="AN101" s="287"/>
      <c r="AO101" s="287"/>
      <c r="AP101" s="287"/>
      <c r="AQ101" s="287"/>
      <c r="AR101" s="287"/>
      <c r="AS101" s="287"/>
      <c r="AT101" s="287"/>
      <c r="AU101" s="287"/>
      <c r="AV101" s="287"/>
      <c r="AW101" s="287"/>
      <c r="AX101" s="287"/>
      <c r="AY101" s="287"/>
      <c r="AZ101" s="287"/>
    </row>
    <row r="102" spans="1:52" ht="12.75" customHeight="1" x14ac:dyDescent="0.25">
      <c r="A102" s="273"/>
      <c r="B102" s="273"/>
      <c r="C102" s="273"/>
      <c r="D102" s="273"/>
      <c r="E102" s="273"/>
      <c r="F102" s="273"/>
      <c r="G102" s="273"/>
      <c r="H102" s="273"/>
      <c r="I102" s="273"/>
      <c r="J102" s="273"/>
      <c r="K102" s="273"/>
      <c r="L102" s="273"/>
      <c r="M102" s="287"/>
      <c r="N102" s="287"/>
      <c r="O102" s="287"/>
      <c r="P102" s="287"/>
      <c r="Q102" s="287"/>
      <c r="R102" s="287"/>
      <c r="S102" s="287"/>
      <c r="T102" s="287"/>
      <c r="U102" s="287"/>
      <c r="V102" s="287"/>
      <c r="W102" s="287"/>
      <c r="X102" s="287"/>
      <c r="Y102" s="287"/>
      <c r="Z102" s="287"/>
      <c r="AA102" s="287"/>
      <c r="AB102" s="287"/>
      <c r="AC102" s="287"/>
      <c r="AD102" s="287"/>
      <c r="AE102" s="287"/>
      <c r="AF102" s="287"/>
      <c r="AG102" s="287"/>
      <c r="AH102" s="287"/>
      <c r="AI102" s="287"/>
      <c r="AJ102" s="287"/>
      <c r="AK102" s="287"/>
      <c r="AL102" s="287"/>
      <c r="AM102" s="287"/>
      <c r="AN102" s="287"/>
      <c r="AO102" s="287"/>
      <c r="AP102" s="287"/>
      <c r="AQ102" s="287"/>
      <c r="AR102" s="287"/>
      <c r="AS102" s="287"/>
      <c r="AT102" s="287"/>
      <c r="AU102" s="287"/>
      <c r="AV102" s="287"/>
      <c r="AW102" s="287"/>
      <c r="AX102" s="287"/>
      <c r="AY102" s="287"/>
      <c r="AZ102" s="287"/>
    </row>
    <row r="103" spans="1:52" ht="12.75" customHeight="1" x14ac:dyDescent="0.25">
      <c r="A103" s="273"/>
      <c r="B103" s="273"/>
      <c r="C103" s="273"/>
      <c r="D103" s="273"/>
      <c r="E103" s="273"/>
      <c r="F103" s="273"/>
      <c r="G103" s="273"/>
      <c r="H103" s="273"/>
      <c r="I103" s="273"/>
      <c r="J103" s="273"/>
      <c r="K103" s="273"/>
      <c r="L103" s="273"/>
      <c r="M103" s="287"/>
      <c r="N103" s="287"/>
      <c r="O103" s="287"/>
      <c r="P103" s="287"/>
      <c r="Q103" s="287"/>
      <c r="R103" s="287"/>
      <c r="S103" s="287"/>
      <c r="T103" s="287"/>
      <c r="U103" s="287"/>
      <c r="V103" s="287"/>
      <c r="W103" s="287"/>
      <c r="X103" s="287"/>
      <c r="Y103" s="287"/>
      <c r="Z103" s="287"/>
      <c r="AA103" s="287"/>
      <c r="AB103" s="287"/>
      <c r="AC103" s="287"/>
      <c r="AD103" s="287"/>
      <c r="AE103" s="287"/>
      <c r="AF103" s="287"/>
      <c r="AG103" s="287"/>
      <c r="AH103" s="287"/>
      <c r="AI103" s="287"/>
      <c r="AJ103" s="287"/>
      <c r="AK103" s="287"/>
      <c r="AL103" s="287"/>
      <c r="AM103" s="287"/>
      <c r="AN103" s="287"/>
      <c r="AO103" s="287"/>
      <c r="AP103" s="287"/>
      <c r="AQ103" s="287"/>
      <c r="AR103" s="287"/>
      <c r="AS103" s="287"/>
      <c r="AT103" s="287"/>
      <c r="AU103" s="287"/>
      <c r="AV103" s="287"/>
      <c r="AW103" s="287"/>
      <c r="AX103" s="287"/>
      <c r="AY103" s="287"/>
      <c r="AZ103" s="287"/>
    </row>
    <row r="104" spans="1:52" ht="12.75" customHeight="1" x14ac:dyDescent="0.25">
      <c r="A104" s="273"/>
      <c r="B104" s="273"/>
      <c r="C104" s="273"/>
      <c r="D104" s="273"/>
      <c r="E104" s="273"/>
      <c r="F104" s="273"/>
      <c r="G104" s="273"/>
      <c r="H104" s="273"/>
      <c r="I104" s="273"/>
      <c r="J104" s="273"/>
      <c r="K104" s="273"/>
      <c r="L104" s="273"/>
      <c r="M104" s="287"/>
      <c r="N104" s="287"/>
      <c r="O104" s="287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7"/>
      <c r="AS104" s="287"/>
      <c r="AT104" s="287"/>
      <c r="AU104" s="287"/>
      <c r="AV104" s="287"/>
      <c r="AW104" s="287"/>
      <c r="AX104" s="287"/>
      <c r="AY104" s="287"/>
      <c r="AZ104" s="287"/>
    </row>
    <row r="105" spans="1:52" ht="12.75" customHeight="1" x14ac:dyDescent="0.25">
      <c r="A105" s="273"/>
      <c r="B105" s="273"/>
      <c r="C105" s="273"/>
      <c r="D105" s="273"/>
      <c r="E105" s="273"/>
      <c r="F105" s="273"/>
      <c r="G105" s="273"/>
      <c r="H105" s="273"/>
      <c r="I105" s="273"/>
      <c r="J105" s="273"/>
      <c r="K105" s="273"/>
      <c r="L105" s="273"/>
      <c r="M105" s="287"/>
      <c r="N105" s="287"/>
      <c r="O105" s="287"/>
      <c r="P105" s="287"/>
      <c r="Q105" s="287"/>
      <c r="R105" s="287"/>
      <c r="S105" s="287"/>
      <c r="T105" s="287"/>
      <c r="U105" s="287"/>
      <c r="V105" s="287"/>
      <c r="W105" s="287"/>
      <c r="X105" s="287"/>
      <c r="Y105" s="287"/>
      <c r="Z105" s="287"/>
      <c r="AA105" s="287"/>
      <c r="AB105" s="287"/>
      <c r="AC105" s="287"/>
      <c r="AD105" s="287"/>
      <c r="AE105" s="287"/>
      <c r="AF105" s="287"/>
      <c r="AG105" s="287"/>
      <c r="AH105" s="287"/>
      <c r="AI105" s="287"/>
      <c r="AJ105" s="287"/>
      <c r="AK105" s="287"/>
      <c r="AL105" s="287"/>
      <c r="AM105" s="287"/>
      <c r="AN105" s="287"/>
      <c r="AO105" s="287"/>
      <c r="AP105" s="287"/>
      <c r="AQ105" s="287"/>
      <c r="AR105" s="287"/>
      <c r="AS105" s="287"/>
      <c r="AT105" s="287"/>
      <c r="AU105" s="287"/>
      <c r="AV105" s="287"/>
      <c r="AW105" s="287"/>
      <c r="AX105" s="287"/>
      <c r="AY105" s="287"/>
      <c r="AZ105" s="287"/>
    </row>
    <row r="106" spans="1:52" ht="12.75" customHeight="1" x14ac:dyDescent="0.25">
      <c r="A106" s="273"/>
      <c r="B106" s="273"/>
      <c r="C106" s="273"/>
      <c r="D106" s="273"/>
      <c r="E106" s="273"/>
      <c r="F106" s="273"/>
      <c r="G106" s="273"/>
      <c r="H106" s="273"/>
      <c r="I106" s="273"/>
      <c r="J106" s="273"/>
      <c r="K106" s="273"/>
      <c r="L106" s="273"/>
      <c r="M106" s="287"/>
      <c r="N106" s="287"/>
      <c r="O106" s="287"/>
      <c r="P106" s="287"/>
      <c r="Q106" s="287"/>
      <c r="R106" s="287"/>
      <c r="S106" s="287"/>
      <c r="T106" s="287"/>
      <c r="U106" s="287"/>
      <c r="V106" s="287"/>
      <c r="W106" s="287"/>
      <c r="X106" s="287"/>
      <c r="Y106" s="287"/>
      <c r="Z106" s="287"/>
      <c r="AA106" s="287"/>
      <c r="AB106" s="287"/>
      <c r="AC106" s="287"/>
      <c r="AD106" s="287"/>
      <c r="AE106" s="287"/>
      <c r="AF106" s="287"/>
      <c r="AG106" s="287"/>
      <c r="AH106" s="287"/>
      <c r="AI106" s="287"/>
      <c r="AJ106" s="287"/>
      <c r="AK106" s="287"/>
      <c r="AL106" s="287"/>
      <c r="AM106" s="287"/>
      <c r="AN106" s="287"/>
      <c r="AO106" s="287"/>
      <c r="AP106" s="287"/>
      <c r="AQ106" s="287"/>
      <c r="AR106" s="287"/>
      <c r="AS106" s="287"/>
      <c r="AT106" s="287"/>
      <c r="AU106" s="287"/>
      <c r="AV106" s="287"/>
      <c r="AW106" s="287"/>
      <c r="AX106" s="287"/>
      <c r="AY106" s="287"/>
      <c r="AZ106" s="287"/>
    </row>
    <row r="107" spans="1:52" ht="12.75" customHeight="1" x14ac:dyDescent="0.25">
      <c r="A107" s="273"/>
      <c r="B107" s="273"/>
      <c r="C107" s="273"/>
      <c r="D107" s="273"/>
      <c r="E107" s="273"/>
      <c r="F107" s="273"/>
      <c r="G107" s="273"/>
      <c r="H107" s="273"/>
      <c r="I107" s="273"/>
      <c r="J107" s="273"/>
      <c r="K107" s="273"/>
      <c r="L107" s="273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287"/>
      <c r="Z107" s="287"/>
      <c r="AA107" s="287"/>
      <c r="AB107" s="287"/>
      <c r="AC107" s="287"/>
      <c r="AD107" s="287"/>
      <c r="AE107" s="287"/>
      <c r="AF107" s="287"/>
      <c r="AG107" s="287"/>
      <c r="AH107" s="287"/>
      <c r="AI107" s="287"/>
      <c r="AJ107" s="287"/>
      <c r="AK107" s="287"/>
      <c r="AL107" s="287"/>
      <c r="AM107" s="287"/>
      <c r="AN107" s="287"/>
      <c r="AO107" s="287"/>
      <c r="AP107" s="287"/>
      <c r="AQ107" s="287"/>
      <c r="AR107" s="287"/>
      <c r="AS107" s="287"/>
      <c r="AT107" s="287"/>
      <c r="AU107" s="287"/>
      <c r="AV107" s="287"/>
      <c r="AW107" s="287"/>
      <c r="AX107" s="287"/>
      <c r="AY107" s="287"/>
      <c r="AZ107" s="287"/>
    </row>
    <row r="108" spans="1:52" ht="12.75" customHeight="1" x14ac:dyDescent="0.25">
      <c r="A108" s="273"/>
      <c r="B108" s="273"/>
      <c r="C108" s="273"/>
      <c r="D108" s="273"/>
      <c r="E108" s="273"/>
      <c r="F108" s="273"/>
      <c r="G108" s="273"/>
      <c r="H108" s="273"/>
      <c r="I108" s="273"/>
      <c r="J108" s="273"/>
      <c r="K108" s="273"/>
      <c r="L108" s="273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7"/>
      <c r="Y108" s="287"/>
      <c r="Z108" s="287"/>
      <c r="AA108" s="287"/>
      <c r="AB108" s="287"/>
      <c r="AC108" s="287"/>
      <c r="AD108" s="287"/>
      <c r="AE108" s="287"/>
      <c r="AF108" s="287"/>
      <c r="AG108" s="287"/>
      <c r="AH108" s="287"/>
      <c r="AI108" s="287"/>
      <c r="AJ108" s="287"/>
      <c r="AK108" s="287"/>
      <c r="AL108" s="287"/>
      <c r="AM108" s="287"/>
      <c r="AN108" s="287"/>
      <c r="AO108" s="287"/>
      <c r="AP108" s="287"/>
      <c r="AQ108" s="287"/>
      <c r="AR108" s="287"/>
      <c r="AS108" s="287"/>
      <c r="AT108" s="287"/>
      <c r="AU108" s="287"/>
      <c r="AV108" s="287"/>
      <c r="AW108" s="287"/>
      <c r="AX108" s="287"/>
      <c r="AY108" s="287"/>
      <c r="AZ108" s="287"/>
    </row>
    <row r="109" spans="1:52" ht="12.75" customHeight="1" x14ac:dyDescent="0.25">
      <c r="A109" s="273"/>
      <c r="B109" s="273"/>
      <c r="C109" s="273"/>
      <c r="D109" s="273"/>
      <c r="E109" s="273"/>
      <c r="F109" s="273"/>
      <c r="G109" s="273"/>
      <c r="H109" s="273"/>
      <c r="I109" s="273"/>
      <c r="J109" s="273"/>
      <c r="K109" s="273"/>
      <c r="L109" s="273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7"/>
      <c r="Y109" s="287"/>
      <c r="Z109" s="287"/>
      <c r="AA109" s="287"/>
      <c r="AB109" s="287"/>
      <c r="AC109" s="287"/>
      <c r="AD109" s="287"/>
      <c r="AE109" s="287"/>
      <c r="AF109" s="287"/>
      <c r="AG109" s="287"/>
      <c r="AH109" s="287"/>
      <c r="AI109" s="287"/>
      <c r="AJ109" s="287"/>
      <c r="AK109" s="287"/>
      <c r="AL109" s="287"/>
      <c r="AM109" s="287"/>
      <c r="AN109" s="287"/>
      <c r="AO109" s="287"/>
      <c r="AP109" s="287"/>
      <c r="AQ109" s="287"/>
      <c r="AR109" s="287"/>
      <c r="AS109" s="287"/>
      <c r="AT109" s="287"/>
      <c r="AU109" s="287"/>
      <c r="AV109" s="287"/>
      <c r="AW109" s="287"/>
      <c r="AX109" s="287"/>
      <c r="AY109" s="287"/>
      <c r="AZ109" s="287"/>
    </row>
    <row r="110" spans="1:52" ht="12.75" customHeight="1" x14ac:dyDescent="0.25">
      <c r="A110" s="273"/>
      <c r="B110" s="273"/>
      <c r="C110" s="273"/>
      <c r="D110" s="273"/>
      <c r="E110" s="273"/>
      <c r="F110" s="273"/>
      <c r="G110" s="273"/>
      <c r="H110" s="273"/>
      <c r="I110" s="273"/>
      <c r="J110" s="273"/>
      <c r="K110" s="273"/>
      <c r="L110" s="273"/>
      <c r="M110" s="287"/>
      <c r="N110" s="287"/>
      <c r="O110" s="287"/>
      <c r="P110" s="287"/>
      <c r="Q110" s="287"/>
      <c r="R110" s="287"/>
      <c r="S110" s="287"/>
      <c r="T110" s="287"/>
      <c r="U110" s="287"/>
      <c r="V110" s="287"/>
      <c r="W110" s="287"/>
      <c r="X110" s="287"/>
      <c r="Y110" s="287"/>
      <c r="Z110" s="287"/>
      <c r="AA110" s="287"/>
      <c r="AB110" s="287"/>
      <c r="AC110" s="287"/>
      <c r="AD110" s="287"/>
      <c r="AE110" s="287"/>
      <c r="AF110" s="287"/>
      <c r="AG110" s="287"/>
      <c r="AH110" s="287"/>
      <c r="AI110" s="287"/>
      <c r="AJ110" s="287"/>
      <c r="AK110" s="287"/>
      <c r="AL110" s="287"/>
      <c r="AM110" s="287"/>
      <c r="AN110" s="287"/>
      <c r="AO110" s="287"/>
      <c r="AP110" s="287"/>
      <c r="AQ110" s="287"/>
      <c r="AR110" s="287"/>
      <c r="AS110" s="287"/>
      <c r="AT110" s="287"/>
      <c r="AU110" s="287"/>
      <c r="AV110" s="287"/>
      <c r="AW110" s="287"/>
      <c r="AX110" s="287"/>
      <c r="AY110" s="287"/>
      <c r="AZ110" s="287"/>
    </row>
    <row r="111" spans="1:52" ht="12.75" customHeight="1" x14ac:dyDescent="0.25">
      <c r="A111" s="273"/>
      <c r="B111" s="273"/>
      <c r="C111" s="273"/>
      <c r="D111" s="273"/>
      <c r="E111" s="273"/>
      <c r="F111" s="273"/>
      <c r="G111" s="273"/>
      <c r="H111" s="273"/>
      <c r="I111" s="273"/>
      <c r="J111" s="273"/>
      <c r="K111" s="273"/>
      <c r="L111" s="273"/>
      <c r="M111" s="287"/>
      <c r="N111" s="287"/>
      <c r="O111" s="287"/>
      <c r="P111" s="287"/>
      <c r="Q111" s="287"/>
      <c r="R111" s="287"/>
      <c r="S111" s="287"/>
      <c r="T111" s="287"/>
      <c r="U111" s="287"/>
      <c r="V111" s="287"/>
      <c r="W111" s="287"/>
      <c r="X111" s="287"/>
      <c r="Y111" s="287"/>
      <c r="Z111" s="287"/>
      <c r="AA111" s="287"/>
      <c r="AB111" s="287"/>
      <c r="AC111" s="287"/>
      <c r="AD111" s="287"/>
      <c r="AE111" s="287"/>
      <c r="AF111" s="287"/>
      <c r="AG111" s="287"/>
      <c r="AH111" s="287"/>
      <c r="AI111" s="287"/>
      <c r="AJ111" s="287"/>
      <c r="AK111" s="287"/>
      <c r="AL111" s="287"/>
      <c r="AM111" s="287"/>
      <c r="AN111" s="287"/>
      <c r="AO111" s="287"/>
      <c r="AP111" s="287"/>
      <c r="AQ111" s="287"/>
      <c r="AR111" s="287"/>
      <c r="AS111" s="287"/>
      <c r="AT111" s="287"/>
      <c r="AU111" s="287"/>
      <c r="AV111" s="287"/>
      <c r="AW111" s="287"/>
      <c r="AX111" s="287"/>
      <c r="AY111" s="287"/>
      <c r="AZ111" s="287"/>
    </row>
    <row r="112" spans="1:52" ht="12.75" customHeight="1" x14ac:dyDescent="0.25">
      <c r="A112" s="273"/>
      <c r="B112" s="273"/>
      <c r="C112" s="273"/>
      <c r="D112" s="273"/>
      <c r="E112" s="273"/>
      <c r="F112" s="273"/>
      <c r="G112" s="273"/>
      <c r="H112" s="273"/>
      <c r="I112" s="273"/>
      <c r="J112" s="273"/>
      <c r="K112" s="273"/>
      <c r="L112" s="273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7"/>
      <c r="Y112" s="287"/>
      <c r="Z112" s="287"/>
      <c r="AA112" s="287"/>
      <c r="AB112" s="287"/>
      <c r="AC112" s="287"/>
      <c r="AD112" s="287"/>
      <c r="AE112" s="287"/>
      <c r="AF112" s="287"/>
      <c r="AG112" s="287"/>
      <c r="AH112" s="287"/>
      <c r="AI112" s="287"/>
      <c r="AJ112" s="287"/>
      <c r="AK112" s="287"/>
      <c r="AL112" s="287"/>
      <c r="AM112" s="287"/>
      <c r="AN112" s="287"/>
      <c r="AO112" s="287"/>
      <c r="AP112" s="287"/>
      <c r="AQ112" s="287"/>
      <c r="AR112" s="287"/>
      <c r="AS112" s="287"/>
      <c r="AT112" s="287"/>
      <c r="AU112" s="287"/>
      <c r="AV112" s="287"/>
      <c r="AW112" s="287"/>
      <c r="AX112" s="287"/>
      <c r="AY112" s="287"/>
      <c r="AZ112" s="287"/>
    </row>
    <row r="113" spans="1:52" ht="12.75" customHeight="1" x14ac:dyDescent="0.25">
      <c r="A113" s="273"/>
      <c r="B113" s="273"/>
      <c r="C113" s="273"/>
      <c r="D113" s="273"/>
      <c r="E113" s="273"/>
      <c r="F113" s="273"/>
      <c r="G113" s="273"/>
      <c r="H113" s="273"/>
      <c r="I113" s="273"/>
      <c r="J113" s="273"/>
      <c r="K113" s="273"/>
      <c r="L113" s="273"/>
      <c r="M113" s="287"/>
      <c r="N113" s="287"/>
      <c r="O113" s="287"/>
      <c r="P113" s="287"/>
      <c r="Q113" s="287"/>
      <c r="R113" s="287"/>
      <c r="S113" s="287"/>
      <c r="T113" s="287"/>
      <c r="U113" s="287"/>
      <c r="V113" s="287"/>
      <c r="W113" s="287"/>
      <c r="X113" s="287"/>
      <c r="Y113" s="287"/>
      <c r="Z113" s="287"/>
      <c r="AA113" s="287"/>
      <c r="AB113" s="287"/>
      <c r="AC113" s="287"/>
      <c r="AD113" s="287"/>
      <c r="AE113" s="287"/>
      <c r="AF113" s="287"/>
      <c r="AG113" s="287"/>
      <c r="AH113" s="287"/>
      <c r="AI113" s="287"/>
      <c r="AJ113" s="287"/>
      <c r="AK113" s="287"/>
      <c r="AL113" s="287"/>
      <c r="AM113" s="287"/>
      <c r="AN113" s="287"/>
      <c r="AO113" s="287"/>
      <c r="AP113" s="287"/>
      <c r="AQ113" s="287"/>
      <c r="AR113" s="287"/>
      <c r="AS113" s="287"/>
      <c r="AT113" s="287"/>
      <c r="AU113" s="287"/>
      <c r="AV113" s="287"/>
      <c r="AW113" s="287"/>
      <c r="AX113" s="287"/>
      <c r="AY113" s="287"/>
      <c r="AZ113" s="287"/>
    </row>
    <row r="114" spans="1:52" ht="12.75" customHeight="1" x14ac:dyDescent="0.25">
      <c r="A114" s="273"/>
      <c r="B114" s="273"/>
      <c r="C114" s="273"/>
      <c r="D114" s="273"/>
      <c r="E114" s="273"/>
      <c r="F114" s="273"/>
      <c r="G114" s="273"/>
      <c r="H114" s="273"/>
      <c r="I114" s="273"/>
      <c r="J114" s="273"/>
      <c r="K114" s="273"/>
      <c r="L114" s="273"/>
      <c r="M114" s="287"/>
      <c r="N114" s="287"/>
      <c r="O114" s="287"/>
      <c r="P114" s="287"/>
      <c r="Q114" s="287"/>
      <c r="R114" s="287"/>
      <c r="S114" s="287"/>
      <c r="T114" s="287"/>
      <c r="U114" s="287"/>
      <c r="V114" s="287"/>
      <c r="W114" s="287"/>
      <c r="X114" s="287"/>
      <c r="Y114" s="287"/>
      <c r="Z114" s="287"/>
      <c r="AA114" s="287"/>
      <c r="AB114" s="287"/>
      <c r="AC114" s="287"/>
      <c r="AD114" s="287"/>
      <c r="AE114" s="287"/>
      <c r="AF114" s="287"/>
      <c r="AG114" s="287"/>
      <c r="AH114" s="287"/>
      <c r="AI114" s="287"/>
      <c r="AJ114" s="287"/>
      <c r="AK114" s="287"/>
      <c r="AL114" s="287"/>
      <c r="AM114" s="287"/>
      <c r="AN114" s="287"/>
      <c r="AO114" s="287"/>
      <c r="AP114" s="287"/>
      <c r="AQ114" s="287"/>
      <c r="AR114" s="287"/>
      <c r="AS114" s="287"/>
      <c r="AT114" s="287"/>
      <c r="AU114" s="287"/>
      <c r="AV114" s="287"/>
      <c r="AW114" s="287"/>
      <c r="AX114" s="287"/>
      <c r="AY114" s="287"/>
      <c r="AZ114" s="287"/>
    </row>
    <row r="115" spans="1:52" ht="12.75" customHeight="1" x14ac:dyDescent="0.25">
      <c r="A115" s="273"/>
      <c r="B115" s="273"/>
      <c r="C115" s="273"/>
      <c r="D115" s="273"/>
      <c r="E115" s="273"/>
      <c r="F115" s="273"/>
      <c r="G115" s="273"/>
      <c r="H115" s="273"/>
      <c r="I115" s="273"/>
      <c r="J115" s="273"/>
      <c r="K115" s="273"/>
      <c r="L115" s="273"/>
      <c r="M115" s="287"/>
      <c r="N115" s="287"/>
      <c r="O115" s="287"/>
      <c r="P115" s="287"/>
      <c r="Q115" s="287"/>
      <c r="R115" s="287"/>
      <c r="S115" s="287"/>
      <c r="T115" s="287"/>
      <c r="U115" s="287"/>
      <c r="V115" s="287"/>
      <c r="W115" s="287"/>
      <c r="X115" s="287"/>
      <c r="Y115" s="287"/>
      <c r="Z115" s="287"/>
      <c r="AA115" s="287"/>
      <c r="AB115" s="287"/>
      <c r="AC115" s="287"/>
      <c r="AD115" s="287"/>
      <c r="AE115" s="287"/>
      <c r="AF115" s="287"/>
      <c r="AG115" s="287"/>
      <c r="AH115" s="287"/>
      <c r="AI115" s="287"/>
      <c r="AJ115" s="287"/>
      <c r="AK115" s="287"/>
      <c r="AL115" s="287"/>
      <c r="AM115" s="287"/>
      <c r="AN115" s="287"/>
      <c r="AO115" s="287"/>
      <c r="AP115" s="287"/>
      <c r="AQ115" s="287"/>
      <c r="AR115" s="287"/>
      <c r="AS115" s="287"/>
      <c r="AT115" s="287"/>
      <c r="AU115" s="287"/>
      <c r="AV115" s="287"/>
      <c r="AW115" s="287"/>
      <c r="AX115" s="287"/>
      <c r="AY115" s="287"/>
      <c r="AZ115" s="287"/>
    </row>
    <row r="116" spans="1:52" ht="12.75" customHeight="1" x14ac:dyDescent="0.25">
      <c r="A116" s="273"/>
      <c r="B116" s="273"/>
      <c r="C116" s="273"/>
      <c r="D116" s="273"/>
      <c r="E116" s="273"/>
      <c r="F116" s="273"/>
      <c r="G116" s="273"/>
      <c r="H116" s="273"/>
      <c r="I116" s="273"/>
      <c r="J116" s="273"/>
      <c r="K116" s="273"/>
      <c r="L116" s="273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287"/>
      <c r="AA116" s="287"/>
      <c r="AB116" s="287"/>
      <c r="AC116" s="287"/>
      <c r="AD116" s="287"/>
      <c r="AE116" s="287"/>
      <c r="AF116" s="287"/>
      <c r="AG116" s="287"/>
      <c r="AH116" s="287"/>
      <c r="AI116" s="287"/>
      <c r="AJ116" s="287"/>
      <c r="AK116" s="287"/>
      <c r="AL116" s="287"/>
      <c r="AM116" s="287"/>
      <c r="AN116" s="287"/>
      <c r="AO116" s="287"/>
      <c r="AP116" s="287"/>
      <c r="AQ116" s="287"/>
      <c r="AR116" s="287"/>
      <c r="AS116" s="287"/>
      <c r="AT116" s="287"/>
      <c r="AU116" s="287"/>
      <c r="AV116" s="287"/>
      <c r="AW116" s="287"/>
      <c r="AX116" s="287"/>
      <c r="AY116" s="287"/>
      <c r="AZ116" s="287"/>
    </row>
    <row r="117" spans="1:52" ht="12.75" customHeight="1" x14ac:dyDescent="0.25">
      <c r="A117" s="273"/>
      <c r="B117" s="273"/>
      <c r="C117" s="273"/>
      <c r="D117" s="273"/>
      <c r="E117" s="273"/>
      <c r="F117" s="273"/>
      <c r="G117" s="273"/>
      <c r="H117" s="273"/>
      <c r="I117" s="273"/>
      <c r="J117" s="273"/>
      <c r="K117" s="273"/>
      <c r="L117" s="273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287"/>
      <c r="AE117" s="287"/>
      <c r="AF117" s="287"/>
      <c r="AG117" s="287"/>
      <c r="AH117" s="287"/>
      <c r="AI117" s="287"/>
      <c r="AJ117" s="287"/>
      <c r="AK117" s="287"/>
      <c r="AL117" s="287"/>
      <c r="AM117" s="287"/>
      <c r="AN117" s="287"/>
      <c r="AO117" s="287"/>
      <c r="AP117" s="287"/>
      <c r="AQ117" s="287"/>
      <c r="AR117" s="287"/>
      <c r="AS117" s="287"/>
      <c r="AT117" s="287"/>
      <c r="AU117" s="287"/>
      <c r="AV117" s="287"/>
      <c r="AW117" s="287"/>
      <c r="AX117" s="287"/>
      <c r="AY117" s="287"/>
      <c r="AZ117" s="287"/>
    </row>
    <row r="118" spans="1:52" ht="12.75" customHeight="1" x14ac:dyDescent="0.25">
      <c r="A118" s="273"/>
      <c r="B118" s="273"/>
      <c r="C118" s="273"/>
      <c r="D118" s="273"/>
      <c r="E118" s="273"/>
      <c r="F118" s="273"/>
      <c r="G118" s="273"/>
      <c r="H118" s="273"/>
      <c r="I118" s="273"/>
      <c r="J118" s="273"/>
      <c r="K118" s="273"/>
      <c r="L118" s="273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7"/>
      <c r="Y118" s="287"/>
      <c r="Z118" s="287"/>
      <c r="AA118" s="287"/>
      <c r="AB118" s="287"/>
      <c r="AC118" s="287"/>
      <c r="AD118" s="287"/>
      <c r="AE118" s="287"/>
      <c r="AF118" s="287"/>
      <c r="AG118" s="287"/>
      <c r="AH118" s="287"/>
      <c r="AI118" s="287"/>
      <c r="AJ118" s="287"/>
      <c r="AK118" s="287"/>
      <c r="AL118" s="287"/>
      <c r="AM118" s="287"/>
      <c r="AN118" s="287"/>
      <c r="AO118" s="287"/>
      <c r="AP118" s="287"/>
      <c r="AQ118" s="287"/>
      <c r="AR118" s="287"/>
      <c r="AS118" s="287"/>
      <c r="AT118" s="287"/>
      <c r="AU118" s="287"/>
      <c r="AV118" s="287"/>
      <c r="AW118" s="287"/>
      <c r="AX118" s="287"/>
      <c r="AY118" s="287"/>
      <c r="AZ118" s="287"/>
    </row>
    <row r="119" spans="1:52" ht="12.75" customHeight="1" x14ac:dyDescent="0.25">
      <c r="A119" s="273"/>
      <c r="B119" s="273"/>
      <c r="C119" s="273"/>
      <c r="D119" s="273"/>
      <c r="E119" s="273"/>
      <c r="F119" s="273"/>
      <c r="G119" s="273"/>
      <c r="H119" s="273"/>
      <c r="I119" s="273"/>
      <c r="J119" s="273"/>
      <c r="K119" s="273"/>
      <c r="L119" s="273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7"/>
      <c r="AZ119" s="287"/>
    </row>
    <row r="120" spans="1:52" ht="12.75" customHeight="1" x14ac:dyDescent="0.25">
      <c r="A120" s="273"/>
      <c r="B120" s="273"/>
      <c r="C120" s="273"/>
      <c r="D120" s="273"/>
      <c r="E120" s="273"/>
      <c r="F120" s="273"/>
      <c r="G120" s="273"/>
      <c r="H120" s="273"/>
      <c r="I120" s="273"/>
      <c r="J120" s="273"/>
      <c r="K120" s="273"/>
      <c r="L120" s="273"/>
      <c r="M120" s="287"/>
      <c r="N120" s="287"/>
      <c r="O120" s="287"/>
      <c r="P120" s="287"/>
      <c r="Q120" s="287"/>
      <c r="R120" s="287"/>
      <c r="S120" s="287"/>
      <c r="T120" s="287"/>
      <c r="U120" s="287"/>
      <c r="V120" s="287"/>
      <c r="W120" s="287"/>
      <c r="X120" s="287"/>
      <c r="Y120" s="287"/>
      <c r="Z120" s="287"/>
      <c r="AA120" s="287"/>
      <c r="AB120" s="287"/>
      <c r="AC120" s="287"/>
      <c r="AD120" s="287"/>
      <c r="AE120" s="287"/>
      <c r="AF120" s="287"/>
      <c r="AG120" s="287"/>
      <c r="AH120" s="287"/>
      <c r="AI120" s="287"/>
      <c r="AJ120" s="287"/>
      <c r="AK120" s="287"/>
      <c r="AL120" s="287"/>
      <c r="AM120" s="287"/>
      <c r="AN120" s="287"/>
      <c r="AO120" s="287"/>
      <c r="AP120" s="287"/>
      <c r="AQ120" s="287"/>
      <c r="AR120" s="287"/>
      <c r="AS120" s="287"/>
      <c r="AT120" s="287"/>
      <c r="AU120" s="287"/>
      <c r="AV120" s="287"/>
      <c r="AW120" s="287"/>
      <c r="AX120" s="287"/>
      <c r="AY120" s="287"/>
      <c r="AZ120" s="287"/>
    </row>
    <row r="121" spans="1:52" ht="12.75" customHeight="1" x14ac:dyDescent="0.25">
      <c r="A121" s="273"/>
      <c r="B121" s="273"/>
      <c r="C121" s="273"/>
      <c r="D121" s="273"/>
      <c r="E121" s="273"/>
      <c r="F121" s="273"/>
      <c r="G121" s="273"/>
      <c r="H121" s="273"/>
      <c r="I121" s="273"/>
      <c r="J121" s="273"/>
      <c r="K121" s="273"/>
      <c r="L121" s="273"/>
      <c r="M121" s="287"/>
      <c r="N121" s="287"/>
      <c r="O121" s="287"/>
      <c r="P121" s="287"/>
      <c r="Q121" s="287"/>
      <c r="R121" s="287"/>
      <c r="S121" s="287"/>
      <c r="T121" s="287"/>
      <c r="U121" s="287"/>
      <c r="V121" s="287"/>
      <c r="W121" s="287"/>
      <c r="X121" s="287"/>
      <c r="Y121" s="287"/>
      <c r="Z121" s="287"/>
      <c r="AA121" s="287"/>
      <c r="AB121" s="287"/>
      <c r="AC121" s="287"/>
      <c r="AD121" s="287"/>
      <c r="AE121" s="287"/>
      <c r="AF121" s="287"/>
      <c r="AG121" s="287"/>
      <c r="AH121" s="287"/>
      <c r="AI121" s="287"/>
      <c r="AJ121" s="287"/>
      <c r="AK121" s="287"/>
      <c r="AL121" s="287"/>
      <c r="AM121" s="287"/>
      <c r="AN121" s="287"/>
      <c r="AO121" s="287"/>
      <c r="AP121" s="287"/>
      <c r="AQ121" s="287"/>
      <c r="AR121" s="287"/>
      <c r="AS121" s="287"/>
      <c r="AT121" s="287"/>
      <c r="AU121" s="287"/>
      <c r="AV121" s="287"/>
      <c r="AW121" s="287"/>
      <c r="AX121" s="287"/>
      <c r="AY121" s="287"/>
      <c r="AZ121" s="287"/>
    </row>
    <row r="122" spans="1:52" ht="12.75" customHeight="1" x14ac:dyDescent="0.25">
      <c r="A122" s="273"/>
      <c r="B122" s="273"/>
      <c r="C122" s="273"/>
      <c r="D122" s="273"/>
      <c r="E122" s="273"/>
      <c r="F122" s="273"/>
      <c r="G122" s="273"/>
      <c r="H122" s="273"/>
      <c r="I122" s="273"/>
      <c r="J122" s="273"/>
      <c r="K122" s="273"/>
      <c r="L122" s="273"/>
      <c r="M122" s="287"/>
      <c r="N122" s="287"/>
      <c r="O122" s="287"/>
      <c r="P122" s="287"/>
      <c r="Q122" s="287"/>
      <c r="R122" s="287"/>
      <c r="S122" s="287"/>
      <c r="T122" s="287"/>
      <c r="U122" s="287"/>
      <c r="V122" s="287"/>
      <c r="W122" s="287"/>
      <c r="X122" s="287"/>
      <c r="Y122" s="287"/>
      <c r="Z122" s="287"/>
      <c r="AA122" s="287"/>
      <c r="AB122" s="287"/>
      <c r="AC122" s="287"/>
      <c r="AD122" s="287"/>
      <c r="AE122" s="287"/>
      <c r="AF122" s="287"/>
      <c r="AG122" s="287"/>
      <c r="AH122" s="287"/>
      <c r="AI122" s="287"/>
      <c r="AJ122" s="287"/>
      <c r="AK122" s="287"/>
      <c r="AL122" s="287"/>
      <c r="AM122" s="287"/>
      <c r="AN122" s="287"/>
      <c r="AO122" s="287"/>
      <c r="AP122" s="287"/>
      <c r="AQ122" s="287"/>
      <c r="AR122" s="287"/>
      <c r="AS122" s="287"/>
      <c r="AT122" s="287"/>
      <c r="AU122" s="287"/>
      <c r="AV122" s="287"/>
      <c r="AW122" s="287"/>
      <c r="AX122" s="287"/>
      <c r="AY122" s="287"/>
      <c r="AZ122" s="287"/>
    </row>
    <row r="123" spans="1:52" ht="12.75" customHeight="1" x14ac:dyDescent="0.25">
      <c r="A123" s="273"/>
      <c r="B123" s="273"/>
      <c r="C123" s="273"/>
      <c r="D123" s="273"/>
      <c r="E123" s="273"/>
      <c r="F123" s="273"/>
      <c r="G123" s="273"/>
      <c r="H123" s="273"/>
      <c r="I123" s="273"/>
      <c r="J123" s="273"/>
      <c r="K123" s="273"/>
      <c r="L123" s="273"/>
      <c r="M123" s="287"/>
      <c r="N123" s="287"/>
      <c r="O123" s="287"/>
      <c r="P123" s="287"/>
      <c r="Q123" s="287"/>
      <c r="R123" s="287"/>
      <c r="S123" s="287"/>
      <c r="T123" s="287"/>
      <c r="U123" s="287"/>
      <c r="V123" s="287"/>
      <c r="W123" s="287"/>
      <c r="X123" s="287"/>
      <c r="Y123" s="287"/>
      <c r="Z123" s="287"/>
      <c r="AA123" s="287"/>
      <c r="AB123" s="287"/>
      <c r="AC123" s="287"/>
      <c r="AD123" s="287"/>
      <c r="AE123" s="287"/>
      <c r="AF123" s="287"/>
      <c r="AG123" s="287"/>
      <c r="AH123" s="287"/>
      <c r="AI123" s="287"/>
      <c r="AJ123" s="287"/>
      <c r="AK123" s="287"/>
      <c r="AL123" s="287"/>
      <c r="AM123" s="287"/>
      <c r="AN123" s="287"/>
      <c r="AO123" s="287"/>
      <c r="AP123" s="287"/>
      <c r="AQ123" s="287"/>
      <c r="AR123" s="287"/>
      <c r="AS123" s="287"/>
      <c r="AT123" s="287"/>
      <c r="AU123" s="287"/>
      <c r="AV123" s="287"/>
      <c r="AW123" s="287"/>
      <c r="AX123" s="287"/>
      <c r="AY123" s="287"/>
      <c r="AZ123" s="287"/>
    </row>
    <row r="124" spans="1:52" ht="12.75" customHeight="1" x14ac:dyDescent="0.25">
      <c r="A124" s="273"/>
      <c r="B124" s="273"/>
      <c r="C124" s="273"/>
      <c r="D124" s="273"/>
      <c r="E124" s="273"/>
      <c r="F124" s="273"/>
      <c r="G124" s="273"/>
      <c r="H124" s="273"/>
      <c r="I124" s="273"/>
      <c r="J124" s="273"/>
      <c r="K124" s="273"/>
      <c r="L124" s="273"/>
      <c r="M124" s="287"/>
      <c r="N124" s="287"/>
      <c r="O124" s="287"/>
      <c r="P124" s="287"/>
      <c r="Q124" s="287"/>
      <c r="R124" s="287"/>
      <c r="S124" s="287"/>
      <c r="T124" s="287"/>
      <c r="U124" s="287"/>
      <c r="V124" s="287"/>
      <c r="W124" s="287"/>
      <c r="X124" s="287"/>
      <c r="Y124" s="287"/>
      <c r="Z124" s="287"/>
      <c r="AA124" s="287"/>
      <c r="AB124" s="287"/>
      <c r="AC124" s="287"/>
      <c r="AD124" s="287"/>
      <c r="AE124" s="287"/>
      <c r="AF124" s="287"/>
      <c r="AG124" s="287"/>
      <c r="AH124" s="287"/>
      <c r="AI124" s="287"/>
      <c r="AJ124" s="287"/>
      <c r="AK124" s="287"/>
      <c r="AL124" s="287"/>
      <c r="AM124" s="287"/>
      <c r="AN124" s="287"/>
      <c r="AO124" s="287"/>
      <c r="AP124" s="287"/>
      <c r="AQ124" s="287"/>
      <c r="AR124" s="287"/>
      <c r="AS124" s="287"/>
      <c r="AT124" s="287"/>
      <c r="AU124" s="287"/>
      <c r="AV124" s="287"/>
      <c r="AW124" s="287"/>
      <c r="AX124" s="287"/>
      <c r="AY124" s="287"/>
      <c r="AZ124" s="287"/>
    </row>
    <row r="125" spans="1:52" ht="12.75" customHeight="1" x14ac:dyDescent="0.25">
      <c r="A125" s="273"/>
      <c r="B125" s="273"/>
      <c r="C125" s="273"/>
      <c r="D125" s="273"/>
      <c r="E125" s="273"/>
      <c r="F125" s="273"/>
      <c r="G125" s="273"/>
      <c r="H125" s="273"/>
      <c r="I125" s="273"/>
      <c r="J125" s="273"/>
      <c r="K125" s="273"/>
      <c r="L125" s="273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7"/>
      <c r="Y125" s="287"/>
      <c r="Z125" s="287"/>
      <c r="AA125" s="287"/>
      <c r="AB125" s="287"/>
      <c r="AC125" s="287"/>
      <c r="AD125" s="287"/>
      <c r="AE125" s="287"/>
      <c r="AF125" s="287"/>
      <c r="AG125" s="287"/>
      <c r="AH125" s="287"/>
      <c r="AI125" s="287"/>
      <c r="AJ125" s="287"/>
      <c r="AK125" s="287"/>
      <c r="AL125" s="287"/>
      <c r="AM125" s="287"/>
      <c r="AN125" s="287"/>
      <c r="AO125" s="287"/>
      <c r="AP125" s="287"/>
      <c r="AQ125" s="287"/>
      <c r="AR125" s="287"/>
      <c r="AS125" s="287"/>
      <c r="AT125" s="287"/>
      <c r="AU125" s="287"/>
      <c r="AV125" s="287"/>
      <c r="AW125" s="287"/>
      <c r="AX125" s="287"/>
      <c r="AY125" s="287"/>
      <c r="AZ125" s="287"/>
    </row>
    <row r="126" spans="1:52" ht="12.75" customHeight="1" x14ac:dyDescent="0.25">
      <c r="A126" s="273"/>
      <c r="B126" s="273"/>
      <c r="C126" s="273"/>
      <c r="D126" s="273"/>
      <c r="E126" s="273"/>
      <c r="F126" s="273"/>
      <c r="G126" s="273"/>
      <c r="H126" s="273"/>
      <c r="I126" s="273"/>
      <c r="J126" s="273"/>
      <c r="K126" s="273"/>
      <c r="L126" s="273"/>
      <c r="M126" s="287"/>
      <c r="N126" s="287"/>
      <c r="O126" s="287"/>
      <c r="P126" s="287"/>
      <c r="Q126" s="287"/>
      <c r="R126" s="287"/>
      <c r="S126" s="287"/>
      <c r="T126" s="287"/>
      <c r="U126" s="287"/>
      <c r="V126" s="287"/>
      <c r="W126" s="287"/>
      <c r="X126" s="287"/>
      <c r="Y126" s="287"/>
      <c r="Z126" s="287"/>
      <c r="AA126" s="287"/>
      <c r="AB126" s="287"/>
      <c r="AC126" s="287"/>
      <c r="AD126" s="287"/>
      <c r="AE126" s="287"/>
      <c r="AF126" s="287"/>
      <c r="AG126" s="287"/>
      <c r="AH126" s="287"/>
      <c r="AI126" s="287"/>
      <c r="AJ126" s="287"/>
      <c r="AK126" s="287"/>
      <c r="AL126" s="287"/>
      <c r="AM126" s="287"/>
      <c r="AN126" s="287"/>
      <c r="AO126" s="287"/>
      <c r="AP126" s="287"/>
      <c r="AQ126" s="287"/>
      <c r="AR126" s="287"/>
      <c r="AS126" s="287"/>
      <c r="AT126" s="287"/>
      <c r="AU126" s="287"/>
      <c r="AV126" s="287"/>
      <c r="AW126" s="287"/>
      <c r="AX126" s="287"/>
      <c r="AY126" s="287"/>
      <c r="AZ126" s="287"/>
    </row>
    <row r="127" spans="1:52" ht="12.75" customHeight="1" x14ac:dyDescent="0.25">
      <c r="A127" s="273"/>
      <c r="B127" s="273"/>
      <c r="C127" s="273"/>
      <c r="D127" s="273"/>
      <c r="E127" s="273"/>
      <c r="F127" s="273"/>
      <c r="G127" s="273"/>
      <c r="H127" s="273"/>
      <c r="I127" s="273"/>
      <c r="J127" s="273"/>
      <c r="K127" s="273"/>
      <c r="L127" s="273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7"/>
      <c r="Y127" s="287"/>
      <c r="Z127" s="287"/>
      <c r="AA127" s="287"/>
      <c r="AB127" s="287"/>
      <c r="AC127" s="287"/>
      <c r="AD127" s="287"/>
      <c r="AE127" s="287"/>
      <c r="AF127" s="287"/>
      <c r="AG127" s="287"/>
      <c r="AH127" s="287"/>
      <c r="AI127" s="287"/>
      <c r="AJ127" s="287"/>
      <c r="AK127" s="287"/>
      <c r="AL127" s="287"/>
      <c r="AM127" s="287"/>
      <c r="AN127" s="287"/>
      <c r="AO127" s="287"/>
      <c r="AP127" s="287"/>
      <c r="AQ127" s="287"/>
      <c r="AR127" s="287"/>
      <c r="AS127" s="287"/>
      <c r="AT127" s="287"/>
      <c r="AU127" s="287"/>
      <c r="AV127" s="287"/>
      <c r="AW127" s="287"/>
      <c r="AX127" s="287"/>
      <c r="AY127" s="287"/>
      <c r="AZ127" s="287"/>
    </row>
    <row r="128" spans="1:52" ht="12.75" customHeight="1" x14ac:dyDescent="0.25">
      <c r="A128" s="273"/>
      <c r="B128" s="273"/>
      <c r="C128" s="273"/>
      <c r="D128" s="273"/>
      <c r="E128" s="273"/>
      <c r="F128" s="273"/>
      <c r="G128" s="273"/>
      <c r="H128" s="273"/>
      <c r="I128" s="273"/>
      <c r="J128" s="273"/>
      <c r="K128" s="273"/>
      <c r="L128" s="273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7"/>
      <c r="Y128" s="287"/>
      <c r="Z128" s="287"/>
      <c r="AA128" s="287"/>
      <c r="AB128" s="287"/>
      <c r="AC128" s="287"/>
      <c r="AD128" s="287"/>
      <c r="AE128" s="287"/>
      <c r="AF128" s="287"/>
      <c r="AG128" s="287"/>
      <c r="AH128" s="287"/>
      <c r="AI128" s="287"/>
      <c r="AJ128" s="287"/>
      <c r="AK128" s="287"/>
      <c r="AL128" s="287"/>
      <c r="AM128" s="287"/>
      <c r="AN128" s="287"/>
      <c r="AO128" s="287"/>
      <c r="AP128" s="287"/>
      <c r="AQ128" s="287"/>
      <c r="AR128" s="287"/>
      <c r="AS128" s="287"/>
      <c r="AT128" s="287"/>
      <c r="AU128" s="287"/>
      <c r="AV128" s="287"/>
      <c r="AW128" s="287"/>
      <c r="AX128" s="287"/>
      <c r="AY128" s="287"/>
      <c r="AZ128" s="287"/>
    </row>
    <row r="129" spans="1:52" ht="12.75" customHeight="1" x14ac:dyDescent="0.25">
      <c r="A129" s="273"/>
      <c r="B129" s="273"/>
      <c r="C129" s="273"/>
      <c r="D129" s="273"/>
      <c r="E129" s="273"/>
      <c r="F129" s="273"/>
      <c r="G129" s="273"/>
      <c r="H129" s="273"/>
      <c r="I129" s="273"/>
      <c r="J129" s="273"/>
      <c r="K129" s="273"/>
      <c r="L129" s="273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  <c r="AA129" s="287"/>
      <c r="AB129" s="287"/>
      <c r="AC129" s="287"/>
      <c r="AD129" s="287"/>
      <c r="AE129" s="287"/>
      <c r="AF129" s="287"/>
      <c r="AG129" s="287"/>
      <c r="AH129" s="287"/>
      <c r="AI129" s="287"/>
      <c r="AJ129" s="287"/>
      <c r="AK129" s="287"/>
      <c r="AL129" s="287"/>
      <c r="AM129" s="287"/>
      <c r="AN129" s="287"/>
      <c r="AO129" s="287"/>
      <c r="AP129" s="287"/>
      <c r="AQ129" s="287"/>
      <c r="AR129" s="287"/>
      <c r="AS129" s="287"/>
      <c r="AT129" s="287"/>
      <c r="AU129" s="287"/>
      <c r="AV129" s="287"/>
      <c r="AW129" s="287"/>
      <c r="AX129" s="287"/>
      <c r="AY129" s="287"/>
      <c r="AZ129" s="287"/>
    </row>
    <row r="130" spans="1:52" ht="12.75" customHeight="1" x14ac:dyDescent="0.25">
      <c r="A130" s="273"/>
      <c r="B130" s="273"/>
      <c r="C130" s="273"/>
      <c r="D130" s="273"/>
      <c r="E130" s="273"/>
      <c r="F130" s="273"/>
      <c r="G130" s="273"/>
      <c r="H130" s="273"/>
      <c r="I130" s="273"/>
      <c r="J130" s="273"/>
      <c r="K130" s="273"/>
      <c r="L130" s="273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  <c r="AS130" s="287"/>
      <c r="AT130" s="287"/>
      <c r="AU130" s="287"/>
      <c r="AV130" s="287"/>
      <c r="AW130" s="287"/>
      <c r="AX130" s="287"/>
      <c r="AY130" s="287"/>
      <c r="AZ130" s="287"/>
    </row>
    <row r="131" spans="1:52" ht="12.75" customHeight="1" x14ac:dyDescent="0.25">
      <c r="A131" s="273"/>
      <c r="B131" s="273"/>
      <c r="C131" s="273"/>
      <c r="D131" s="273"/>
      <c r="E131" s="273"/>
      <c r="F131" s="273"/>
      <c r="G131" s="273"/>
      <c r="H131" s="273"/>
      <c r="I131" s="273"/>
      <c r="J131" s="273"/>
      <c r="K131" s="273"/>
      <c r="L131" s="273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7"/>
      <c r="Y131" s="287"/>
      <c r="Z131" s="287"/>
      <c r="AA131" s="287"/>
      <c r="AB131" s="287"/>
      <c r="AC131" s="287"/>
      <c r="AD131" s="287"/>
      <c r="AE131" s="287"/>
      <c r="AF131" s="287"/>
      <c r="AG131" s="287"/>
      <c r="AH131" s="287"/>
      <c r="AI131" s="287"/>
      <c r="AJ131" s="287"/>
      <c r="AK131" s="287"/>
      <c r="AL131" s="287"/>
      <c r="AM131" s="287"/>
      <c r="AN131" s="287"/>
      <c r="AO131" s="287"/>
      <c r="AP131" s="287"/>
      <c r="AQ131" s="287"/>
      <c r="AR131" s="287"/>
      <c r="AS131" s="287"/>
      <c r="AT131" s="287"/>
      <c r="AU131" s="287"/>
      <c r="AV131" s="287"/>
      <c r="AW131" s="287"/>
      <c r="AX131" s="287"/>
      <c r="AY131" s="287"/>
      <c r="AZ131" s="287"/>
    </row>
    <row r="132" spans="1:52" ht="12.75" customHeight="1" x14ac:dyDescent="0.25">
      <c r="A132" s="273"/>
      <c r="B132" s="273"/>
      <c r="C132" s="273"/>
      <c r="D132" s="273"/>
      <c r="E132" s="273"/>
      <c r="F132" s="273"/>
      <c r="G132" s="273"/>
      <c r="H132" s="273"/>
      <c r="I132" s="273"/>
      <c r="J132" s="273"/>
      <c r="K132" s="273"/>
      <c r="L132" s="273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</row>
    <row r="133" spans="1:52" ht="12.75" customHeight="1" x14ac:dyDescent="0.25">
      <c r="A133" s="273"/>
      <c r="B133" s="273"/>
      <c r="C133" s="273"/>
      <c r="D133" s="273"/>
      <c r="E133" s="273"/>
      <c r="F133" s="273"/>
      <c r="G133" s="273"/>
      <c r="H133" s="273"/>
      <c r="I133" s="273"/>
      <c r="J133" s="273"/>
      <c r="K133" s="273"/>
      <c r="L133" s="273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287"/>
      <c r="AD133" s="287"/>
      <c r="AE133" s="287"/>
      <c r="AF133" s="287"/>
      <c r="AG133" s="287"/>
      <c r="AH133" s="287"/>
      <c r="AI133" s="287"/>
      <c r="AJ133" s="287"/>
      <c r="AK133" s="287"/>
      <c r="AL133" s="287"/>
      <c r="AM133" s="287"/>
      <c r="AN133" s="287"/>
      <c r="AO133" s="287"/>
      <c r="AP133" s="287"/>
      <c r="AQ133" s="287"/>
      <c r="AR133" s="287"/>
      <c r="AS133" s="287"/>
      <c r="AT133" s="287"/>
      <c r="AU133" s="287"/>
      <c r="AV133" s="287"/>
      <c r="AW133" s="287"/>
      <c r="AX133" s="287"/>
      <c r="AY133" s="287"/>
      <c r="AZ133" s="287"/>
    </row>
    <row r="134" spans="1:52" ht="12.75" customHeight="1" x14ac:dyDescent="0.25">
      <c r="A134" s="273"/>
      <c r="B134" s="273"/>
      <c r="C134" s="273"/>
      <c r="D134" s="273"/>
      <c r="E134" s="273"/>
      <c r="F134" s="273"/>
      <c r="G134" s="273"/>
      <c r="H134" s="273"/>
      <c r="I134" s="273"/>
      <c r="J134" s="273"/>
      <c r="K134" s="273"/>
      <c r="L134" s="273"/>
      <c r="M134" s="287"/>
      <c r="N134" s="287"/>
      <c r="O134" s="287"/>
      <c r="P134" s="287"/>
      <c r="Q134" s="287"/>
      <c r="R134" s="287"/>
      <c r="S134" s="287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287"/>
      <c r="AD134" s="287"/>
      <c r="AE134" s="287"/>
      <c r="AF134" s="287"/>
      <c r="AG134" s="287"/>
      <c r="AH134" s="287"/>
      <c r="AI134" s="287"/>
      <c r="AJ134" s="287"/>
      <c r="AK134" s="287"/>
      <c r="AL134" s="287"/>
      <c r="AM134" s="287"/>
      <c r="AN134" s="287"/>
      <c r="AO134" s="287"/>
      <c r="AP134" s="287"/>
      <c r="AQ134" s="287"/>
      <c r="AR134" s="287"/>
      <c r="AS134" s="287"/>
      <c r="AT134" s="287"/>
      <c r="AU134" s="287"/>
      <c r="AV134" s="287"/>
      <c r="AW134" s="287"/>
      <c r="AX134" s="287"/>
      <c r="AY134" s="287"/>
      <c r="AZ134" s="287"/>
    </row>
    <row r="135" spans="1:52" ht="12.75" customHeight="1" x14ac:dyDescent="0.25">
      <c r="A135" s="273"/>
      <c r="B135" s="273"/>
      <c r="C135" s="273"/>
      <c r="D135" s="273"/>
      <c r="E135" s="273"/>
      <c r="F135" s="273"/>
      <c r="G135" s="273"/>
      <c r="H135" s="273"/>
      <c r="I135" s="273"/>
      <c r="J135" s="273"/>
      <c r="K135" s="273"/>
      <c r="L135" s="273"/>
      <c r="M135" s="287"/>
      <c r="N135" s="287"/>
      <c r="O135" s="287"/>
      <c r="P135" s="287"/>
      <c r="Q135" s="287"/>
      <c r="R135" s="287"/>
      <c r="S135" s="287"/>
      <c r="T135" s="287"/>
      <c r="U135" s="287"/>
      <c r="V135" s="287"/>
      <c r="W135" s="287"/>
      <c r="X135" s="287"/>
      <c r="Y135" s="287"/>
      <c r="Z135" s="287"/>
      <c r="AA135" s="287"/>
      <c r="AB135" s="287"/>
      <c r="AC135" s="287"/>
      <c r="AD135" s="287"/>
      <c r="AE135" s="287"/>
      <c r="AF135" s="287"/>
      <c r="AG135" s="287"/>
      <c r="AH135" s="287"/>
      <c r="AI135" s="287"/>
      <c r="AJ135" s="287"/>
      <c r="AK135" s="287"/>
      <c r="AL135" s="287"/>
      <c r="AM135" s="287"/>
      <c r="AN135" s="287"/>
      <c r="AO135" s="287"/>
      <c r="AP135" s="287"/>
      <c r="AQ135" s="287"/>
      <c r="AR135" s="287"/>
      <c r="AS135" s="287"/>
      <c r="AT135" s="287"/>
      <c r="AU135" s="287"/>
      <c r="AV135" s="287"/>
      <c r="AW135" s="287"/>
      <c r="AX135" s="287"/>
      <c r="AY135" s="287"/>
      <c r="AZ135" s="287"/>
    </row>
    <row r="136" spans="1:52" ht="12.75" customHeight="1" x14ac:dyDescent="0.25">
      <c r="A136" s="273"/>
      <c r="B136" s="273"/>
      <c r="C136" s="273"/>
      <c r="D136" s="273"/>
      <c r="E136" s="273"/>
      <c r="F136" s="273"/>
      <c r="G136" s="273"/>
      <c r="H136" s="273"/>
      <c r="I136" s="273"/>
      <c r="J136" s="273"/>
      <c r="K136" s="273"/>
      <c r="L136" s="273"/>
      <c r="M136" s="287"/>
      <c r="N136" s="287"/>
      <c r="O136" s="287"/>
      <c r="P136" s="287"/>
      <c r="Q136" s="287"/>
      <c r="R136" s="287"/>
      <c r="S136" s="287"/>
      <c r="T136" s="287"/>
      <c r="U136" s="287"/>
      <c r="V136" s="287"/>
      <c r="W136" s="287"/>
      <c r="X136" s="287"/>
      <c r="Y136" s="287"/>
      <c r="Z136" s="287"/>
      <c r="AA136" s="287"/>
      <c r="AB136" s="287"/>
      <c r="AC136" s="287"/>
      <c r="AD136" s="287"/>
      <c r="AE136" s="287"/>
      <c r="AF136" s="287"/>
      <c r="AG136" s="287"/>
      <c r="AH136" s="287"/>
      <c r="AI136" s="287"/>
      <c r="AJ136" s="287"/>
      <c r="AK136" s="287"/>
      <c r="AL136" s="287"/>
      <c r="AM136" s="287"/>
      <c r="AN136" s="287"/>
      <c r="AO136" s="287"/>
      <c r="AP136" s="287"/>
      <c r="AQ136" s="287"/>
      <c r="AR136" s="287"/>
      <c r="AS136" s="287"/>
      <c r="AT136" s="287"/>
      <c r="AU136" s="287"/>
      <c r="AV136" s="287"/>
      <c r="AW136" s="287"/>
      <c r="AX136" s="287"/>
      <c r="AY136" s="287"/>
      <c r="AZ136" s="287"/>
    </row>
    <row r="137" spans="1:52" ht="12.75" customHeight="1" x14ac:dyDescent="0.25">
      <c r="A137" s="273"/>
      <c r="B137" s="273"/>
      <c r="C137" s="273"/>
      <c r="D137" s="273"/>
      <c r="E137" s="273"/>
      <c r="F137" s="273"/>
      <c r="G137" s="273"/>
      <c r="H137" s="273"/>
      <c r="I137" s="273"/>
      <c r="J137" s="273"/>
      <c r="K137" s="273"/>
      <c r="L137" s="273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287"/>
      <c r="Z137" s="287"/>
      <c r="AA137" s="287"/>
      <c r="AB137" s="287"/>
      <c r="AC137" s="287"/>
      <c r="AD137" s="287"/>
      <c r="AE137" s="287"/>
      <c r="AF137" s="287"/>
      <c r="AG137" s="287"/>
      <c r="AH137" s="287"/>
      <c r="AI137" s="287"/>
      <c r="AJ137" s="287"/>
      <c r="AK137" s="287"/>
      <c r="AL137" s="287"/>
      <c r="AM137" s="287"/>
      <c r="AN137" s="287"/>
      <c r="AO137" s="287"/>
      <c r="AP137" s="287"/>
      <c r="AQ137" s="287"/>
      <c r="AR137" s="287"/>
      <c r="AS137" s="287"/>
      <c r="AT137" s="287"/>
      <c r="AU137" s="287"/>
      <c r="AV137" s="287"/>
      <c r="AW137" s="287"/>
      <c r="AX137" s="287"/>
      <c r="AY137" s="287"/>
      <c r="AZ137" s="287"/>
    </row>
    <row r="138" spans="1:52" ht="12.75" customHeight="1" x14ac:dyDescent="0.25">
      <c r="A138" s="273"/>
      <c r="B138" s="273"/>
      <c r="C138" s="273"/>
      <c r="D138" s="273"/>
      <c r="E138" s="273"/>
      <c r="F138" s="273"/>
      <c r="G138" s="273"/>
      <c r="H138" s="273"/>
      <c r="I138" s="273"/>
      <c r="J138" s="273"/>
      <c r="K138" s="273"/>
      <c r="L138" s="273"/>
      <c r="M138" s="287"/>
      <c r="N138" s="287"/>
      <c r="O138" s="287"/>
      <c r="P138" s="287"/>
      <c r="Q138" s="287"/>
      <c r="R138" s="287"/>
      <c r="S138" s="287"/>
      <c r="T138" s="287"/>
      <c r="U138" s="287"/>
      <c r="V138" s="287"/>
      <c r="W138" s="287"/>
      <c r="X138" s="287"/>
      <c r="Y138" s="287"/>
      <c r="Z138" s="287"/>
      <c r="AA138" s="287"/>
      <c r="AB138" s="287"/>
      <c r="AC138" s="287"/>
      <c r="AD138" s="287"/>
      <c r="AE138" s="287"/>
      <c r="AF138" s="287"/>
      <c r="AG138" s="287"/>
      <c r="AH138" s="287"/>
      <c r="AI138" s="287"/>
      <c r="AJ138" s="287"/>
      <c r="AK138" s="287"/>
      <c r="AL138" s="287"/>
      <c r="AM138" s="287"/>
      <c r="AN138" s="287"/>
      <c r="AO138" s="287"/>
      <c r="AP138" s="287"/>
      <c r="AQ138" s="287"/>
      <c r="AR138" s="287"/>
      <c r="AS138" s="287"/>
      <c r="AT138" s="287"/>
      <c r="AU138" s="287"/>
      <c r="AV138" s="287"/>
      <c r="AW138" s="287"/>
      <c r="AX138" s="287"/>
      <c r="AY138" s="287"/>
      <c r="AZ138" s="287"/>
    </row>
    <row r="139" spans="1:52" ht="12.75" customHeight="1" x14ac:dyDescent="0.25">
      <c r="A139" s="273"/>
      <c r="B139" s="273"/>
      <c r="C139" s="273"/>
      <c r="D139" s="273"/>
      <c r="E139" s="273"/>
      <c r="F139" s="273"/>
      <c r="G139" s="273"/>
      <c r="H139" s="273"/>
      <c r="I139" s="273"/>
      <c r="J139" s="273"/>
      <c r="K139" s="273"/>
      <c r="L139" s="273"/>
      <c r="M139" s="287"/>
      <c r="N139" s="287"/>
      <c r="O139" s="287"/>
      <c r="P139" s="287"/>
      <c r="Q139" s="287"/>
      <c r="R139" s="287"/>
      <c r="S139" s="287"/>
      <c r="T139" s="287"/>
      <c r="U139" s="287"/>
      <c r="V139" s="287"/>
      <c r="W139" s="287"/>
      <c r="X139" s="287"/>
      <c r="Y139" s="287"/>
      <c r="Z139" s="287"/>
      <c r="AA139" s="287"/>
      <c r="AB139" s="287"/>
      <c r="AC139" s="287"/>
      <c r="AD139" s="287"/>
      <c r="AE139" s="287"/>
      <c r="AF139" s="287"/>
      <c r="AG139" s="287"/>
      <c r="AH139" s="287"/>
      <c r="AI139" s="287"/>
      <c r="AJ139" s="287"/>
      <c r="AK139" s="287"/>
      <c r="AL139" s="287"/>
      <c r="AM139" s="287"/>
      <c r="AN139" s="287"/>
      <c r="AO139" s="287"/>
      <c r="AP139" s="287"/>
      <c r="AQ139" s="287"/>
      <c r="AR139" s="287"/>
      <c r="AS139" s="287"/>
      <c r="AT139" s="287"/>
      <c r="AU139" s="287"/>
      <c r="AV139" s="287"/>
      <c r="AW139" s="287"/>
      <c r="AX139" s="287"/>
      <c r="AY139" s="287"/>
      <c r="AZ139" s="287"/>
    </row>
    <row r="140" spans="1:52" ht="12.75" customHeight="1" x14ac:dyDescent="0.25">
      <c r="A140" s="273"/>
      <c r="B140" s="273"/>
      <c r="C140" s="273"/>
      <c r="D140" s="273"/>
      <c r="E140" s="273"/>
      <c r="F140" s="273"/>
      <c r="G140" s="273"/>
      <c r="H140" s="273"/>
      <c r="I140" s="273"/>
      <c r="J140" s="273"/>
      <c r="K140" s="273"/>
      <c r="L140" s="273"/>
      <c r="M140" s="287"/>
      <c r="N140" s="287"/>
      <c r="O140" s="287"/>
      <c r="P140" s="287"/>
      <c r="Q140" s="287"/>
      <c r="R140" s="287"/>
      <c r="S140" s="287"/>
      <c r="T140" s="287"/>
      <c r="U140" s="287"/>
      <c r="V140" s="287"/>
      <c r="W140" s="287"/>
      <c r="X140" s="287"/>
      <c r="Y140" s="287"/>
      <c r="Z140" s="287"/>
      <c r="AA140" s="287"/>
      <c r="AB140" s="287"/>
      <c r="AC140" s="287"/>
      <c r="AD140" s="287"/>
      <c r="AE140" s="287"/>
      <c r="AF140" s="287"/>
      <c r="AG140" s="287"/>
      <c r="AH140" s="287"/>
      <c r="AI140" s="287"/>
      <c r="AJ140" s="287"/>
      <c r="AK140" s="287"/>
      <c r="AL140" s="287"/>
      <c r="AM140" s="287"/>
      <c r="AN140" s="287"/>
      <c r="AO140" s="287"/>
      <c r="AP140" s="287"/>
      <c r="AQ140" s="287"/>
      <c r="AR140" s="287"/>
      <c r="AS140" s="287"/>
      <c r="AT140" s="287"/>
      <c r="AU140" s="287"/>
      <c r="AV140" s="287"/>
      <c r="AW140" s="287"/>
      <c r="AX140" s="287"/>
      <c r="AY140" s="287"/>
      <c r="AZ140" s="287"/>
    </row>
    <row r="141" spans="1:52" ht="12.75" customHeight="1" x14ac:dyDescent="0.25">
      <c r="A141" s="273"/>
      <c r="B141" s="273"/>
      <c r="C141" s="273"/>
      <c r="D141" s="273"/>
      <c r="E141" s="273"/>
      <c r="F141" s="273"/>
      <c r="G141" s="273"/>
      <c r="H141" s="273"/>
      <c r="I141" s="273"/>
      <c r="J141" s="273"/>
      <c r="K141" s="273"/>
      <c r="L141" s="273"/>
      <c r="M141" s="287"/>
      <c r="N141" s="287"/>
      <c r="O141" s="287"/>
      <c r="P141" s="287"/>
      <c r="Q141" s="287"/>
      <c r="R141" s="287"/>
      <c r="S141" s="287"/>
      <c r="T141" s="287"/>
      <c r="U141" s="287"/>
      <c r="V141" s="287"/>
      <c r="W141" s="287"/>
      <c r="X141" s="287"/>
      <c r="Y141" s="287"/>
      <c r="Z141" s="287"/>
      <c r="AA141" s="287"/>
      <c r="AB141" s="287"/>
      <c r="AC141" s="287"/>
      <c r="AD141" s="287"/>
      <c r="AE141" s="287"/>
      <c r="AF141" s="287"/>
      <c r="AG141" s="287"/>
      <c r="AH141" s="287"/>
      <c r="AI141" s="287"/>
      <c r="AJ141" s="287"/>
      <c r="AK141" s="287"/>
      <c r="AL141" s="287"/>
      <c r="AM141" s="287"/>
      <c r="AN141" s="287"/>
      <c r="AO141" s="287"/>
      <c r="AP141" s="287"/>
      <c r="AQ141" s="287"/>
      <c r="AR141" s="287"/>
      <c r="AS141" s="287"/>
      <c r="AT141" s="287"/>
      <c r="AU141" s="287"/>
      <c r="AV141" s="287"/>
      <c r="AW141" s="287"/>
      <c r="AX141" s="287"/>
      <c r="AY141" s="287"/>
      <c r="AZ141" s="287"/>
    </row>
    <row r="142" spans="1:52" ht="12.75" customHeight="1" x14ac:dyDescent="0.25">
      <c r="A142" s="273"/>
      <c r="B142" s="273"/>
      <c r="C142" s="273"/>
      <c r="D142" s="273"/>
      <c r="E142" s="273"/>
      <c r="F142" s="273"/>
      <c r="G142" s="273"/>
      <c r="H142" s="273"/>
      <c r="I142" s="273"/>
      <c r="J142" s="273"/>
      <c r="K142" s="273"/>
      <c r="L142" s="273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7"/>
      <c r="Y142" s="287"/>
      <c r="Z142" s="287"/>
      <c r="AA142" s="287"/>
      <c r="AB142" s="287"/>
      <c r="AC142" s="287"/>
      <c r="AD142" s="287"/>
      <c r="AE142" s="287"/>
      <c r="AF142" s="287"/>
      <c r="AG142" s="287"/>
      <c r="AH142" s="287"/>
      <c r="AI142" s="287"/>
      <c r="AJ142" s="287"/>
      <c r="AK142" s="287"/>
      <c r="AL142" s="287"/>
      <c r="AM142" s="287"/>
      <c r="AN142" s="287"/>
      <c r="AO142" s="287"/>
      <c r="AP142" s="287"/>
      <c r="AQ142" s="287"/>
      <c r="AR142" s="287"/>
      <c r="AS142" s="287"/>
      <c r="AT142" s="287"/>
      <c r="AU142" s="287"/>
      <c r="AV142" s="287"/>
      <c r="AW142" s="287"/>
      <c r="AX142" s="287"/>
      <c r="AY142" s="287"/>
      <c r="AZ142" s="287"/>
    </row>
    <row r="143" spans="1:52" ht="12.75" customHeight="1" x14ac:dyDescent="0.25">
      <c r="A143" s="273"/>
      <c r="B143" s="273"/>
      <c r="C143" s="273"/>
      <c r="D143" s="273"/>
      <c r="E143" s="273"/>
      <c r="F143" s="273"/>
      <c r="G143" s="273"/>
      <c r="H143" s="273"/>
      <c r="I143" s="273"/>
      <c r="J143" s="273"/>
      <c r="K143" s="273"/>
      <c r="L143" s="273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7"/>
      <c r="AB143" s="287"/>
      <c r="AC143" s="287"/>
      <c r="AD143" s="287"/>
      <c r="AE143" s="287"/>
      <c r="AF143" s="287"/>
      <c r="AG143" s="287"/>
      <c r="AH143" s="287"/>
      <c r="AI143" s="287"/>
      <c r="AJ143" s="287"/>
      <c r="AK143" s="287"/>
      <c r="AL143" s="287"/>
      <c r="AM143" s="287"/>
      <c r="AN143" s="287"/>
      <c r="AO143" s="287"/>
      <c r="AP143" s="287"/>
      <c r="AQ143" s="287"/>
      <c r="AR143" s="287"/>
      <c r="AS143" s="287"/>
      <c r="AT143" s="287"/>
      <c r="AU143" s="287"/>
      <c r="AV143" s="287"/>
      <c r="AW143" s="287"/>
      <c r="AX143" s="287"/>
      <c r="AY143" s="287"/>
      <c r="AZ143" s="287"/>
    </row>
    <row r="144" spans="1:52" ht="12.75" customHeight="1" x14ac:dyDescent="0.25">
      <c r="A144" s="273"/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  <c r="L144" s="273"/>
      <c r="M144" s="287"/>
      <c r="N144" s="287"/>
      <c r="O144" s="287"/>
      <c r="P144" s="287"/>
      <c r="Q144" s="287"/>
      <c r="R144" s="287"/>
      <c r="S144" s="287"/>
      <c r="T144" s="287"/>
      <c r="U144" s="287"/>
      <c r="V144" s="287"/>
      <c r="W144" s="287"/>
      <c r="X144" s="287"/>
      <c r="Y144" s="287"/>
      <c r="Z144" s="287"/>
      <c r="AA144" s="287"/>
      <c r="AB144" s="287"/>
      <c r="AC144" s="287"/>
      <c r="AD144" s="287"/>
      <c r="AE144" s="287"/>
      <c r="AF144" s="287"/>
      <c r="AG144" s="287"/>
      <c r="AH144" s="287"/>
      <c r="AI144" s="287"/>
      <c r="AJ144" s="287"/>
      <c r="AK144" s="287"/>
      <c r="AL144" s="287"/>
      <c r="AM144" s="287"/>
      <c r="AN144" s="287"/>
      <c r="AO144" s="287"/>
      <c r="AP144" s="287"/>
      <c r="AQ144" s="287"/>
      <c r="AR144" s="287"/>
      <c r="AS144" s="287"/>
      <c r="AT144" s="287"/>
      <c r="AU144" s="287"/>
      <c r="AV144" s="287"/>
      <c r="AW144" s="287"/>
      <c r="AX144" s="287"/>
      <c r="AY144" s="287"/>
      <c r="AZ144" s="287"/>
    </row>
    <row r="145" spans="1:52" ht="12.75" customHeight="1" x14ac:dyDescent="0.25">
      <c r="A145" s="273"/>
      <c r="B145" s="273"/>
      <c r="C145" s="273"/>
      <c r="D145" s="273"/>
      <c r="E145" s="273"/>
      <c r="F145" s="273"/>
      <c r="G145" s="273"/>
      <c r="H145" s="273"/>
      <c r="I145" s="273"/>
      <c r="J145" s="273"/>
      <c r="K145" s="273"/>
      <c r="L145" s="273"/>
      <c r="M145" s="287"/>
      <c r="N145" s="287"/>
      <c r="O145" s="287"/>
      <c r="P145" s="287"/>
      <c r="Q145" s="287"/>
      <c r="R145" s="287"/>
      <c r="S145" s="287"/>
      <c r="T145" s="287"/>
      <c r="U145" s="287"/>
      <c r="V145" s="287"/>
      <c r="W145" s="287"/>
      <c r="X145" s="287"/>
      <c r="Y145" s="287"/>
      <c r="Z145" s="287"/>
      <c r="AA145" s="287"/>
      <c r="AB145" s="287"/>
      <c r="AC145" s="287"/>
      <c r="AD145" s="287"/>
      <c r="AE145" s="287"/>
      <c r="AF145" s="287"/>
      <c r="AG145" s="287"/>
      <c r="AH145" s="287"/>
      <c r="AI145" s="287"/>
      <c r="AJ145" s="287"/>
      <c r="AK145" s="287"/>
      <c r="AL145" s="287"/>
      <c r="AM145" s="287"/>
      <c r="AN145" s="287"/>
      <c r="AO145" s="287"/>
      <c r="AP145" s="287"/>
      <c r="AQ145" s="287"/>
      <c r="AR145" s="287"/>
      <c r="AS145" s="287"/>
      <c r="AT145" s="287"/>
      <c r="AU145" s="287"/>
      <c r="AV145" s="287"/>
      <c r="AW145" s="287"/>
      <c r="AX145" s="287"/>
      <c r="AY145" s="287"/>
      <c r="AZ145" s="287"/>
    </row>
    <row r="146" spans="1:52" ht="12.75" customHeight="1" x14ac:dyDescent="0.25">
      <c r="A146" s="273"/>
      <c r="B146" s="273"/>
      <c r="C146" s="273"/>
      <c r="D146" s="273"/>
      <c r="E146" s="273"/>
      <c r="F146" s="273"/>
      <c r="G146" s="273"/>
      <c r="H146" s="273"/>
      <c r="I146" s="273"/>
      <c r="J146" s="273"/>
      <c r="K146" s="273"/>
      <c r="L146" s="273"/>
      <c r="M146" s="287"/>
      <c r="N146" s="287"/>
      <c r="O146" s="287"/>
      <c r="P146" s="287"/>
      <c r="Q146" s="287"/>
      <c r="R146" s="287"/>
      <c r="S146" s="287"/>
      <c r="T146" s="287"/>
      <c r="U146" s="287"/>
      <c r="V146" s="287"/>
      <c r="W146" s="287"/>
      <c r="X146" s="287"/>
      <c r="Y146" s="287"/>
      <c r="Z146" s="287"/>
      <c r="AA146" s="287"/>
      <c r="AB146" s="287"/>
      <c r="AC146" s="287"/>
      <c r="AD146" s="287"/>
      <c r="AE146" s="287"/>
      <c r="AF146" s="287"/>
      <c r="AG146" s="287"/>
      <c r="AH146" s="287"/>
      <c r="AI146" s="287"/>
      <c r="AJ146" s="287"/>
      <c r="AK146" s="287"/>
      <c r="AL146" s="287"/>
      <c r="AM146" s="287"/>
      <c r="AN146" s="287"/>
      <c r="AO146" s="287"/>
      <c r="AP146" s="287"/>
      <c r="AQ146" s="287"/>
      <c r="AR146" s="287"/>
      <c r="AS146" s="287"/>
      <c r="AT146" s="287"/>
      <c r="AU146" s="287"/>
      <c r="AV146" s="287"/>
      <c r="AW146" s="287"/>
      <c r="AX146" s="287"/>
      <c r="AY146" s="287"/>
      <c r="AZ146" s="287"/>
    </row>
    <row r="147" spans="1:52" ht="12.75" customHeight="1" x14ac:dyDescent="0.25">
      <c r="A147" s="273"/>
      <c r="B147" s="273"/>
      <c r="C147" s="273"/>
      <c r="D147" s="273"/>
      <c r="E147" s="273"/>
      <c r="F147" s="273"/>
      <c r="G147" s="273"/>
      <c r="H147" s="273"/>
      <c r="I147" s="273"/>
      <c r="J147" s="273"/>
      <c r="K147" s="273"/>
      <c r="L147" s="273"/>
      <c r="M147" s="287"/>
      <c r="N147" s="287"/>
      <c r="O147" s="287"/>
      <c r="P147" s="287"/>
      <c r="Q147" s="287"/>
      <c r="R147" s="287"/>
      <c r="S147" s="287"/>
      <c r="T147" s="287"/>
      <c r="U147" s="287"/>
      <c r="V147" s="287"/>
      <c r="W147" s="287"/>
      <c r="X147" s="287"/>
      <c r="Y147" s="287"/>
      <c r="Z147" s="287"/>
      <c r="AA147" s="287"/>
      <c r="AB147" s="287"/>
      <c r="AC147" s="287"/>
      <c r="AD147" s="287"/>
      <c r="AE147" s="287"/>
      <c r="AF147" s="287"/>
      <c r="AG147" s="287"/>
      <c r="AH147" s="287"/>
      <c r="AI147" s="287"/>
      <c r="AJ147" s="287"/>
      <c r="AK147" s="287"/>
      <c r="AL147" s="287"/>
      <c r="AM147" s="287"/>
      <c r="AN147" s="287"/>
      <c r="AO147" s="287"/>
      <c r="AP147" s="287"/>
      <c r="AQ147" s="287"/>
      <c r="AR147" s="287"/>
      <c r="AS147" s="287"/>
      <c r="AT147" s="287"/>
      <c r="AU147" s="287"/>
      <c r="AV147" s="287"/>
      <c r="AW147" s="287"/>
      <c r="AX147" s="287"/>
      <c r="AY147" s="287"/>
      <c r="AZ147" s="287"/>
    </row>
    <row r="148" spans="1:52" ht="12.75" customHeight="1" x14ac:dyDescent="0.25">
      <c r="A148" s="273"/>
      <c r="B148" s="273"/>
      <c r="C148" s="273"/>
      <c r="D148" s="273"/>
      <c r="E148" s="273"/>
      <c r="F148" s="273"/>
      <c r="G148" s="273"/>
      <c r="H148" s="273"/>
      <c r="I148" s="273"/>
      <c r="J148" s="273"/>
      <c r="K148" s="273"/>
      <c r="L148" s="273"/>
      <c r="M148" s="287"/>
      <c r="N148" s="287"/>
      <c r="O148" s="287"/>
      <c r="P148" s="287"/>
      <c r="Q148" s="287"/>
      <c r="R148" s="287"/>
      <c r="S148" s="287"/>
      <c r="T148" s="287"/>
      <c r="U148" s="287"/>
      <c r="V148" s="287"/>
      <c r="W148" s="287"/>
      <c r="X148" s="287"/>
      <c r="Y148" s="287"/>
      <c r="Z148" s="287"/>
      <c r="AA148" s="287"/>
      <c r="AB148" s="287"/>
      <c r="AC148" s="287"/>
      <c r="AD148" s="287"/>
      <c r="AE148" s="287"/>
      <c r="AF148" s="287"/>
      <c r="AG148" s="287"/>
      <c r="AH148" s="287"/>
      <c r="AI148" s="287"/>
      <c r="AJ148" s="287"/>
      <c r="AK148" s="287"/>
      <c r="AL148" s="287"/>
      <c r="AM148" s="287"/>
      <c r="AN148" s="287"/>
      <c r="AO148" s="287"/>
      <c r="AP148" s="287"/>
      <c r="AQ148" s="287"/>
      <c r="AR148" s="287"/>
      <c r="AS148" s="287"/>
      <c r="AT148" s="287"/>
      <c r="AU148" s="287"/>
      <c r="AV148" s="287"/>
      <c r="AW148" s="287"/>
      <c r="AX148" s="287"/>
      <c r="AY148" s="287"/>
      <c r="AZ148" s="287"/>
    </row>
  </sheetData>
  <mergeCells count="18">
    <mergeCell ref="B3:D3"/>
    <mergeCell ref="F3:H3"/>
    <mergeCell ref="J3:L3"/>
    <mergeCell ref="AG1:AZ73"/>
    <mergeCell ref="AG74:AZ148"/>
    <mergeCell ref="M1:AF73"/>
    <mergeCell ref="M74:AF148"/>
    <mergeCell ref="A74:L148"/>
    <mergeCell ref="B7:L7"/>
    <mergeCell ref="B4:D4"/>
    <mergeCell ref="F4:H4"/>
    <mergeCell ref="J4:L4"/>
    <mergeCell ref="A6:L6"/>
    <mergeCell ref="B5:D5"/>
    <mergeCell ref="F5:H5"/>
    <mergeCell ref="J5:L5"/>
    <mergeCell ref="C1:L2"/>
    <mergeCell ref="A1:B2"/>
  </mergeCells>
  <printOptions horizontalCentered="1" gridLines="1"/>
  <pageMargins left="0.23622047244094491" right="0.23622047244094491" top="0.74803149606299213" bottom="0" header="0.31496062992125984" footer="0"/>
  <pageSetup paperSize="9" scale="67" orientation="portrait" r:id="rId1"/>
  <rowBreaks count="1" manualBreakCount="1">
    <brk id="73" max="51" man="1"/>
  </rowBreaks>
  <colBreaks count="2" manualBreakCount="2">
    <brk id="12" max="147" man="1"/>
    <brk id="32" max="147" man="1"/>
  </colBreaks>
  <customProperties>
    <customPr name="layoutContexts" r:id="rId2"/>
    <customPr name="pages" r:id="rId3"/>
    <customPr name="SaveUndoMode" r:id="rId4"/>
    <customPr name="screen" r:id="rId5"/>
  </customProperties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0.79998168889431442"/>
  </sheetPr>
  <dimension ref="A1:R77"/>
  <sheetViews>
    <sheetView showZeros="0" view="pageBreakPreview" zoomScaleNormal="100" zoomScaleSheetLayoutView="100" workbookViewId="0">
      <selection activeCell="R14" sqref="R14"/>
    </sheetView>
  </sheetViews>
  <sheetFormatPr defaultColWidth="6" defaultRowHeight="12.75" customHeight="1" x14ac:dyDescent="0.25"/>
  <cols>
    <col min="1" max="1" width="12.453125" style="1" customWidth="1"/>
    <col min="2" max="3" width="8.1796875" style="1" customWidth="1"/>
    <col min="4" max="4" width="11" style="1" customWidth="1"/>
    <col min="5" max="5" width="7.81640625" style="1" customWidth="1"/>
    <col min="6" max="6" width="7.453125" style="1" customWidth="1"/>
    <col min="7" max="8" width="6.453125" style="1" customWidth="1"/>
    <col min="9" max="9" width="8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2.75" customHeight="1" x14ac:dyDescent="0.35">
      <c r="A1" s="36" t="s">
        <v>48</v>
      </c>
      <c r="B1" s="283" t="str">
        <f>'DESIGN FRONT SHEET'!B3:C3</f>
        <v>MCLAREN SEASON 3</v>
      </c>
      <c r="C1" s="283"/>
      <c r="D1" s="284"/>
      <c r="E1" s="36" t="s">
        <v>49</v>
      </c>
      <c r="F1" s="283" t="str">
        <f>'DESIGN FRONT SHEET'!E3:E3</f>
        <v>UN AVAILABLE</v>
      </c>
      <c r="G1" s="291"/>
      <c r="H1" s="292"/>
      <c r="I1" s="36" t="s">
        <v>50</v>
      </c>
      <c r="J1" s="285" t="str">
        <f>'DESIGN FRONT SHEET'!G3</f>
        <v>FRAN</v>
      </c>
      <c r="K1" s="285"/>
      <c r="L1" s="286"/>
    </row>
    <row r="2" spans="1:12" ht="12.75" customHeight="1" x14ac:dyDescent="0.35">
      <c r="A2" s="36" t="s">
        <v>51</v>
      </c>
      <c r="B2" s="283" t="str">
        <f>'DESIGN FRONT SHEET'!B4:C4</f>
        <v>ASHLAM</v>
      </c>
      <c r="C2" s="283"/>
      <c r="D2" s="284"/>
      <c r="E2" s="36" t="s">
        <v>52</v>
      </c>
      <c r="F2" s="283" t="str">
        <f>'DESIGN FRONT SHEET'!E4:E4</f>
        <v>VIETNAM</v>
      </c>
      <c r="G2" s="291"/>
      <c r="H2" s="292"/>
      <c r="I2" s="36" t="s">
        <v>53</v>
      </c>
      <c r="J2" s="285" t="str">
        <f>'DESIGN FRONT SHEET'!G4:G4</f>
        <v>LAUREN</v>
      </c>
      <c r="K2" s="285"/>
      <c r="L2" s="286"/>
    </row>
    <row r="3" spans="1:12" ht="12.75" customHeight="1" x14ac:dyDescent="0.35">
      <c r="A3" s="36" t="s">
        <v>54</v>
      </c>
      <c r="B3" s="283" t="str">
        <f>'DESIGN FRONT SHEET'!B5:C5</f>
        <v>ZIP THROUG HOODIE</v>
      </c>
      <c r="C3" s="283"/>
      <c r="D3" s="284"/>
      <c r="E3" s="36" t="s">
        <v>55</v>
      </c>
      <c r="F3" s="283" t="str">
        <f>'DESIGN FRONT SHEET'!E5:E5</f>
        <v>AIME LEON DORE</v>
      </c>
      <c r="G3" s="291"/>
      <c r="H3" s="292"/>
      <c r="I3" s="36" t="s">
        <v>56</v>
      </c>
      <c r="J3" s="294" t="str">
        <f>'DESIGN FRONT SHEET'!G5:G5</f>
        <v>01.09.2025</v>
      </c>
      <c r="K3" s="294"/>
      <c r="L3" s="295"/>
    </row>
    <row r="4" spans="1:12" ht="12.75" customHeight="1" x14ac:dyDescent="0.25">
      <c r="A4" s="338" t="s">
        <v>63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40"/>
    </row>
    <row r="5" spans="1:12" ht="12.75" customHeight="1" thickBot="1" x14ac:dyDescent="0.4">
      <c r="A5" s="23" t="s">
        <v>64</v>
      </c>
      <c r="B5" s="22"/>
      <c r="C5" s="22"/>
      <c r="D5" s="22"/>
      <c r="E5" s="11" t="s">
        <v>65</v>
      </c>
      <c r="F5" s="11" t="s">
        <v>66</v>
      </c>
      <c r="G5" s="11" t="s">
        <v>67</v>
      </c>
      <c r="H5" s="6" t="s">
        <v>68</v>
      </c>
      <c r="I5" s="314" t="s">
        <v>69</v>
      </c>
      <c r="J5" s="315"/>
      <c r="K5" s="315"/>
      <c r="L5" s="316"/>
    </row>
    <row r="6" spans="1:12" ht="13.5" customHeight="1" x14ac:dyDescent="0.35">
      <c r="A6" s="304" t="s">
        <v>70</v>
      </c>
      <c r="B6" s="305"/>
      <c r="C6" s="305"/>
      <c r="D6" s="305"/>
      <c r="E6" s="12"/>
      <c r="F6" s="2"/>
      <c r="G6" s="33">
        <f t="shared" ref="G6:G50" si="0">F6+(-E6)</f>
        <v>0</v>
      </c>
      <c r="H6" s="29"/>
      <c r="I6" s="309"/>
      <c r="J6" s="310"/>
      <c r="K6" s="310"/>
      <c r="L6" s="311"/>
    </row>
    <row r="7" spans="1:12" ht="12.75" customHeight="1" x14ac:dyDescent="0.35">
      <c r="A7" s="304" t="s">
        <v>71</v>
      </c>
      <c r="B7" s="305"/>
      <c r="C7" s="305"/>
      <c r="D7" s="305"/>
      <c r="E7" s="12"/>
      <c r="F7" s="2"/>
      <c r="G7" s="33">
        <f t="shared" si="0"/>
        <v>0</v>
      </c>
      <c r="H7" s="29"/>
      <c r="I7" s="309"/>
      <c r="J7" s="310"/>
      <c r="K7" s="310"/>
      <c r="L7" s="311"/>
    </row>
    <row r="8" spans="1:12" ht="12.75" customHeight="1" x14ac:dyDescent="0.35">
      <c r="A8" s="306" t="s">
        <v>72</v>
      </c>
      <c r="B8" s="307"/>
      <c r="C8" s="307"/>
      <c r="D8" s="307"/>
      <c r="E8" s="21"/>
      <c r="F8" s="3"/>
      <c r="G8" s="33">
        <f t="shared" si="0"/>
        <v>0</v>
      </c>
      <c r="H8" s="30"/>
      <c r="I8" s="319"/>
      <c r="J8" s="320"/>
      <c r="K8" s="320"/>
      <c r="L8" s="321"/>
    </row>
    <row r="9" spans="1:12" ht="12.75" customHeight="1" x14ac:dyDescent="0.35">
      <c r="A9" s="304" t="s">
        <v>73</v>
      </c>
      <c r="B9" s="305"/>
      <c r="C9" s="305"/>
      <c r="D9" s="305"/>
      <c r="E9" s="12"/>
      <c r="F9" s="2"/>
      <c r="G9" s="33">
        <f t="shared" si="0"/>
        <v>0</v>
      </c>
      <c r="H9" s="29"/>
      <c r="I9" s="309"/>
      <c r="J9" s="310"/>
      <c r="K9" s="310"/>
      <c r="L9" s="311"/>
    </row>
    <row r="10" spans="1:12" ht="12.75" customHeight="1" x14ac:dyDescent="0.35">
      <c r="A10" s="304" t="s">
        <v>74</v>
      </c>
      <c r="B10" s="305"/>
      <c r="C10" s="305"/>
      <c r="D10" s="305"/>
      <c r="E10" s="12"/>
      <c r="F10" s="2"/>
      <c r="G10" s="33">
        <f t="shared" si="0"/>
        <v>0</v>
      </c>
      <c r="H10" s="29"/>
      <c r="I10" s="309"/>
      <c r="J10" s="310"/>
      <c r="K10" s="310"/>
      <c r="L10" s="311"/>
    </row>
    <row r="11" spans="1:12" ht="12.75" customHeight="1" x14ac:dyDescent="0.35">
      <c r="A11" s="304" t="s">
        <v>75</v>
      </c>
      <c r="B11" s="305"/>
      <c r="C11" s="305"/>
      <c r="D11" s="305"/>
      <c r="E11" s="12"/>
      <c r="F11" s="2"/>
      <c r="G11" s="33">
        <f t="shared" si="0"/>
        <v>0</v>
      </c>
      <c r="H11" s="29"/>
      <c r="I11" s="309"/>
      <c r="J11" s="310"/>
      <c r="K11" s="310"/>
      <c r="L11" s="311"/>
    </row>
    <row r="12" spans="1:12" ht="12.75" customHeight="1" x14ac:dyDescent="0.35">
      <c r="A12" s="304" t="s">
        <v>76</v>
      </c>
      <c r="B12" s="305"/>
      <c r="C12" s="305"/>
      <c r="D12" s="305"/>
      <c r="E12" s="12"/>
      <c r="F12" s="2"/>
      <c r="G12" s="33">
        <f t="shared" si="0"/>
        <v>0</v>
      </c>
      <c r="H12" s="29"/>
      <c r="I12" s="309"/>
      <c r="J12" s="310"/>
      <c r="K12" s="310"/>
      <c r="L12" s="311"/>
    </row>
    <row r="13" spans="1:12" ht="12.75" customHeight="1" x14ac:dyDescent="0.35">
      <c r="A13" s="304" t="s">
        <v>77</v>
      </c>
      <c r="B13" s="305"/>
      <c r="C13" s="305"/>
      <c r="D13" s="305"/>
      <c r="E13" s="12"/>
      <c r="F13" s="3"/>
      <c r="G13" s="33">
        <f t="shared" si="0"/>
        <v>0</v>
      </c>
      <c r="H13" s="29"/>
      <c r="I13" s="309"/>
      <c r="J13" s="310"/>
      <c r="K13" s="310"/>
      <c r="L13" s="311"/>
    </row>
    <row r="14" spans="1:12" ht="12.75" customHeight="1" x14ac:dyDescent="0.35">
      <c r="A14" s="304" t="s">
        <v>78</v>
      </c>
      <c r="B14" s="305"/>
      <c r="C14" s="305"/>
      <c r="D14" s="305"/>
      <c r="E14" s="12"/>
      <c r="F14" s="2"/>
      <c r="G14" s="33">
        <f t="shared" si="0"/>
        <v>0</v>
      </c>
      <c r="H14" s="29"/>
      <c r="I14" s="309"/>
      <c r="J14" s="310"/>
      <c r="K14" s="310"/>
      <c r="L14" s="311"/>
    </row>
    <row r="15" spans="1:12" ht="12.75" customHeight="1" x14ac:dyDescent="0.35">
      <c r="A15" s="304" t="s">
        <v>79</v>
      </c>
      <c r="B15" s="305"/>
      <c r="C15" s="305"/>
      <c r="D15" s="305"/>
      <c r="E15" s="12"/>
      <c r="F15" s="2"/>
      <c r="G15" s="33">
        <f t="shared" si="0"/>
        <v>0</v>
      </c>
      <c r="H15" s="29"/>
      <c r="I15" s="309"/>
      <c r="J15" s="310"/>
      <c r="K15" s="310"/>
      <c r="L15" s="311"/>
    </row>
    <row r="16" spans="1:12" ht="12.75" customHeight="1" x14ac:dyDescent="0.35">
      <c r="A16" s="304" t="s">
        <v>80</v>
      </c>
      <c r="B16" s="305"/>
      <c r="C16" s="305"/>
      <c r="D16" s="305"/>
      <c r="E16" s="12"/>
      <c r="F16" s="2"/>
      <c r="G16" s="33">
        <f t="shared" si="0"/>
        <v>0</v>
      </c>
      <c r="H16" s="29"/>
      <c r="I16" s="312"/>
      <c r="J16" s="313"/>
      <c r="K16" s="313"/>
      <c r="L16" s="313"/>
    </row>
    <row r="17" spans="1:12" ht="12.75" customHeight="1" x14ac:dyDescent="0.35">
      <c r="A17" s="306" t="s">
        <v>81</v>
      </c>
      <c r="B17" s="307"/>
      <c r="C17" s="307"/>
      <c r="D17" s="307"/>
      <c r="E17" s="12"/>
      <c r="F17" s="2"/>
      <c r="G17" s="33">
        <f t="shared" si="0"/>
        <v>0</v>
      </c>
      <c r="H17" s="30"/>
      <c r="I17" s="312"/>
      <c r="J17" s="313"/>
      <c r="K17" s="313"/>
      <c r="L17" s="313"/>
    </row>
    <row r="18" spans="1:12" ht="12.75" customHeight="1" x14ac:dyDescent="0.35">
      <c r="A18" s="304" t="s">
        <v>82</v>
      </c>
      <c r="B18" s="305"/>
      <c r="C18" s="305"/>
      <c r="D18" s="305"/>
      <c r="E18" s="12"/>
      <c r="F18" s="3"/>
      <c r="G18" s="33">
        <f t="shared" si="0"/>
        <v>0</v>
      </c>
      <c r="H18" s="29"/>
      <c r="I18" s="309"/>
      <c r="J18" s="310"/>
      <c r="K18" s="310"/>
      <c r="L18" s="311"/>
    </row>
    <row r="19" spans="1:12" ht="12.75" customHeight="1" x14ac:dyDescent="0.35">
      <c r="A19" s="304" t="s">
        <v>83</v>
      </c>
      <c r="B19" s="305"/>
      <c r="C19" s="305"/>
      <c r="D19" s="305"/>
      <c r="E19" s="12"/>
      <c r="F19" s="2"/>
      <c r="G19" s="33">
        <f t="shared" si="0"/>
        <v>0</v>
      </c>
      <c r="H19" s="29"/>
      <c r="I19" s="309"/>
      <c r="J19" s="310"/>
      <c r="K19" s="310"/>
      <c r="L19" s="311"/>
    </row>
    <row r="20" spans="1:12" ht="12.75" customHeight="1" x14ac:dyDescent="0.35">
      <c r="A20" s="304" t="s">
        <v>84</v>
      </c>
      <c r="B20" s="305"/>
      <c r="C20" s="305"/>
      <c r="D20" s="305"/>
      <c r="E20" s="12"/>
      <c r="F20" s="2"/>
      <c r="G20" s="33">
        <f t="shared" si="0"/>
        <v>0</v>
      </c>
      <c r="H20" s="29"/>
      <c r="I20" s="309"/>
      <c r="J20" s="310"/>
      <c r="K20" s="310"/>
      <c r="L20" s="311"/>
    </row>
    <row r="21" spans="1:12" ht="12.75" customHeight="1" x14ac:dyDescent="0.35">
      <c r="A21" s="304" t="s">
        <v>85</v>
      </c>
      <c r="B21" s="305"/>
      <c r="C21" s="305"/>
      <c r="D21" s="305"/>
      <c r="E21" s="12"/>
      <c r="F21" s="2"/>
      <c r="G21" s="33">
        <f t="shared" si="0"/>
        <v>0</v>
      </c>
      <c r="H21" s="29"/>
      <c r="I21" s="309"/>
      <c r="J21" s="310"/>
      <c r="K21" s="310"/>
      <c r="L21" s="311"/>
    </row>
    <row r="22" spans="1:12" ht="12.75" customHeight="1" x14ac:dyDescent="0.35">
      <c r="A22" s="304" t="s">
        <v>86</v>
      </c>
      <c r="B22" s="305"/>
      <c r="C22" s="305"/>
      <c r="D22" s="305"/>
      <c r="E22" s="12"/>
      <c r="F22" s="2"/>
      <c r="G22" s="33">
        <f t="shared" si="0"/>
        <v>0</v>
      </c>
      <c r="H22" s="29"/>
      <c r="I22" s="309"/>
      <c r="J22" s="310"/>
      <c r="K22" s="310"/>
      <c r="L22" s="311"/>
    </row>
    <row r="23" spans="1:12" ht="12.75" customHeight="1" x14ac:dyDescent="0.35">
      <c r="A23" s="304" t="s">
        <v>87</v>
      </c>
      <c r="B23" s="305"/>
      <c r="C23" s="305"/>
      <c r="D23" s="305"/>
      <c r="E23" s="12"/>
      <c r="F23" s="3"/>
      <c r="G23" s="33">
        <f t="shared" si="0"/>
        <v>0</v>
      </c>
      <c r="H23" s="29"/>
      <c r="I23" s="309"/>
      <c r="J23" s="310"/>
      <c r="K23" s="310"/>
      <c r="L23" s="311"/>
    </row>
    <row r="24" spans="1:12" ht="12.75" customHeight="1" x14ac:dyDescent="0.35">
      <c r="A24" s="304" t="s">
        <v>88</v>
      </c>
      <c r="B24" s="305"/>
      <c r="C24" s="305"/>
      <c r="D24" s="305"/>
      <c r="E24" s="12"/>
      <c r="F24" s="2"/>
      <c r="G24" s="33">
        <f t="shared" si="0"/>
        <v>0</v>
      </c>
      <c r="H24" s="29"/>
      <c r="I24" s="309"/>
      <c r="J24" s="310"/>
      <c r="K24" s="310"/>
      <c r="L24" s="311"/>
    </row>
    <row r="25" spans="1:12" ht="12.75" customHeight="1" x14ac:dyDescent="0.35">
      <c r="A25" s="304" t="s">
        <v>89</v>
      </c>
      <c r="B25" s="305"/>
      <c r="C25" s="305"/>
      <c r="D25" s="308"/>
      <c r="E25" s="12"/>
      <c r="F25" s="2"/>
      <c r="G25" s="33">
        <f t="shared" si="0"/>
        <v>0</v>
      </c>
      <c r="H25" s="29"/>
      <c r="I25" s="309"/>
      <c r="J25" s="310"/>
      <c r="K25" s="310"/>
      <c r="L25" s="311"/>
    </row>
    <row r="26" spans="1:12" ht="12.75" customHeight="1" x14ac:dyDescent="0.25">
      <c r="A26" s="304" t="s">
        <v>90</v>
      </c>
      <c r="B26" s="305"/>
      <c r="C26" s="305"/>
      <c r="D26" s="308"/>
      <c r="E26" s="12"/>
      <c r="F26" s="2"/>
      <c r="G26" s="33">
        <f t="shared" si="0"/>
        <v>0</v>
      </c>
      <c r="H26" s="29"/>
      <c r="I26" s="309"/>
      <c r="J26" s="317"/>
      <c r="K26" s="317"/>
      <c r="L26" s="318"/>
    </row>
    <row r="27" spans="1:12" ht="12.75" customHeight="1" x14ac:dyDescent="0.25">
      <c r="A27" s="304" t="s">
        <v>91</v>
      </c>
      <c r="B27" s="305"/>
      <c r="C27" s="305"/>
      <c r="D27" s="305"/>
      <c r="E27" s="12"/>
      <c r="F27" s="2"/>
      <c r="G27" s="33">
        <f t="shared" si="0"/>
        <v>0</v>
      </c>
      <c r="H27" s="29"/>
      <c r="I27" s="309"/>
      <c r="J27" s="317"/>
      <c r="K27" s="317"/>
      <c r="L27" s="318"/>
    </row>
    <row r="28" spans="1:12" ht="12.75" customHeight="1" x14ac:dyDescent="0.25">
      <c r="A28" s="304" t="s">
        <v>92</v>
      </c>
      <c r="B28" s="305"/>
      <c r="C28" s="305"/>
      <c r="D28" s="305"/>
      <c r="E28" s="12"/>
      <c r="F28" s="3"/>
      <c r="G28" s="33">
        <f t="shared" si="0"/>
        <v>0</v>
      </c>
      <c r="H28" s="29"/>
      <c r="I28" s="26"/>
      <c r="J28" s="27"/>
      <c r="K28" s="27"/>
      <c r="L28" s="28"/>
    </row>
    <row r="29" spans="1:12" ht="12.75" customHeight="1" x14ac:dyDescent="0.25">
      <c r="A29" s="304" t="s">
        <v>93</v>
      </c>
      <c r="B29" s="305"/>
      <c r="C29" s="305"/>
      <c r="D29" s="305"/>
      <c r="E29" s="12"/>
      <c r="F29" s="2"/>
      <c r="G29" s="33">
        <f t="shared" si="0"/>
        <v>0</v>
      </c>
      <c r="H29" s="29"/>
      <c r="I29" s="26"/>
      <c r="J29" s="27"/>
      <c r="K29" s="27"/>
      <c r="L29" s="28"/>
    </row>
    <row r="30" spans="1:12" ht="12.75" customHeight="1" x14ac:dyDescent="0.25">
      <c r="A30" s="304" t="s">
        <v>94</v>
      </c>
      <c r="B30" s="305"/>
      <c r="C30" s="305"/>
      <c r="D30" s="308"/>
      <c r="E30" s="12"/>
      <c r="F30" s="2"/>
      <c r="G30" s="33">
        <f t="shared" si="0"/>
        <v>0</v>
      </c>
      <c r="H30" s="29"/>
      <c r="I30" s="309"/>
      <c r="J30" s="317"/>
      <c r="K30" s="317"/>
      <c r="L30" s="318"/>
    </row>
    <row r="31" spans="1:12" ht="12.75" customHeight="1" x14ac:dyDescent="0.25">
      <c r="A31" s="304" t="s">
        <v>95</v>
      </c>
      <c r="B31" s="305"/>
      <c r="C31" s="305"/>
      <c r="D31" s="305"/>
      <c r="E31" s="12"/>
      <c r="F31" s="2"/>
      <c r="G31" s="33">
        <f t="shared" si="0"/>
        <v>0</v>
      </c>
      <c r="H31" s="29"/>
      <c r="I31" s="309"/>
      <c r="J31" s="317"/>
      <c r="K31" s="317"/>
      <c r="L31" s="318"/>
    </row>
    <row r="32" spans="1:12" ht="12.75" customHeight="1" x14ac:dyDescent="0.35">
      <c r="A32" s="304" t="s">
        <v>96</v>
      </c>
      <c r="B32" s="305"/>
      <c r="C32" s="305"/>
      <c r="D32" s="305"/>
      <c r="E32" s="12"/>
      <c r="F32" s="2"/>
      <c r="G32" s="33">
        <f t="shared" si="0"/>
        <v>0</v>
      </c>
      <c r="H32" s="29"/>
      <c r="I32" s="309"/>
      <c r="J32" s="310"/>
      <c r="K32" s="310"/>
      <c r="L32" s="311"/>
    </row>
    <row r="33" spans="1:18" ht="12.75" customHeight="1" x14ac:dyDescent="0.35">
      <c r="A33" s="304" t="s">
        <v>97</v>
      </c>
      <c r="B33" s="305"/>
      <c r="C33" s="305"/>
      <c r="D33" s="305"/>
      <c r="E33" s="12"/>
      <c r="F33" s="3"/>
      <c r="G33" s="33">
        <f t="shared" si="0"/>
        <v>0</v>
      </c>
      <c r="H33" s="29"/>
      <c r="I33" s="309"/>
      <c r="J33" s="310"/>
      <c r="K33" s="310"/>
      <c r="L33" s="311"/>
    </row>
    <row r="34" spans="1:18" ht="12.75" customHeight="1" x14ac:dyDescent="0.35">
      <c r="A34" s="304" t="s">
        <v>98</v>
      </c>
      <c r="B34" s="305"/>
      <c r="C34" s="305"/>
      <c r="D34" s="305"/>
      <c r="E34" s="12"/>
      <c r="F34" s="2"/>
      <c r="G34" s="33">
        <f t="shared" si="0"/>
        <v>0</v>
      </c>
      <c r="H34" s="29"/>
      <c r="I34" s="309"/>
      <c r="J34" s="310"/>
      <c r="K34" s="310"/>
      <c r="L34" s="311"/>
      <c r="O34" s="5"/>
      <c r="P34" s="5"/>
      <c r="Q34" s="5"/>
      <c r="R34" s="5"/>
    </row>
    <row r="35" spans="1:18" ht="12.75" customHeight="1" x14ac:dyDescent="0.35">
      <c r="A35" s="304" t="s">
        <v>99</v>
      </c>
      <c r="B35" s="305"/>
      <c r="C35" s="305"/>
      <c r="D35" s="305"/>
      <c r="E35" s="12"/>
      <c r="F35" s="2"/>
      <c r="G35" s="33">
        <f t="shared" si="0"/>
        <v>0</v>
      </c>
      <c r="H35" s="29"/>
      <c r="I35" s="309"/>
      <c r="J35" s="310"/>
      <c r="K35" s="310"/>
      <c r="L35" s="311"/>
      <c r="O35" s="5"/>
      <c r="P35" s="5"/>
      <c r="Q35" s="5"/>
      <c r="R35" s="5"/>
    </row>
    <row r="36" spans="1:18" ht="12.75" customHeight="1" x14ac:dyDescent="0.35">
      <c r="A36" s="304" t="s">
        <v>100</v>
      </c>
      <c r="B36" s="305"/>
      <c r="C36" s="305"/>
      <c r="D36" s="305"/>
      <c r="E36" s="12"/>
      <c r="F36" s="2"/>
      <c r="G36" s="33">
        <f t="shared" si="0"/>
        <v>0</v>
      </c>
      <c r="H36" s="29"/>
      <c r="I36" s="309"/>
      <c r="J36" s="310"/>
      <c r="K36" s="310"/>
      <c r="L36" s="311"/>
      <c r="O36" s="5"/>
      <c r="P36" s="5"/>
      <c r="Q36" s="5"/>
      <c r="R36" s="5"/>
    </row>
    <row r="37" spans="1:18" ht="12.75" customHeight="1" x14ac:dyDescent="0.35">
      <c r="A37" s="304" t="s">
        <v>101</v>
      </c>
      <c r="B37" s="305"/>
      <c r="C37" s="305"/>
      <c r="D37" s="305"/>
      <c r="E37" s="12"/>
      <c r="F37" s="2"/>
      <c r="G37" s="33">
        <f t="shared" si="0"/>
        <v>0</v>
      </c>
      <c r="H37" s="29"/>
      <c r="I37" s="309"/>
      <c r="J37" s="310"/>
      <c r="K37" s="310"/>
      <c r="L37" s="311"/>
      <c r="O37" s="5"/>
      <c r="P37" s="5"/>
      <c r="Q37" s="5"/>
      <c r="R37" s="5"/>
    </row>
    <row r="38" spans="1:18" ht="12.75" customHeight="1" x14ac:dyDescent="0.35">
      <c r="A38" s="304" t="s">
        <v>102</v>
      </c>
      <c r="B38" s="305"/>
      <c r="C38" s="305"/>
      <c r="D38" s="305"/>
      <c r="E38" s="12"/>
      <c r="F38" s="3"/>
      <c r="G38" s="33">
        <f t="shared" si="0"/>
        <v>0</v>
      </c>
      <c r="H38" s="29"/>
      <c r="I38" s="309"/>
      <c r="J38" s="310"/>
      <c r="K38" s="310"/>
      <c r="L38" s="311"/>
    </row>
    <row r="39" spans="1:18" ht="12.75" customHeight="1" x14ac:dyDescent="0.35">
      <c r="A39" s="304" t="s">
        <v>103</v>
      </c>
      <c r="B39" s="305"/>
      <c r="C39" s="305"/>
      <c r="D39" s="305"/>
      <c r="E39" s="12"/>
      <c r="F39" s="2"/>
      <c r="G39" s="33">
        <f t="shared" si="0"/>
        <v>0</v>
      </c>
      <c r="H39" s="29"/>
      <c r="I39" s="309"/>
      <c r="J39" s="310"/>
      <c r="K39" s="310"/>
      <c r="L39" s="311"/>
    </row>
    <row r="40" spans="1:18" ht="12.75" customHeight="1" x14ac:dyDescent="0.35">
      <c r="A40" s="304" t="s">
        <v>104</v>
      </c>
      <c r="B40" s="305"/>
      <c r="C40" s="305"/>
      <c r="D40" s="305"/>
      <c r="E40" s="12"/>
      <c r="F40" s="2"/>
      <c r="G40" s="33">
        <f t="shared" si="0"/>
        <v>0</v>
      </c>
      <c r="H40" s="29"/>
      <c r="I40" s="309"/>
      <c r="J40" s="310"/>
      <c r="K40" s="310"/>
      <c r="L40" s="311"/>
    </row>
    <row r="41" spans="1:18" ht="12.75" customHeight="1" x14ac:dyDescent="0.35">
      <c r="A41" s="304" t="s">
        <v>105</v>
      </c>
      <c r="B41" s="305"/>
      <c r="C41" s="305"/>
      <c r="D41" s="305"/>
      <c r="E41" s="12"/>
      <c r="F41" s="2"/>
      <c r="G41" s="33">
        <f t="shared" si="0"/>
        <v>0</v>
      </c>
      <c r="H41" s="29"/>
      <c r="I41" s="309"/>
      <c r="J41" s="310"/>
      <c r="K41" s="310"/>
      <c r="L41" s="311"/>
    </row>
    <row r="42" spans="1:18" ht="13.5" customHeight="1" x14ac:dyDescent="0.35">
      <c r="A42" s="328" t="s">
        <v>106</v>
      </c>
      <c r="B42" s="329"/>
      <c r="C42" s="329"/>
      <c r="D42" s="329"/>
      <c r="E42" s="12"/>
      <c r="F42" s="2"/>
      <c r="G42" s="33">
        <f t="shared" si="0"/>
        <v>0</v>
      </c>
      <c r="H42" s="29"/>
      <c r="I42" s="309"/>
      <c r="J42" s="310"/>
      <c r="K42" s="310"/>
      <c r="L42" s="311"/>
    </row>
    <row r="43" spans="1:18" ht="12.75" customHeight="1" x14ac:dyDescent="0.35">
      <c r="A43" s="330" t="s">
        <v>107</v>
      </c>
      <c r="B43" s="331"/>
      <c r="C43" s="331"/>
      <c r="D43" s="331"/>
      <c r="E43" s="126"/>
      <c r="F43" s="127"/>
      <c r="G43" s="128">
        <f t="shared" si="0"/>
        <v>0</v>
      </c>
      <c r="H43" s="129"/>
      <c r="I43" s="335"/>
      <c r="J43" s="336"/>
      <c r="K43" s="336"/>
      <c r="L43" s="337"/>
    </row>
    <row r="44" spans="1:18" ht="12.75" customHeight="1" x14ac:dyDescent="0.35">
      <c r="A44" s="341" t="s">
        <v>108</v>
      </c>
      <c r="B44" s="342"/>
      <c r="C44" s="342"/>
      <c r="D44" s="342"/>
      <c r="E44" s="130"/>
      <c r="F44" s="131"/>
      <c r="G44" s="132"/>
      <c r="H44" s="133"/>
      <c r="I44" s="332"/>
      <c r="J44" s="333"/>
      <c r="K44" s="333"/>
      <c r="L44" s="334"/>
    </row>
    <row r="45" spans="1:18" ht="12.75" customHeight="1" x14ac:dyDescent="0.35">
      <c r="A45" s="306"/>
      <c r="B45" s="307"/>
      <c r="C45" s="307"/>
      <c r="D45" s="307"/>
      <c r="E45" s="21"/>
      <c r="F45" s="3"/>
      <c r="G45" s="33">
        <f t="shared" si="0"/>
        <v>0</v>
      </c>
      <c r="H45" s="30"/>
      <c r="I45" s="319"/>
      <c r="J45" s="320"/>
      <c r="K45" s="320"/>
      <c r="L45" s="321"/>
    </row>
    <row r="46" spans="1:18" ht="12.75" customHeight="1" x14ac:dyDescent="0.35">
      <c r="A46" s="328"/>
      <c r="B46" s="329"/>
      <c r="C46" s="329"/>
      <c r="D46" s="329"/>
      <c r="E46" s="12"/>
      <c r="F46" s="2"/>
      <c r="G46" s="33">
        <f t="shared" si="0"/>
        <v>0</v>
      </c>
      <c r="H46" s="29"/>
      <c r="I46" s="309"/>
      <c r="J46" s="310"/>
      <c r="K46" s="310"/>
      <c r="L46" s="311"/>
    </row>
    <row r="47" spans="1:18" ht="12.75" customHeight="1" x14ac:dyDescent="0.35">
      <c r="A47" s="322"/>
      <c r="B47" s="323"/>
      <c r="C47" s="323"/>
      <c r="D47" s="324"/>
      <c r="E47" s="12"/>
      <c r="F47" s="2"/>
      <c r="G47" s="33">
        <f t="shared" si="0"/>
        <v>0</v>
      </c>
      <c r="H47" s="29"/>
      <c r="I47" s="309"/>
      <c r="J47" s="310"/>
      <c r="K47" s="310"/>
      <c r="L47" s="311"/>
    </row>
    <row r="48" spans="1:18" ht="12.75" customHeight="1" x14ac:dyDescent="0.35">
      <c r="A48" s="322"/>
      <c r="B48" s="323"/>
      <c r="C48" s="323"/>
      <c r="D48" s="324"/>
      <c r="E48" s="12"/>
      <c r="F48" s="3"/>
      <c r="G48" s="33">
        <f t="shared" si="0"/>
        <v>0</v>
      </c>
      <c r="H48" s="29"/>
      <c r="I48" s="309"/>
      <c r="J48" s="310"/>
      <c r="K48" s="310"/>
      <c r="L48" s="311"/>
    </row>
    <row r="49" spans="1:12" ht="12.75" customHeight="1" x14ac:dyDescent="0.35">
      <c r="A49" s="322"/>
      <c r="B49" s="323"/>
      <c r="C49" s="323"/>
      <c r="D49" s="324"/>
      <c r="E49" s="12"/>
      <c r="F49" s="2"/>
      <c r="G49" s="33">
        <f t="shared" si="0"/>
        <v>0</v>
      </c>
      <c r="H49" s="29"/>
      <c r="I49" s="309"/>
      <c r="J49" s="310"/>
      <c r="K49" s="310"/>
      <c r="L49" s="311"/>
    </row>
    <row r="50" spans="1:12" ht="12.75" customHeight="1" x14ac:dyDescent="0.35">
      <c r="A50" s="325"/>
      <c r="B50" s="326"/>
      <c r="C50" s="326"/>
      <c r="D50" s="327"/>
      <c r="E50" s="12"/>
      <c r="F50" s="2"/>
      <c r="G50" s="33">
        <f t="shared" si="0"/>
        <v>0</v>
      </c>
      <c r="H50" s="29"/>
      <c r="I50" s="309"/>
      <c r="J50" s="310"/>
      <c r="K50" s="310"/>
      <c r="L50" s="311"/>
    </row>
    <row r="51" spans="1:12" ht="12.75" customHeight="1" x14ac:dyDescent="0.35">
      <c r="A51" s="304"/>
      <c r="B51" s="305"/>
      <c r="C51" s="305"/>
      <c r="D51" s="308"/>
      <c r="E51" s="12"/>
      <c r="F51" s="2"/>
      <c r="G51" s="33">
        <f t="shared" ref="G51:G77" si="1">F51+(-E51)</f>
        <v>0</v>
      </c>
      <c r="H51" s="29"/>
      <c r="I51" s="309"/>
      <c r="J51" s="310"/>
      <c r="K51" s="310"/>
      <c r="L51" s="311"/>
    </row>
    <row r="52" spans="1:12" ht="12.75" customHeight="1" x14ac:dyDescent="0.35">
      <c r="A52" s="304"/>
      <c r="B52" s="305"/>
      <c r="C52" s="305"/>
      <c r="D52" s="308"/>
      <c r="E52" s="12"/>
      <c r="F52" s="2"/>
      <c r="G52" s="33">
        <f t="shared" si="1"/>
        <v>0</v>
      </c>
      <c r="H52" s="29"/>
      <c r="I52" s="309"/>
      <c r="J52" s="310"/>
      <c r="K52" s="310"/>
      <c r="L52" s="311"/>
    </row>
    <row r="53" spans="1:12" ht="12.75" customHeight="1" x14ac:dyDescent="0.35">
      <c r="A53" s="304"/>
      <c r="B53" s="305"/>
      <c r="C53" s="305"/>
      <c r="D53" s="308"/>
      <c r="E53" s="12"/>
      <c r="F53" s="2"/>
      <c r="G53" s="33">
        <f t="shared" si="1"/>
        <v>0</v>
      </c>
      <c r="H53" s="29"/>
      <c r="I53" s="309"/>
      <c r="J53" s="310"/>
      <c r="K53" s="310"/>
      <c r="L53" s="311"/>
    </row>
    <row r="54" spans="1:12" ht="12.75" customHeight="1" x14ac:dyDescent="0.35">
      <c r="A54" s="304"/>
      <c r="B54" s="305"/>
      <c r="C54" s="305"/>
      <c r="D54" s="308"/>
      <c r="E54" s="12"/>
      <c r="F54" s="2"/>
      <c r="G54" s="33">
        <f t="shared" si="1"/>
        <v>0</v>
      </c>
      <c r="H54" s="29"/>
      <c r="I54" s="309"/>
      <c r="J54" s="310"/>
      <c r="K54" s="310"/>
      <c r="L54" s="311"/>
    </row>
    <row r="55" spans="1:12" ht="12.75" customHeight="1" x14ac:dyDescent="0.35">
      <c r="A55" s="304"/>
      <c r="B55" s="305"/>
      <c r="C55" s="305"/>
      <c r="D55" s="308"/>
      <c r="E55" s="12"/>
      <c r="F55" s="2"/>
      <c r="G55" s="33">
        <f t="shared" si="1"/>
        <v>0</v>
      </c>
      <c r="H55" s="29"/>
      <c r="I55" s="309"/>
      <c r="J55" s="310"/>
      <c r="K55" s="310"/>
      <c r="L55" s="311"/>
    </row>
    <row r="56" spans="1:12" ht="12.75" customHeight="1" x14ac:dyDescent="0.35">
      <c r="A56" s="304"/>
      <c r="B56" s="305"/>
      <c r="C56" s="305"/>
      <c r="D56" s="308"/>
      <c r="E56" s="12"/>
      <c r="F56" s="2"/>
      <c r="G56" s="33">
        <f t="shared" si="1"/>
        <v>0</v>
      </c>
      <c r="H56" s="29"/>
      <c r="I56" s="309"/>
      <c r="J56" s="310"/>
      <c r="K56" s="310"/>
      <c r="L56" s="311"/>
    </row>
    <row r="57" spans="1:12" ht="12.75" customHeight="1" x14ac:dyDescent="0.35">
      <c r="A57" s="304"/>
      <c r="B57" s="305"/>
      <c r="C57" s="305"/>
      <c r="D57" s="308"/>
      <c r="E57" s="12"/>
      <c r="F57" s="2"/>
      <c r="G57" s="33">
        <f t="shared" si="1"/>
        <v>0</v>
      </c>
      <c r="H57" s="29"/>
      <c r="I57" s="309"/>
      <c r="J57" s="310"/>
      <c r="K57" s="310"/>
      <c r="L57" s="311"/>
    </row>
    <row r="58" spans="1:12" ht="12.75" customHeight="1" x14ac:dyDescent="0.35">
      <c r="A58" s="304"/>
      <c r="B58" s="305"/>
      <c r="C58" s="305"/>
      <c r="D58" s="308"/>
      <c r="E58" s="12"/>
      <c r="F58" s="2"/>
      <c r="G58" s="33">
        <f t="shared" si="1"/>
        <v>0</v>
      </c>
      <c r="H58" s="29"/>
      <c r="I58" s="309"/>
      <c r="J58" s="310"/>
      <c r="K58" s="310"/>
      <c r="L58" s="311"/>
    </row>
    <row r="59" spans="1:12" ht="12.75" customHeight="1" x14ac:dyDescent="0.35">
      <c r="A59" s="304"/>
      <c r="B59" s="305"/>
      <c r="C59" s="305"/>
      <c r="D59" s="308"/>
      <c r="E59" s="12"/>
      <c r="F59" s="2"/>
      <c r="G59" s="33">
        <f t="shared" si="1"/>
        <v>0</v>
      </c>
      <c r="H59" s="29"/>
      <c r="I59" s="309"/>
      <c r="J59" s="310"/>
      <c r="K59" s="310"/>
      <c r="L59" s="311"/>
    </row>
    <row r="60" spans="1:12" ht="12.75" customHeight="1" x14ac:dyDescent="0.35">
      <c r="A60" s="304"/>
      <c r="B60" s="305"/>
      <c r="C60" s="305"/>
      <c r="D60" s="308"/>
      <c r="E60" s="12"/>
      <c r="F60" s="2"/>
      <c r="G60" s="33">
        <f t="shared" si="1"/>
        <v>0</v>
      </c>
      <c r="H60" s="29"/>
      <c r="I60" s="309"/>
      <c r="J60" s="310"/>
      <c r="K60" s="310"/>
      <c r="L60" s="311"/>
    </row>
    <row r="61" spans="1:12" ht="12.75" customHeight="1" x14ac:dyDescent="0.35">
      <c r="A61" s="304"/>
      <c r="B61" s="305"/>
      <c r="C61" s="305"/>
      <c r="D61" s="308"/>
      <c r="E61" s="12"/>
      <c r="F61" s="2"/>
      <c r="G61" s="33">
        <f t="shared" si="1"/>
        <v>0</v>
      </c>
      <c r="H61" s="29"/>
      <c r="I61" s="309"/>
      <c r="J61" s="310"/>
      <c r="K61" s="310"/>
      <c r="L61" s="311"/>
    </row>
    <row r="62" spans="1:12" ht="12.75" customHeight="1" x14ac:dyDescent="0.35">
      <c r="A62" s="304"/>
      <c r="B62" s="305"/>
      <c r="C62" s="305"/>
      <c r="D62" s="308"/>
      <c r="E62" s="12"/>
      <c r="F62" s="2"/>
      <c r="G62" s="33">
        <f t="shared" si="1"/>
        <v>0</v>
      </c>
      <c r="H62" s="29"/>
      <c r="I62" s="309"/>
      <c r="J62" s="310"/>
      <c r="K62" s="310"/>
      <c r="L62" s="311"/>
    </row>
    <row r="63" spans="1:12" ht="12.75" customHeight="1" x14ac:dyDescent="0.35">
      <c r="A63" s="304"/>
      <c r="B63" s="305"/>
      <c r="C63" s="305"/>
      <c r="D63" s="308"/>
      <c r="E63" s="12"/>
      <c r="F63" s="2"/>
      <c r="G63" s="33">
        <f t="shared" si="1"/>
        <v>0</v>
      </c>
      <c r="H63" s="29"/>
      <c r="I63" s="309"/>
      <c r="J63" s="310"/>
      <c r="K63" s="310"/>
      <c r="L63" s="311"/>
    </row>
    <row r="64" spans="1:12" ht="12.75" customHeight="1" x14ac:dyDescent="0.35">
      <c r="A64" s="304"/>
      <c r="B64" s="305"/>
      <c r="C64" s="305"/>
      <c r="D64" s="308"/>
      <c r="E64" s="12"/>
      <c r="F64" s="2"/>
      <c r="G64" s="33">
        <f t="shared" si="1"/>
        <v>0</v>
      </c>
      <c r="H64" s="29"/>
      <c r="I64" s="309"/>
      <c r="J64" s="310"/>
      <c r="K64" s="310"/>
      <c r="L64" s="311"/>
    </row>
    <row r="65" spans="1:12" ht="12.75" customHeight="1" x14ac:dyDescent="0.35">
      <c r="A65" s="304"/>
      <c r="B65" s="305"/>
      <c r="C65" s="305"/>
      <c r="D65" s="308"/>
      <c r="E65" s="12"/>
      <c r="F65" s="2"/>
      <c r="G65" s="33">
        <f t="shared" si="1"/>
        <v>0</v>
      </c>
      <c r="H65" s="29"/>
      <c r="I65" s="309"/>
      <c r="J65" s="310"/>
      <c r="K65" s="310"/>
      <c r="L65" s="311"/>
    </row>
    <row r="66" spans="1:12" ht="12.75" customHeight="1" x14ac:dyDescent="0.35">
      <c r="A66" s="304"/>
      <c r="B66" s="305"/>
      <c r="C66" s="305"/>
      <c r="D66" s="308"/>
      <c r="E66" s="12"/>
      <c r="F66" s="2"/>
      <c r="G66" s="33">
        <f t="shared" si="1"/>
        <v>0</v>
      </c>
      <c r="H66" s="29"/>
      <c r="I66" s="309"/>
      <c r="J66" s="310"/>
      <c r="K66" s="310"/>
      <c r="L66" s="311"/>
    </row>
    <row r="67" spans="1:12" ht="12.75" customHeight="1" x14ac:dyDescent="0.35">
      <c r="A67" s="304"/>
      <c r="B67" s="305"/>
      <c r="C67" s="305"/>
      <c r="D67" s="308"/>
      <c r="E67" s="12"/>
      <c r="F67" s="2"/>
      <c r="G67" s="33">
        <f t="shared" si="1"/>
        <v>0</v>
      </c>
      <c r="H67" s="29"/>
      <c r="I67" s="309"/>
      <c r="J67" s="310"/>
      <c r="K67" s="310"/>
      <c r="L67" s="311"/>
    </row>
    <row r="68" spans="1:12" ht="12.75" customHeight="1" x14ac:dyDescent="0.35">
      <c r="A68" s="304"/>
      <c r="B68" s="305"/>
      <c r="C68" s="305"/>
      <c r="D68" s="308"/>
      <c r="E68" s="12"/>
      <c r="F68" s="2"/>
      <c r="G68" s="33">
        <f t="shared" si="1"/>
        <v>0</v>
      </c>
      <c r="H68" s="29"/>
      <c r="I68" s="309"/>
      <c r="J68" s="310"/>
      <c r="K68" s="310"/>
      <c r="L68" s="311"/>
    </row>
    <row r="69" spans="1:12" ht="12.75" customHeight="1" x14ac:dyDescent="0.35">
      <c r="A69" s="304"/>
      <c r="B69" s="305"/>
      <c r="C69" s="305"/>
      <c r="D69" s="308"/>
      <c r="E69" s="12"/>
      <c r="F69" s="2"/>
      <c r="G69" s="33">
        <f t="shared" si="1"/>
        <v>0</v>
      </c>
      <c r="H69" s="29"/>
      <c r="I69" s="309"/>
      <c r="J69" s="310"/>
      <c r="K69" s="310"/>
      <c r="L69" s="311"/>
    </row>
    <row r="70" spans="1:12" ht="12.75" customHeight="1" x14ac:dyDescent="0.35">
      <c r="A70" s="304"/>
      <c r="B70" s="305"/>
      <c r="C70" s="305"/>
      <c r="D70" s="308"/>
      <c r="E70" s="12"/>
      <c r="F70" s="2"/>
      <c r="G70" s="33">
        <f t="shared" si="1"/>
        <v>0</v>
      </c>
      <c r="H70" s="29"/>
      <c r="I70" s="309"/>
      <c r="J70" s="310"/>
      <c r="K70" s="310"/>
      <c r="L70" s="311"/>
    </row>
    <row r="71" spans="1:12" ht="12.75" customHeight="1" x14ac:dyDescent="0.35">
      <c r="A71" s="304"/>
      <c r="B71" s="305"/>
      <c r="C71" s="305"/>
      <c r="D71" s="308"/>
      <c r="E71" s="12"/>
      <c r="F71" s="2"/>
      <c r="G71" s="33">
        <f t="shared" si="1"/>
        <v>0</v>
      </c>
      <c r="H71" s="29"/>
      <c r="I71" s="309"/>
      <c r="J71" s="310"/>
      <c r="K71" s="310"/>
      <c r="L71" s="311"/>
    </row>
    <row r="72" spans="1:12" ht="12.75" customHeight="1" x14ac:dyDescent="0.35">
      <c r="A72" s="304"/>
      <c r="B72" s="305"/>
      <c r="C72" s="305"/>
      <c r="D72" s="308"/>
      <c r="E72" s="12"/>
      <c r="F72" s="2"/>
      <c r="G72" s="33">
        <f t="shared" si="1"/>
        <v>0</v>
      </c>
      <c r="H72" s="29"/>
      <c r="I72" s="309"/>
      <c r="J72" s="310"/>
      <c r="K72" s="310"/>
      <c r="L72" s="311"/>
    </row>
    <row r="73" spans="1:12" ht="12.75" customHeight="1" x14ac:dyDescent="0.35">
      <c r="A73" s="304"/>
      <c r="B73" s="305"/>
      <c r="C73" s="305"/>
      <c r="D73" s="308"/>
      <c r="E73" s="12"/>
      <c r="F73" s="2"/>
      <c r="G73" s="33">
        <f t="shared" si="1"/>
        <v>0</v>
      </c>
      <c r="H73" s="29"/>
      <c r="I73" s="309"/>
      <c r="J73" s="310"/>
      <c r="K73" s="310"/>
      <c r="L73" s="311"/>
    </row>
    <row r="74" spans="1:12" ht="12.75" customHeight="1" x14ac:dyDescent="0.35">
      <c r="A74" s="304"/>
      <c r="B74" s="305"/>
      <c r="C74" s="305"/>
      <c r="D74" s="308"/>
      <c r="E74" s="12"/>
      <c r="F74" s="2"/>
      <c r="G74" s="33">
        <f t="shared" si="1"/>
        <v>0</v>
      </c>
      <c r="H74" s="29"/>
      <c r="I74" s="309"/>
      <c r="J74" s="310"/>
      <c r="K74" s="310"/>
      <c r="L74" s="311"/>
    </row>
    <row r="75" spans="1:12" ht="12.75" customHeight="1" x14ac:dyDescent="0.35">
      <c r="A75" s="304"/>
      <c r="B75" s="305"/>
      <c r="C75" s="305"/>
      <c r="D75" s="308"/>
      <c r="E75" s="12"/>
      <c r="F75" s="2"/>
      <c r="G75" s="33">
        <f t="shared" si="1"/>
        <v>0</v>
      </c>
      <c r="H75" s="29"/>
      <c r="I75" s="309"/>
      <c r="J75" s="310"/>
      <c r="K75" s="310"/>
      <c r="L75" s="311"/>
    </row>
    <row r="76" spans="1:12" ht="12.75" customHeight="1" x14ac:dyDescent="0.35">
      <c r="A76" s="304"/>
      <c r="B76" s="305"/>
      <c r="C76" s="305"/>
      <c r="D76" s="308"/>
      <c r="E76" s="12"/>
      <c r="F76" s="2"/>
      <c r="G76" s="33">
        <f t="shared" si="1"/>
        <v>0</v>
      </c>
      <c r="H76" s="29"/>
      <c r="I76" s="309"/>
      <c r="J76" s="310"/>
      <c r="K76" s="310"/>
      <c r="L76" s="311"/>
    </row>
    <row r="77" spans="1:12" ht="12.75" customHeight="1" x14ac:dyDescent="0.35">
      <c r="A77" s="304"/>
      <c r="B77" s="305"/>
      <c r="C77" s="305"/>
      <c r="D77" s="308"/>
      <c r="E77" s="12"/>
      <c r="F77" s="2"/>
      <c r="G77" s="33">
        <f t="shared" si="1"/>
        <v>0</v>
      </c>
      <c r="H77" s="29"/>
      <c r="I77" s="309"/>
      <c r="J77" s="310"/>
      <c r="K77" s="310"/>
      <c r="L77" s="311"/>
    </row>
  </sheetData>
  <mergeCells count="153">
    <mergeCell ref="A74:D74"/>
    <mergeCell ref="I74:L74"/>
    <mergeCell ref="A75:D75"/>
    <mergeCell ref="I75:L75"/>
    <mergeCell ref="A76:D76"/>
    <mergeCell ref="I76:L76"/>
    <mergeCell ref="A77:D77"/>
    <mergeCell ref="I77:L77"/>
    <mergeCell ref="A69:D69"/>
    <mergeCell ref="I69:L69"/>
    <mergeCell ref="A70:D70"/>
    <mergeCell ref="I70:L70"/>
    <mergeCell ref="A71:D71"/>
    <mergeCell ref="I71:L71"/>
    <mergeCell ref="A72:D72"/>
    <mergeCell ref="I72:L72"/>
    <mergeCell ref="A73:D73"/>
    <mergeCell ref="I73:L73"/>
    <mergeCell ref="A64:D64"/>
    <mergeCell ref="I64:L64"/>
    <mergeCell ref="A65:D65"/>
    <mergeCell ref="I65:L65"/>
    <mergeCell ref="A66:D66"/>
    <mergeCell ref="I66:L66"/>
    <mergeCell ref="A67:D67"/>
    <mergeCell ref="I67:L67"/>
    <mergeCell ref="A68:D68"/>
    <mergeCell ref="I68:L68"/>
    <mergeCell ref="A59:D59"/>
    <mergeCell ref="I59:L59"/>
    <mergeCell ref="A60:D60"/>
    <mergeCell ref="I60:L60"/>
    <mergeCell ref="A61:D61"/>
    <mergeCell ref="I61:L61"/>
    <mergeCell ref="A62:D62"/>
    <mergeCell ref="I62:L62"/>
    <mergeCell ref="A63:D63"/>
    <mergeCell ref="I63:L63"/>
    <mergeCell ref="A54:D54"/>
    <mergeCell ref="I54:L54"/>
    <mergeCell ref="A55:D55"/>
    <mergeCell ref="I55:L55"/>
    <mergeCell ref="A56:D56"/>
    <mergeCell ref="I56:L56"/>
    <mergeCell ref="A57:D57"/>
    <mergeCell ref="I57:L57"/>
    <mergeCell ref="A58:D58"/>
    <mergeCell ref="I58:L58"/>
    <mergeCell ref="A51:D51"/>
    <mergeCell ref="A4:L4"/>
    <mergeCell ref="A35:D35"/>
    <mergeCell ref="I36:L36"/>
    <mergeCell ref="I38:L38"/>
    <mergeCell ref="I39:L39"/>
    <mergeCell ref="I52:L52"/>
    <mergeCell ref="I53:L53"/>
    <mergeCell ref="I35:L35"/>
    <mergeCell ref="I37:L37"/>
    <mergeCell ref="I23:L23"/>
    <mergeCell ref="I30:L30"/>
    <mergeCell ref="I34:L34"/>
    <mergeCell ref="I49:L49"/>
    <mergeCell ref="I50:L50"/>
    <mergeCell ref="I51:L51"/>
    <mergeCell ref="A52:D52"/>
    <mergeCell ref="A53:D53"/>
    <mergeCell ref="A44:D44"/>
    <mergeCell ref="I48:L48"/>
    <mergeCell ref="I12:L12"/>
    <mergeCell ref="A16:D16"/>
    <mergeCell ref="A14:D14"/>
    <mergeCell ref="A15:D15"/>
    <mergeCell ref="I40:L40"/>
    <mergeCell ref="I41:L41"/>
    <mergeCell ref="A13:D13"/>
    <mergeCell ref="B3:D3"/>
    <mergeCell ref="A24:D24"/>
    <mergeCell ref="A32:D32"/>
    <mergeCell ref="A30:D30"/>
    <mergeCell ref="A49:D49"/>
    <mergeCell ref="A50:D50"/>
    <mergeCell ref="A47:D47"/>
    <mergeCell ref="A48:D48"/>
    <mergeCell ref="A42:D42"/>
    <mergeCell ref="A43:D43"/>
    <mergeCell ref="I47:L47"/>
    <mergeCell ref="I44:L44"/>
    <mergeCell ref="I45:L45"/>
    <mergeCell ref="I46:L46"/>
    <mergeCell ref="A45:D45"/>
    <mergeCell ref="A46:D46"/>
    <mergeCell ref="I42:L42"/>
    <mergeCell ref="I43:L43"/>
    <mergeCell ref="I25:L25"/>
    <mergeCell ref="I31:L31"/>
    <mergeCell ref="I32:L32"/>
    <mergeCell ref="I33:L33"/>
    <mergeCell ref="I24:L24"/>
    <mergeCell ref="I26:L26"/>
    <mergeCell ref="I27:L27"/>
    <mergeCell ref="A41:D41"/>
    <mergeCell ref="B1:D1"/>
    <mergeCell ref="F1:H1"/>
    <mergeCell ref="J1:L1"/>
    <mergeCell ref="B2:D2"/>
    <mergeCell ref="F2:H2"/>
    <mergeCell ref="J2:L2"/>
    <mergeCell ref="A6:D6"/>
    <mergeCell ref="A21:D21"/>
    <mergeCell ref="A22:D22"/>
    <mergeCell ref="A7:D7"/>
    <mergeCell ref="I7:L7"/>
    <mergeCell ref="A25:D25"/>
    <mergeCell ref="I8:L8"/>
    <mergeCell ref="I9:L9"/>
    <mergeCell ref="I10:L10"/>
    <mergeCell ref="I11:L11"/>
    <mergeCell ref="I13:L13"/>
    <mergeCell ref="I14:L14"/>
    <mergeCell ref="I15:L15"/>
    <mergeCell ref="I22:L22"/>
    <mergeCell ref="F3:H3"/>
    <mergeCell ref="J3:L3"/>
    <mergeCell ref="I16:L16"/>
    <mergeCell ref="I18:L18"/>
    <mergeCell ref="I19:L19"/>
    <mergeCell ref="I20:L20"/>
    <mergeCell ref="I5:L5"/>
    <mergeCell ref="I6:L6"/>
    <mergeCell ref="I21:L21"/>
    <mergeCell ref="I17:L17"/>
    <mergeCell ref="A40:D40"/>
    <mergeCell ref="A8:D8"/>
    <mergeCell ref="A10:D10"/>
    <mergeCell ref="A11:D11"/>
    <mergeCell ref="A12:D12"/>
    <mergeCell ref="A38:D38"/>
    <mergeCell ref="A23:D23"/>
    <mergeCell ref="A34:D34"/>
    <mergeCell ref="A33:D33"/>
    <mergeCell ref="A39:D39"/>
    <mergeCell ref="A27:D27"/>
    <mergeCell ref="A36:D36"/>
    <mergeCell ref="A37:D37"/>
    <mergeCell ref="A17:D17"/>
    <mergeCell ref="A18:D18"/>
    <mergeCell ref="A19:D19"/>
    <mergeCell ref="A9:D9"/>
    <mergeCell ref="A31:D31"/>
    <mergeCell ref="A20:D20"/>
    <mergeCell ref="A26:D26"/>
    <mergeCell ref="A28:D28"/>
    <mergeCell ref="A29:D29"/>
  </mergeCells>
  <conditionalFormatting sqref="K3:L3">
    <cfRule type="containsText" dxfId="28" priority="1" operator="containsText" text=" ">
      <formula>NOT(ISERROR(SEARCH(" ",K3)))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B050"/>
    <pageSetUpPr fitToPage="1"/>
  </sheetPr>
  <dimension ref="A1:I30"/>
  <sheetViews>
    <sheetView showZeros="0" view="pageBreakPreview" topLeftCell="A16" zoomScaleNormal="35" zoomScaleSheetLayoutView="100" zoomScalePageLayoutView="41" workbookViewId="0">
      <selection activeCell="D23" sqref="D23:F30"/>
    </sheetView>
  </sheetViews>
  <sheetFormatPr defaultColWidth="6" defaultRowHeight="12.75" customHeight="1" x14ac:dyDescent="0.25"/>
  <cols>
    <col min="1" max="1" width="17.6328125" style="1" customWidth="1"/>
    <col min="2" max="2" width="10.453125" style="1" hidden="1" customWidth="1"/>
    <col min="3" max="3" width="35.1796875" style="1" customWidth="1"/>
    <col min="4" max="4" width="14.36328125" style="1" customWidth="1"/>
    <col min="5" max="5" width="16.453125" style="1" customWidth="1"/>
    <col min="6" max="6" width="15.6328125" style="1" customWidth="1"/>
    <col min="7" max="8" width="12.6328125" style="1" customWidth="1"/>
    <col min="9" max="9" width="14.81640625" style="1" customWidth="1"/>
    <col min="10" max="16384" width="6" style="1"/>
  </cols>
  <sheetData>
    <row r="1" spans="1:9" ht="13.75" customHeight="1" x14ac:dyDescent="0.25">
      <c r="A1" s="350"/>
      <c r="B1" s="198" t="s">
        <v>192</v>
      </c>
      <c r="C1" s="297" t="s">
        <v>302</v>
      </c>
      <c r="D1" s="297"/>
      <c r="E1" s="297"/>
      <c r="F1" s="297"/>
      <c r="G1" s="297"/>
      <c r="H1" s="297"/>
      <c r="I1" s="297"/>
    </row>
    <row r="2" spans="1:9" ht="13.75" customHeight="1" x14ac:dyDescent="0.25">
      <c r="A2" s="351"/>
      <c r="B2" s="199"/>
      <c r="C2" s="299"/>
      <c r="D2" s="299"/>
      <c r="E2" s="299"/>
      <c r="F2" s="299"/>
      <c r="G2" s="299"/>
      <c r="H2" s="299"/>
      <c r="I2" s="299"/>
    </row>
    <row r="3" spans="1:9" ht="13.75" customHeight="1" x14ac:dyDescent="0.25">
      <c r="A3" s="36" t="s">
        <v>48</v>
      </c>
      <c r="B3" s="193"/>
      <c r="C3" s="209" t="str" cm="1">
        <f t="array" ref="C3:D3">'DESIGN FRONT SHEET'!B3:C3</f>
        <v>MCLAREN SEASON 3</v>
      </c>
      <c r="D3" s="256">
        <v>0</v>
      </c>
      <c r="E3" s="36" t="s">
        <v>49</v>
      </c>
      <c r="F3" s="249" t="str">
        <f>'DESIGN FRONT SHEET'!E3</f>
        <v>UN AVAILABLE</v>
      </c>
      <c r="G3" s="36" t="s">
        <v>50</v>
      </c>
      <c r="H3" s="264"/>
      <c r="I3" s="250" t="str">
        <f>'DESIGN FRONT SHEET'!G3</f>
        <v>FRAN</v>
      </c>
    </row>
    <row r="4" spans="1:9" ht="13.75" customHeight="1" x14ac:dyDescent="0.25">
      <c r="A4" s="36" t="s">
        <v>51</v>
      </c>
      <c r="B4" s="193"/>
      <c r="C4" s="209" t="str" cm="1">
        <f t="array" ref="C4:D4">'DESIGN FRONT SHEET'!B4:C4</f>
        <v>ASHLAM</v>
      </c>
      <c r="D4" s="208">
        <v>0</v>
      </c>
      <c r="E4" s="36" t="s">
        <v>52</v>
      </c>
      <c r="F4" s="249" t="str">
        <f>'DESIGN FRONT SHEET'!E4</f>
        <v>VIETNAM</v>
      </c>
      <c r="G4" s="36" t="s">
        <v>53</v>
      </c>
      <c r="H4" s="264"/>
      <c r="I4" s="250"/>
    </row>
    <row r="5" spans="1:9" ht="13.75" customHeight="1" x14ac:dyDescent="0.25">
      <c r="A5" s="36" t="s">
        <v>54</v>
      </c>
      <c r="B5" s="193"/>
      <c r="C5" s="209" t="str" cm="1">
        <f t="array" ref="C5:D5">'DESIGN FRONT SHEET'!B5:C5</f>
        <v>ZIP THROUG HOODIE</v>
      </c>
      <c r="D5" s="208">
        <v>0</v>
      </c>
      <c r="E5" s="36" t="s">
        <v>195</v>
      </c>
      <c r="F5" s="249" t="str">
        <f>'DESIGN FRONT SHEET'!E5</f>
        <v>AIME LEON DORE</v>
      </c>
      <c r="G5" s="36" t="s">
        <v>56</v>
      </c>
      <c r="H5" s="264"/>
      <c r="I5" s="248"/>
    </row>
    <row r="6" spans="1:9" ht="13.75" customHeight="1" x14ac:dyDescent="0.25">
      <c r="A6" s="274" t="s">
        <v>109</v>
      </c>
      <c r="B6" s="275"/>
      <c r="C6" s="275"/>
      <c r="D6" s="275"/>
      <c r="E6" s="275"/>
      <c r="F6" s="275"/>
      <c r="G6" s="275"/>
      <c r="H6" s="275"/>
      <c r="I6" s="355"/>
    </row>
    <row r="7" spans="1:9" ht="13.75" customHeight="1" thickBot="1" x14ac:dyDescent="0.3">
      <c r="A7" s="356" t="s">
        <v>110</v>
      </c>
      <c r="B7" s="357"/>
      <c r="C7" s="251" t="s">
        <v>201</v>
      </c>
      <c r="D7" s="254" t="s">
        <v>202</v>
      </c>
      <c r="E7" s="254" t="s">
        <v>203</v>
      </c>
      <c r="F7" s="251" t="s">
        <v>204</v>
      </c>
      <c r="G7" s="251" t="s">
        <v>416</v>
      </c>
      <c r="H7" s="251" t="s">
        <v>417</v>
      </c>
      <c r="I7" s="13" t="s">
        <v>111</v>
      </c>
    </row>
    <row r="8" spans="1:9" s="141" customFormat="1" ht="43.5" customHeight="1" x14ac:dyDescent="0.35">
      <c r="A8" s="349" t="s">
        <v>368</v>
      </c>
      <c r="B8" s="349"/>
      <c r="C8" s="265" t="s">
        <v>391</v>
      </c>
      <c r="D8" s="265" t="s">
        <v>369</v>
      </c>
      <c r="E8" s="265" t="s">
        <v>370</v>
      </c>
      <c r="F8" s="265" t="s">
        <v>374</v>
      </c>
      <c r="G8" s="265" t="s">
        <v>375</v>
      </c>
      <c r="H8" s="265" t="s">
        <v>418</v>
      </c>
      <c r="I8" s="266" t="s">
        <v>112</v>
      </c>
    </row>
    <row r="9" spans="1:9" s="141" customFormat="1" ht="43.5" customHeight="1" x14ac:dyDescent="0.35">
      <c r="A9" s="349" t="s">
        <v>371</v>
      </c>
      <c r="B9" s="349"/>
      <c r="C9" s="265" t="s">
        <v>372</v>
      </c>
      <c r="D9" s="265" t="s">
        <v>369</v>
      </c>
      <c r="E9" s="265" t="s">
        <v>373</v>
      </c>
      <c r="F9" s="265" t="s">
        <v>374</v>
      </c>
      <c r="G9" s="265" t="s">
        <v>375</v>
      </c>
      <c r="H9" s="265" t="s">
        <v>418</v>
      </c>
      <c r="I9" s="266" t="s">
        <v>112</v>
      </c>
    </row>
    <row r="10" spans="1:9" s="141" customFormat="1" ht="43.5" customHeight="1" x14ac:dyDescent="0.35">
      <c r="A10" s="267" t="s">
        <v>390</v>
      </c>
      <c r="B10" s="267" t="s">
        <v>376</v>
      </c>
      <c r="C10" s="267" t="s">
        <v>376</v>
      </c>
      <c r="D10" s="265" t="s">
        <v>388</v>
      </c>
      <c r="E10" s="265" t="s">
        <v>405</v>
      </c>
      <c r="F10" s="269" t="s">
        <v>397</v>
      </c>
      <c r="G10" s="267" t="s">
        <v>392</v>
      </c>
      <c r="H10" s="267" t="s">
        <v>392</v>
      </c>
      <c r="I10" s="266" t="s">
        <v>112</v>
      </c>
    </row>
    <row r="11" spans="1:9" s="141" customFormat="1" ht="43.5" customHeight="1" x14ac:dyDescent="0.35">
      <c r="A11" s="267"/>
      <c r="B11" s="267" t="s">
        <v>377</v>
      </c>
      <c r="C11" s="267" t="s">
        <v>377</v>
      </c>
      <c r="D11" s="265" t="s">
        <v>388</v>
      </c>
      <c r="E11" s="265"/>
      <c r="F11" s="267" t="s">
        <v>398</v>
      </c>
      <c r="G11" s="267" t="s">
        <v>393</v>
      </c>
      <c r="H11" s="267" t="s">
        <v>393</v>
      </c>
      <c r="I11" s="266" t="s">
        <v>112</v>
      </c>
    </row>
    <row r="12" spans="1:9" s="141" customFormat="1" ht="43.5" customHeight="1" x14ac:dyDescent="0.35">
      <c r="A12" s="267" t="s">
        <v>408</v>
      </c>
      <c r="B12" s="267" t="s">
        <v>378</v>
      </c>
      <c r="C12" s="267" t="s">
        <v>378</v>
      </c>
      <c r="D12" s="265" t="s">
        <v>369</v>
      </c>
      <c r="E12" s="265"/>
      <c r="F12" s="270" t="s">
        <v>399</v>
      </c>
      <c r="G12" s="267" t="s">
        <v>413</v>
      </c>
      <c r="H12" s="267" t="s">
        <v>394</v>
      </c>
      <c r="I12" s="266" t="s">
        <v>112</v>
      </c>
    </row>
    <row r="13" spans="1:9" s="141" customFormat="1" ht="43.5" customHeight="1" x14ac:dyDescent="0.35">
      <c r="A13" s="267" t="s">
        <v>409</v>
      </c>
      <c r="B13" s="267" t="s">
        <v>379</v>
      </c>
      <c r="C13" s="267" t="s">
        <v>379</v>
      </c>
      <c r="D13" s="265" t="s">
        <v>369</v>
      </c>
      <c r="E13" s="265"/>
      <c r="F13" s="267" t="s">
        <v>400</v>
      </c>
      <c r="G13" s="267" t="s">
        <v>414</v>
      </c>
      <c r="H13" s="267" t="s">
        <v>419</v>
      </c>
      <c r="I13" s="266" t="s">
        <v>112</v>
      </c>
    </row>
    <row r="14" spans="1:9" s="141" customFormat="1" ht="43.5" customHeight="1" x14ac:dyDescent="0.35">
      <c r="A14" s="267" t="s">
        <v>410</v>
      </c>
      <c r="B14" s="267" t="s">
        <v>380</v>
      </c>
      <c r="C14" s="267" t="s">
        <v>380</v>
      </c>
      <c r="D14" s="265" t="s">
        <v>369</v>
      </c>
      <c r="E14" s="265"/>
      <c r="F14" s="270" t="s">
        <v>400</v>
      </c>
      <c r="G14" s="267" t="s">
        <v>413</v>
      </c>
      <c r="H14" s="267" t="s">
        <v>394</v>
      </c>
      <c r="I14" s="266" t="s">
        <v>112</v>
      </c>
    </row>
    <row r="15" spans="1:9" s="141" customFormat="1" ht="43.5" customHeight="1" x14ac:dyDescent="0.35">
      <c r="A15" s="267" t="s">
        <v>410</v>
      </c>
      <c r="B15" s="267" t="s">
        <v>381</v>
      </c>
      <c r="C15" s="267" t="s">
        <v>411</v>
      </c>
      <c r="D15" s="265" t="s">
        <v>369</v>
      </c>
      <c r="E15" s="265"/>
      <c r="F15" s="270" t="s">
        <v>400</v>
      </c>
      <c r="G15" s="267" t="s">
        <v>413</v>
      </c>
      <c r="H15" s="267" t="s">
        <v>394</v>
      </c>
      <c r="I15" s="266" t="s">
        <v>112</v>
      </c>
    </row>
    <row r="16" spans="1:9" s="141" customFormat="1" ht="43.5" customHeight="1" x14ac:dyDescent="0.35">
      <c r="A16" s="267" t="s">
        <v>408</v>
      </c>
      <c r="B16" s="267" t="s">
        <v>382</v>
      </c>
      <c r="C16" s="267" t="s">
        <v>382</v>
      </c>
      <c r="D16" s="265" t="s">
        <v>369</v>
      </c>
      <c r="E16" s="265"/>
      <c r="F16" s="270" t="s">
        <v>399</v>
      </c>
      <c r="G16" s="267" t="s">
        <v>413</v>
      </c>
      <c r="H16" s="267" t="s">
        <v>394</v>
      </c>
      <c r="I16" s="266" t="s">
        <v>112</v>
      </c>
    </row>
    <row r="17" spans="1:9" s="141" customFormat="1" ht="43.5" customHeight="1" x14ac:dyDescent="0.35">
      <c r="A17" s="267" t="s">
        <v>408</v>
      </c>
      <c r="B17" s="267" t="s">
        <v>383</v>
      </c>
      <c r="C17" s="267" t="s">
        <v>383</v>
      </c>
      <c r="D17" s="265" t="s">
        <v>369</v>
      </c>
      <c r="E17" s="265"/>
      <c r="F17" s="270" t="s">
        <v>401</v>
      </c>
      <c r="G17" s="267" t="s">
        <v>415</v>
      </c>
      <c r="H17" s="267" t="s">
        <v>394</v>
      </c>
      <c r="I17" s="266" t="s">
        <v>112</v>
      </c>
    </row>
    <row r="18" spans="1:9" s="141" customFormat="1" ht="43.5" customHeight="1" x14ac:dyDescent="0.35">
      <c r="A18" s="267" t="s">
        <v>410</v>
      </c>
      <c r="B18" s="267" t="s">
        <v>384</v>
      </c>
      <c r="C18" s="267" t="s">
        <v>384</v>
      </c>
      <c r="D18" s="265" t="s">
        <v>369</v>
      </c>
      <c r="E18" s="265"/>
      <c r="F18" s="270" t="s">
        <v>402</v>
      </c>
      <c r="G18" s="267" t="s">
        <v>415</v>
      </c>
      <c r="H18" s="267" t="s">
        <v>394</v>
      </c>
      <c r="I18" s="266" t="s">
        <v>112</v>
      </c>
    </row>
    <row r="19" spans="1:9" s="141" customFormat="1" ht="43.5" customHeight="1" x14ac:dyDescent="0.35">
      <c r="A19" s="267" t="s">
        <v>410</v>
      </c>
      <c r="B19" s="267" t="s">
        <v>385</v>
      </c>
      <c r="C19" s="267" t="s">
        <v>385</v>
      </c>
      <c r="D19" s="265" t="s">
        <v>369</v>
      </c>
      <c r="E19" s="265"/>
      <c r="F19" s="270" t="s">
        <v>412</v>
      </c>
      <c r="G19" s="267" t="s">
        <v>415</v>
      </c>
      <c r="H19" s="267" t="s">
        <v>396</v>
      </c>
      <c r="I19" s="266"/>
    </row>
    <row r="20" spans="1:9" s="141" customFormat="1" ht="43.5" customHeight="1" x14ac:dyDescent="0.35">
      <c r="A20" s="267"/>
      <c r="B20" s="267" t="s">
        <v>386</v>
      </c>
      <c r="C20" s="267" t="s">
        <v>386</v>
      </c>
      <c r="D20" s="265" t="s">
        <v>389</v>
      </c>
      <c r="E20" s="267" t="s">
        <v>406</v>
      </c>
      <c r="F20" s="267" t="s">
        <v>403</v>
      </c>
      <c r="G20" s="267" t="s">
        <v>395</v>
      </c>
      <c r="H20" s="267" t="s">
        <v>395</v>
      </c>
      <c r="I20" s="266"/>
    </row>
    <row r="21" spans="1:9" s="141" customFormat="1" ht="43.5" customHeight="1" x14ac:dyDescent="0.35">
      <c r="A21" s="267"/>
      <c r="B21" s="267" t="s">
        <v>387</v>
      </c>
      <c r="C21" s="267" t="s">
        <v>387</v>
      </c>
      <c r="D21" s="265" t="s">
        <v>389</v>
      </c>
      <c r="E21" s="267" t="s">
        <v>407</v>
      </c>
      <c r="F21" s="269" t="s">
        <v>404</v>
      </c>
      <c r="G21" s="269" t="s">
        <v>395</v>
      </c>
      <c r="H21" s="269" t="s">
        <v>395</v>
      </c>
      <c r="I21" s="266" t="s">
        <v>112</v>
      </c>
    </row>
    <row r="22" spans="1:9" ht="18" customHeight="1" x14ac:dyDescent="0.25">
      <c r="A22" s="352" t="s">
        <v>113</v>
      </c>
      <c r="B22" s="353"/>
      <c r="C22" s="353"/>
      <c r="D22" s="353"/>
      <c r="E22" s="353"/>
      <c r="F22" s="353"/>
      <c r="G22" s="353"/>
      <c r="H22" s="353"/>
      <c r="I22" s="354"/>
    </row>
    <row r="23" spans="1:9" ht="44.5" customHeight="1" x14ac:dyDescent="0.25">
      <c r="A23" s="255" t="s">
        <v>114</v>
      </c>
      <c r="B23" s="343" t="s">
        <v>226</v>
      </c>
      <c r="C23" s="343"/>
      <c r="D23" s="345" t="e" vm="54">
        <f>_xlfn.XLOOKUP(B25,'DO NOT USE'!A57:A89,'DO NOT USE'!B57:B89)</f>
        <v>#VALUE!</v>
      </c>
      <c r="E23" s="345"/>
      <c r="F23" s="345"/>
      <c r="G23" s="345">
        <f>_xlfn.XLOOKUP(B24,'DO NOT USE'!A20:A55,'DO NOT USE'!B20:B55)</f>
        <v>0</v>
      </c>
      <c r="H23" s="345"/>
      <c r="I23" s="345"/>
    </row>
    <row r="24" spans="1:9" ht="44.5" customHeight="1" x14ac:dyDescent="0.25">
      <c r="A24" s="255" t="s">
        <v>115</v>
      </c>
      <c r="B24" s="343" t="s">
        <v>431</v>
      </c>
      <c r="C24" s="343"/>
      <c r="D24" s="345"/>
      <c r="E24" s="345"/>
      <c r="F24" s="345"/>
      <c r="G24" s="345"/>
      <c r="H24" s="345"/>
      <c r="I24" s="345"/>
    </row>
    <row r="25" spans="1:9" ht="44.5" customHeight="1" x14ac:dyDescent="0.25">
      <c r="A25" s="255" t="s">
        <v>116</v>
      </c>
      <c r="B25" s="343" t="s">
        <v>259</v>
      </c>
      <c r="C25" s="343"/>
      <c r="D25" s="345"/>
      <c r="E25" s="345"/>
      <c r="F25" s="345"/>
      <c r="G25" s="345"/>
      <c r="H25" s="345"/>
      <c r="I25" s="345"/>
    </row>
    <row r="26" spans="1:9" ht="25.5" customHeight="1" x14ac:dyDescent="0.25">
      <c r="A26" s="255" t="s">
        <v>434</v>
      </c>
      <c r="B26" s="343" t="s">
        <v>432</v>
      </c>
      <c r="C26" s="343"/>
      <c r="D26" s="345"/>
      <c r="E26" s="345"/>
      <c r="F26" s="345"/>
      <c r="G26" s="345"/>
      <c r="H26" s="345"/>
      <c r="I26" s="345"/>
    </row>
    <row r="27" spans="1:9" ht="22.5" customHeight="1" x14ac:dyDescent="0.25">
      <c r="A27" s="176" t="s">
        <v>435</v>
      </c>
      <c r="B27" s="344" t="s">
        <v>433</v>
      </c>
      <c r="C27" s="344"/>
      <c r="D27" s="345"/>
      <c r="E27" s="345"/>
      <c r="F27" s="345"/>
      <c r="G27" s="345" t="e" vm="55">
        <f>_xlfn.XLOOKUP(B23,'DO NOT USE'!A2:A13,'DO NOT USE'!B2:B13)</f>
        <v>#VALUE!</v>
      </c>
      <c r="H27" s="345"/>
      <c r="I27" s="345"/>
    </row>
    <row r="28" spans="1:9" ht="44.5" customHeight="1" x14ac:dyDescent="0.25">
      <c r="A28" s="352"/>
      <c r="B28" s="353"/>
      <c r="C28" s="353"/>
      <c r="D28" s="345"/>
      <c r="E28" s="345"/>
      <c r="F28" s="345"/>
      <c r="G28" s="345"/>
      <c r="H28" s="345"/>
      <c r="I28" s="345"/>
    </row>
    <row r="29" spans="1:9" ht="44.5" customHeight="1" x14ac:dyDescent="0.25">
      <c r="A29" s="346"/>
      <c r="B29" s="347"/>
      <c r="C29" s="348"/>
      <c r="D29" s="345"/>
      <c r="E29" s="345"/>
      <c r="F29" s="345"/>
      <c r="G29" s="345"/>
      <c r="H29" s="345"/>
      <c r="I29" s="345"/>
    </row>
    <row r="30" spans="1:9" ht="44.5" customHeight="1" x14ac:dyDescent="0.25">
      <c r="A30" s="346"/>
      <c r="B30" s="347"/>
      <c r="C30" s="348"/>
      <c r="D30" s="345"/>
      <c r="E30" s="345"/>
      <c r="F30" s="345"/>
      <c r="G30" s="345"/>
      <c r="H30" s="345"/>
      <c r="I30" s="345"/>
    </row>
  </sheetData>
  <mergeCells count="19">
    <mergeCell ref="A28:C28"/>
    <mergeCell ref="A9:B9"/>
    <mergeCell ref="A30:C30"/>
    <mergeCell ref="B26:C26"/>
    <mergeCell ref="B27:C27"/>
    <mergeCell ref="D23:F30"/>
    <mergeCell ref="C1:I2"/>
    <mergeCell ref="A29:C29"/>
    <mergeCell ref="A8:B8"/>
    <mergeCell ref="A1:A2"/>
    <mergeCell ref="A22:C22"/>
    <mergeCell ref="D22:I22"/>
    <mergeCell ref="A6:I6"/>
    <mergeCell ref="A7:B7"/>
    <mergeCell ref="G23:I26"/>
    <mergeCell ref="G27:I30"/>
    <mergeCell ref="B23:C23"/>
    <mergeCell ref="B24:C24"/>
    <mergeCell ref="B25:C25"/>
  </mergeCells>
  <conditionalFormatting sqref="A8:A30">
    <cfRule type="containsText" dxfId="27" priority="2" operator="containsText" text="QC">
      <formula>NOT(ISERROR(SEARCH("QC",A8)))</formula>
    </cfRule>
  </conditionalFormatting>
  <conditionalFormatting sqref="C8:E21">
    <cfRule type="containsText" dxfId="26" priority="1" operator="containsText" text="QC">
      <formula>NOT(ISERROR(SEARCH("QC",C8)))</formula>
    </cfRule>
  </conditionalFormatting>
  <conditionalFormatting sqref="I8:I21">
    <cfRule type="containsText" dxfId="25" priority="20" operator="containsText" text="APPROVED">
      <formula>NOT(ISERROR(SEARCH("APPROVED",I8)))</formula>
    </cfRule>
    <cfRule type="containsText" dxfId="24" priority="21" operator="containsText" text="REJECTED">
      <formula>NOT(ISERROR(SEARCH("REJECTED",I8)))</formula>
    </cfRule>
    <cfRule type="containsText" dxfId="23" priority="22" operator="containsText" text="TBC">
      <formula>NOT(ISERROR(SEARCH("TBC",I8)))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1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901B5177-C70F-478C-87F8-14B16E8751F0}">
          <x14:formula1>
            <xm:f>'DO NOT USE'!$A$2:$A$13</xm:f>
          </x14:formula1>
          <xm:sqref>B23:C23</xm:sqref>
        </x14:dataValidation>
        <x14:dataValidation type="list" allowBlank="1" showInputMessage="1" showErrorMessage="1" xr:uid="{0D3E6D6D-7116-4183-8A79-BFEABB65A8E2}">
          <x14:formula1>
            <xm:f>'DO NOT USE'!$A$20:$A$40</xm:f>
          </x14:formula1>
          <xm:sqref>B24:C24</xm:sqref>
        </x14:dataValidation>
        <x14:dataValidation type="list" allowBlank="1" showInputMessage="1" showErrorMessage="1" xr:uid="{D85323C5-43D6-43C9-A103-1F6E3640A596}">
          <x14:formula1>
            <xm:f>'DO NOT USE'!$A$57:$A$89</xm:f>
          </x14:formula1>
          <xm:sqref>B25:C25</xm:sqref>
        </x14:dataValidation>
        <x14:dataValidation type="list" allowBlank="1" showInputMessage="1" showErrorMessage="1" xr:uid="{B6FD07A3-C28C-4577-8BDB-D5780D8158DC}">
          <x14:formula1>
            <xm:f>'DO NOT USE'!$A$99:$A$117</xm:f>
          </x14:formula1>
          <xm:sqref>B26:C26</xm:sqref>
        </x14:dataValidation>
        <x14:dataValidation type="list" allowBlank="1" showInputMessage="1" showErrorMessage="1" xr:uid="{C881A7A2-9F10-4443-B131-52DD92BA7070}">
          <x14:formula1>
            <xm:f>'DO NOT USE'!$A$118:$A$119</xm:f>
          </x14:formula1>
          <xm:sqref>B27:C27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00B0F0"/>
  </sheetPr>
  <dimension ref="A1:N55"/>
  <sheetViews>
    <sheetView showZeros="0" view="pageBreakPreview" topLeftCell="B11" zoomScale="91" zoomScaleNormal="100" zoomScaleSheetLayoutView="142" workbookViewId="0">
      <selection activeCell="S24" sqref="S24"/>
    </sheetView>
  </sheetViews>
  <sheetFormatPr defaultColWidth="6" defaultRowHeight="12.75" customHeight="1" x14ac:dyDescent="0.25"/>
  <cols>
    <col min="1" max="1" width="8.6328125" style="1" hidden="1" customWidth="1"/>
    <col min="2" max="2" width="9.81640625" style="1" customWidth="1"/>
    <col min="3" max="3" width="4.453125" style="1" customWidth="1"/>
    <col min="4" max="4" width="7.81640625" style="1" customWidth="1"/>
    <col min="5" max="5" width="20.90625" style="1" customWidth="1"/>
    <col min="6" max="6" width="7.81640625" style="1" customWidth="1"/>
    <col min="7" max="8" width="7" style="1" customWidth="1"/>
    <col min="9" max="9" width="7.6328125" style="1" bestFit="1" customWidth="1"/>
    <col min="10" max="10" width="7.81640625" style="1" customWidth="1"/>
    <col min="11" max="12" width="6.453125" style="1" customWidth="1"/>
    <col min="13" max="13" width="10.54296875" style="1" customWidth="1"/>
    <col min="14" max="14" width="8.1796875" style="1" customWidth="1"/>
    <col min="15" max="15" width="6.453125" style="1" customWidth="1"/>
    <col min="16" max="16384" width="6" style="1"/>
  </cols>
  <sheetData>
    <row r="1" spans="1:13" ht="13.75" customHeight="1" x14ac:dyDescent="0.25">
      <c r="A1" s="281"/>
      <c r="B1" s="281"/>
      <c r="C1" s="281"/>
      <c r="D1" s="296" t="s">
        <v>303</v>
      </c>
      <c r="E1" s="297"/>
      <c r="F1" s="297"/>
      <c r="G1" s="297"/>
      <c r="H1" s="297"/>
      <c r="I1" s="297"/>
      <c r="J1" s="297"/>
      <c r="K1" s="297"/>
      <c r="L1" s="297"/>
      <c r="M1" s="297"/>
    </row>
    <row r="2" spans="1:13" ht="13.75" customHeight="1" x14ac:dyDescent="0.25">
      <c r="A2" s="281"/>
      <c r="B2" s="281"/>
      <c r="C2" s="281"/>
      <c r="D2" s="298"/>
      <c r="E2" s="299"/>
      <c r="F2" s="299"/>
      <c r="G2" s="299"/>
      <c r="H2" s="299"/>
      <c r="I2" s="299"/>
      <c r="J2" s="299"/>
      <c r="K2" s="299"/>
      <c r="L2" s="299"/>
      <c r="M2" s="299"/>
    </row>
    <row r="3" spans="1:13" ht="13.75" customHeight="1" x14ac:dyDescent="0.25">
      <c r="A3" s="371" t="s">
        <v>48</v>
      </c>
      <c r="B3" s="371"/>
      <c r="C3" s="374" t="str">
        <f>'DESIGN FRONT SHEET'!B3</f>
        <v>MCLAREN SEASON 3</v>
      </c>
      <c r="D3" s="375"/>
      <c r="E3" s="376"/>
      <c r="F3" s="36" t="s">
        <v>49</v>
      </c>
      <c r="G3" s="370" t="str">
        <f>'DESIGN FRONT SHEET'!E3</f>
        <v>UN AVAILABLE</v>
      </c>
      <c r="H3" s="283"/>
      <c r="I3" s="283"/>
      <c r="J3" s="36" t="s">
        <v>50</v>
      </c>
      <c r="K3" s="285" t="str">
        <f>'DESIGN FRONT SHEET'!G3</f>
        <v>FRAN</v>
      </c>
      <c r="L3" s="285"/>
      <c r="M3" s="286"/>
    </row>
    <row r="4" spans="1:13" ht="13.75" customHeight="1" x14ac:dyDescent="0.25">
      <c r="A4" s="371" t="s">
        <v>51</v>
      </c>
      <c r="B4" s="371"/>
      <c r="C4" s="374" t="str">
        <f>'DESIGN FRONT SHEET'!B4</f>
        <v>ASHLAM</v>
      </c>
      <c r="D4" s="375"/>
      <c r="E4" s="376"/>
      <c r="F4" s="36" t="s">
        <v>52</v>
      </c>
      <c r="G4" s="370" t="str">
        <f>'DESIGN FRONT SHEET'!E4</f>
        <v>VIETNAM</v>
      </c>
      <c r="H4" s="283"/>
      <c r="I4" s="283"/>
      <c r="J4" s="36" t="s">
        <v>53</v>
      </c>
      <c r="K4" s="285" t="s">
        <v>354</v>
      </c>
      <c r="L4" s="285"/>
      <c r="M4" s="286"/>
    </row>
    <row r="5" spans="1:13" ht="13.75" customHeight="1" x14ac:dyDescent="0.25">
      <c r="A5" s="371" t="s">
        <v>54</v>
      </c>
      <c r="B5" s="371" t="s">
        <v>54</v>
      </c>
      <c r="C5" s="374" t="str">
        <f>'DESIGN FRONT SHEET'!B5</f>
        <v>ZIP THROUG HOODIE</v>
      </c>
      <c r="D5" s="375"/>
      <c r="E5" s="376"/>
      <c r="F5" s="36" t="s">
        <v>195</v>
      </c>
      <c r="G5" s="370" t="str">
        <f>'DESIGN FRONT SHEET'!E5</f>
        <v>AIME LEON DORE</v>
      </c>
      <c r="H5" s="283"/>
      <c r="I5" s="283"/>
      <c r="J5" s="36" t="s">
        <v>56</v>
      </c>
      <c r="K5" s="377" t="s">
        <v>424</v>
      </c>
      <c r="L5" s="377"/>
      <c r="M5" s="378"/>
    </row>
    <row r="6" spans="1:13" ht="13.75" customHeight="1" x14ac:dyDescent="0.25">
      <c r="A6" s="372" t="s">
        <v>300</v>
      </c>
      <c r="B6" s="372"/>
      <c r="C6" s="372"/>
      <c r="D6" s="372"/>
      <c r="E6" s="372"/>
      <c r="F6" s="372"/>
      <c r="G6" s="372"/>
      <c r="H6" s="372"/>
      <c r="I6" s="372"/>
      <c r="J6" s="372"/>
      <c r="K6" s="372"/>
      <c r="L6" s="372"/>
      <c r="M6" s="373"/>
    </row>
    <row r="7" spans="1:13" ht="27" customHeight="1" x14ac:dyDescent="0.25">
      <c r="A7" s="155" t="s">
        <v>121</v>
      </c>
      <c r="B7" s="404" t="s">
        <v>64</v>
      </c>
      <c r="C7" s="405"/>
      <c r="D7" s="405"/>
      <c r="E7" s="406"/>
      <c r="F7" s="135" t="s">
        <v>200</v>
      </c>
      <c r="G7" s="135" t="s">
        <v>2</v>
      </c>
      <c r="H7" s="135" t="s">
        <v>67</v>
      </c>
      <c r="I7" s="136" t="s">
        <v>68</v>
      </c>
      <c r="J7" s="379" t="s">
        <v>69</v>
      </c>
      <c r="K7" s="380"/>
      <c r="L7" s="380"/>
      <c r="M7" s="381"/>
    </row>
    <row r="8" spans="1:13" s="211" customFormat="1" ht="13.5" customHeight="1" x14ac:dyDescent="0.25">
      <c r="A8" s="210" t="s">
        <v>190</v>
      </c>
      <c r="B8" s="367" t="s">
        <v>313</v>
      </c>
      <c r="C8" s="368"/>
      <c r="D8" s="368"/>
      <c r="E8" s="369"/>
      <c r="F8" s="42"/>
      <c r="G8" s="215">
        <v>68</v>
      </c>
      <c r="H8" s="268">
        <f t="shared" ref="H8:H47" si="0">G8+(-F8)</f>
        <v>68</v>
      </c>
      <c r="I8" s="29">
        <v>69.5</v>
      </c>
      <c r="J8" s="358" t="s">
        <v>423</v>
      </c>
      <c r="K8" s="359"/>
      <c r="L8" s="359"/>
      <c r="M8" s="360"/>
    </row>
    <row r="9" spans="1:13" ht="12.75" customHeight="1" x14ac:dyDescent="0.25">
      <c r="A9" s="156" t="s">
        <v>191</v>
      </c>
      <c r="B9" s="367" t="s">
        <v>314</v>
      </c>
      <c r="C9" s="368"/>
      <c r="D9" s="368"/>
      <c r="E9" s="369"/>
      <c r="F9" s="42"/>
      <c r="G9" s="215">
        <v>68.5</v>
      </c>
      <c r="H9" s="268">
        <f t="shared" si="0"/>
        <v>68.5</v>
      </c>
      <c r="I9" s="29">
        <v>70</v>
      </c>
      <c r="J9" s="361"/>
      <c r="K9" s="362"/>
      <c r="L9" s="362"/>
      <c r="M9" s="363"/>
    </row>
    <row r="10" spans="1:13" ht="12.75" customHeight="1" x14ac:dyDescent="0.25">
      <c r="A10" s="156" t="s">
        <v>390</v>
      </c>
      <c r="B10" s="367" t="s">
        <v>315</v>
      </c>
      <c r="C10" s="368"/>
      <c r="D10" s="368"/>
      <c r="E10" s="369"/>
      <c r="F10" s="42"/>
      <c r="G10" s="267">
        <v>68.5</v>
      </c>
      <c r="H10" s="268">
        <f t="shared" si="0"/>
        <v>68.5</v>
      </c>
      <c r="I10" s="29">
        <v>70</v>
      </c>
      <c r="J10" s="361"/>
      <c r="K10" s="362"/>
      <c r="L10" s="362"/>
      <c r="M10" s="363"/>
    </row>
    <row r="11" spans="1:13" ht="12.75" customHeight="1" x14ac:dyDescent="0.25">
      <c r="A11" s="156"/>
      <c r="B11" s="367" t="s">
        <v>316</v>
      </c>
      <c r="C11" s="368"/>
      <c r="D11" s="368"/>
      <c r="E11" s="369"/>
      <c r="F11" s="42"/>
      <c r="G11" s="267">
        <v>60</v>
      </c>
      <c r="H11" s="268">
        <f t="shared" si="0"/>
        <v>60</v>
      </c>
      <c r="I11" s="29">
        <v>62.5</v>
      </c>
      <c r="J11" s="361"/>
      <c r="K11" s="362"/>
      <c r="L11" s="362"/>
      <c r="M11" s="363"/>
    </row>
    <row r="12" spans="1:13" ht="12.75" customHeight="1" x14ac:dyDescent="0.25">
      <c r="A12" s="156" t="s">
        <v>408</v>
      </c>
      <c r="B12" s="367" t="s">
        <v>317</v>
      </c>
      <c r="C12" s="368"/>
      <c r="D12" s="368"/>
      <c r="E12" s="369"/>
      <c r="F12" s="42"/>
      <c r="G12" s="267">
        <v>47</v>
      </c>
      <c r="H12" s="268">
        <f t="shared" si="0"/>
        <v>47</v>
      </c>
      <c r="I12" s="29">
        <v>48</v>
      </c>
      <c r="J12" s="364"/>
      <c r="K12" s="365"/>
      <c r="L12" s="365"/>
      <c r="M12" s="366"/>
    </row>
    <row r="13" spans="1:13" ht="12.75" customHeight="1" x14ac:dyDescent="0.35">
      <c r="A13" s="156" t="s">
        <v>409</v>
      </c>
      <c r="B13" s="367" t="s">
        <v>318</v>
      </c>
      <c r="C13" s="368"/>
      <c r="D13" s="368"/>
      <c r="E13" s="369"/>
      <c r="F13" s="42"/>
      <c r="G13" s="267">
        <v>58.5</v>
      </c>
      <c r="H13" s="268">
        <f t="shared" si="0"/>
        <v>58.5</v>
      </c>
      <c r="I13" s="29">
        <v>61</v>
      </c>
      <c r="J13" s="382"/>
      <c r="K13" s="310"/>
      <c r="L13" s="310"/>
      <c r="M13" s="311"/>
    </row>
    <row r="14" spans="1:13" ht="12.75" customHeight="1" x14ac:dyDescent="0.35">
      <c r="A14" s="156" t="s">
        <v>410</v>
      </c>
      <c r="B14" s="367" t="s">
        <v>319</v>
      </c>
      <c r="C14" s="368"/>
      <c r="D14" s="368"/>
      <c r="E14" s="369"/>
      <c r="F14" s="42"/>
      <c r="G14" s="267">
        <v>47</v>
      </c>
      <c r="H14" s="268">
        <f t="shared" si="0"/>
        <v>47</v>
      </c>
      <c r="I14" s="29">
        <v>49.5</v>
      </c>
      <c r="J14" s="382"/>
      <c r="K14" s="310"/>
      <c r="L14" s="310"/>
      <c r="M14" s="311"/>
    </row>
    <row r="15" spans="1:13" ht="12.75" customHeight="1" x14ac:dyDescent="0.35">
      <c r="A15" s="156" t="s">
        <v>410</v>
      </c>
      <c r="B15" s="367" t="s">
        <v>320</v>
      </c>
      <c r="C15" s="368"/>
      <c r="D15" s="368"/>
      <c r="E15" s="369"/>
      <c r="F15" s="42"/>
      <c r="G15" s="267">
        <v>6.5</v>
      </c>
      <c r="H15" s="268">
        <f t="shared" si="0"/>
        <v>6.5</v>
      </c>
      <c r="I15" s="29">
        <v>6.5</v>
      </c>
      <c r="J15" s="382"/>
      <c r="K15" s="310"/>
      <c r="L15" s="310"/>
      <c r="M15" s="311"/>
    </row>
    <row r="16" spans="1:13" ht="12.75" customHeight="1" x14ac:dyDescent="0.35">
      <c r="A16" s="156" t="s">
        <v>408</v>
      </c>
      <c r="B16" s="367" t="s">
        <v>321</v>
      </c>
      <c r="C16" s="368"/>
      <c r="D16" s="368"/>
      <c r="E16" s="369"/>
      <c r="F16" s="42"/>
      <c r="G16" s="267">
        <v>62.5</v>
      </c>
      <c r="H16" s="268">
        <f t="shared" si="0"/>
        <v>62.5</v>
      </c>
      <c r="I16" s="29">
        <v>64.5</v>
      </c>
      <c r="J16" s="382"/>
      <c r="K16" s="310"/>
      <c r="L16" s="310"/>
      <c r="M16" s="311"/>
    </row>
    <row r="17" spans="1:14" ht="12.75" customHeight="1" x14ac:dyDescent="0.25">
      <c r="A17" s="156" t="s">
        <v>408</v>
      </c>
      <c r="B17" s="367" t="s">
        <v>322</v>
      </c>
      <c r="C17" s="368"/>
      <c r="D17" s="368"/>
      <c r="E17" s="369"/>
      <c r="F17" s="42"/>
      <c r="G17" s="267">
        <v>58</v>
      </c>
      <c r="H17" s="268">
        <f t="shared" si="0"/>
        <v>58</v>
      </c>
      <c r="I17" s="29">
        <v>60</v>
      </c>
      <c r="J17" s="383"/>
      <c r="K17" s="380"/>
      <c r="L17" s="380"/>
      <c r="M17" s="381"/>
    </row>
    <row r="18" spans="1:14" s="211" customFormat="1" ht="12.75" customHeight="1" x14ac:dyDescent="0.25">
      <c r="A18" s="156" t="s">
        <v>410</v>
      </c>
      <c r="B18" s="367" t="s">
        <v>323</v>
      </c>
      <c r="C18" s="368"/>
      <c r="D18" s="368"/>
      <c r="E18" s="369"/>
      <c r="F18" s="42"/>
      <c r="G18" s="267">
        <v>58</v>
      </c>
      <c r="H18" s="268">
        <f t="shared" si="0"/>
        <v>58</v>
      </c>
      <c r="I18" s="29">
        <v>60</v>
      </c>
      <c r="J18" s="383"/>
      <c r="K18" s="384"/>
      <c r="L18" s="384"/>
      <c r="M18" s="385"/>
    </row>
    <row r="19" spans="1:14" ht="12.75" customHeight="1" x14ac:dyDescent="0.25">
      <c r="A19" s="156"/>
      <c r="B19" s="367" t="s">
        <v>324</v>
      </c>
      <c r="C19" s="368"/>
      <c r="D19" s="368"/>
      <c r="E19" s="369"/>
      <c r="F19" s="42"/>
      <c r="G19" s="269">
        <v>24</v>
      </c>
      <c r="H19" s="268">
        <f t="shared" si="0"/>
        <v>24</v>
      </c>
      <c r="I19" s="29">
        <v>24.6</v>
      </c>
      <c r="J19" s="386"/>
      <c r="K19" s="387"/>
      <c r="L19" s="387"/>
      <c r="M19" s="387"/>
    </row>
    <row r="20" spans="1:14" ht="12.75" customHeight="1" x14ac:dyDescent="0.25">
      <c r="A20" s="156"/>
      <c r="B20" s="367" t="s">
        <v>325</v>
      </c>
      <c r="C20" s="368"/>
      <c r="D20" s="368"/>
      <c r="E20" s="369"/>
      <c r="F20" s="42"/>
      <c r="G20" s="247">
        <v>9</v>
      </c>
      <c r="H20" s="216">
        <f t="shared" si="0"/>
        <v>9</v>
      </c>
      <c r="I20" s="271">
        <v>10.5</v>
      </c>
      <c r="J20" s="393" t="s">
        <v>421</v>
      </c>
      <c r="K20" s="394"/>
      <c r="L20" s="394"/>
      <c r="M20" s="395"/>
      <c r="N20" s="141"/>
    </row>
    <row r="21" spans="1:14" ht="12.75" customHeight="1" x14ac:dyDescent="0.25">
      <c r="A21" s="156"/>
      <c r="B21" s="367" t="s">
        <v>326</v>
      </c>
      <c r="C21" s="368"/>
      <c r="D21" s="368"/>
      <c r="E21" s="369"/>
      <c r="F21" s="42"/>
      <c r="G21" s="215">
        <v>1</v>
      </c>
      <c r="H21" s="216">
        <f t="shared" si="0"/>
        <v>1</v>
      </c>
      <c r="I21" s="29">
        <v>1</v>
      </c>
      <c r="J21" s="407"/>
      <c r="K21" s="408"/>
      <c r="L21" s="408"/>
      <c r="M21" s="409"/>
    </row>
    <row r="22" spans="1:14" ht="12.75" customHeight="1" x14ac:dyDescent="0.25">
      <c r="A22" s="156"/>
      <c r="B22" s="367" t="s">
        <v>327</v>
      </c>
      <c r="C22" s="368"/>
      <c r="D22" s="368"/>
      <c r="E22" s="369"/>
      <c r="F22" s="42"/>
      <c r="G22" s="247">
        <v>25.5</v>
      </c>
      <c r="H22" s="216">
        <f t="shared" si="0"/>
        <v>25.5</v>
      </c>
      <c r="I22" s="29">
        <v>26.5</v>
      </c>
      <c r="J22" s="407"/>
      <c r="K22" s="408"/>
      <c r="L22" s="408"/>
      <c r="M22" s="409"/>
    </row>
    <row r="23" spans="1:14" ht="13.5" customHeight="1" x14ac:dyDescent="0.25">
      <c r="A23" s="156"/>
      <c r="B23" s="367" t="s">
        <v>328</v>
      </c>
      <c r="C23" s="368"/>
      <c r="D23" s="368"/>
      <c r="E23" s="369"/>
      <c r="F23" s="42"/>
      <c r="G23" s="215">
        <v>59</v>
      </c>
      <c r="H23" s="216">
        <f t="shared" si="0"/>
        <v>59</v>
      </c>
      <c r="I23" s="271">
        <v>58</v>
      </c>
      <c r="J23" s="393" t="s">
        <v>422</v>
      </c>
      <c r="K23" s="394"/>
      <c r="L23" s="394"/>
      <c r="M23" s="395"/>
    </row>
    <row r="24" spans="1:14" s="211" customFormat="1" ht="12.75" customHeight="1" x14ac:dyDescent="0.35">
      <c r="A24" s="210"/>
      <c r="B24" s="367" t="s">
        <v>329</v>
      </c>
      <c r="C24" s="368"/>
      <c r="D24" s="368"/>
      <c r="E24" s="369"/>
      <c r="F24" s="42"/>
      <c r="G24" s="247">
        <v>53.5</v>
      </c>
      <c r="H24" s="216">
        <f t="shared" si="0"/>
        <v>53.5</v>
      </c>
      <c r="I24" s="29">
        <v>53.5</v>
      </c>
      <c r="J24" s="388"/>
      <c r="K24" s="389"/>
      <c r="L24" s="389"/>
      <c r="M24" s="390"/>
    </row>
    <row r="25" spans="1:14" ht="12.75" customHeight="1" x14ac:dyDescent="0.35">
      <c r="A25" s="156"/>
      <c r="B25" s="367" t="s">
        <v>330</v>
      </c>
      <c r="C25" s="368"/>
      <c r="D25" s="368"/>
      <c r="E25" s="369"/>
      <c r="F25" s="42"/>
      <c r="G25" s="215">
        <v>25.5</v>
      </c>
      <c r="H25" s="216">
        <f t="shared" si="0"/>
        <v>25.5</v>
      </c>
      <c r="I25" s="29">
        <v>26.5</v>
      </c>
      <c r="J25" s="388"/>
      <c r="K25" s="389"/>
      <c r="L25" s="389"/>
      <c r="M25" s="390"/>
    </row>
    <row r="26" spans="1:14" ht="12.75" customHeight="1" x14ac:dyDescent="0.35">
      <c r="A26" s="156"/>
      <c r="B26" s="367" t="s">
        <v>331</v>
      </c>
      <c r="C26" s="368"/>
      <c r="D26" s="368"/>
      <c r="E26" s="369"/>
      <c r="F26" s="42"/>
      <c r="G26" s="247">
        <v>21</v>
      </c>
      <c r="H26" s="216">
        <f t="shared" si="0"/>
        <v>21</v>
      </c>
      <c r="I26" s="29">
        <v>22</v>
      </c>
      <c r="J26" s="388"/>
      <c r="K26" s="389"/>
      <c r="L26" s="389"/>
      <c r="M26" s="390"/>
    </row>
    <row r="27" spans="1:14" ht="12.75" customHeight="1" x14ac:dyDescent="0.25">
      <c r="A27" s="156"/>
      <c r="B27" s="367" t="s">
        <v>332</v>
      </c>
      <c r="C27" s="368"/>
      <c r="D27" s="368"/>
      <c r="E27" s="369"/>
      <c r="F27" s="42"/>
      <c r="G27" s="247">
        <v>9</v>
      </c>
      <c r="H27" s="216">
        <f t="shared" si="0"/>
        <v>9</v>
      </c>
      <c r="I27" s="29">
        <v>10</v>
      </c>
      <c r="J27" s="388"/>
      <c r="K27" s="391"/>
      <c r="L27" s="391"/>
      <c r="M27" s="392"/>
    </row>
    <row r="28" spans="1:14" ht="12.75" customHeight="1" x14ac:dyDescent="0.25">
      <c r="A28" s="156"/>
      <c r="B28" s="367" t="s">
        <v>333</v>
      </c>
      <c r="C28" s="368"/>
      <c r="D28" s="368"/>
      <c r="E28" s="369"/>
      <c r="F28" s="42"/>
      <c r="G28" s="247">
        <v>7</v>
      </c>
      <c r="H28" s="216">
        <f t="shared" si="0"/>
        <v>7</v>
      </c>
      <c r="I28" s="29">
        <v>7</v>
      </c>
      <c r="J28" s="388"/>
      <c r="K28" s="391"/>
      <c r="L28" s="391"/>
      <c r="M28" s="392"/>
    </row>
    <row r="29" spans="1:14" ht="12.75" customHeight="1" x14ac:dyDescent="0.25">
      <c r="A29" s="156"/>
      <c r="B29" s="367" t="s">
        <v>334</v>
      </c>
      <c r="C29" s="368"/>
      <c r="D29" s="368"/>
      <c r="E29" s="369"/>
      <c r="F29" s="42"/>
      <c r="G29" s="247">
        <v>38</v>
      </c>
      <c r="H29" s="216">
        <f t="shared" si="0"/>
        <v>38</v>
      </c>
      <c r="I29" s="29">
        <v>39</v>
      </c>
      <c r="J29" s="388"/>
      <c r="K29" s="391"/>
      <c r="L29" s="391"/>
      <c r="M29" s="392"/>
    </row>
    <row r="30" spans="1:14" ht="12.75" customHeight="1" x14ac:dyDescent="0.25">
      <c r="A30" s="156"/>
      <c r="B30" s="367" t="s">
        <v>335</v>
      </c>
      <c r="C30" s="368"/>
      <c r="D30" s="368"/>
      <c r="E30" s="369"/>
      <c r="F30" s="42"/>
      <c r="G30" s="247">
        <v>51</v>
      </c>
      <c r="H30" s="216">
        <f t="shared" si="0"/>
        <v>51</v>
      </c>
      <c r="I30" s="29">
        <v>52.5</v>
      </c>
      <c r="J30" s="388"/>
      <c r="K30" s="391"/>
      <c r="L30" s="391"/>
      <c r="M30" s="392"/>
    </row>
    <row r="31" spans="1:14" ht="12.75" customHeight="1" x14ac:dyDescent="0.25">
      <c r="A31" s="156"/>
      <c r="B31" s="367" t="s">
        <v>336</v>
      </c>
      <c r="C31" s="368"/>
      <c r="D31" s="368"/>
      <c r="E31" s="369"/>
      <c r="F31" s="42"/>
      <c r="G31" s="247">
        <v>26</v>
      </c>
      <c r="H31" s="216">
        <f t="shared" si="0"/>
        <v>26</v>
      </c>
      <c r="I31" s="271">
        <v>25</v>
      </c>
      <c r="J31" s="398" t="s">
        <v>436</v>
      </c>
      <c r="K31" s="410"/>
      <c r="L31" s="410"/>
      <c r="M31" s="411"/>
    </row>
    <row r="32" spans="1:14" ht="12.75" customHeight="1" x14ac:dyDescent="0.25">
      <c r="A32" s="156"/>
      <c r="B32" s="367" t="s">
        <v>337</v>
      </c>
      <c r="C32" s="368"/>
      <c r="D32" s="368"/>
      <c r="E32" s="369"/>
      <c r="F32" s="42"/>
      <c r="G32" s="247"/>
      <c r="H32" s="216">
        <f t="shared" si="0"/>
        <v>0</v>
      </c>
      <c r="I32" s="29"/>
      <c r="J32" s="388"/>
      <c r="K32" s="391"/>
      <c r="L32" s="391"/>
      <c r="M32" s="392"/>
    </row>
    <row r="33" spans="1:13" ht="12.75" customHeight="1" x14ac:dyDescent="0.25">
      <c r="A33" s="156"/>
      <c r="B33" s="367" t="s">
        <v>338</v>
      </c>
      <c r="C33" s="368"/>
      <c r="D33" s="368"/>
      <c r="E33" s="369"/>
      <c r="F33" s="42"/>
      <c r="G33" s="247">
        <v>60</v>
      </c>
      <c r="H33" s="216">
        <f t="shared" si="0"/>
        <v>60</v>
      </c>
      <c r="I33" s="29">
        <v>61</v>
      </c>
      <c r="J33" s="388"/>
      <c r="K33" s="391"/>
      <c r="L33" s="391"/>
      <c r="M33" s="392"/>
    </row>
    <row r="34" spans="1:13" ht="12.75" customHeight="1" x14ac:dyDescent="0.25">
      <c r="A34" s="156"/>
      <c r="B34" s="367" t="s">
        <v>339</v>
      </c>
      <c r="C34" s="368"/>
      <c r="D34" s="368"/>
      <c r="E34" s="369"/>
      <c r="F34" s="42"/>
      <c r="G34" s="247">
        <v>39</v>
      </c>
      <c r="H34" s="216">
        <f t="shared" si="0"/>
        <v>39</v>
      </c>
      <c r="I34" s="29">
        <v>39.5</v>
      </c>
      <c r="J34" s="388"/>
      <c r="K34" s="391"/>
      <c r="L34" s="391"/>
      <c r="M34" s="392"/>
    </row>
    <row r="35" spans="1:13" ht="12.75" customHeight="1" x14ac:dyDescent="0.25">
      <c r="A35" s="156"/>
      <c r="B35" s="367" t="s">
        <v>340</v>
      </c>
      <c r="C35" s="368"/>
      <c r="D35" s="368"/>
      <c r="E35" s="369"/>
      <c r="F35" s="42"/>
      <c r="G35" s="247"/>
      <c r="H35" s="216">
        <f t="shared" si="0"/>
        <v>0</v>
      </c>
      <c r="I35" s="29"/>
      <c r="J35" s="388"/>
      <c r="K35" s="391"/>
      <c r="L35" s="391"/>
      <c r="M35" s="392"/>
    </row>
    <row r="36" spans="1:13" ht="12.75" customHeight="1" x14ac:dyDescent="0.25">
      <c r="A36" s="156"/>
      <c r="B36" s="367" t="s">
        <v>357</v>
      </c>
      <c r="C36" s="368"/>
      <c r="D36" s="368"/>
      <c r="E36" s="369"/>
      <c r="F36" s="42"/>
      <c r="G36" s="247">
        <v>16</v>
      </c>
      <c r="H36" s="216">
        <f t="shared" si="0"/>
        <v>16</v>
      </c>
      <c r="I36" s="29">
        <v>16</v>
      </c>
      <c r="J36" s="388"/>
      <c r="K36" s="391"/>
      <c r="L36" s="391"/>
      <c r="M36" s="392"/>
    </row>
    <row r="37" spans="1:13" ht="12.75" customHeight="1" x14ac:dyDescent="0.25">
      <c r="A37" s="156"/>
      <c r="B37" s="367" t="s">
        <v>358</v>
      </c>
      <c r="C37" s="368"/>
      <c r="D37" s="368"/>
      <c r="E37" s="369"/>
      <c r="F37" s="42"/>
      <c r="G37" s="247">
        <v>10.5</v>
      </c>
      <c r="H37" s="216">
        <f t="shared" si="0"/>
        <v>10.5</v>
      </c>
      <c r="I37" s="29">
        <v>10.5</v>
      </c>
      <c r="J37" s="388"/>
      <c r="K37" s="391"/>
      <c r="L37" s="391"/>
      <c r="M37" s="392"/>
    </row>
    <row r="38" spans="1:13" ht="12.75" customHeight="1" x14ac:dyDescent="0.25">
      <c r="A38" s="156"/>
      <c r="B38" s="367" t="s">
        <v>341</v>
      </c>
      <c r="C38" s="368"/>
      <c r="D38" s="368"/>
      <c r="E38" s="369"/>
      <c r="F38" s="42"/>
      <c r="G38" s="215">
        <v>22</v>
      </c>
      <c r="H38" s="216">
        <f t="shared" si="0"/>
        <v>22</v>
      </c>
      <c r="I38" s="29">
        <v>22</v>
      </c>
      <c r="J38" s="388"/>
      <c r="K38" s="391"/>
      <c r="L38" s="391"/>
      <c r="M38" s="392"/>
    </row>
    <row r="39" spans="1:13" ht="12.75" customHeight="1" x14ac:dyDescent="0.25">
      <c r="A39" s="83"/>
      <c r="B39" s="81" t="s">
        <v>108</v>
      </c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2"/>
    </row>
    <row r="40" spans="1:13" ht="12.75" customHeight="1" x14ac:dyDescent="0.35">
      <c r="A40" s="156"/>
      <c r="B40" s="367" t="s">
        <v>359</v>
      </c>
      <c r="C40" s="368"/>
      <c r="D40" s="368"/>
      <c r="E40" s="369"/>
      <c r="F40" s="31"/>
      <c r="G40" s="4">
        <v>18</v>
      </c>
      <c r="H40" s="33">
        <f t="shared" si="0"/>
        <v>18</v>
      </c>
      <c r="I40" s="29">
        <v>18</v>
      </c>
      <c r="J40" s="401"/>
      <c r="K40" s="402"/>
      <c r="L40" s="402"/>
      <c r="M40" s="403"/>
    </row>
    <row r="41" spans="1:13" ht="12.75" customHeight="1" x14ac:dyDescent="0.35">
      <c r="A41" s="156"/>
      <c r="B41" s="367" t="s">
        <v>360</v>
      </c>
      <c r="C41" s="368"/>
      <c r="D41" s="368"/>
      <c r="E41" s="369"/>
      <c r="F41" s="31"/>
      <c r="G41" s="4">
        <v>7</v>
      </c>
      <c r="H41" s="33">
        <f t="shared" si="0"/>
        <v>7</v>
      </c>
      <c r="I41" s="29">
        <v>7</v>
      </c>
      <c r="J41" s="401"/>
      <c r="K41" s="402"/>
      <c r="L41" s="402"/>
      <c r="M41" s="403"/>
    </row>
    <row r="42" spans="1:13" ht="12.75" customHeight="1" x14ac:dyDescent="0.35">
      <c r="A42" s="156"/>
      <c r="B42" s="367" t="s">
        <v>361</v>
      </c>
      <c r="C42" s="368"/>
      <c r="D42" s="368"/>
      <c r="E42" s="369"/>
      <c r="F42" s="31"/>
      <c r="G42" s="4">
        <v>17</v>
      </c>
      <c r="H42" s="33">
        <f t="shared" si="0"/>
        <v>17</v>
      </c>
      <c r="I42" s="271">
        <v>18.5</v>
      </c>
      <c r="J42" s="398" t="s">
        <v>427</v>
      </c>
      <c r="K42" s="399"/>
      <c r="L42" s="399"/>
      <c r="M42" s="400"/>
    </row>
    <row r="43" spans="1:13" ht="12.75" customHeight="1" x14ac:dyDescent="0.35">
      <c r="B43" s="367" t="s">
        <v>362</v>
      </c>
      <c r="C43" s="368"/>
      <c r="D43" s="368"/>
      <c r="E43" s="369"/>
      <c r="F43" s="31"/>
      <c r="G43" s="4">
        <v>8.5</v>
      </c>
      <c r="H43" s="33">
        <f t="shared" ref="H43" si="1">G43+(-F43)</f>
        <v>8.5</v>
      </c>
      <c r="I43" s="29">
        <v>8.5</v>
      </c>
      <c r="J43" s="401"/>
      <c r="K43" s="402"/>
      <c r="L43" s="402"/>
      <c r="M43" s="403"/>
    </row>
    <row r="44" spans="1:13" ht="12.75" customHeight="1" x14ac:dyDescent="0.35">
      <c r="A44" s="156"/>
      <c r="B44" s="367" t="s">
        <v>363</v>
      </c>
      <c r="C44" s="368"/>
      <c r="D44" s="368"/>
      <c r="E44" s="369"/>
      <c r="F44" s="31"/>
      <c r="G44" s="4">
        <v>13</v>
      </c>
      <c r="H44" s="33">
        <f t="shared" si="0"/>
        <v>13</v>
      </c>
      <c r="I44" s="29">
        <v>13</v>
      </c>
      <c r="J44" s="401"/>
      <c r="K44" s="402"/>
      <c r="L44" s="402"/>
      <c r="M44" s="403"/>
    </row>
    <row r="45" spans="1:13" ht="12.75" customHeight="1" x14ac:dyDescent="0.35">
      <c r="A45" s="156"/>
      <c r="B45" s="367" t="s">
        <v>426</v>
      </c>
      <c r="C45" s="368"/>
      <c r="D45" s="368"/>
      <c r="E45" s="369"/>
      <c r="F45" s="31"/>
      <c r="G45" s="4">
        <v>10.5</v>
      </c>
      <c r="H45" s="33">
        <f t="shared" si="0"/>
        <v>10.5</v>
      </c>
      <c r="I45" s="29">
        <v>10.5</v>
      </c>
      <c r="J45" s="398" t="s">
        <v>425</v>
      </c>
      <c r="K45" s="399"/>
      <c r="L45" s="399"/>
      <c r="M45" s="400"/>
    </row>
    <row r="46" spans="1:13" ht="12.75" customHeight="1" x14ac:dyDescent="0.35">
      <c r="A46" s="156"/>
      <c r="B46" s="367" t="s">
        <v>364</v>
      </c>
      <c r="C46" s="368"/>
      <c r="D46" s="368"/>
      <c r="E46" s="369"/>
      <c r="F46" s="31"/>
      <c r="G46" s="4">
        <v>11</v>
      </c>
      <c r="H46" s="33">
        <f t="shared" si="0"/>
        <v>11</v>
      </c>
      <c r="I46" s="29">
        <v>11</v>
      </c>
      <c r="J46" s="309"/>
      <c r="K46" s="396"/>
      <c r="L46" s="396"/>
      <c r="M46" s="397"/>
    </row>
    <row r="47" spans="1:13" ht="12.75" customHeight="1" x14ac:dyDescent="0.35">
      <c r="A47" s="156"/>
      <c r="B47" s="367" t="s">
        <v>365</v>
      </c>
      <c r="C47" s="368"/>
      <c r="D47" s="368"/>
      <c r="E47" s="369"/>
      <c r="F47" s="31"/>
      <c r="G47" s="4">
        <v>11</v>
      </c>
      <c r="H47" s="33">
        <f t="shared" si="0"/>
        <v>11</v>
      </c>
      <c r="I47" s="29">
        <v>11</v>
      </c>
      <c r="J47" s="309"/>
      <c r="K47" s="396"/>
      <c r="L47" s="396"/>
      <c r="M47" s="397"/>
    </row>
    <row r="48" spans="1:13" ht="12.75" customHeight="1" x14ac:dyDescent="0.35">
      <c r="A48" s="156"/>
      <c r="B48" s="367" t="s">
        <v>366</v>
      </c>
      <c r="C48" s="368"/>
      <c r="D48" s="368"/>
      <c r="E48" s="369"/>
      <c r="F48" s="31"/>
      <c r="G48" s="4">
        <v>21</v>
      </c>
      <c r="H48" s="33">
        <f t="shared" ref="H48:H55" si="2">G48+(-F48)</f>
        <v>21</v>
      </c>
      <c r="I48" s="29">
        <v>21</v>
      </c>
      <c r="J48" s="309"/>
      <c r="K48" s="396"/>
      <c r="L48" s="396"/>
      <c r="M48" s="397"/>
    </row>
    <row r="49" spans="1:13" ht="12.75" customHeight="1" x14ac:dyDescent="0.35">
      <c r="A49" s="156"/>
      <c r="B49" s="367" t="s">
        <v>367</v>
      </c>
      <c r="C49" s="368"/>
      <c r="D49" s="368"/>
      <c r="E49" s="369"/>
      <c r="F49" s="31"/>
      <c r="G49" s="4">
        <v>35</v>
      </c>
      <c r="H49" s="33">
        <f t="shared" si="2"/>
        <v>35</v>
      </c>
      <c r="I49" s="29">
        <v>35</v>
      </c>
      <c r="J49" s="309"/>
      <c r="K49" s="396"/>
      <c r="L49" s="396"/>
      <c r="M49" s="397"/>
    </row>
    <row r="50" spans="1:13" ht="12.75" customHeight="1" x14ac:dyDescent="0.35">
      <c r="A50" s="156"/>
      <c r="B50" s="367"/>
      <c r="C50" s="368"/>
      <c r="D50" s="368"/>
      <c r="E50" s="369"/>
      <c r="F50" s="31"/>
      <c r="G50" s="4"/>
      <c r="H50" s="33">
        <f t="shared" si="2"/>
        <v>0</v>
      </c>
      <c r="I50" s="29"/>
      <c r="J50" s="309"/>
      <c r="K50" s="396"/>
      <c r="L50" s="396"/>
      <c r="M50" s="397"/>
    </row>
    <row r="51" spans="1:13" ht="12.75" customHeight="1" x14ac:dyDescent="0.35">
      <c r="A51" s="156"/>
      <c r="B51" s="367"/>
      <c r="C51" s="368"/>
      <c r="D51" s="368"/>
      <c r="E51" s="369"/>
      <c r="F51" s="31"/>
      <c r="G51" s="4"/>
      <c r="H51" s="33">
        <f t="shared" si="2"/>
        <v>0</v>
      </c>
      <c r="I51" s="29"/>
      <c r="J51" s="309"/>
      <c r="K51" s="396"/>
      <c r="L51" s="396"/>
      <c r="M51" s="397"/>
    </row>
    <row r="52" spans="1:13" ht="12.75" customHeight="1" x14ac:dyDescent="0.35">
      <c r="A52" s="156"/>
      <c r="B52" s="367"/>
      <c r="C52" s="368"/>
      <c r="D52" s="368"/>
      <c r="E52" s="369"/>
      <c r="F52" s="31"/>
      <c r="G52" s="4"/>
      <c r="H52" s="33">
        <f t="shared" si="2"/>
        <v>0</v>
      </c>
      <c r="I52" s="29"/>
      <c r="J52" s="309"/>
      <c r="K52" s="396"/>
      <c r="L52" s="396"/>
      <c r="M52" s="397"/>
    </row>
    <row r="53" spans="1:13" ht="12.75" customHeight="1" x14ac:dyDescent="0.35">
      <c r="A53" s="156"/>
      <c r="B53" s="367"/>
      <c r="C53" s="368"/>
      <c r="D53" s="368"/>
      <c r="E53" s="369"/>
      <c r="F53" s="31"/>
      <c r="G53" s="4"/>
      <c r="H53" s="33">
        <f t="shared" si="2"/>
        <v>0</v>
      </c>
      <c r="I53" s="29"/>
      <c r="J53" s="309"/>
      <c r="K53" s="396"/>
      <c r="L53" s="396"/>
      <c r="M53" s="397"/>
    </row>
    <row r="54" spans="1:13" ht="12.75" customHeight="1" x14ac:dyDescent="0.35">
      <c r="A54" s="156"/>
      <c r="B54" s="367"/>
      <c r="C54" s="368"/>
      <c r="D54" s="368"/>
      <c r="E54" s="369"/>
      <c r="F54" s="31"/>
      <c r="G54" s="4"/>
      <c r="H54" s="33">
        <f t="shared" si="2"/>
        <v>0</v>
      </c>
      <c r="I54" s="29"/>
      <c r="J54" s="309"/>
      <c r="K54" s="396"/>
      <c r="L54" s="396"/>
      <c r="M54" s="397"/>
    </row>
    <row r="55" spans="1:13" ht="12.75" customHeight="1" x14ac:dyDescent="0.35">
      <c r="A55" s="156"/>
      <c r="B55" s="367"/>
      <c r="C55" s="368"/>
      <c r="D55" s="368"/>
      <c r="E55" s="369"/>
      <c r="F55" s="31"/>
      <c r="G55" s="4"/>
      <c r="H55" s="33">
        <f t="shared" si="2"/>
        <v>0</v>
      </c>
      <c r="I55" s="29"/>
      <c r="J55" s="309"/>
      <c r="K55" s="396"/>
      <c r="L55" s="396"/>
      <c r="M55" s="397"/>
    </row>
  </sheetData>
  <mergeCells count="107">
    <mergeCell ref="B28:E28"/>
    <mergeCell ref="J28:M28"/>
    <mergeCell ref="B27:E27"/>
    <mergeCell ref="B29:E29"/>
    <mergeCell ref="B30:E30"/>
    <mergeCell ref="B31:E31"/>
    <mergeCell ref="B32:E32"/>
    <mergeCell ref="J27:M27"/>
    <mergeCell ref="J29:M29"/>
    <mergeCell ref="J30:M30"/>
    <mergeCell ref="J31:M31"/>
    <mergeCell ref="J32:M32"/>
    <mergeCell ref="J33:M33"/>
    <mergeCell ref="J35:M35"/>
    <mergeCell ref="J36:M36"/>
    <mergeCell ref="J37:M37"/>
    <mergeCell ref="J42:M42"/>
    <mergeCell ref="B43:E43"/>
    <mergeCell ref="J43:M43"/>
    <mergeCell ref="B44:E44"/>
    <mergeCell ref="J44:M44"/>
    <mergeCell ref="B33:E33"/>
    <mergeCell ref="B35:E35"/>
    <mergeCell ref="B36:E36"/>
    <mergeCell ref="B37:E37"/>
    <mergeCell ref="A1:C2"/>
    <mergeCell ref="D1:M2"/>
    <mergeCell ref="B7:E7"/>
    <mergeCell ref="B49:E49"/>
    <mergeCell ref="J49:M49"/>
    <mergeCell ref="B46:E46"/>
    <mergeCell ref="J46:M46"/>
    <mergeCell ref="B47:E47"/>
    <mergeCell ref="J47:M47"/>
    <mergeCell ref="B48:E48"/>
    <mergeCell ref="J48:M48"/>
    <mergeCell ref="B41:E41"/>
    <mergeCell ref="J41:M41"/>
    <mergeCell ref="B42:E42"/>
    <mergeCell ref="J25:M25"/>
    <mergeCell ref="J21:M21"/>
    <mergeCell ref="B22:E22"/>
    <mergeCell ref="B21:E21"/>
    <mergeCell ref="B26:E26"/>
    <mergeCell ref="B38:E38"/>
    <mergeCell ref="J26:M26"/>
    <mergeCell ref="J22:M22"/>
    <mergeCell ref="B24:E24"/>
    <mergeCell ref="B25:E25"/>
    <mergeCell ref="B23:E23"/>
    <mergeCell ref="J24:M24"/>
    <mergeCell ref="J38:M38"/>
    <mergeCell ref="J23:M23"/>
    <mergeCell ref="J34:M34"/>
    <mergeCell ref="B34:E34"/>
    <mergeCell ref="J20:M20"/>
    <mergeCell ref="B20:E20"/>
    <mergeCell ref="B55:E55"/>
    <mergeCell ref="J55:M55"/>
    <mergeCell ref="B50:E50"/>
    <mergeCell ref="J50:M50"/>
    <mergeCell ref="B51:E51"/>
    <mergeCell ref="J51:M51"/>
    <mergeCell ref="B52:E52"/>
    <mergeCell ref="J52:M52"/>
    <mergeCell ref="B53:E53"/>
    <mergeCell ref="J53:M53"/>
    <mergeCell ref="B54:E54"/>
    <mergeCell ref="J54:M54"/>
    <mergeCell ref="B45:E45"/>
    <mergeCell ref="J45:M45"/>
    <mergeCell ref="B40:E40"/>
    <mergeCell ref="J40:M40"/>
    <mergeCell ref="J15:M15"/>
    <mergeCell ref="J16:M16"/>
    <mergeCell ref="J13:M13"/>
    <mergeCell ref="B16:E16"/>
    <mergeCell ref="B17:E17"/>
    <mergeCell ref="J14:M14"/>
    <mergeCell ref="J17:M17"/>
    <mergeCell ref="B13:E13"/>
    <mergeCell ref="B19:E19"/>
    <mergeCell ref="B15:E15"/>
    <mergeCell ref="B14:E14"/>
    <mergeCell ref="B18:E18"/>
    <mergeCell ref="J18:M18"/>
    <mergeCell ref="J19:M19"/>
    <mergeCell ref="J8:M12"/>
    <mergeCell ref="B12:E12"/>
    <mergeCell ref="G3:I3"/>
    <mergeCell ref="G4:I4"/>
    <mergeCell ref="G5:I5"/>
    <mergeCell ref="A3:B3"/>
    <mergeCell ref="A4:B4"/>
    <mergeCell ref="A5:B5"/>
    <mergeCell ref="A6:M6"/>
    <mergeCell ref="K3:M3"/>
    <mergeCell ref="C4:E4"/>
    <mergeCell ref="K4:M4"/>
    <mergeCell ref="C3:E3"/>
    <mergeCell ref="K5:M5"/>
    <mergeCell ref="B10:E10"/>
    <mergeCell ref="C5:E5"/>
    <mergeCell ref="B11:E11"/>
    <mergeCell ref="J7:M7"/>
    <mergeCell ref="B9:E9"/>
    <mergeCell ref="B8:E8"/>
  </mergeCells>
  <phoneticPr fontId="7" type="noConversion"/>
  <conditionalFormatting sqref="L5:M5">
    <cfRule type="containsText" dxfId="22" priority="3" operator="containsText" text=" ">
      <formula>NOT(ISERROR(SEARCH(" ",L5)))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3B043-B2C5-487C-AA1E-D27802649CA5}">
  <sheetPr codeName="Sheet8">
    <tabColor rgb="FF00B0F0"/>
  </sheetPr>
  <dimension ref="A1:K226"/>
  <sheetViews>
    <sheetView tabSelected="1" view="pageBreakPreview" zoomScale="85" zoomScaleNormal="100" zoomScaleSheetLayoutView="85" workbookViewId="0">
      <selection activeCell="O89" sqref="O89"/>
    </sheetView>
  </sheetViews>
  <sheetFormatPr defaultColWidth="8.81640625" defaultRowHeight="15" customHeight="1" x14ac:dyDescent="0.35"/>
  <cols>
    <col min="1" max="1" width="7.453125" style="1" customWidth="1"/>
    <col min="2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1"/>
      <c r="B1" s="281"/>
      <c r="C1" s="296" t="s">
        <v>303</v>
      </c>
      <c r="D1" s="297"/>
      <c r="E1" s="297"/>
      <c r="F1" s="297"/>
      <c r="G1" s="297"/>
      <c r="H1" s="297"/>
      <c r="I1" s="297"/>
      <c r="J1" s="297"/>
      <c r="K1" s="297"/>
    </row>
    <row r="2" spans="1:11" s="1" customFormat="1" ht="13.75" customHeight="1" x14ac:dyDescent="0.25">
      <c r="A2" s="281"/>
      <c r="B2" s="281"/>
      <c r="C2" s="298"/>
      <c r="D2" s="299"/>
      <c r="E2" s="299"/>
      <c r="F2" s="299"/>
      <c r="G2" s="299"/>
      <c r="H2" s="299"/>
      <c r="I2" s="299"/>
      <c r="J2" s="299"/>
      <c r="K2" s="299"/>
    </row>
    <row r="3" spans="1:11" s="1" customFormat="1" ht="13.75" customHeight="1" x14ac:dyDescent="0.25">
      <c r="A3" s="371" t="s">
        <v>48</v>
      </c>
      <c r="B3" s="371"/>
      <c r="C3" s="424" t="str">
        <f>'DESIGN FRONT SHEET'!B3</f>
        <v>MCLAREN SEASON 3</v>
      </c>
      <c r="D3" s="425"/>
      <c r="E3" s="159" t="s">
        <v>49</v>
      </c>
      <c r="F3" s="424" t="str">
        <f>'DESIGN FRONT SHEET'!E3</f>
        <v>UN AVAILABLE</v>
      </c>
      <c r="G3" s="426"/>
      <c r="H3" s="426"/>
      <c r="I3" s="159" t="s">
        <v>50</v>
      </c>
      <c r="J3" s="426" t="str">
        <f>'DESIGN FRONT SHEET'!G3</f>
        <v>FRAN</v>
      </c>
      <c r="K3" s="426"/>
    </row>
    <row r="4" spans="1:11" s="1" customFormat="1" ht="13.75" customHeight="1" x14ac:dyDescent="0.25">
      <c r="A4" s="371" t="s">
        <v>51</v>
      </c>
      <c r="B4" s="371"/>
      <c r="C4" s="424" t="str">
        <f>'DESIGN FRONT SHEET'!B4</f>
        <v>ASHLAM</v>
      </c>
      <c r="D4" s="425"/>
      <c r="E4" s="159" t="s">
        <v>52</v>
      </c>
      <c r="F4" s="424" t="str">
        <f>'DESIGN FRONT SHEET'!E4</f>
        <v>VIETNAM</v>
      </c>
      <c r="G4" s="426"/>
      <c r="H4" s="426"/>
      <c r="I4" s="159" t="s">
        <v>53</v>
      </c>
      <c r="J4" s="426" t="s">
        <v>354</v>
      </c>
      <c r="K4" s="426"/>
    </row>
    <row r="5" spans="1:11" s="1" customFormat="1" ht="13.75" customHeight="1" x14ac:dyDescent="0.25">
      <c r="A5" s="371" t="s">
        <v>54</v>
      </c>
      <c r="B5" s="371" t="s">
        <v>54</v>
      </c>
      <c r="C5" s="424" t="str">
        <f>'DESIGN FRONT SHEET'!B5</f>
        <v>ZIP THROUG HOODIE</v>
      </c>
      <c r="D5" s="425"/>
      <c r="E5" s="36" t="s">
        <v>195</v>
      </c>
      <c r="F5" s="424" t="str">
        <f>'DESIGN FRONT SHEET'!E5</f>
        <v>AIME LEON DORE</v>
      </c>
      <c r="G5" s="426"/>
      <c r="H5" s="426"/>
      <c r="I5" s="159" t="s">
        <v>131</v>
      </c>
      <c r="J5" s="427" t="s">
        <v>424</v>
      </c>
      <c r="K5" s="427"/>
    </row>
    <row r="6" spans="1:11" ht="13.75" customHeight="1" x14ac:dyDescent="0.35">
      <c r="A6" s="428" t="s">
        <v>132</v>
      </c>
      <c r="B6" s="372"/>
      <c r="C6" s="372"/>
      <c r="D6" s="372"/>
      <c r="E6" s="372"/>
      <c r="F6" s="372"/>
      <c r="G6" s="372"/>
      <c r="H6" s="372"/>
      <c r="I6" s="372"/>
      <c r="J6" s="372"/>
      <c r="K6" s="373"/>
    </row>
    <row r="7" spans="1:11" ht="13.75" customHeight="1" x14ac:dyDescent="0.35">
      <c r="A7" s="419" t="s">
        <v>118</v>
      </c>
      <c r="B7" s="419"/>
      <c r="C7" s="429" t="s">
        <v>286</v>
      </c>
      <c r="D7" s="429"/>
      <c r="E7" s="429"/>
      <c r="F7" s="429"/>
      <c r="G7" s="429"/>
      <c r="H7" s="429"/>
      <c r="I7" s="429"/>
      <c r="J7" s="429"/>
      <c r="K7" s="429"/>
    </row>
    <row r="8" spans="1:11" ht="13.75" customHeight="1" x14ac:dyDescent="0.35">
      <c r="A8" s="419" t="s">
        <v>133</v>
      </c>
      <c r="B8" s="419"/>
      <c r="C8" s="420" t="s">
        <v>428</v>
      </c>
      <c r="D8" s="420"/>
      <c r="E8" s="420"/>
      <c r="F8" s="420"/>
      <c r="G8" s="420"/>
      <c r="H8" s="420"/>
      <c r="I8" s="420"/>
      <c r="J8" s="420"/>
      <c r="K8" s="420"/>
    </row>
    <row r="9" spans="1:11" ht="13.75" customHeight="1" x14ac:dyDescent="0.35">
      <c r="A9" s="419" t="s">
        <v>134</v>
      </c>
      <c r="B9" s="419"/>
      <c r="C9" s="420" t="s">
        <v>429</v>
      </c>
      <c r="D9" s="420"/>
      <c r="E9" s="420"/>
      <c r="F9" s="420"/>
      <c r="G9" s="420"/>
      <c r="H9" s="420"/>
      <c r="I9" s="420"/>
      <c r="J9" s="420"/>
      <c r="K9" s="420"/>
    </row>
    <row r="10" spans="1:11" ht="13.75" customHeight="1" x14ac:dyDescent="0.35">
      <c r="A10" s="419" t="s">
        <v>119</v>
      </c>
      <c r="B10" s="419"/>
      <c r="C10" s="420" t="s">
        <v>430</v>
      </c>
      <c r="D10" s="420"/>
      <c r="E10" s="420"/>
      <c r="F10" s="420"/>
      <c r="G10" s="420"/>
      <c r="H10" s="420"/>
      <c r="I10" s="420"/>
      <c r="J10" s="420"/>
      <c r="K10" s="420"/>
    </row>
    <row r="11" spans="1:11" ht="269.5" customHeight="1" x14ac:dyDescent="0.35">
      <c r="A11" s="430"/>
      <c r="B11" s="431"/>
      <c r="C11" s="431"/>
      <c r="D11" s="431"/>
      <c r="E11" s="431"/>
      <c r="F11" s="431"/>
      <c r="G11" s="431"/>
      <c r="H11" s="431"/>
      <c r="I11" s="431"/>
      <c r="J11" s="431"/>
      <c r="K11" s="432"/>
    </row>
    <row r="12" spans="1:11" ht="14.5" x14ac:dyDescent="0.35">
      <c r="A12" s="421"/>
      <c r="B12" s="422"/>
      <c r="C12" s="422"/>
      <c r="D12" s="422"/>
      <c r="E12" s="422"/>
      <c r="F12" s="422"/>
      <c r="G12" s="422"/>
      <c r="H12" s="422"/>
      <c r="I12" s="422"/>
      <c r="J12" s="422"/>
      <c r="K12" s="423"/>
    </row>
    <row r="13" spans="1:11" ht="14.5" x14ac:dyDescent="0.35">
      <c r="A13" s="412"/>
      <c r="B13" s="417"/>
      <c r="C13" s="417"/>
      <c r="D13" s="417"/>
      <c r="E13" s="417"/>
      <c r="F13" s="417"/>
      <c r="G13" s="417"/>
      <c r="H13" s="417"/>
      <c r="I13" s="417"/>
      <c r="J13" s="417"/>
      <c r="K13" s="418"/>
    </row>
    <row r="14" spans="1:11" ht="14.5" x14ac:dyDescent="0.35">
      <c r="A14" s="412"/>
      <c r="B14" s="417"/>
      <c r="C14" s="417"/>
      <c r="D14" s="417"/>
      <c r="E14" s="417"/>
      <c r="F14" s="417"/>
      <c r="G14" s="417"/>
      <c r="H14" s="417"/>
      <c r="I14" s="417"/>
      <c r="J14" s="417"/>
      <c r="K14" s="418"/>
    </row>
    <row r="15" spans="1:11" ht="14.5" x14ac:dyDescent="0.35">
      <c r="A15" s="412"/>
      <c r="B15" s="417"/>
      <c r="C15" s="417"/>
      <c r="D15" s="417"/>
      <c r="E15" s="417"/>
      <c r="F15" s="417"/>
      <c r="G15" s="417"/>
      <c r="H15" s="417"/>
      <c r="I15" s="417"/>
      <c r="J15" s="417"/>
      <c r="K15" s="418"/>
    </row>
    <row r="16" spans="1:11" ht="14.5" x14ac:dyDescent="0.35">
      <c r="A16" s="412"/>
      <c r="B16" s="417"/>
      <c r="C16" s="417"/>
      <c r="D16" s="417"/>
      <c r="E16" s="417"/>
      <c r="F16" s="417"/>
      <c r="G16" s="417"/>
      <c r="H16" s="417"/>
      <c r="I16" s="417"/>
      <c r="J16" s="417"/>
      <c r="K16" s="418"/>
    </row>
    <row r="17" spans="1:11" ht="14.5" x14ac:dyDescent="0.35">
      <c r="A17" s="412"/>
      <c r="B17" s="417"/>
      <c r="C17" s="417"/>
      <c r="D17" s="417"/>
      <c r="E17" s="417"/>
      <c r="F17" s="417"/>
      <c r="G17" s="417"/>
      <c r="H17" s="417"/>
      <c r="I17" s="417"/>
      <c r="J17" s="417"/>
      <c r="K17" s="418"/>
    </row>
    <row r="18" spans="1:11" ht="14.5" x14ac:dyDescent="0.35">
      <c r="A18" s="412"/>
      <c r="B18" s="417"/>
      <c r="C18" s="417"/>
      <c r="D18" s="417"/>
      <c r="E18" s="417"/>
      <c r="F18" s="417"/>
      <c r="G18" s="417"/>
      <c r="H18" s="417"/>
      <c r="I18" s="417"/>
      <c r="J18" s="417"/>
      <c r="K18" s="418"/>
    </row>
    <row r="19" spans="1:11" ht="14.5" x14ac:dyDescent="0.35">
      <c r="A19" s="412"/>
      <c r="B19" s="417"/>
      <c r="C19" s="417"/>
      <c r="D19" s="417"/>
      <c r="E19" s="417"/>
      <c r="F19" s="417"/>
      <c r="G19" s="417"/>
      <c r="H19" s="417"/>
      <c r="I19" s="417"/>
      <c r="J19" s="417"/>
      <c r="K19" s="418"/>
    </row>
    <row r="20" spans="1:11" ht="14.5" x14ac:dyDescent="0.35">
      <c r="A20" s="412"/>
      <c r="B20" s="417"/>
      <c r="C20" s="417"/>
      <c r="D20" s="417"/>
      <c r="E20" s="417"/>
      <c r="F20" s="417"/>
      <c r="G20" s="417"/>
      <c r="H20" s="417"/>
      <c r="I20" s="417"/>
      <c r="J20" s="417"/>
      <c r="K20" s="418"/>
    </row>
    <row r="21" spans="1:11" ht="14.5" x14ac:dyDescent="0.35">
      <c r="A21" s="412"/>
      <c r="B21" s="417"/>
      <c r="C21" s="417"/>
      <c r="D21" s="417"/>
      <c r="E21" s="417"/>
      <c r="F21" s="417"/>
      <c r="G21" s="417"/>
      <c r="H21" s="417"/>
      <c r="I21" s="417"/>
      <c r="J21" s="417"/>
      <c r="K21" s="418"/>
    </row>
    <row r="22" spans="1:11" ht="14.5" x14ac:dyDescent="0.35">
      <c r="A22" s="412"/>
      <c r="B22" s="417"/>
      <c r="C22" s="417"/>
      <c r="D22" s="417"/>
      <c r="E22" s="417"/>
      <c r="F22" s="417"/>
      <c r="G22" s="417"/>
      <c r="H22" s="417"/>
      <c r="I22" s="417"/>
      <c r="J22" s="417"/>
      <c r="K22" s="418"/>
    </row>
    <row r="23" spans="1:11" ht="14.5" x14ac:dyDescent="0.35">
      <c r="A23" s="412"/>
      <c r="B23" s="417"/>
      <c r="C23" s="417"/>
      <c r="D23" s="417"/>
      <c r="E23" s="417"/>
      <c r="F23" s="417"/>
      <c r="G23" s="417"/>
      <c r="H23" s="417"/>
      <c r="I23" s="417"/>
      <c r="J23" s="417"/>
      <c r="K23" s="418"/>
    </row>
    <row r="24" spans="1:11" ht="14.5" x14ac:dyDescent="0.35">
      <c r="A24" s="412"/>
      <c r="B24" s="417"/>
      <c r="C24" s="417"/>
      <c r="D24" s="417"/>
      <c r="E24" s="417"/>
      <c r="F24" s="417"/>
      <c r="G24" s="417"/>
      <c r="H24" s="417"/>
      <c r="I24" s="417"/>
      <c r="J24" s="417"/>
      <c r="K24" s="418"/>
    </row>
    <row r="25" spans="1:11" ht="14.5" x14ac:dyDescent="0.35">
      <c r="A25" s="412"/>
      <c r="B25" s="417"/>
      <c r="C25" s="417"/>
      <c r="D25" s="417"/>
      <c r="E25" s="417"/>
      <c r="F25" s="417"/>
      <c r="G25" s="417"/>
      <c r="H25" s="417"/>
      <c r="I25" s="417"/>
      <c r="J25" s="417"/>
      <c r="K25" s="418"/>
    </row>
    <row r="26" spans="1:11" ht="14.5" x14ac:dyDescent="0.35">
      <c r="A26" s="412"/>
      <c r="B26" s="417"/>
      <c r="C26" s="417"/>
      <c r="D26" s="417"/>
      <c r="E26" s="417"/>
      <c r="F26" s="417"/>
      <c r="G26" s="417"/>
      <c r="H26" s="417"/>
      <c r="I26" s="417"/>
      <c r="J26" s="417"/>
      <c r="K26" s="418"/>
    </row>
    <row r="27" spans="1:11" ht="14.5" x14ac:dyDescent="0.35">
      <c r="A27" s="412"/>
      <c r="B27" s="417"/>
      <c r="C27" s="417"/>
      <c r="D27" s="417"/>
      <c r="E27" s="417"/>
      <c r="F27" s="417"/>
      <c r="G27" s="417"/>
      <c r="H27" s="417"/>
      <c r="I27" s="417"/>
      <c r="J27" s="417"/>
      <c r="K27" s="418"/>
    </row>
    <row r="28" spans="1:11" ht="14.5" x14ac:dyDescent="0.35">
      <c r="A28" s="412"/>
      <c r="B28" s="417"/>
      <c r="C28" s="417"/>
      <c r="D28" s="417"/>
      <c r="E28" s="417"/>
      <c r="F28" s="417"/>
      <c r="G28" s="417"/>
      <c r="H28" s="417"/>
      <c r="I28" s="417"/>
      <c r="J28" s="417"/>
      <c r="K28" s="418"/>
    </row>
    <row r="29" spans="1:11" ht="14.5" x14ac:dyDescent="0.35">
      <c r="A29" s="412"/>
      <c r="B29" s="417"/>
      <c r="C29" s="417"/>
      <c r="D29" s="417"/>
      <c r="E29" s="417"/>
      <c r="F29" s="417"/>
      <c r="G29" s="417"/>
      <c r="H29" s="417"/>
      <c r="I29" s="417"/>
      <c r="J29" s="417"/>
      <c r="K29" s="418"/>
    </row>
    <row r="30" spans="1:11" ht="14.5" x14ac:dyDescent="0.35">
      <c r="A30" s="412"/>
      <c r="B30" s="417"/>
      <c r="C30" s="417"/>
      <c r="D30" s="417"/>
      <c r="E30" s="417"/>
      <c r="F30" s="417"/>
      <c r="G30" s="417"/>
      <c r="H30" s="417"/>
      <c r="I30" s="417"/>
      <c r="J30" s="417"/>
      <c r="K30" s="418"/>
    </row>
    <row r="31" spans="1:11" ht="14.5" x14ac:dyDescent="0.35">
      <c r="A31" s="412"/>
      <c r="B31" s="417"/>
      <c r="C31" s="417"/>
      <c r="D31" s="417"/>
      <c r="E31" s="417"/>
      <c r="F31" s="417"/>
      <c r="G31" s="417"/>
      <c r="H31" s="417"/>
      <c r="I31" s="417"/>
      <c r="J31" s="417"/>
      <c r="K31" s="418"/>
    </row>
    <row r="32" spans="1:11" ht="14.5" x14ac:dyDescent="0.35">
      <c r="A32" s="412"/>
      <c r="B32" s="417"/>
      <c r="C32" s="417"/>
      <c r="D32" s="417"/>
      <c r="E32" s="417"/>
      <c r="F32" s="417"/>
      <c r="G32" s="417"/>
      <c r="H32" s="417"/>
      <c r="I32" s="417"/>
      <c r="J32" s="417"/>
      <c r="K32" s="418"/>
    </row>
    <row r="33" spans="1:11" ht="14.5" x14ac:dyDescent="0.35">
      <c r="A33" s="412"/>
      <c r="B33" s="415"/>
      <c r="C33" s="415"/>
      <c r="D33" s="415"/>
      <c r="E33" s="415"/>
      <c r="F33" s="415"/>
      <c r="G33" s="415"/>
      <c r="H33" s="415"/>
      <c r="I33" s="415"/>
      <c r="J33" s="415"/>
      <c r="K33" s="416"/>
    </row>
    <row r="34" spans="1:11" ht="14.5" x14ac:dyDescent="0.35">
      <c r="A34" s="412"/>
      <c r="B34" s="415"/>
      <c r="C34" s="415"/>
      <c r="D34" s="415"/>
      <c r="E34" s="415"/>
      <c r="F34" s="415"/>
      <c r="G34" s="415"/>
      <c r="H34" s="415"/>
      <c r="I34" s="415"/>
      <c r="J34" s="415"/>
      <c r="K34" s="416"/>
    </row>
    <row r="35" spans="1:11" ht="14.5" x14ac:dyDescent="0.35">
      <c r="A35" s="412"/>
      <c r="B35" s="415"/>
      <c r="C35" s="415"/>
      <c r="D35" s="415"/>
      <c r="E35" s="415"/>
      <c r="F35" s="415"/>
      <c r="G35" s="415"/>
      <c r="H35" s="415"/>
      <c r="I35" s="415"/>
      <c r="J35" s="415"/>
      <c r="K35" s="416"/>
    </row>
    <row r="36" spans="1:11" ht="14.5" x14ac:dyDescent="0.35">
      <c r="A36" s="412"/>
      <c r="B36" s="415"/>
      <c r="C36" s="415"/>
      <c r="D36" s="415"/>
      <c r="E36" s="415"/>
      <c r="F36" s="415"/>
      <c r="G36" s="415"/>
      <c r="H36" s="415"/>
      <c r="I36" s="415"/>
      <c r="J36" s="415"/>
      <c r="K36" s="416"/>
    </row>
    <row r="37" spans="1:11" ht="14.5" x14ac:dyDescent="0.35">
      <c r="A37" s="412"/>
      <c r="B37" s="415"/>
      <c r="C37" s="415"/>
      <c r="D37" s="415"/>
      <c r="E37" s="415"/>
      <c r="F37" s="415"/>
      <c r="G37" s="415"/>
      <c r="H37" s="415"/>
      <c r="I37" s="415"/>
      <c r="J37" s="415"/>
      <c r="K37" s="416"/>
    </row>
    <row r="38" spans="1:11" ht="14.5" x14ac:dyDescent="0.35">
      <c r="A38" s="412"/>
      <c r="B38" s="415"/>
      <c r="C38" s="415"/>
      <c r="D38" s="415"/>
      <c r="E38" s="415"/>
      <c r="F38" s="415"/>
      <c r="G38" s="415"/>
      <c r="H38" s="415"/>
      <c r="I38" s="415"/>
      <c r="J38" s="415"/>
      <c r="K38" s="416"/>
    </row>
    <row r="39" spans="1:11" ht="14.5" x14ac:dyDescent="0.35">
      <c r="A39" s="412"/>
      <c r="B39" s="415"/>
      <c r="C39" s="415"/>
      <c r="D39" s="415"/>
      <c r="E39" s="415"/>
      <c r="F39" s="415"/>
      <c r="G39" s="415"/>
      <c r="H39" s="415"/>
      <c r="I39" s="415"/>
      <c r="J39" s="415"/>
      <c r="K39" s="416"/>
    </row>
    <row r="40" spans="1:11" ht="14.5" x14ac:dyDescent="0.35">
      <c r="A40" s="412"/>
      <c r="B40" s="415"/>
      <c r="C40" s="415"/>
      <c r="D40" s="415"/>
      <c r="E40" s="415"/>
      <c r="F40" s="415"/>
      <c r="G40" s="415"/>
      <c r="H40" s="415"/>
      <c r="I40" s="415"/>
      <c r="J40" s="415"/>
      <c r="K40" s="416"/>
    </row>
    <row r="41" spans="1:11" ht="14.5" x14ac:dyDescent="0.35">
      <c r="A41" s="412"/>
      <c r="B41" s="415"/>
      <c r="C41" s="415"/>
      <c r="D41" s="415"/>
      <c r="E41" s="415"/>
      <c r="F41" s="415"/>
      <c r="G41" s="415"/>
      <c r="H41" s="415"/>
      <c r="I41" s="415"/>
      <c r="J41" s="415"/>
      <c r="K41" s="416"/>
    </row>
    <row r="42" spans="1:11" ht="14.5" x14ac:dyDescent="0.35">
      <c r="A42" s="412"/>
      <c r="B42" s="415"/>
      <c r="C42" s="415"/>
      <c r="D42" s="415"/>
      <c r="E42" s="415"/>
      <c r="F42" s="415"/>
      <c r="G42" s="415"/>
      <c r="H42" s="415"/>
      <c r="I42" s="415"/>
      <c r="J42" s="415"/>
      <c r="K42" s="416"/>
    </row>
    <row r="43" spans="1:11" ht="14.5" x14ac:dyDescent="0.35">
      <c r="A43" s="412"/>
      <c r="B43" s="415"/>
      <c r="C43" s="415"/>
      <c r="D43" s="415"/>
      <c r="E43" s="415"/>
      <c r="F43" s="415"/>
      <c r="G43" s="415"/>
      <c r="H43" s="415"/>
      <c r="I43" s="415"/>
      <c r="J43" s="415"/>
      <c r="K43" s="416"/>
    </row>
    <row r="44" spans="1:11" ht="14.5" x14ac:dyDescent="0.35">
      <c r="A44" s="412"/>
      <c r="B44" s="415"/>
      <c r="C44" s="415"/>
      <c r="D44" s="415"/>
      <c r="E44" s="415"/>
      <c r="F44" s="415"/>
      <c r="G44" s="415"/>
      <c r="H44" s="415"/>
      <c r="I44" s="415"/>
      <c r="J44" s="415"/>
      <c r="K44" s="416"/>
    </row>
    <row r="45" spans="1:11" ht="14.5" x14ac:dyDescent="0.35">
      <c r="A45" s="412"/>
      <c r="B45" s="415"/>
      <c r="C45" s="415"/>
      <c r="D45" s="415"/>
      <c r="E45" s="415"/>
      <c r="F45" s="415"/>
      <c r="G45" s="415"/>
      <c r="H45" s="415"/>
      <c r="I45" s="415"/>
      <c r="J45" s="415"/>
      <c r="K45" s="416"/>
    </row>
    <row r="46" spans="1:11" ht="14.5" x14ac:dyDescent="0.35">
      <c r="A46" s="412"/>
      <c r="B46" s="415"/>
      <c r="C46" s="415"/>
      <c r="D46" s="415"/>
      <c r="E46" s="415"/>
      <c r="F46" s="415"/>
      <c r="G46" s="415"/>
      <c r="H46" s="415"/>
      <c r="I46" s="415"/>
      <c r="J46" s="415"/>
      <c r="K46" s="416"/>
    </row>
    <row r="47" spans="1:11" ht="14.5" x14ac:dyDescent="0.35">
      <c r="A47" s="412"/>
      <c r="B47" s="415"/>
      <c r="C47" s="415"/>
      <c r="D47" s="415"/>
      <c r="E47" s="415"/>
      <c r="F47" s="415"/>
      <c r="G47" s="415"/>
      <c r="H47" s="415"/>
      <c r="I47" s="415"/>
      <c r="J47" s="415"/>
      <c r="K47" s="416"/>
    </row>
    <row r="48" spans="1:11" ht="14.5" x14ac:dyDescent="0.35">
      <c r="A48" s="412"/>
      <c r="B48" s="415"/>
      <c r="C48" s="415"/>
      <c r="D48" s="415"/>
      <c r="E48" s="415"/>
      <c r="F48" s="415"/>
      <c r="G48" s="415"/>
      <c r="H48" s="415"/>
      <c r="I48" s="415"/>
      <c r="J48" s="415"/>
      <c r="K48" s="416"/>
    </row>
    <row r="49" spans="1:11" ht="14.5" x14ac:dyDescent="0.35">
      <c r="A49" s="412"/>
      <c r="B49" s="415"/>
      <c r="C49" s="415"/>
      <c r="D49" s="415"/>
      <c r="E49" s="415"/>
      <c r="F49" s="415"/>
      <c r="G49" s="415"/>
      <c r="H49" s="415"/>
      <c r="I49" s="415"/>
      <c r="J49" s="415"/>
      <c r="K49" s="416"/>
    </row>
    <row r="50" spans="1:11" ht="14.5" x14ac:dyDescent="0.35">
      <c r="A50" s="412"/>
      <c r="B50" s="415"/>
      <c r="C50" s="415"/>
      <c r="D50" s="415"/>
      <c r="E50" s="415"/>
      <c r="F50" s="415"/>
      <c r="G50" s="415"/>
      <c r="H50" s="415"/>
      <c r="I50" s="415"/>
      <c r="J50" s="415"/>
      <c r="K50" s="416"/>
    </row>
    <row r="51" spans="1:11" ht="14.5" x14ac:dyDescent="0.35">
      <c r="A51" s="412"/>
      <c r="B51" s="415"/>
      <c r="C51" s="415"/>
      <c r="D51" s="415"/>
      <c r="E51" s="415"/>
      <c r="F51" s="415"/>
      <c r="G51" s="415"/>
      <c r="H51" s="415"/>
      <c r="I51" s="415"/>
      <c r="J51" s="415"/>
      <c r="K51" s="416"/>
    </row>
    <row r="52" spans="1:11" ht="14.5" x14ac:dyDescent="0.35">
      <c r="A52" s="412"/>
      <c r="B52" s="415"/>
      <c r="C52" s="415"/>
      <c r="D52" s="415"/>
      <c r="E52" s="415"/>
      <c r="F52" s="415"/>
      <c r="G52" s="415"/>
      <c r="H52" s="415"/>
      <c r="I52" s="415"/>
      <c r="J52" s="415"/>
      <c r="K52" s="416"/>
    </row>
    <row r="53" spans="1:11" ht="14.5" x14ac:dyDescent="0.35">
      <c r="A53" s="412"/>
      <c r="B53" s="413"/>
      <c r="C53" s="413"/>
      <c r="D53" s="413"/>
      <c r="E53" s="413"/>
      <c r="F53" s="413"/>
      <c r="G53" s="413"/>
      <c r="H53" s="413"/>
      <c r="I53" s="413"/>
      <c r="J53" s="413"/>
      <c r="K53" s="414"/>
    </row>
    <row r="54" spans="1:11" ht="14.5" x14ac:dyDescent="0.35">
      <c r="A54" s="412"/>
      <c r="B54" s="413"/>
      <c r="C54" s="413"/>
      <c r="D54" s="413"/>
      <c r="E54" s="413"/>
      <c r="F54" s="413"/>
      <c r="G54" s="413"/>
      <c r="H54" s="413"/>
      <c r="I54" s="413"/>
      <c r="J54" s="413"/>
      <c r="K54" s="414"/>
    </row>
    <row r="55" spans="1:11" ht="14.5" x14ac:dyDescent="0.35">
      <c r="A55" s="412"/>
      <c r="B55" s="413"/>
      <c r="C55" s="413"/>
      <c r="D55" s="413"/>
      <c r="E55" s="413"/>
      <c r="F55" s="413"/>
      <c r="G55" s="413"/>
      <c r="H55" s="413"/>
      <c r="I55" s="413"/>
      <c r="J55" s="413"/>
      <c r="K55" s="414"/>
    </row>
    <row r="56" spans="1:11" ht="14.5" x14ac:dyDescent="0.35">
      <c r="A56" s="412"/>
      <c r="B56" s="413"/>
      <c r="C56" s="413"/>
      <c r="D56" s="413"/>
      <c r="E56" s="413"/>
      <c r="F56" s="413"/>
      <c r="G56" s="413"/>
      <c r="H56" s="413"/>
      <c r="I56" s="413"/>
      <c r="J56" s="413"/>
      <c r="K56" s="414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ht="14.5" x14ac:dyDescent="0.35">
      <c r="A69" s="412"/>
      <c r="B69" s="413"/>
      <c r="C69" s="413"/>
      <c r="D69" s="413"/>
      <c r="E69" s="413"/>
      <c r="F69" s="413"/>
      <c r="G69" s="413"/>
      <c r="H69" s="413"/>
      <c r="I69" s="413"/>
      <c r="J69" s="413"/>
      <c r="K69" s="414"/>
    </row>
    <row r="70" spans="1:11" ht="14.5" x14ac:dyDescent="0.35">
      <c r="A70" s="412"/>
      <c r="B70" s="413"/>
      <c r="C70" s="413"/>
      <c r="D70" s="413"/>
      <c r="E70" s="413"/>
      <c r="F70" s="413"/>
      <c r="G70" s="413"/>
      <c r="H70" s="413"/>
      <c r="I70" s="413"/>
      <c r="J70" s="413"/>
      <c r="K70" s="414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4.5" x14ac:dyDescent="0.35">
      <c r="A91" s="140"/>
      <c r="B91" s="140"/>
      <c r="C91" s="140"/>
      <c r="D91" s="140"/>
      <c r="E91" s="140"/>
      <c r="F91" s="140"/>
      <c r="G91" s="140"/>
      <c r="H91" s="140"/>
      <c r="I91" s="140"/>
      <c r="J91" s="140"/>
      <c r="K91" s="140"/>
    </row>
    <row r="92" spans="1:11" ht="14.5" x14ac:dyDescent="0.35">
      <c r="A92" s="140"/>
      <c r="B92" s="140"/>
      <c r="C92" s="140"/>
      <c r="D92" s="140"/>
      <c r="E92" s="140"/>
      <c r="F92" s="140"/>
      <c r="G92" s="140"/>
      <c r="H92" s="140"/>
      <c r="I92" s="140"/>
      <c r="J92" s="140"/>
      <c r="K92" s="140"/>
    </row>
    <row r="93" spans="1:11" ht="14.5" x14ac:dyDescent="0.35">
      <c r="A93" s="140"/>
      <c r="B93" s="140"/>
      <c r="C93" s="140"/>
      <c r="D93" s="140"/>
      <c r="E93" s="140"/>
      <c r="F93" s="140"/>
      <c r="G93" s="140"/>
      <c r="H93" s="140"/>
      <c r="I93" s="140"/>
      <c r="J93" s="140"/>
      <c r="K93" s="140"/>
    </row>
    <row r="94" spans="1:11" ht="14.5" x14ac:dyDescent="0.35">
      <c r="A94" s="140"/>
      <c r="B94" s="140"/>
      <c r="C94" s="140"/>
      <c r="D94" s="140"/>
      <c r="E94" s="140"/>
      <c r="F94" s="140"/>
      <c r="G94" s="140"/>
      <c r="H94" s="140"/>
      <c r="I94" s="140"/>
      <c r="J94" s="140"/>
      <c r="K94" s="140"/>
    </row>
    <row r="95" spans="1:11" ht="14.5" x14ac:dyDescent="0.35">
      <c r="A95" s="140"/>
      <c r="B95" s="140"/>
      <c r="C95" s="140"/>
      <c r="D95" s="140"/>
      <c r="E95" s="140"/>
      <c r="F95" s="140"/>
      <c r="G95" s="140"/>
      <c r="H95" s="140"/>
      <c r="I95" s="140"/>
      <c r="J95" s="140"/>
      <c r="K95" s="140"/>
    </row>
    <row r="96" spans="1:11" ht="14.5" x14ac:dyDescent="0.35">
      <c r="A96" s="140"/>
      <c r="B96" s="140"/>
      <c r="C96" s="140"/>
      <c r="D96" s="140"/>
      <c r="E96" s="140"/>
      <c r="F96" s="140"/>
      <c r="G96" s="140"/>
      <c r="H96" s="140"/>
      <c r="I96" s="140"/>
      <c r="J96" s="140"/>
      <c r="K96" s="140"/>
    </row>
    <row r="97" spans="1:11" ht="14.5" x14ac:dyDescent="0.35">
      <c r="A97" s="140"/>
      <c r="B97" s="140"/>
      <c r="C97" s="140"/>
      <c r="D97" s="140"/>
      <c r="E97" s="140"/>
      <c r="F97" s="140"/>
      <c r="G97" s="140"/>
      <c r="H97" s="140"/>
      <c r="I97" s="140"/>
      <c r="J97" s="140"/>
      <c r="K97" s="140"/>
    </row>
    <row r="98" spans="1:11" ht="14.5" x14ac:dyDescent="0.35">
      <c r="A98" s="140"/>
      <c r="B98" s="140"/>
      <c r="C98" s="140"/>
      <c r="D98" s="140"/>
      <c r="E98" s="140"/>
      <c r="F98" s="140"/>
      <c r="G98" s="140"/>
      <c r="H98" s="140"/>
      <c r="I98" s="140"/>
      <c r="J98" s="140"/>
      <c r="K98" s="140"/>
    </row>
    <row r="99" spans="1:11" ht="14.5" x14ac:dyDescent="0.35">
      <c r="A99" s="140"/>
      <c r="B99" s="140"/>
      <c r="C99" s="140"/>
      <c r="D99" s="140"/>
      <c r="E99" s="140"/>
      <c r="F99" s="140"/>
      <c r="G99" s="140"/>
      <c r="H99" s="140"/>
      <c r="I99" s="140"/>
      <c r="J99" s="140"/>
      <c r="K99" s="140"/>
    </row>
    <row r="100" spans="1:11" ht="14.5" x14ac:dyDescent="0.35">
      <c r="A100" s="140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</row>
    <row r="101" spans="1:11" ht="14.5" x14ac:dyDescent="0.3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</row>
    <row r="102" spans="1:11" ht="14.5" x14ac:dyDescent="0.35">
      <c r="A102" s="140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</row>
    <row r="103" spans="1:11" ht="14.5" x14ac:dyDescent="0.35">
      <c r="A103" s="140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</row>
    <row r="104" spans="1:11" ht="14.5" x14ac:dyDescent="0.35">
      <c r="A104" s="140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</row>
    <row r="105" spans="1:11" ht="14.5" x14ac:dyDescent="0.35">
      <c r="A105" s="140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</row>
    <row r="106" spans="1:11" ht="14.5" x14ac:dyDescent="0.35">
      <c r="A106" s="140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</row>
    <row r="107" spans="1:11" ht="14.5" x14ac:dyDescent="0.35">
      <c r="A107" s="140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</row>
    <row r="108" spans="1:11" ht="14.5" x14ac:dyDescent="0.35">
      <c r="A108" s="140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</row>
    <row r="109" spans="1:11" ht="14.5" x14ac:dyDescent="0.35">
      <c r="A109" s="140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</row>
    <row r="110" spans="1:11" ht="14.5" x14ac:dyDescent="0.35">
      <c r="A110" s="140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</row>
    <row r="111" spans="1:11" ht="14.5" x14ac:dyDescent="0.35">
      <c r="A111" s="140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</row>
    <row r="112" spans="1:11" ht="14.5" x14ac:dyDescent="0.35">
      <c r="A112" s="140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</row>
    <row r="113" spans="1:11" ht="14.5" x14ac:dyDescent="0.35">
      <c r="A113" s="140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</row>
    <row r="114" spans="1:11" ht="14.5" x14ac:dyDescent="0.35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</row>
    <row r="115" spans="1:11" ht="14.5" x14ac:dyDescent="0.35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</row>
    <row r="116" spans="1:11" ht="14.5" x14ac:dyDescent="0.3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</row>
    <row r="117" spans="1:11" ht="14.5" x14ac:dyDescent="0.35">
      <c r="A117" s="140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</row>
    <row r="118" spans="1:11" ht="14.5" x14ac:dyDescent="0.35">
      <c r="A118" s="140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</row>
    <row r="119" spans="1:11" ht="14.5" x14ac:dyDescent="0.3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</row>
    <row r="120" spans="1:11" ht="14.5" x14ac:dyDescent="0.35">
      <c r="A120" s="140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</row>
    <row r="121" spans="1:11" ht="14.5" x14ac:dyDescent="0.35">
      <c r="A121" s="140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</row>
    <row r="122" spans="1:11" ht="14.5" x14ac:dyDescent="0.3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</row>
    <row r="123" spans="1:11" ht="14.5" x14ac:dyDescent="0.35">
      <c r="A123" s="140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</row>
    <row r="124" spans="1:11" ht="14.5" x14ac:dyDescent="0.35">
      <c r="A124" s="140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</row>
    <row r="125" spans="1:11" ht="14.5" x14ac:dyDescent="0.35">
      <c r="A125" s="140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</row>
    <row r="126" spans="1:11" ht="14.5" x14ac:dyDescent="0.35">
      <c r="A126" s="140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</row>
    <row r="127" spans="1:11" ht="14.5" x14ac:dyDescent="0.35">
      <c r="A127" s="140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</row>
    <row r="128" spans="1:11" ht="14.5" x14ac:dyDescent="0.35">
      <c r="A128" s="140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</row>
    <row r="129" spans="1:11" ht="14.5" x14ac:dyDescent="0.35">
      <c r="A129" s="140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</row>
    <row r="130" spans="1:11" ht="14.5" x14ac:dyDescent="0.35">
      <c r="A130" s="140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</row>
    <row r="131" spans="1:11" ht="14.5" x14ac:dyDescent="0.35">
      <c r="A131" s="140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</row>
    <row r="132" spans="1:11" ht="14.5" x14ac:dyDescent="0.35">
      <c r="A132" s="140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</row>
    <row r="133" spans="1:11" ht="14.5" x14ac:dyDescent="0.35">
      <c r="A133" s="140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</row>
    <row r="134" spans="1:11" ht="14.5" x14ac:dyDescent="0.35">
      <c r="A134" s="140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</row>
    <row r="135" spans="1:11" ht="14.5" x14ac:dyDescent="0.35">
      <c r="A135" s="140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</row>
    <row r="136" spans="1:11" ht="14.5" x14ac:dyDescent="0.35">
      <c r="A136" s="140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</row>
    <row r="137" spans="1:11" ht="14.5" x14ac:dyDescent="0.35">
      <c r="A137" s="140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</row>
    <row r="138" spans="1:11" ht="14.5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ht="14.5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ht="14.5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ht="14.5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ht="14.5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ht="14.5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ht="14.5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ht="14.5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ht="14.5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ht="14.5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ht="14.5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ht="14.5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ht="14.5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ht="14.5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ht="14.5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ht="14.5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ht="14.5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ht="14.5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ht="14.5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ht="14.5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ht="14.5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ht="14.5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ht="14.5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ht="14.5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ht="14.5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ht="14.5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ht="14.5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ht="14.5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ht="14.5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ht="14.5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ht="14.5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ht="14.5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ht="14.5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ht="14.5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ht="14.5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ht="14.5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ht="14.5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ht="14.5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ht="14.5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ht="14.5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ht="14.5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ht="14.5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ht="14.5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ht="14.5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ht="14.5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ht="14.5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ht="14.5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ht="14.5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ht="14.5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ht="14.5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ht="14.5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ht="14.5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ht="14.5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ht="14.5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ht="14.5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ht="14.5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ht="14.5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ht="14.5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ht="14.5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ht="14.5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ht="14.5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ht="14.5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ht="14.5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ht="14.5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ht="14.5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ht="14.5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ht="14.5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ht="14.5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ht="14.5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ht="14.5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ht="14.5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ht="14.5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ht="14.5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ht="14.5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ht="14.5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ht="14.5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ht="14.5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ht="14.5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ht="14.5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ht="14.5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ht="14.5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ht="14.5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ht="14.5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ht="14.5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ht="14.5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ht="14.5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ht="14.5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ht="14.5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ht="14.5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</sheetData>
  <mergeCells count="71">
    <mergeCell ref="A6:K6"/>
    <mergeCell ref="A7:B7"/>
    <mergeCell ref="C7:K7"/>
    <mergeCell ref="A8:B8"/>
    <mergeCell ref="A11:K11"/>
    <mergeCell ref="C8:K8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  <mergeCell ref="A34:K34"/>
    <mergeCell ref="A35:K35"/>
    <mergeCell ref="A17:K17"/>
    <mergeCell ref="A23:K23"/>
    <mergeCell ref="A19:K19"/>
    <mergeCell ref="A20:K20"/>
    <mergeCell ref="A21:K21"/>
    <mergeCell ref="A22:K22"/>
    <mergeCell ref="A18:K18"/>
    <mergeCell ref="A27:K27"/>
    <mergeCell ref="A28:K28"/>
    <mergeCell ref="A29:K29"/>
    <mergeCell ref="A25:K25"/>
    <mergeCell ref="A26:K26"/>
    <mergeCell ref="A32:K32"/>
    <mergeCell ref="A33:K33"/>
    <mergeCell ref="A16:K16"/>
    <mergeCell ref="A9:B9"/>
    <mergeCell ref="C9:K9"/>
    <mergeCell ref="A10:B10"/>
    <mergeCell ref="C10:K10"/>
    <mergeCell ref="A12:K12"/>
    <mergeCell ref="A13:K13"/>
    <mergeCell ref="A14:K14"/>
    <mergeCell ref="A15:K15"/>
    <mergeCell ref="A30:K30"/>
    <mergeCell ref="A31:K31"/>
    <mergeCell ref="A24:K24"/>
    <mergeCell ref="A48:K48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36:K36"/>
    <mergeCell ref="A70:K70"/>
    <mergeCell ref="A49:K49"/>
    <mergeCell ref="A50:K50"/>
    <mergeCell ref="A51:K51"/>
    <mergeCell ref="A52:K52"/>
    <mergeCell ref="A53:K53"/>
    <mergeCell ref="A54:K54"/>
    <mergeCell ref="A55:K55"/>
    <mergeCell ref="A56:K56"/>
    <mergeCell ref="A69:K69"/>
  </mergeCells>
  <conditionalFormatting sqref="C7:K7">
    <cfRule type="containsText" dxfId="21" priority="1" operator="containsText" text="REJECT">
      <formula>NOT(ISERROR(SEARCH("REJECT",C7)))</formula>
    </cfRule>
  </conditionalFormatting>
  <conditionalFormatting sqref="K5">
    <cfRule type="containsText" dxfId="20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B83427-966B-4B0F-A944-90BB64E1835C}">
          <x14:formula1>
            <xm:f>'DO NOT USE'!$F$2:$F$17</xm:f>
          </x14:formula1>
          <xm:sqref>C7:K7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00A11-EBDF-4703-8144-F5D9CF39E9FC}">
  <sheetPr codeName="Sheet9">
    <tabColor theme="7" tint="0.39997558519241921"/>
  </sheetPr>
  <dimension ref="A1:U44"/>
  <sheetViews>
    <sheetView showZeros="0" view="pageBreakPreview" topLeftCell="B23" zoomScaleNormal="115" zoomScaleSheetLayoutView="100" workbookViewId="0">
      <selection activeCell="G34" sqref="G34"/>
    </sheetView>
  </sheetViews>
  <sheetFormatPr defaultColWidth="6" defaultRowHeight="12.75" customHeight="1" x14ac:dyDescent="0.25"/>
  <cols>
    <col min="1" max="1" width="1.6328125" style="160" hidden="1" customWidth="1"/>
    <col min="2" max="2" width="13.81640625" style="1" customWidth="1"/>
    <col min="3" max="3" width="8.453125" style="1" customWidth="1"/>
    <col min="4" max="4" width="14.453125" style="1" customWidth="1"/>
    <col min="5" max="5" width="9" style="1" customWidth="1"/>
    <col min="6" max="6" width="7.81640625" style="1" customWidth="1"/>
    <col min="7" max="7" width="7.1796875" style="1" customWidth="1"/>
    <col min="8" max="8" width="8.1796875" style="1" customWidth="1"/>
    <col min="9" max="17" width="7.1796875" style="1" customWidth="1"/>
    <col min="18" max="18" width="10.453125" style="1" customWidth="1"/>
    <col min="19" max="20" width="5.453125" style="1" customWidth="1"/>
    <col min="21" max="21" width="18.81640625" style="1" customWidth="1"/>
    <col min="22" max="22" width="8.1796875" style="1" customWidth="1"/>
    <col min="23" max="23" width="6.453125" style="1" customWidth="1"/>
    <col min="24" max="26" width="6" style="1"/>
    <col min="27" max="27" width="6.453125" style="1" bestFit="1" customWidth="1"/>
    <col min="28" max="16384" width="6" style="1"/>
  </cols>
  <sheetData>
    <row r="1" spans="1:21" ht="13.75" customHeight="1" x14ac:dyDescent="0.25">
      <c r="A1" s="281"/>
      <c r="B1" s="281"/>
      <c r="C1" s="296" t="s">
        <v>301</v>
      </c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</row>
    <row r="2" spans="1:21" ht="13.75" customHeight="1" x14ac:dyDescent="0.25">
      <c r="A2" s="281"/>
      <c r="B2" s="281"/>
      <c r="C2" s="298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</row>
    <row r="3" spans="1:21" ht="13.75" customHeight="1" x14ac:dyDescent="0.25">
      <c r="A3" s="371" t="s">
        <v>48</v>
      </c>
      <c r="B3" s="371"/>
      <c r="C3" s="283" t="str">
        <f>'DESIGN FRONT SHEET'!B3</f>
        <v>MCLAREN SEASON 3</v>
      </c>
      <c r="D3" s="284"/>
      <c r="E3" s="52" t="s">
        <v>49</v>
      </c>
      <c r="F3" s="370" t="str">
        <f>'DESIGN FRONT SHEET'!E3</f>
        <v>UN AVAILABLE</v>
      </c>
      <c r="G3" s="283"/>
      <c r="H3" s="283"/>
      <c r="I3" s="283"/>
      <c r="J3" s="283"/>
      <c r="K3" s="283"/>
      <c r="L3" s="283"/>
      <c r="M3" s="283"/>
      <c r="N3" s="283"/>
      <c r="O3" s="284"/>
      <c r="P3" s="437" t="s">
        <v>50</v>
      </c>
      <c r="Q3" s="438"/>
      <c r="R3" s="439"/>
      <c r="S3" s="285" t="str">
        <f>'DESIGN FRONT SHEET'!G3</f>
        <v>FRAN</v>
      </c>
      <c r="T3" s="285"/>
      <c r="U3" s="286"/>
    </row>
    <row r="4" spans="1:21" ht="13.75" customHeight="1" x14ac:dyDescent="0.25">
      <c r="A4" s="371" t="s">
        <v>51</v>
      </c>
      <c r="B4" s="371"/>
      <c r="C4" s="283" t="str">
        <f>'DESIGN FRONT SHEET'!B4</f>
        <v>ASHLAM</v>
      </c>
      <c r="D4" s="284"/>
      <c r="E4" s="36" t="s">
        <v>52</v>
      </c>
      <c r="F4" s="370" t="str">
        <f>'DESIGN FRONT SHEET'!E4</f>
        <v>VIETNAM</v>
      </c>
      <c r="G4" s="283"/>
      <c r="H4" s="283"/>
      <c r="I4" s="283"/>
      <c r="J4" s="283"/>
      <c r="K4" s="283"/>
      <c r="L4" s="283"/>
      <c r="M4" s="283"/>
      <c r="N4" s="283"/>
      <c r="O4" s="284"/>
      <c r="P4" s="437" t="s">
        <v>53</v>
      </c>
      <c r="Q4" s="438"/>
      <c r="R4" s="439"/>
      <c r="S4" s="285" t="str">
        <f>'DESIGN FRONT SHEET'!G4</f>
        <v>LAUREN</v>
      </c>
      <c r="T4" s="285"/>
      <c r="U4" s="286"/>
    </row>
    <row r="5" spans="1:21" ht="13.75" customHeight="1" x14ac:dyDescent="0.25">
      <c r="A5" s="371" t="s">
        <v>54</v>
      </c>
      <c r="B5" s="371"/>
      <c r="C5" s="283" t="str">
        <f>'DESIGN FRONT SHEET'!B5</f>
        <v>ZIP THROUG HOODIE</v>
      </c>
      <c r="D5" s="284"/>
      <c r="E5" s="36" t="s">
        <v>195</v>
      </c>
      <c r="F5" s="370" t="str">
        <f>'DESIGN FRONT SHEET'!E5</f>
        <v>AIME LEON DORE</v>
      </c>
      <c r="G5" s="283"/>
      <c r="H5" s="283"/>
      <c r="I5" s="283"/>
      <c r="J5" s="283"/>
      <c r="K5" s="283"/>
      <c r="L5" s="283"/>
      <c r="M5" s="283"/>
      <c r="N5" s="283"/>
      <c r="O5" s="284"/>
      <c r="P5" s="437" t="s">
        <v>56</v>
      </c>
      <c r="Q5" s="438"/>
      <c r="R5" s="439"/>
      <c r="S5" s="377"/>
      <c r="T5" s="377"/>
      <c r="U5" s="378"/>
    </row>
    <row r="6" spans="1:21" ht="13.75" customHeight="1" x14ac:dyDescent="0.25">
      <c r="A6" s="434" t="s">
        <v>120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  <c r="S6" s="434"/>
      <c r="T6" s="434"/>
      <c r="U6" s="434"/>
    </row>
    <row r="7" spans="1:21" ht="27" customHeight="1" x14ac:dyDescent="0.25">
      <c r="A7" s="155" t="s">
        <v>121</v>
      </c>
      <c r="B7" s="404" t="s">
        <v>64</v>
      </c>
      <c r="C7" s="405"/>
      <c r="D7" s="406"/>
      <c r="E7" s="171" t="s">
        <v>122</v>
      </c>
      <c r="F7" s="173" t="s">
        <v>123</v>
      </c>
      <c r="G7" s="145" t="s">
        <v>67</v>
      </c>
      <c r="H7" s="172" t="s">
        <v>124</v>
      </c>
      <c r="I7" s="145" t="s">
        <v>67</v>
      </c>
      <c r="J7" s="173" t="s">
        <v>125</v>
      </c>
      <c r="K7" s="145" t="s">
        <v>67</v>
      </c>
      <c r="L7" s="172" t="s">
        <v>126</v>
      </c>
      <c r="M7" s="145" t="s">
        <v>67</v>
      </c>
      <c r="N7" s="173" t="s">
        <v>127</v>
      </c>
      <c r="O7" s="145" t="s">
        <v>67</v>
      </c>
      <c r="P7" s="172" t="s">
        <v>128</v>
      </c>
      <c r="Q7" s="145" t="s">
        <v>67</v>
      </c>
      <c r="R7" s="435" t="s">
        <v>129</v>
      </c>
      <c r="S7" s="436"/>
      <c r="T7" s="436"/>
      <c r="U7" s="436"/>
    </row>
    <row r="8" spans="1:21" ht="13.5" customHeight="1" x14ac:dyDescent="0.25">
      <c r="A8" s="156" t="str">
        <f>'PROTO SPEC'!A8</f>
        <v>H2</v>
      </c>
      <c r="B8" s="446" t="str">
        <f>'PROTO SPEC'!B8</f>
        <v>1. Front length - SNP to bottom hem edge</v>
      </c>
      <c r="C8" s="446"/>
      <c r="D8" s="446"/>
      <c r="E8" s="79"/>
      <c r="F8" s="174"/>
      <c r="G8" s="33">
        <f t="shared" ref="G8:G36" si="0">F8+(-E8)</f>
        <v>0</v>
      </c>
      <c r="H8" s="137"/>
      <c r="I8" s="33">
        <f>H8-E8</f>
        <v>0</v>
      </c>
      <c r="J8" s="189"/>
      <c r="K8" s="33">
        <f>J8-E8</f>
        <v>0</v>
      </c>
      <c r="L8" s="137"/>
      <c r="M8" s="33">
        <f>L8-E8</f>
        <v>0</v>
      </c>
      <c r="N8" s="189"/>
      <c r="O8" s="33">
        <f>N8-E8</f>
        <v>0</v>
      </c>
      <c r="P8" s="137"/>
      <c r="Q8" s="194">
        <f>P8-E8</f>
        <v>0</v>
      </c>
      <c r="R8" s="440" t="s">
        <v>130</v>
      </c>
      <c r="S8" s="441"/>
      <c r="T8" s="441"/>
      <c r="U8" s="442"/>
    </row>
    <row r="9" spans="1:21" ht="12.75" customHeight="1" x14ac:dyDescent="0.25">
      <c r="A9" s="156" t="str">
        <f>'PROTO SPEC'!A9</f>
        <v>H3</v>
      </c>
      <c r="B9" s="433" t="str">
        <f>'PROTO SPEC'!B9</f>
        <v>2. Front length - HSP to bottom hem edge</v>
      </c>
      <c r="C9" s="433"/>
      <c r="D9" s="433"/>
      <c r="E9" s="31"/>
      <c r="F9" s="175"/>
      <c r="G9" s="33">
        <f t="shared" si="0"/>
        <v>0</v>
      </c>
      <c r="H9" s="137"/>
      <c r="I9" s="33">
        <f t="shared" ref="I9:I37" si="1">H9-E9</f>
        <v>0</v>
      </c>
      <c r="J9" s="189"/>
      <c r="K9" s="33">
        <f t="shared" ref="K9:K27" si="2">J9-E9</f>
        <v>0</v>
      </c>
      <c r="L9" s="137"/>
      <c r="M9" s="33">
        <f t="shared" ref="M9:M27" si="3">L9-E9</f>
        <v>0</v>
      </c>
      <c r="N9" s="189"/>
      <c r="O9" s="33">
        <f t="shared" ref="O9:O27" si="4">N9-E9</f>
        <v>0</v>
      </c>
      <c r="P9" s="137"/>
      <c r="Q9" s="194">
        <f t="shared" ref="Q9:Q27" si="5">P9-E9</f>
        <v>0</v>
      </c>
      <c r="R9" s="443"/>
      <c r="S9" s="444"/>
      <c r="T9" s="444"/>
      <c r="U9" s="445"/>
    </row>
    <row r="10" spans="1:21" ht="12.75" customHeight="1" x14ac:dyDescent="0.25">
      <c r="A10" s="156" t="str">
        <f>'PROTO SPEC'!A10</f>
        <v>METAL</v>
      </c>
      <c r="B10" s="433" t="str">
        <f>'PROTO SPEC'!B10</f>
        <v>3. Back length - HSP to bottom hem edge</v>
      </c>
      <c r="C10" s="433"/>
      <c r="D10" s="433"/>
      <c r="E10" s="31"/>
      <c r="F10" s="174"/>
      <c r="G10" s="33">
        <f t="shared" si="0"/>
        <v>0</v>
      </c>
      <c r="H10" s="137"/>
      <c r="I10" s="33">
        <f t="shared" si="1"/>
        <v>0</v>
      </c>
      <c r="J10" s="189"/>
      <c r="K10" s="33">
        <f t="shared" si="2"/>
        <v>0</v>
      </c>
      <c r="L10" s="137"/>
      <c r="M10" s="33">
        <f t="shared" si="3"/>
        <v>0</v>
      </c>
      <c r="N10" s="189"/>
      <c r="O10" s="33">
        <f t="shared" si="4"/>
        <v>0</v>
      </c>
      <c r="P10" s="137"/>
      <c r="Q10" s="194">
        <f t="shared" si="5"/>
        <v>0</v>
      </c>
      <c r="R10" s="443"/>
      <c r="S10" s="444"/>
      <c r="T10" s="444"/>
      <c r="U10" s="445"/>
    </row>
    <row r="11" spans="1:21" ht="12.75" customHeight="1" x14ac:dyDescent="0.25">
      <c r="A11" s="156">
        <f>'PROTO SPEC'!A11</f>
        <v>0</v>
      </c>
      <c r="B11" s="433" t="str">
        <f>'PROTO SPEC'!B11</f>
        <v>4. Chest - measured 2.5cm down from underarm</v>
      </c>
      <c r="C11" s="433"/>
      <c r="D11" s="433"/>
      <c r="E11" s="31"/>
      <c r="F11" s="175"/>
      <c r="G11" s="33">
        <f t="shared" si="0"/>
        <v>0</v>
      </c>
      <c r="H11" s="137"/>
      <c r="I11" s="33">
        <f t="shared" si="1"/>
        <v>0</v>
      </c>
      <c r="J11" s="189"/>
      <c r="K11" s="33">
        <f t="shared" si="2"/>
        <v>0</v>
      </c>
      <c r="L11" s="137"/>
      <c r="M11" s="33">
        <f t="shared" si="3"/>
        <v>0</v>
      </c>
      <c r="N11" s="189"/>
      <c r="O11" s="33">
        <f t="shared" si="4"/>
        <v>0</v>
      </c>
      <c r="P11" s="137"/>
      <c r="Q11" s="194">
        <f t="shared" si="5"/>
        <v>0</v>
      </c>
      <c r="R11" s="443"/>
      <c r="S11" s="444"/>
      <c r="T11" s="444"/>
      <c r="U11" s="445"/>
    </row>
    <row r="12" spans="1:21" ht="12.75" customHeight="1" x14ac:dyDescent="0.25">
      <c r="A12" s="156" t="str">
        <f>'PROTO SPEC'!A12</f>
        <v>EMBROIDERY</v>
      </c>
      <c r="B12" s="433" t="str">
        <f>'PROTO SPEC'!B12</f>
        <v>5. Waist position - below HSP</v>
      </c>
      <c r="C12" s="433"/>
      <c r="D12" s="433"/>
      <c r="E12" s="31"/>
      <c r="F12" s="174"/>
      <c r="G12" s="33">
        <f t="shared" si="0"/>
        <v>0</v>
      </c>
      <c r="H12" s="137"/>
      <c r="I12" s="33">
        <f t="shared" si="1"/>
        <v>0</v>
      </c>
      <c r="J12" s="189"/>
      <c r="K12" s="33">
        <f t="shared" si="2"/>
        <v>0</v>
      </c>
      <c r="L12" s="137"/>
      <c r="M12" s="33">
        <f t="shared" si="3"/>
        <v>0</v>
      </c>
      <c r="N12" s="189"/>
      <c r="O12" s="33">
        <f t="shared" si="4"/>
        <v>0</v>
      </c>
      <c r="P12" s="137"/>
      <c r="Q12" s="194">
        <f t="shared" si="5"/>
        <v>0</v>
      </c>
      <c r="R12" s="443"/>
      <c r="S12" s="444"/>
      <c r="T12" s="444"/>
      <c r="U12" s="445"/>
    </row>
    <row r="13" spans="1:21" ht="12.75" customHeight="1" x14ac:dyDescent="0.25">
      <c r="A13" s="156" t="str">
        <f>'PROTO SPEC'!A13</f>
        <v>SCREENPRINT</v>
      </c>
      <c r="B13" s="433" t="str">
        <f>'PROTO SPEC'!B13</f>
        <v>6. Waist width</v>
      </c>
      <c r="C13" s="433"/>
      <c r="D13" s="433"/>
      <c r="E13" s="31"/>
      <c r="F13" s="175"/>
      <c r="G13" s="33">
        <f t="shared" si="0"/>
        <v>0</v>
      </c>
      <c r="H13" s="137"/>
      <c r="I13" s="33">
        <f t="shared" si="1"/>
        <v>0</v>
      </c>
      <c r="J13" s="189"/>
      <c r="K13" s="33">
        <f t="shared" si="2"/>
        <v>0</v>
      </c>
      <c r="L13" s="137"/>
      <c r="M13" s="33">
        <f t="shared" si="3"/>
        <v>0</v>
      </c>
      <c r="N13" s="189"/>
      <c r="O13" s="33">
        <f t="shared" si="4"/>
        <v>0</v>
      </c>
      <c r="P13" s="137"/>
      <c r="Q13" s="194">
        <f t="shared" si="5"/>
        <v>0</v>
      </c>
      <c r="R13" s="443"/>
      <c r="S13" s="444"/>
      <c r="T13" s="444"/>
      <c r="U13" s="445"/>
    </row>
    <row r="14" spans="1:21" ht="12.75" customHeight="1" x14ac:dyDescent="0.25">
      <c r="A14" s="156" t="str">
        <f>'PROTO SPEC'!A14</f>
        <v>SCREEN PRINT</v>
      </c>
      <c r="B14" s="433" t="str">
        <f>'PROTO SPEC'!B14</f>
        <v>7. Hem width</v>
      </c>
      <c r="C14" s="433"/>
      <c r="D14" s="433"/>
      <c r="E14" s="31"/>
      <c r="F14" s="174"/>
      <c r="G14" s="33">
        <f t="shared" si="0"/>
        <v>0</v>
      </c>
      <c r="H14" s="137"/>
      <c r="I14" s="33">
        <f t="shared" si="1"/>
        <v>0</v>
      </c>
      <c r="J14" s="189"/>
      <c r="K14" s="33">
        <f t="shared" si="2"/>
        <v>0</v>
      </c>
      <c r="L14" s="137"/>
      <c r="M14" s="33">
        <f t="shared" si="3"/>
        <v>0</v>
      </c>
      <c r="N14" s="189"/>
      <c r="O14" s="33">
        <f t="shared" si="4"/>
        <v>0</v>
      </c>
      <c r="P14" s="137"/>
      <c r="Q14" s="194">
        <f t="shared" si="5"/>
        <v>0</v>
      </c>
      <c r="R14" s="443"/>
      <c r="S14" s="444"/>
      <c r="T14" s="444"/>
      <c r="U14" s="445"/>
    </row>
    <row r="15" spans="1:21" ht="12.75" customHeight="1" x14ac:dyDescent="0.25">
      <c r="A15" s="156" t="str">
        <f>'PROTO SPEC'!A15</f>
        <v>SCREEN PRINT</v>
      </c>
      <c r="B15" s="433" t="str">
        <f>'PROTO SPEC'!B15</f>
        <v>8. Hem depth</v>
      </c>
      <c r="C15" s="433"/>
      <c r="D15" s="433"/>
      <c r="E15" s="31"/>
      <c r="F15" s="175"/>
      <c r="G15" s="33">
        <f t="shared" si="0"/>
        <v>0</v>
      </c>
      <c r="H15" s="137"/>
      <c r="I15" s="33">
        <f t="shared" si="1"/>
        <v>0</v>
      </c>
      <c r="J15" s="189"/>
      <c r="K15" s="33">
        <f t="shared" si="2"/>
        <v>0</v>
      </c>
      <c r="L15" s="137"/>
      <c r="M15" s="33">
        <f t="shared" si="3"/>
        <v>0</v>
      </c>
      <c r="N15" s="189"/>
      <c r="O15" s="33">
        <f t="shared" si="4"/>
        <v>0</v>
      </c>
      <c r="P15" s="137"/>
      <c r="Q15" s="194">
        <f t="shared" si="5"/>
        <v>0</v>
      </c>
      <c r="R15" s="443"/>
      <c r="S15" s="444"/>
      <c r="T15" s="444"/>
      <c r="U15" s="445"/>
    </row>
    <row r="16" spans="1:21" ht="12.75" customHeight="1" x14ac:dyDescent="0.25">
      <c r="A16" s="156" t="str">
        <f>'PROTO SPEC'!A16</f>
        <v>EMBROIDERY</v>
      </c>
      <c r="B16" s="433" t="str">
        <f>'PROTO SPEC'!B16</f>
        <v>9. X-Shoulder (seam to seam)</v>
      </c>
      <c r="C16" s="433"/>
      <c r="D16" s="433"/>
      <c r="E16" s="31"/>
      <c r="F16" s="174"/>
      <c r="G16" s="33">
        <f t="shared" si="0"/>
        <v>0</v>
      </c>
      <c r="H16" s="137"/>
      <c r="I16" s="33">
        <f t="shared" si="1"/>
        <v>0</v>
      </c>
      <c r="J16" s="189"/>
      <c r="K16" s="33">
        <f t="shared" si="2"/>
        <v>0</v>
      </c>
      <c r="L16" s="137"/>
      <c r="M16" s="33">
        <f t="shared" si="3"/>
        <v>0</v>
      </c>
      <c r="N16" s="189"/>
      <c r="O16" s="33">
        <f t="shared" si="4"/>
        <v>0</v>
      </c>
      <c r="P16" s="137"/>
      <c r="Q16" s="194">
        <f t="shared" si="5"/>
        <v>0</v>
      </c>
      <c r="R16" s="443"/>
      <c r="S16" s="444"/>
      <c r="T16" s="444"/>
      <c r="U16" s="445"/>
    </row>
    <row r="17" spans="1:21" ht="12.75" customHeight="1" x14ac:dyDescent="0.25">
      <c r="A17" s="156" t="str">
        <f>'PROTO SPEC'!A17</f>
        <v>EMBROIDERY</v>
      </c>
      <c r="B17" s="433" t="str">
        <f>'PROTO SPEC'!B17</f>
        <v>10. X-Front - 15cm below HSP</v>
      </c>
      <c r="C17" s="433"/>
      <c r="D17" s="433"/>
      <c r="E17" s="31"/>
      <c r="F17" s="175"/>
      <c r="G17" s="33">
        <f t="shared" si="0"/>
        <v>0</v>
      </c>
      <c r="H17" s="137"/>
      <c r="I17" s="33">
        <f t="shared" si="1"/>
        <v>0</v>
      </c>
      <c r="J17" s="189"/>
      <c r="K17" s="33">
        <f t="shared" si="2"/>
        <v>0</v>
      </c>
      <c r="L17" s="137"/>
      <c r="M17" s="33">
        <f t="shared" si="3"/>
        <v>0</v>
      </c>
      <c r="N17" s="189"/>
      <c r="O17" s="33">
        <f t="shared" si="4"/>
        <v>0</v>
      </c>
      <c r="P17" s="137"/>
      <c r="Q17" s="194">
        <f t="shared" si="5"/>
        <v>0</v>
      </c>
      <c r="R17" s="443"/>
      <c r="S17" s="444"/>
      <c r="T17" s="444"/>
      <c r="U17" s="445"/>
    </row>
    <row r="18" spans="1:21" ht="12.75" customHeight="1" x14ac:dyDescent="0.25">
      <c r="A18" s="156" t="str">
        <f>'PROTO SPEC'!A18</f>
        <v>SCREEN PRINT</v>
      </c>
      <c r="B18" s="433" t="str">
        <f>'PROTO SPEC'!B18</f>
        <v>11. X-Back - 15cm belo HSP</v>
      </c>
      <c r="C18" s="433"/>
      <c r="D18" s="433"/>
      <c r="E18" s="31"/>
      <c r="F18" s="174"/>
      <c r="G18" s="33">
        <f t="shared" si="0"/>
        <v>0</v>
      </c>
      <c r="H18" s="137"/>
      <c r="I18" s="33">
        <f t="shared" si="1"/>
        <v>0</v>
      </c>
      <c r="J18" s="189"/>
      <c r="K18" s="33">
        <f t="shared" si="2"/>
        <v>0</v>
      </c>
      <c r="L18" s="137"/>
      <c r="M18" s="33">
        <f t="shared" si="3"/>
        <v>0</v>
      </c>
      <c r="N18" s="189"/>
      <c r="O18" s="33">
        <f t="shared" si="4"/>
        <v>0</v>
      </c>
      <c r="P18" s="137"/>
      <c r="Q18" s="194">
        <f t="shared" si="5"/>
        <v>0</v>
      </c>
      <c r="R18" s="443"/>
      <c r="S18" s="444"/>
      <c r="T18" s="444"/>
      <c r="U18" s="445"/>
    </row>
    <row r="19" spans="1:21" ht="12.75" customHeight="1" x14ac:dyDescent="0.25">
      <c r="A19" s="156">
        <f>'PROTO SPEC'!A19</f>
        <v>0</v>
      </c>
      <c r="B19" s="433" t="str">
        <f>'PROTO SPEC'!B19</f>
        <v>12. Back neck width - HSP to HSP straight</v>
      </c>
      <c r="C19" s="433"/>
      <c r="D19" s="433"/>
      <c r="E19" s="31"/>
      <c r="F19" s="175"/>
      <c r="G19" s="33">
        <f t="shared" si="0"/>
        <v>0</v>
      </c>
      <c r="H19" s="137"/>
      <c r="I19" s="33">
        <f t="shared" si="1"/>
        <v>0</v>
      </c>
      <c r="J19" s="189"/>
      <c r="K19" s="33">
        <f t="shared" si="2"/>
        <v>0</v>
      </c>
      <c r="L19" s="137"/>
      <c r="M19" s="33">
        <f t="shared" si="3"/>
        <v>0</v>
      </c>
      <c r="N19" s="189"/>
      <c r="O19" s="33">
        <f t="shared" si="4"/>
        <v>0</v>
      </c>
      <c r="P19" s="137"/>
      <c r="Q19" s="194">
        <f t="shared" si="5"/>
        <v>0</v>
      </c>
      <c r="R19" s="443"/>
      <c r="S19" s="444"/>
      <c r="T19" s="444"/>
      <c r="U19" s="445"/>
    </row>
    <row r="20" spans="1:21" ht="12.75" customHeight="1" x14ac:dyDescent="0.25">
      <c r="A20" s="156">
        <f>'PROTO SPEC'!A20</f>
        <v>0</v>
      </c>
      <c r="B20" s="433" t="str">
        <f>'PROTO SPEC'!B20</f>
        <v>13. Front neck drop - From HSP</v>
      </c>
      <c r="C20" s="433"/>
      <c r="D20" s="433"/>
      <c r="E20" s="31"/>
      <c r="F20" s="174"/>
      <c r="G20" s="33">
        <f t="shared" si="0"/>
        <v>0</v>
      </c>
      <c r="H20" s="137"/>
      <c r="I20" s="33">
        <f t="shared" si="1"/>
        <v>0</v>
      </c>
      <c r="J20" s="189"/>
      <c r="K20" s="33">
        <f t="shared" si="2"/>
        <v>0</v>
      </c>
      <c r="L20" s="137"/>
      <c r="M20" s="33">
        <f t="shared" si="3"/>
        <v>0</v>
      </c>
      <c r="N20" s="189"/>
      <c r="O20" s="33">
        <f t="shared" si="4"/>
        <v>0</v>
      </c>
      <c r="P20" s="137"/>
      <c r="Q20" s="194">
        <f t="shared" si="5"/>
        <v>0</v>
      </c>
      <c r="R20" s="443"/>
      <c r="S20" s="444"/>
      <c r="T20" s="444"/>
      <c r="U20" s="445"/>
    </row>
    <row r="21" spans="1:21" ht="12.75" customHeight="1" x14ac:dyDescent="0.25">
      <c r="A21" s="156">
        <f>'PROTO SPEC'!A21</f>
        <v>0</v>
      </c>
      <c r="B21" s="433" t="str">
        <f>'PROTO SPEC'!B21</f>
        <v>14. Back neck drop</v>
      </c>
      <c r="C21" s="433"/>
      <c r="D21" s="433"/>
      <c r="E21" s="31"/>
      <c r="F21" s="175"/>
      <c r="G21" s="33">
        <f t="shared" si="0"/>
        <v>0</v>
      </c>
      <c r="H21" s="137"/>
      <c r="I21" s="33">
        <f t="shared" si="1"/>
        <v>0</v>
      </c>
      <c r="J21" s="189"/>
      <c r="K21" s="33">
        <f t="shared" si="2"/>
        <v>0</v>
      </c>
      <c r="L21" s="137"/>
      <c r="M21" s="33">
        <f t="shared" si="3"/>
        <v>0</v>
      </c>
      <c r="N21" s="189"/>
      <c r="O21" s="33">
        <f t="shared" si="4"/>
        <v>0</v>
      </c>
      <c r="P21" s="137"/>
      <c r="Q21" s="194">
        <f t="shared" si="5"/>
        <v>0</v>
      </c>
      <c r="R21" s="443"/>
      <c r="S21" s="444"/>
      <c r="T21" s="444"/>
      <c r="U21" s="445"/>
    </row>
    <row r="22" spans="1:21" ht="12.75" customHeight="1" x14ac:dyDescent="0.25">
      <c r="A22" s="156">
        <f>'PROTO SPEC'!A22</f>
        <v>0</v>
      </c>
      <c r="B22" s="433" t="str">
        <f>'PROTO SPEC'!B22</f>
        <v>15. Armhole Straight</v>
      </c>
      <c r="C22" s="433"/>
      <c r="D22" s="433"/>
      <c r="E22" s="31"/>
      <c r="F22" s="174"/>
      <c r="G22" s="33">
        <f t="shared" si="0"/>
        <v>0</v>
      </c>
      <c r="H22" s="137"/>
      <c r="I22" s="33">
        <f t="shared" si="1"/>
        <v>0</v>
      </c>
      <c r="J22" s="189"/>
      <c r="K22" s="33">
        <f t="shared" si="2"/>
        <v>0</v>
      </c>
      <c r="L22" s="137"/>
      <c r="M22" s="33">
        <f t="shared" si="3"/>
        <v>0</v>
      </c>
      <c r="N22" s="189"/>
      <c r="O22" s="33">
        <f t="shared" si="4"/>
        <v>0</v>
      </c>
      <c r="P22" s="137"/>
      <c r="Q22" s="194">
        <f t="shared" si="5"/>
        <v>0</v>
      </c>
      <c r="R22" s="443"/>
      <c r="S22" s="444"/>
      <c r="T22" s="444"/>
      <c r="U22" s="445"/>
    </row>
    <row r="23" spans="1:21" ht="12.75" customHeight="1" x14ac:dyDescent="0.25">
      <c r="A23" s="156">
        <f>'PROTO SPEC'!A23</f>
        <v>0</v>
      </c>
      <c r="B23" s="433" t="str">
        <f>'PROTO SPEC'!B23</f>
        <v>16. Sleeve length - Shoulder seam to cuff</v>
      </c>
      <c r="C23" s="433"/>
      <c r="D23" s="433"/>
      <c r="E23" s="31"/>
      <c r="F23" s="175"/>
      <c r="G23" s="33">
        <f t="shared" si="0"/>
        <v>0</v>
      </c>
      <c r="H23" s="137"/>
      <c r="I23" s="33">
        <f t="shared" si="1"/>
        <v>0</v>
      </c>
      <c r="J23" s="189"/>
      <c r="K23" s="33">
        <f t="shared" si="2"/>
        <v>0</v>
      </c>
      <c r="L23" s="137"/>
      <c r="M23" s="33">
        <f t="shared" si="3"/>
        <v>0</v>
      </c>
      <c r="N23" s="189"/>
      <c r="O23" s="33">
        <f t="shared" si="4"/>
        <v>0</v>
      </c>
      <c r="P23" s="137"/>
      <c r="Q23" s="194">
        <f t="shared" si="5"/>
        <v>0</v>
      </c>
      <c r="R23" s="443"/>
      <c r="S23" s="444"/>
      <c r="T23" s="444"/>
      <c r="U23" s="445"/>
    </row>
    <row r="24" spans="1:21" ht="12.75" customHeight="1" x14ac:dyDescent="0.25">
      <c r="A24" s="156">
        <f>'PROTO SPEC'!A24</f>
        <v>0</v>
      </c>
      <c r="B24" s="433" t="str">
        <f>'PROTO SPEC'!B24</f>
        <v>17. Underarm length</v>
      </c>
      <c r="C24" s="433"/>
      <c r="D24" s="433"/>
      <c r="E24" s="31"/>
      <c r="F24" s="174"/>
      <c r="G24" s="33">
        <f t="shared" si="0"/>
        <v>0</v>
      </c>
      <c r="H24" s="137"/>
      <c r="I24" s="33">
        <f t="shared" si="1"/>
        <v>0</v>
      </c>
      <c r="J24" s="189"/>
      <c r="K24" s="33">
        <f t="shared" si="2"/>
        <v>0</v>
      </c>
      <c r="L24" s="137"/>
      <c r="M24" s="33">
        <f t="shared" si="3"/>
        <v>0</v>
      </c>
      <c r="N24" s="189"/>
      <c r="O24" s="33">
        <f t="shared" si="4"/>
        <v>0</v>
      </c>
      <c r="P24" s="137"/>
      <c r="Q24" s="194">
        <f t="shared" si="5"/>
        <v>0</v>
      </c>
      <c r="R24" s="443"/>
      <c r="S24" s="444"/>
      <c r="T24" s="444"/>
      <c r="U24" s="445"/>
    </row>
    <row r="25" spans="1:21" ht="12.75" customHeight="1" x14ac:dyDescent="0.25">
      <c r="A25" s="156">
        <f>'PROTO SPEC'!A25</f>
        <v>0</v>
      </c>
      <c r="B25" s="433" t="str">
        <f>'PROTO SPEC'!B25</f>
        <v>18. 1/2 Bicep width - 2.5cm down from underarm</v>
      </c>
      <c r="C25" s="433"/>
      <c r="D25" s="433"/>
      <c r="E25" s="31"/>
      <c r="F25" s="175"/>
      <c r="G25" s="33">
        <f t="shared" si="0"/>
        <v>0</v>
      </c>
      <c r="H25" s="137"/>
      <c r="I25" s="33">
        <f t="shared" si="1"/>
        <v>0</v>
      </c>
      <c r="J25" s="189"/>
      <c r="K25" s="33">
        <f t="shared" si="2"/>
        <v>0</v>
      </c>
      <c r="L25" s="137"/>
      <c r="M25" s="33">
        <f t="shared" si="3"/>
        <v>0</v>
      </c>
      <c r="N25" s="189"/>
      <c r="O25" s="33">
        <f t="shared" si="4"/>
        <v>0</v>
      </c>
      <c r="P25" s="137"/>
      <c r="Q25" s="194">
        <f t="shared" si="5"/>
        <v>0</v>
      </c>
      <c r="R25" s="443"/>
      <c r="S25" s="444"/>
      <c r="T25" s="444"/>
      <c r="U25" s="445"/>
    </row>
    <row r="26" spans="1:21" ht="12.75" customHeight="1" x14ac:dyDescent="0.25">
      <c r="A26" s="156">
        <f>'PROTO SPEC'!A26</f>
        <v>0</v>
      </c>
      <c r="B26" s="433" t="str">
        <f>'PROTO SPEC'!B26</f>
        <v>19. 1/2 Elbow width - 21cm down from underarm</v>
      </c>
      <c r="C26" s="433"/>
      <c r="D26" s="433"/>
      <c r="E26" s="31"/>
      <c r="F26" s="174"/>
      <c r="G26" s="33">
        <f t="shared" si="0"/>
        <v>0</v>
      </c>
      <c r="H26" s="137"/>
      <c r="I26" s="33">
        <f t="shared" si="1"/>
        <v>0</v>
      </c>
      <c r="J26" s="189"/>
      <c r="K26" s="33">
        <f t="shared" si="2"/>
        <v>0</v>
      </c>
      <c r="L26" s="137"/>
      <c r="M26" s="33">
        <f t="shared" si="3"/>
        <v>0</v>
      </c>
      <c r="N26" s="189"/>
      <c r="O26" s="33">
        <f t="shared" si="4"/>
        <v>0</v>
      </c>
      <c r="P26" s="137"/>
      <c r="Q26" s="194">
        <f t="shared" si="5"/>
        <v>0</v>
      </c>
      <c r="R26" s="443"/>
      <c r="S26" s="444"/>
      <c r="T26" s="444"/>
      <c r="U26" s="445"/>
    </row>
    <row r="27" spans="1:21" ht="12.75" customHeight="1" x14ac:dyDescent="0.25">
      <c r="A27" s="156">
        <f>'PROTO SPEC'!A38</f>
        <v>0</v>
      </c>
      <c r="B27" s="433" t="str">
        <f>'PROTO SPEC'!B38</f>
        <v>31. Pocket depth</v>
      </c>
      <c r="C27" s="433"/>
      <c r="D27" s="433"/>
      <c r="E27" s="31"/>
      <c r="F27" s="175"/>
      <c r="G27" s="33">
        <f t="shared" si="0"/>
        <v>0</v>
      </c>
      <c r="H27" s="137"/>
      <c r="I27" s="33">
        <f t="shared" si="1"/>
        <v>0</v>
      </c>
      <c r="J27" s="189"/>
      <c r="K27" s="33">
        <f t="shared" si="2"/>
        <v>0</v>
      </c>
      <c r="L27" s="137"/>
      <c r="M27" s="33">
        <f t="shared" si="3"/>
        <v>0</v>
      </c>
      <c r="N27" s="189"/>
      <c r="O27" s="33">
        <f t="shared" si="4"/>
        <v>0</v>
      </c>
      <c r="P27" s="137"/>
      <c r="Q27" s="194">
        <f t="shared" si="5"/>
        <v>0</v>
      </c>
      <c r="R27" s="443"/>
      <c r="S27" s="444"/>
      <c r="T27" s="444"/>
      <c r="U27" s="445"/>
    </row>
    <row r="28" spans="1:21" ht="12.75" customHeight="1" x14ac:dyDescent="0.25">
      <c r="A28" s="83"/>
      <c r="B28" s="81" t="s">
        <v>108</v>
      </c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189"/>
      <c r="O28" s="81"/>
      <c r="P28" s="81"/>
      <c r="Q28" s="81"/>
      <c r="R28" s="196"/>
      <c r="S28" s="196"/>
      <c r="T28" s="196"/>
      <c r="U28" s="197"/>
    </row>
    <row r="29" spans="1:21" ht="12.75" customHeight="1" x14ac:dyDescent="0.35">
      <c r="A29" s="156">
        <f>'PROTO SPEC'!A40</f>
        <v>0</v>
      </c>
      <c r="B29" s="433" t="str">
        <f>'PROTO SPEC'!B40</f>
        <v>32. Print position from HSP - Restless ambition</v>
      </c>
      <c r="C29" s="433"/>
      <c r="D29" s="433"/>
      <c r="E29" s="31"/>
      <c r="F29" s="175"/>
      <c r="G29" s="33">
        <f t="shared" si="0"/>
        <v>0</v>
      </c>
      <c r="H29" s="137"/>
      <c r="I29" s="33">
        <f t="shared" si="1"/>
        <v>0</v>
      </c>
      <c r="J29" s="189"/>
      <c r="K29" s="33">
        <f t="shared" ref="K29:K44" si="6">J29-E29</f>
        <v>0</v>
      </c>
      <c r="L29" s="137"/>
      <c r="M29" s="33">
        <f t="shared" ref="M29:M44" si="7">L29-E29</f>
        <v>0</v>
      </c>
      <c r="N29" s="189"/>
      <c r="O29" s="33">
        <f t="shared" ref="O29:O44" si="8">N29-E29</f>
        <v>0</v>
      </c>
      <c r="P29" s="137"/>
      <c r="Q29" s="33">
        <f t="shared" ref="Q29:Q44" si="9">P29-E29</f>
        <v>0</v>
      </c>
      <c r="R29" s="309"/>
      <c r="S29" s="310"/>
      <c r="T29" s="310"/>
      <c r="U29" s="311"/>
    </row>
    <row r="30" spans="1:21" ht="12.75" customHeight="1" x14ac:dyDescent="0.35">
      <c r="A30" s="156">
        <f>'PROTO SPEC'!A41</f>
        <v>0</v>
      </c>
      <c r="B30" s="433" t="str">
        <f>'PROTO SPEC'!B41</f>
        <v>33. Print position from CF - Restless ambition</v>
      </c>
      <c r="C30" s="433"/>
      <c r="D30" s="433"/>
      <c r="E30" s="31"/>
      <c r="F30" s="175"/>
      <c r="G30" s="33">
        <f t="shared" si="0"/>
        <v>0</v>
      </c>
      <c r="H30" s="137"/>
      <c r="I30" s="33">
        <f t="shared" si="1"/>
        <v>0</v>
      </c>
      <c r="J30" s="189"/>
      <c r="K30" s="33">
        <f t="shared" si="6"/>
        <v>0</v>
      </c>
      <c r="L30" s="137"/>
      <c r="M30" s="33">
        <f t="shared" si="7"/>
        <v>0</v>
      </c>
      <c r="N30" s="189"/>
      <c r="O30" s="33">
        <f t="shared" si="8"/>
        <v>0</v>
      </c>
      <c r="P30" s="137"/>
      <c r="Q30" s="33">
        <f t="shared" si="9"/>
        <v>0</v>
      </c>
      <c r="R30" s="309"/>
      <c r="S30" s="310"/>
      <c r="T30" s="310"/>
      <c r="U30" s="311"/>
    </row>
    <row r="31" spans="1:21" ht="12.75" customHeight="1" x14ac:dyDescent="0.35">
      <c r="A31" s="156">
        <f>'PROTO SPEC'!A42</f>
        <v>0</v>
      </c>
      <c r="B31" s="433" t="str">
        <f>'PROTO SPEC'!B42</f>
        <v>34. Print position from HSP - McLaren lockup</v>
      </c>
      <c r="C31" s="433"/>
      <c r="D31" s="433"/>
      <c r="E31" s="31"/>
      <c r="F31" s="175"/>
      <c r="G31" s="33">
        <f t="shared" si="0"/>
        <v>0</v>
      </c>
      <c r="H31" s="137"/>
      <c r="I31" s="33">
        <f t="shared" si="1"/>
        <v>0</v>
      </c>
      <c r="J31" s="189"/>
      <c r="K31" s="33">
        <f t="shared" si="6"/>
        <v>0</v>
      </c>
      <c r="L31" s="137"/>
      <c r="M31" s="33">
        <f t="shared" si="7"/>
        <v>0</v>
      </c>
      <c r="N31" s="189"/>
      <c r="O31" s="33">
        <f t="shared" si="8"/>
        <v>0</v>
      </c>
      <c r="P31" s="137"/>
      <c r="Q31" s="33">
        <f t="shared" si="9"/>
        <v>0</v>
      </c>
      <c r="R31" s="309"/>
      <c r="S31" s="310"/>
      <c r="T31" s="310"/>
      <c r="U31" s="311"/>
    </row>
    <row r="32" spans="1:21" ht="12.75" customHeight="1" x14ac:dyDescent="0.35">
      <c r="A32" s="156" t="e">
        <f>'PROTO SPEC'!#REF!</f>
        <v>#REF!</v>
      </c>
      <c r="B32" s="433" t="str">
        <f>'PROTO SPEC'!B43</f>
        <v>35. Print position from CF - McLaren lockup</v>
      </c>
      <c r="C32" s="433"/>
      <c r="D32" s="433"/>
      <c r="E32" s="31"/>
      <c r="F32" s="175"/>
      <c r="G32" s="33">
        <f t="shared" si="0"/>
        <v>0</v>
      </c>
      <c r="H32" s="137"/>
      <c r="I32" s="33">
        <f t="shared" si="1"/>
        <v>0</v>
      </c>
      <c r="J32" s="189"/>
      <c r="K32" s="33">
        <f t="shared" si="6"/>
        <v>0</v>
      </c>
      <c r="L32" s="137"/>
      <c r="M32" s="33">
        <f t="shared" si="7"/>
        <v>0</v>
      </c>
      <c r="N32" s="189"/>
      <c r="O32" s="33">
        <f t="shared" si="8"/>
        <v>0</v>
      </c>
      <c r="P32" s="137"/>
      <c r="Q32" s="33">
        <f t="shared" si="9"/>
        <v>0</v>
      </c>
      <c r="R32" s="309"/>
      <c r="S32" s="310"/>
      <c r="T32" s="310"/>
      <c r="U32" s="311"/>
    </row>
    <row r="33" spans="1:21" ht="12.75" customHeight="1" x14ac:dyDescent="0.35">
      <c r="A33" s="156">
        <f>'PROTO SPEC'!A44</f>
        <v>0</v>
      </c>
      <c r="B33" s="433" t="str">
        <f>'PROTO SPEC'!B44</f>
        <v>36. Print position from cuff edge - Podium</v>
      </c>
      <c r="C33" s="433"/>
      <c r="D33" s="433"/>
      <c r="E33" s="31"/>
      <c r="F33" s="175"/>
      <c r="G33" s="33">
        <f t="shared" si="0"/>
        <v>0</v>
      </c>
      <c r="H33" s="137"/>
      <c r="I33" s="33">
        <f t="shared" si="1"/>
        <v>0</v>
      </c>
      <c r="J33" s="189"/>
      <c r="K33" s="33">
        <f t="shared" si="6"/>
        <v>0</v>
      </c>
      <c r="L33" s="137"/>
      <c r="M33" s="33">
        <f t="shared" si="7"/>
        <v>0</v>
      </c>
      <c r="N33" s="189"/>
      <c r="O33" s="33">
        <f t="shared" si="8"/>
        <v>0</v>
      </c>
      <c r="P33" s="137"/>
      <c r="Q33" s="33">
        <f t="shared" si="9"/>
        <v>0</v>
      </c>
      <c r="R33" s="309"/>
      <c r="S33" s="310"/>
      <c r="T33" s="310"/>
      <c r="U33" s="311"/>
    </row>
    <row r="34" spans="1:21" ht="12.75" customHeight="1" x14ac:dyDescent="0.35">
      <c r="A34" s="156">
        <f>'PROTO SPEC'!A45</f>
        <v>0</v>
      </c>
      <c r="B34" s="433" t="str">
        <f>'PROTO SPEC'!B45</f>
        <v>37. Print position from shoulder point - Velocity (REISS 1971)</v>
      </c>
      <c r="C34" s="433"/>
      <c r="D34" s="433"/>
      <c r="E34" s="31"/>
      <c r="F34" s="175"/>
      <c r="G34" s="33">
        <f t="shared" si="0"/>
        <v>0</v>
      </c>
      <c r="H34" s="137"/>
      <c r="I34" s="33">
        <f t="shared" si="1"/>
        <v>0</v>
      </c>
      <c r="J34" s="189"/>
      <c r="K34" s="33">
        <f t="shared" si="6"/>
        <v>0</v>
      </c>
      <c r="L34" s="137"/>
      <c r="M34" s="33">
        <f t="shared" si="7"/>
        <v>0</v>
      </c>
      <c r="N34" s="189"/>
      <c r="O34" s="33">
        <f t="shared" si="8"/>
        <v>0</v>
      </c>
      <c r="P34" s="137"/>
      <c r="Q34" s="33">
        <f t="shared" si="9"/>
        <v>0</v>
      </c>
      <c r="R34" s="309"/>
      <c r="S34" s="310"/>
      <c r="T34" s="310"/>
      <c r="U34" s="311"/>
    </row>
    <row r="35" spans="1:21" ht="12.75" customHeight="1" x14ac:dyDescent="0.35">
      <c r="A35" s="156">
        <f>'PROTO SPEC'!A46</f>
        <v>0</v>
      </c>
      <c r="B35" s="433" t="str">
        <f>'PROTO SPEC'!B46</f>
        <v>38. Print position from cuff edge - Speedmark</v>
      </c>
      <c r="C35" s="433"/>
      <c r="D35" s="433"/>
      <c r="E35" s="31"/>
      <c r="F35" s="175"/>
      <c r="G35" s="33">
        <f t="shared" si="0"/>
        <v>0</v>
      </c>
      <c r="H35" s="137"/>
      <c r="I35" s="33">
        <f t="shared" si="1"/>
        <v>0</v>
      </c>
      <c r="J35" s="189"/>
      <c r="K35" s="33">
        <f t="shared" si="6"/>
        <v>0</v>
      </c>
      <c r="L35" s="137"/>
      <c r="M35" s="33">
        <f t="shared" si="7"/>
        <v>0</v>
      </c>
      <c r="N35" s="189"/>
      <c r="O35" s="33">
        <f t="shared" si="8"/>
        <v>0</v>
      </c>
      <c r="P35" s="137"/>
      <c r="Q35" s="33">
        <f t="shared" si="9"/>
        <v>0</v>
      </c>
      <c r="R35" s="309"/>
      <c r="S35" s="310"/>
      <c r="T35" s="310"/>
      <c r="U35" s="311"/>
    </row>
    <row r="36" spans="1:21" ht="12.75" customHeight="1" x14ac:dyDescent="0.35">
      <c r="A36" s="156">
        <f>'PROTO SPEC'!A47</f>
        <v>0</v>
      </c>
      <c r="B36" s="433" t="str">
        <f>'PROTO SPEC'!B47</f>
        <v>39. Print position from CB neck - Motorsport</v>
      </c>
      <c r="C36" s="433"/>
      <c r="D36" s="433"/>
      <c r="E36" s="31"/>
      <c r="F36" s="175"/>
      <c r="G36" s="33">
        <f t="shared" si="0"/>
        <v>0</v>
      </c>
      <c r="H36" s="137"/>
      <c r="I36" s="33">
        <f t="shared" si="1"/>
        <v>0</v>
      </c>
      <c r="J36" s="189"/>
      <c r="K36" s="33">
        <f t="shared" si="6"/>
        <v>0</v>
      </c>
      <c r="L36" s="137"/>
      <c r="M36" s="33">
        <f t="shared" si="7"/>
        <v>0</v>
      </c>
      <c r="N36" s="189"/>
      <c r="O36" s="33">
        <f t="shared" si="8"/>
        <v>0</v>
      </c>
      <c r="P36" s="137"/>
      <c r="Q36" s="33">
        <f t="shared" si="9"/>
        <v>0</v>
      </c>
      <c r="R36" s="309"/>
      <c r="S36" s="310"/>
      <c r="T36" s="310"/>
      <c r="U36" s="311"/>
    </row>
    <row r="37" spans="1:21" ht="12.75" customHeight="1" x14ac:dyDescent="0.35">
      <c r="A37" s="156">
        <f>'PROTO SPEC'!A48</f>
        <v>0</v>
      </c>
      <c r="B37" s="433" t="str">
        <f>'PROTO SPEC'!B48</f>
        <v>40. Print position from CB neck - Multiple print</v>
      </c>
      <c r="C37" s="433"/>
      <c r="D37" s="433"/>
      <c r="E37" s="31"/>
      <c r="F37" s="175"/>
      <c r="G37" s="33">
        <f t="shared" ref="G37:G44" si="10">F37+(-E37)</f>
        <v>0</v>
      </c>
      <c r="H37" s="137"/>
      <c r="I37" s="33">
        <f t="shared" si="1"/>
        <v>0</v>
      </c>
      <c r="J37" s="189"/>
      <c r="K37" s="33">
        <f t="shared" si="6"/>
        <v>0</v>
      </c>
      <c r="L37" s="137"/>
      <c r="M37" s="33">
        <f t="shared" si="7"/>
        <v>0</v>
      </c>
      <c r="N37" s="189"/>
      <c r="O37" s="33">
        <f t="shared" si="8"/>
        <v>0</v>
      </c>
      <c r="P37" s="137"/>
      <c r="Q37" s="33">
        <f t="shared" si="9"/>
        <v>0</v>
      </c>
      <c r="R37" s="309"/>
      <c r="S37" s="310"/>
      <c r="T37" s="310"/>
      <c r="U37" s="311"/>
    </row>
    <row r="38" spans="1:21" ht="12.75" customHeight="1" x14ac:dyDescent="0.35">
      <c r="A38" s="156">
        <f>'PROTO SPEC'!A49</f>
        <v>0</v>
      </c>
      <c r="B38" s="433" t="str">
        <f>'PROTO SPEC'!B49</f>
        <v>41. Print position from CB neck - Speedmark</v>
      </c>
      <c r="C38" s="433"/>
      <c r="D38" s="433"/>
      <c r="E38" s="31"/>
      <c r="F38" s="175"/>
      <c r="G38" s="33">
        <f t="shared" si="10"/>
        <v>0</v>
      </c>
      <c r="H38" s="137"/>
      <c r="I38" s="33">
        <f t="shared" ref="I38:I44" si="11">H38-E38</f>
        <v>0</v>
      </c>
      <c r="J38" s="189"/>
      <c r="K38" s="33">
        <f t="shared" si="6"/>
        <v>0</v>
      </c>
      <c r="L38" s="137"/>
      <c r="M38" s="33">
        <f t="shared" si="7"/>
        <v>0</v>
      </c>
      <c r="N38" s="189"/>
      <c r="O38" s="33">
        <f t="shared" si="8"/>
        <v>0</v>
      </c>
      <c r="P38" s="137"/>
      <c r="Q38" s="33">
        <f t="shared" si="9"/>
        <v>0</v>
      </c>
      <c r="R38" s="309"/>
      <c r="S38" s="310"/>
      <c r="T38" s="310"/>
      <c r="U38" s="311"/>
    </row>
    <row r="39" spans="1:21" ht="12.75" customHeight="1" x14ac:dyDescent="0.35">
      <c r="A39" s="156">
        <f>'PROTO SPEC'!A50</f>
        <v>0</v>
      </c>
      <c r="B39" s="433">
        <f>'PROTO SPEC'!B50</f>
        <v>0</v>
      </c>
      <c r="C39" s="433"/>
      <c r="D39" s="433"/>
      <c r="E39" s="31"/>
      <c r="F39" s="175"/>
      <c r="G39" s="33">
        <f t="shared" si="10"/>
        <v>0</v>
      </c>
      <c r="H39" s="137"/>
      <c r="I39" s="33">
        <f t="shared" si="11"/>
        <v>0</v>
      </c>
      <c r="J39" s="189"/>
      <c r="K39" s="33">
        <f t="shared" si="6"/>
        <v>0</v>
      </c>
      <c r="L39" s="137"/>
      <c r="M39" s="33">
        <f t="shared" si="7"/>
        <v>0</v>
      </c>
      <c r="N39" s="189"/>
      <c r="O39" s="33">
        <f t="shared" si="8"/>
        <v>0</v>
      </c>
      <c r="P39" s="137"/>
      <c r="Q39" s="33">
        <f t="shared" si="9"/>
        <v>0</v>
      </c>
      <c r="R39" s="309"/>
      <c r="S39" s="310"/>
      <c r="T39" s="310"/>
      <c r="U39" s="311"/>
    </row>
    <row r="40" spans="1:21" ht="12.75" customHeight="1" x14ac:dyDescent="0.35">
      <c r="A40" s="156">
        <f>'PROTO SPEC'!A51</f>
        <v>0</v>
      </c>
      <c r="B40" s="433">
        <f>'PROTO SPEC'!B51</f>
        <v>0</v>
      </c>
      <c r="C40" s="433"/>
      <c r="D40" s="433"/>
      <c r="E40" s="31"/>
      <c r="F40" s="175"/>
      <c r="G40" s="33">
        <f t="shared" si="10"/>
        <v>0</v>
      </c>
      <c r="H40" s="137"/>
      <c r="I40" s="33">
        <f t="shared" si="11"/>
        <v>0</v>
      </c>
      <c r="J40" s="189"/>
      <c r="K40" s="33">
        <f t="shared" si="6"/>
        <v>0</v>
      </c>
      <c r="L40" s="137"/>
      <c r="M40" s="33">
        <f t="shared" si="7"/>
        <v>0</v>
      </c>
      <c r="N40" s="189"/>
      <c r="O40" s="33">
        <f t="shared" si="8"/>
        <v>0</v>
      </c>
      <c r="P40" s="137"/>
      <c r="Q40" s="33">
        <f t="shared" si="9"/>
        <v>0</v>
      </c>
      <c r="R40" s="309"/>
      <c r="S40" s="310"/>
      <c r="T40" s="310"/>
      <c r="U40" s="311"/>
    </row>
    <row r="41" spans="1:21" ht="12.75" customHeight="1" x14ac:dyDescent="0.35">
      <c r="A41" s="156">
        <f>'PROTO SPEC'!A52</f>
        <v>0</v>
      </c>
      <c r="B41" s="433">
        <f>'PROTO SPEC'!B52</f>
        <v>0</v>
      </c>
      <c r="C41" s="433"/>
      <c r="D41" s="433"/>
      <c r="E41" s="31"/>
      <c r="F41" s="175"/>
      <c r="G41" s="33">
        <f t="shared" si="10"/>
        <v>0</v>
      </c>
      <c r="H41" s="137"/>
      <c r="I41" s="33">
        <f t="shared" si="11"/>
        <v>0</v>
      </c>
      <c r="J41" s="189"/>
      <c r="K41" s="33">
        <f t="shared" si="6"/>
        <v>0</v>
      </c>
      <c r="L41" s="137"/>
      <c r="M41" s="33">
        <f t="shared" si="7"/>
        <v>0</v>
      </c>
      <c r="N41" s="189"/>
      <c r="O41" s="33">
        <f t="shared" si="8"/>
        <v>0</v>
      </c>
      <c r="P41" s="137"/>
      <c r="Q41" s="33">
        <f t="shared" si="9"/>
        <v>0</v>
      </c>
      <c r="R41" s="309"/>
      <c r="S41" s="310"/>
      <c r="T41" s="310"/>
      <c r="U41" s="311"/>
    </row>
    <row r="42" spans="1:21" ht="12.75" customHeight="1" x14ac:dyDescent="0.35">
      <c r="A42" s="156">
        <f>'PROTO SPEC'!A53</f>
        <v>0</v>
      </c>
      <c r="B42" s="433">
        <f>'PROTO SPEC'!B53</f>
        <v>0</v>
      </c>
      <c r="C42" s="433"/>
      <c r="D42" s="433"/>
      <c r="E42" s="31"/>
      <c r="F42" s="175"/>
      <c r="G42" s="33">
        <f t="shared" si="10"/>
        <v>0</v>
      </c>
      <c r="H42" s="137"/>
      <c r="I42" s="33">
        <f t="shared" si="11"/>
        <v>0</v>
      </c>
      <c r="J42" s="189"/>
      <c r="K42" s="33">
        <f t="shared" si="6"/>
        <v>0</v>
      </c>
      <c r="L42" s="137"/>
      <c r="M42" s="33">
        <f t="shared" si="7"/>
        <v>0</v>
      </c>
      <c r="N42" s="189"/>
      <c r="O42" s="33">
        <f t="shared" si="8"/>
        <v>0</v>
      </c>
      <c r="P42" s="137"/>
      <c r="Q42" s="33">
        <f t="shared" si="9"/>
        <v>0</v>
      </c>
      <c r="R42" s="309"/>
      <c r="S42" s="310"/>
      <c r="T42" s="310"/>
      <c r="U42" s="311"/>
    </row>
    <row r="43" spans="1:21" ht="12.75" customHeight="1" x14ac:dyDescent="0.35">
      <c r="A43" s="156">
        <f>'PROTO SPEC'!A54</f>
        <v>0</v>
      </c>
      <c r="B43" s="433">
        <f>'PROTO SPEC'!B54</f>
        <v>0</v>
      </c>
      <c r="C43" s="433"/>
      <c r="D43" s="433"/>
      <c r="E43" s="31"/>
      <c r="F43" s="175"/>
      <c r="G43" s="33">
        <f t="shared" si="10"/>
        <v>0</v>
      </c>
      <c r="H43" s="137"/>
      <c r="I43" s="33">
        <f t="shared" si="11"/>
        <v>0</v>
      </c>
      <c r="J43" s="189"/>
      <c r="K43" s="33">
        <f t="shared" si="6"/>
        <v>0</v>
      </c>
      <c r="L43" s="137"/>
      <c r="M43" s="33">
        <f t="shared" si="7"/>
        <v>0</v>
      </c>
      <c r="N43" s="189"/>
      <c r="O43" s="33">
        <f t="shared" si="8"/>
        <v>0</v>
      </c>
      <c r="P43" s="137"/>
      <c r="Q43" s="33">
        <f t="shared" si="9"/>
        <v>0</v>
      </c>
      <c r="R43" s="309"/>
      <c r="S43" s="310"/>
      <c r="T43" s="310"/>
      <c r="U43" s="311"/>
    </row>
    <row r="44" spans="1:21" ht="12.75" customHeight="1" x14ac:dyDescent="0.35">
      <c r="A44" s="156">
        <f>'PROTO SPEC'!A55</f>
        <v>0</v>
      </c>
      <c r="B44" s="433">
        <f>'PROTO SPEC'!B55</f>
        <v>0</v>
      </c>
      <c r="C44" s="433"/>
      <c r="D44" s="433"/>
      <c r="E44" s="31"/>
      <c r="F44" s="175"/>
      <c r="G44" s="33">
        <f t="shared" si="10"/>
        <v>0</v>
      </c>
      <c r="H44" s="137"/>
      <c r="I44" s="33">
        <f t="shared" si="11"/>
        <v>0</v>
      </c>
      <c r="J44" s="189"/>
      <c r="K44" s="33">
        <f t="shared" si="6"/>
        <v>0</v>
      </c>
      <c r="L44" s="137"/>
      <c r="M44" s="33">
        <f t="shared" si="7"/>
        <v>0</v>
      </c>
      <c r="N44" s="33"/>
      <c r="O44" s="33">
        <f t="shared" si="8"/>
        <v>0</v>
      </c>
      <c r="P44" s="137"/>
      <c r="Q44" s="33">
        <f t="shared" si="9"/>
        <v>0</v>
      </c>
      <c r="R44" s="309"/>
      <c r="S44" s="310"/>
      <c r="T44" s="310"/>
      <c r="U44" s="311"/>
    </row>
  </sheetData>
  <mergeCells count="73">
    <mergeCell ref="B42:D42"/>
    <mergeCell ref="R42:U42"/>
    <mergeCell ref="B43:D43"/>
    <mergeCell ref="R43:U43"/>
    <mergeCell ref="B44:D44"/>
    <mergeCell ref="R44:U44"/>
    <mergeCell ref="B39:D39"/>
    <mergeCell ref="R39:U39"/>
    <mergeCell ref="B40:D40"/>
    <mergeCell ref="R40:U40"/>
    <mergeCell ref="B41:D41"/>
    <mergeCell ref="R41:U41"/>
    <mergeCell ref="B36:D36"/>
    <mergeCell ref="R36:U36"/>
    <mergeCell ref="B37:D37"/>
    <mergeCell ref="R37:U37"/>
    <mergeCell ref="B38:D38"/>
    <mergeCell ref="R38:U38"/>
    <mergeCell ref="B33:D33"/>
    <mergeCell ref="R33:U33"/>
    <mergeCell ref="B34:D34"/>
    <mergeCell ref="R34:U34"/>
    <mergeCell ref="B35:D35"/>
    <mergeCell ref="R35:U35"/>
    <mergeCell ref="B32:D32"/>
    <mergeCell ref="R32:U32"/>
    <mergeCell ref="B29:D29"/>
    <mergeCell ref="R29:U29"/>
    <mergeCell ref="R8:U27"/>
    <mergeCell ref="B8:D8"/>
    <mergeCell ref="B9:D9"/>
    <mergeCell ref="B30:D30"/>
    <mergeCell ref="R30:U30"/>
    <mergeCell ref="B31:D31"/>
    <mergeCell ref="R31:U31"/>
    <mergeCell ref="B16:D16"/>
    <mergeCell ref="B17:D17"/>
    <mergeCell ref="B18:D18"/>
    <mergeCell ref="B13:D13"/>
    <mergeCell ref="B14:D14"/>
    <mergeCell ref="B15:D15"/>
    <mergeCell ref="B10:D10"/>
    <mergeCell ref="B11:D11"/>
    <mergeCell ref="B12:D12"/>
    <mergeCell ref="B22:D22"/>
    <mergeCell ref="B23:D23"/>
    <mergeCell ref="B24:D24"/>
    <mergeCell ref="B19:D19"/>
    <mergeCell ref="B20:D20"/>
    <mergeCell ref="B21:D21"/>
    <mergeCell ref="B25:D25"/>
    <mergeCell ref="B26:D26"/>
    <mergeCell ref="B27:D27"/>
    <mergeCell ref="A1:B2"/>
    <mergeCell ref="C1:U2"/>
    <mergeCell ref="A3:B3"/>
    <mergeCell ref="C3:D3"/>
    <mergeCell ref="S3:U3"/>
    <mergeCell ref="A6:U6"/>
    <mergeCell ref="B7:D7"/>
    <mergeCell ref="R7:U7"/>
    <mergeCell ref="P3:R3"/>
    <mergeCell ref="P4:R4"/>
    <mergeCell ref="P5:R5"/>
    <mergeCell ref="F5:O5"/>
    <mergeCell ref="F4:O4"/>
    <mergeCell ref="F3:O3"/>
    <mergeCell ref="A4:B4"/>
    <mergeCell ref="C4:D4"/>
    <mergeCell ref="S4:U4"/>
    <mergeCell ref="A5:B5"/>
    <mergeCell ref="C5:D5"/>
    <mergeCell ref="S5:U5"/>
  </mergeCells>
  <conditionalFormatting sqref="T5:U5">
    <cfRule type="containsText" dxfId="19" priority="1" operator="containsText" text=" ">
      <formula>NOT(ISERROR(SEARCH(" ",T5)))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54" orientation="portrait" verticalDpi="300" r:id="rId1"/>
  <headerFooter>
    <oddHeader>&amp;CREISS</oddHeader>
  </headerFooter>
  <customProperties>
    <customPr name="layoutContexts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rgb="FFFF3300"/>
  </sheetPr>
  <dimension ref="A1:BZ55"/>
  <sheetViews>
    <sheetView showZeros="0" view="pageBreakPreview" topLeftCell="B1" zoomScaleNormal="115" zoomScaleSheetLayoutView="100" workbookViewId="0">
      <selection activeCell="E11" sqref="E11"/>
    </sheetView>
  </sheetViews>
  <sheetFormatPr defaultColWidth="6" defaultRowHeight="12.75" customHeight="1" x14ac:dyDescent="0.25"/>
  <cols>
    <col min="1" max="1" width="7.453125" style="160" hidden="1" customWidth="1"/>
    <col min="2" max="2" width="13.81640625" style="1" customWidth="1"/>
    <col min="3" max="3" width="8.453125" style="1" customWidth="1"/>
    <col min="4" max="4" width="14.453125" style="1" customWidth="1"/>
    <col min="5" max="5" width="9" style="1" customWidth="1"/>
    <col min="6" max="7" width="7.1796875" style="1" customWidth="1"/>
    <col min="8" max="8" width="7.81640625" style="1" customWidth="1"/>
    <col min="9" max="9" width="10.453125" style="1" customWidth="1"/>
    <col min="10" max="12" width="5.453125" style="1" customWidth="1"/>
    <col min="13" max="13" width="8.1796875" style="1" customWidth="1"/>
    <col min="14" max="14" width="6.453125" style="1" customWidth="1"/>
    <col min="15" max="17" width="6" style="1"/>
    <col min="18" max="18" width="6.453125" style="1" bestFit="1" customWidth="1"/>
    <col min="19" max="16384" width="6" style="1"/>
  </cols>
  <sheetData>
    <row r="1" spans="1:12" ht="13.75" customHeight="1" x14ac:dyDescent="0.25">
      <c r="A1" s="281"/>
      <c r="B1" s="281"/>
      <c r="C1" s="296" t="s">
        <v>304</v>
      </c>
      <c r="D1" s="297"/>
      <c r="E1" s="297"/>
      <c r="F1" s="297"/>
      <c r="G1" s="297"/>
      <c r="H1" s="297"/>
      <c r="I1" s="297"/>
      <c r="J1" s="297"/>
      <c r="K1" s="297"/>
      <c r="L1" s="297"/>
    </row>
    <row r="2" spans="1:12" ht="13.75" customHeight="1" x14ac:dyDescent="0.25">
      <c r="A2" s="281"/>
      <c r="B2" s="281"/>
      <c r="C2" s="298"/>
      <c r="D2" s="299"/>
      <c r="E2" s="299"/>
      <c r="F2" s="299"/>
      <c r="G2" s="299"/>
      <c r="H2" s="299"/>
      <c r="I2" s="299"/>
      <c r="J2" s="299"/>
      <c r="K2" s="299"/>
      <c r="L2" s="299"/>
    </row>
    <row r="3" spans="1:12" ht="13.75" customHeight="1" x14ac:dyDescent="0.25">
      <c r="A3" s="371" t="s">
        <v>48</v>
      </c>
      <c r="B3" s="371"/>
      <c r="C3" s="283" t="str">
        <f>'DESIGN FRONT SHEET'!B3</f>
        <v>MCLAREN SEASON 3</v>
      </c>
      <c r="D3" s="284"/>
      <c r="E3" s="52" t="s">
        <v>49</v>
      </c>
      <c r="F3" s="370" t="str">
        <f>'DESIGN FRONT SHEET'!E3</f>
        <v>UN AVAILABLE</v>
      </c>
      <c r="G3" s="283"/>
      <c r="H3" s="283"/>
      <c r="I3" s="52" t="s">
        <v>50</v>
      </c>
      <c r="J3" s="285" t="str">
        <f>'DESIGN FRONT SHEET'!G3</f>
        <v>FRAN</v>
      </c>
      <c r="K3" s="285"/>
      <c r="L3" s="286"/>
    </row>
    <row r="4" spans="1:12" ht="13.75" customHeight="1" x14ac:dyDescent="0.25">
      <c r="A4" s="371" t="s">
        <v>51</v>
      </c>
      <c r="B4" s="371"/>
      <c r="C4" s="283" t="str">
        <f>'DESIGN FRONT SHEET'!B4</f>
        <v>ASHLAM</v>
      </c>
      <c r="D4" s="284"/>
      <c r="E4" s="36" t="s">
        <v>52</v>
      </c>
      <c r="F4" s="370" t="str">
        <f>'DESIGN FRONT SHEET'!E4</f>
        <v>VIETNAM</v>
      </c>
      <c r="G4" s="283"/>
      <c r="H4" s="283"/>
      <c r="I4" s="36" t="s">
        <v>53</v>
      </c>
      <c r="J4" s="285"/>
      <c r="K4" s="285"/>
      <c r="L4" s="286"/>
    </row>
    <row r="5" spans="1:12" ht="13.75" customHeight="1" x14ac:dyDescent="0.25">
      <c r="A5" s="371" t="s">
        <v>54</v>
      </c>
      <c r="B5" s="371"/>
      <c r="C5" s="283" t="str">
        <f>'DESIGN FRONT SHEET'!B5</f>
        <v>ZIP THROUG HOODIE</v>
      </c>
      <c r="D5" s="284"/>
      <c r="E5" s="36" t="s">
        <v>195</v>
      </c>
      <c r="F5" s="370" t="str">
        <f>'DESIGN FRONT SHEET'!E5</f>
        <v>AIME LEON DORE</v>
      </c>
      <c r="G5" s="283"/>
      <c r="H5" s="283"/>
      <c r="I5" s="53" t="s">
        <v>56</v>
      </c>
      <c r="J5" s="377"/>
      <c r="K5" s="377"/>
      <c r="L5" s="378"/>
    </row>
    <row r="6" spans="1:12" ht="13.75" customHeight="1" x14ac:dyDescent="0.25">
      <c r="A6" s="447" t="s">
        <v>136</v>
      </c>
      <c r="B6" s="447"/>
      <c r="C6" s="447"/>
      <c r="D6" s="447"/>
      <c r="E6" s="447"/>
      <c r="F6" s="447"/>
      <c r="G6" s="447"/>
      <c r="H6" s="447"/>
      <c r="I6" s="447"/>
      <c r="J6" s="447"/>
      <c r="K6" s="447"/>
      <c r="L6" s="447"/>
    </row>
    <row r="7" spans="1:12" ht="27" customHeight="1" x14ac:dyDescent="0.25">
      <c r="A7" s="155" t="s">
        <v>121</v>
      </c>
      <c r="B7" s="404" t="s">
        <v>64</v>
      </c>
      <c r="C7" s="405"/>
      <c r="D7" s="406"/>
      <c r="E7" s="144" t="s">
        <v>65</v>
      </c>
      <c r="F7" s="145" t="s">
        <v>137</v>
      </c>
      <c r="G7" s="145" t="s">
        <v>67</v>
      </c>
      <c r="H7" s="146" t="s">
        <v>68</v>
      </c>
      <c r="I7" s="435" t="s">
        <v>69</v>
      </c>
      <c r="J7" s="436"/>
      <c r="K7" s="436"/>
      <c r="L7" s="436"/>
    </row>
    <row r="8" spans="1:12" ht="13.5" customHeight="1" x14ac:dyDescent="0.35">
      <c r="A8" s="156" t="str">
        <f>'PROTO SPEC'!A8</f>
        <v>H2</v>
      </c>
      <c r="B8" s="446" t="str">
        <f>'PROTO SPEC'!B8</f>
        <v>1. Front length - SNP to bottom hem edge</v>
      </c>
      <c r="C8" s="446"/>
      <c r="D8" s="446"/>
      <c r="E8" s="79">
        <f>'PROTO SPEC'!I8</f>
        <v>69.5</v>
      </c>
      <c r="F8" s="3"/>
      <c r="G8" s="33">
        <f t="shared" ref="G8:G38" si="0">F8+(-E8)</f>
        <v>-69.5</v>
      </c>
      <c r="H8" s="29"/>
      <c r="I8" s="319"/>
      <c r="J8" s="320"/>
      <c r="K8" s="320"/>
      <c r="L8" s="321"/>
    </row>
    <row r="9" spans="1:12" ht="12.75" customHeight="1" x14ac:dyDescent="0.35">
      <c r="A9" s="156" t="str">
        <f>'PROTO SPEC'!A9</f>
        <v>H3</v>
      </c>
      <c r="B9" s="433" t="str">
        <f>'PROTO SPEC'!B9</f>
        <v>2. Front length - HSP to bottom hem edge</v>
      </c>
      <c r="C9" s="433"/>
      <c r="D9" s="433"/>
      <c r="E9" s="79">
        <f>'PROTO SPEC'!I9</f>
        <v>70</v>
      </c>
      <c r="F9" s="2"/>
      <c r="G9" s="33">
        <f t="shared" si="0"/>
        <v>-70</v>
      </c>
      <c r="H9" s="29"/>
      <c r="I9" s="309"/>
      <c r="J9" s="310"/>
      <c r="K9" s="310"/>
      <c r="L9" s="311"/>
    </row>
    <row r="10" spans="1:12" ht="12.75" customHeight="1" x14ac:dyDescent="0.35">
      <c r="A10" s="156" t="str">
        <f>'PROTO SPEC'!A10</f>
        <v>METAL</v>
      </c>
      <c r="B10" s="433" t="str">
        <f>'PROTO SPEC'!B10</f>
        <v>3. Back length - HSP to bottom hem edge</v>
      </c>
      <c r="C10" s="433"/>
      <c r="D10" s="433"/>
      <c r="E10" s="79">
        <f>'PROTO SPEC'!I10</f>
        <v>70</v>
      </c>
      <c r="F10" s="3"/>
      <c r="G10" s="33">
        <f t="shared" si="0"/>
        <v>-70</v>
      </c>
      <c r="H10" s="29"/>
      <c r="I10" s="319"/>
      <c r="J10" s="320"/>
      <c r="K10" s="320"/>
      <c r="L10" s="321"/>
    </row>
    <row r="11" spans="1:12" ht="12.75" customHeight="1" x14ac:dyDescent="0.35">
      <c r="A11" s="156">
        <f>'PROTO SPEC'!A11</f>
        <v>0</v>
      </c>
      <c r="B11" s="433" t="str">
        <f>'PROTO SPEC'!B11</f>
        <v>4. Chest - measured 2.5cm down from underarm</v>
      </c>
      <c r="C11" s="433"/>
      <c r="D11" s="433"/>
      <c r="E11" s="79">
        <f>'PROTO SPEC'!I11</f>
        <v>62.5</v>
      </c>
      <c r="F11" s="2"/>
      <c r="G11" s="33">
        <f t="shared" si="0"/>
        <v>-62.5</v>
      </c>
      <c r="H11" s="29"/>
      <c r="I11" s="309"/>
      <c r="J11" s="310"/>
      <c r="K11" s="310"/>
      <c r="L11" s="311"/>
    </row>
    <row r="12" spans="1:12" ht="12.75" customHeight="1" x14ac:dyDescent="0.35">
      <c r="A12" s="156" t="str">
        <f>'PROTO SPEC'!A12</f>
        <v>EMBROIDERY</v>
      </c>
      <c r="B12" s="433" t="str">
        <f>'PROTO SPEC'!B12</f>
        <v>5. Waist position - below HSP</v>
      </c>
      <c r="C12" s="433"/>
      <c r="D12" s="433"/>
      <c r="E12" s="79">
        <f>'PROTO SPEC'!I12</f>
        <v>48</v>
      </c>
      <c r="F12" s="3"/>
      <c r="G12" s="33">
        <f t="shared" si="0"/>
        <v>-48</v>
      </c>
      <c r="H12" s="29"/>
      <c r="I12" s="309"/>
      <c r="J12" s="310"/>
      <c r="K12" s="310"/>
      <c r="L12" s="311"/>
    </row>
    <row r="13" spans="1:12" ht="12.75" customHeight="1" x14ac:dyDescent="0.35">
      <c r="A13" s="156" t="str">
        <f>'PROTO SPEC'!A13</f>
        <v>SCREENPRINT</v>
      </c>
      <c r="B13" s="433" t="str">
        <f>'PROTO SPEC'!B13</f>
        <v>6. Waist width</v>
      </c>
      <c r="C13" s="433"/>
      <c r="D13" s="433"/>
      <c r="E13" s="79">
        <f>'PROTO SPEC'!I13</f>
        <v>61</v>
      </c>
      <c r="F13" s="2"/>
      <c r="G13" s="33">
        <f t="shared" si="0"/>
        <v>-61</v>
      </c>
      <c r="H13" s="29"/>
      <c r="I13" s="309"/>
      <c r="J13" s="310"/>
      <c r="K13" s="310"/>
      <c r="L13" s="311"/>
    </row>
    <row r="14" spans="1:12" ht="12.75" customHeight="1" x14ac:dyDescent="0.35">
      <c r="A14" s="156" t="str">
        <f>'PROTO SPEC'!A14</f>
        <v>SCREEN PRINT</v>
      </c>
      <c r="B14" s="433" t="str">
        <f>'PROTO SPEC'!B14</f>
        <v>7. Hem width</v>
      </c>
      <c r="C14" s="433"/>
      <c r="D14" s="433"/>
      <c r="E14" s="79">
        <f>'PROTO SPEC'!I14</f>
        <v>49.5</v>
      </c>
      <c r="F14" s="3"/>
      <c r="G14" s="33">
        <f t="shared" si="0"/>
        <v>-49.5</v>
      </c>
      <c r="H14" s="29"/>
      <c r="I14" s="309"/>
      <c r="J14" s="310"/>
      <c r="K14" s="310"/>
      <c r="L14" s="311"/>
    </row>
    <row r="15" spans="1:12" ht="12.75" customHeight="1" x14ac:dyDescent="0.35">
      <c r="A15" s="156" t="str">
        <f>'PROTO SPEC'!A15</f>
        <v>SCREEN PRINT</v>
      </c>
      <c r="B15" s="433" t="str">
        <f>'PROTO SPEC'!B15</f>
        <v>8. Hem depth</v>
      </c>
      <c r="C15" s="433"/>
      <c r="D15" s="433"/>
      <c r="E15" s="79">
        <f>'PROTO SPEC'!I15</f>
        <v>6.5</v>
      </c>
      <c r="F15" s="2"/>
      <c r="G15" s="33">
        <f t="shared" si="0"/>
        <v>-6.5</v>
      </c>
      <c r="H15" s="29"/>
      <c r="I15" s="309"/>
      <c r="J15" s="310"/>
      <c r="K15" s="310"/>
      <c r="L15" s="311"/>
    </row>
    <row r="16" spans="1:12" ht="12.75" customHeight="1" x14ac:dyDescent="0.35">
      <c r="A16" s="156" t="str">
        <f>'PROTO SPEC'!A16</f>
        <v>EMBROIDERY</v>
      </c>
      <c r="B16" s="433" t="str">
        <f>'PROTO SPEC'!B16</f>
        <v>9. X-Shoulder (seam to seam)</v>
      </c>
      <c r="C16" s="433"/>
      <c r="D16" s="433"/>
      <c r="E16" s="79">
        <f>'PROTO SPEC'!I16</f>
        <v>64.5</v>
      </c>
      <c r="F16" s="3"/>
      <c r="G16" s="33">
        <f t="shared" si="0"/>
        <v>-64.5</v>
      </c>
      <c r="H16" s="29"/>
      <c r="I16" s="309"/>
      <c r="J16" s="310"/>
      <c r="K16" s="310"/>
      <c r="L16" s="311"/>
    </row>
    <row r="17" spans="1:12" ht="12.75" customHeight="1" x14ac:dyDescent="0.35">
      <c r="A17" s="156" t="str">
        <f>'PROTO SPEC'!A17</f>
        <v>EMBROIDERY</v>
      </c>
      <c r="B17" s="433" t="str">
        <f>'PROTO SPEC'!B17</f>
        <v>10. X-Front - 15cm below HSP</v>
      </c>
      <c r="C17" s="433"/>
      <c r="D17" s="433"/>
      <c r="E17" s="79">
        <f>'PROTO SPEC'!I17</f>
        <v>60</v>
      </c>
      <c r="F17" s="2"/>
      <c r="G17" s="33">
        <f t="shared" si="0"/>
        <v>-60</v>
      </c>
      <c r="H17" s="29"/>
      <c r="I17" s="309"/>
      <c r="J17" s="310"/>
      <c r="K17" s="310"/>
      <c r="L17" s="311"/>
    </row>
    <row r="18" spans="1:12" ht="12.75" customHeight="1" x14ac:dyDescent="0.35">
      <c r="A18" s="156" t="str">
        <f>'PROTO SPEC'!A18</f>
        <v>SCREEN PRINT</v>
      </c>
      <c r="B18" s="433" t="str">
        <f>'PROTO SPEC'!B18</f>
        <v>11. X-Back - 15cm belo HSP</v>
      </c>
      <c r="C18" s="433"/>
      <c r="D18" s="433"/>
      <c r="E18" s="79">
        <f>'PROTO SPEC'!I18</f>
        <v>60</v>
      </c>
      <c r="F18" s="3"/>
      <c r="G18" s="33">
        <f t="shared" si="0"/>
        <v>-60</v>
      </c>
      <c r="H18" s="29"/>
      <c r="I18" s="312"/>
      <c r="J18" s="313"/>
      <c r="K18" s="313"/>
      <c r="L18" s="313"/>
    </row>
    <row r="19" spans="1:12" ht="12.75" customHeight="1" x14ac:dyDescent="0.35">
      <c r="A19" s="156">
        <f>'PROTO SPEC'!A19</f>
        <v>0</v>
      </c>
      <c r="B19" s="433" t="str">
        <f>'PROTO SPEC'!B19</f>
        <v>12. Back neck width - HSP to HSP straight</v>
      </c>
      <c r="C19" s="433"/>
      <c r="D19" s="433"/>
      <c r="E19" s="79">
        <f>'PROTO SPEC'!I19</f>
        <v>24.6</v>
      </c>
      <c r="F19" s="2"/>
      <c r="G19" s="33">
        <f t="shared" si="0"/>
        <v>-24.6</v>
      </c>
      <c r="H19" s="29"/>
      <c r="I19" s="312"/>
      <c r="J19" s="313"/>
      <c r="K19" s="313"/>
      <c r="L19" s="313"/>
    </row>
    <row r="20" spans="1:12" ht="12.75" customHeight="1" x14ac:dyDescent="0.35">
      <c r="A20" s="156">
        <f>'PROTO SPEC'!A20</f>
        <v>0</v>
      </c>
      <c r="B20" s="433" t="str">
        <f>'PROTO SPEC'!B20</f>
        <v>13. Front neck drop - From HSP</v>
      </c>
      <c r="C20" s="433"/>
      <c r="D20" s="433"/>
      <c r="E20" s="79">
        <f>'PROTO SPEC'!I20</f>
        <v>10.5</v>
      </c>
      <c r="F20" s="3"/>
      <c r="G20" s="33">
        <f t="shared" si="0"/>
        <v>-10.5</v>
      </c>
      <c r="H20" s="29"/>
      <c r="I20" s="309"/>
      <c r="J20" s="310"/>
      <c r="K20" s="310"/>
      <c r="L20" s="311"/>
    </row>
    <row r="21" spans="1:12" ht="12.75" customHeight="1" x14ac:dyDescent="0.35">
      <c r="A21" s="156">
        <f>'PROTO SPEC'!A21</f>
        <v>0</v>
      </c>
      <c r="B21" s="433" t="str">
        <f>'PROTO SPEC'!B21</f>
        <v>14. Back neck drop</v>
      </c>
      <c r="C21" s="433"/>
      <c r="D21" s="433"/>
      <c r="E21" s="79">
        <f>'PROTO SPEC'!I21</f>
        <v>1</v>
      </c>
      <c r="F21" s="2"/>
      <c r="G21" s="33">
        <f t="shared" si="0"/>
        <v>-1</v>
      </c>
      <c r="H21" s="29"/>
      <c r="I21" s="309"/>
      <c r="J21" s="310"/>
      <c r="K21" s="310"/>
      <c r="L21" s="311"/>
    </row>
    <row r="22" spans="1:12" ht="12.75" customHeight="1" x14ac:dyDescent="0.35">
      <c r="A22" s="156">
        <f>'PROTO SPEC'!A22</f>
        <v>0</v>
      </c>
      <c r="B22" s="433" t="str">
        <f>'PROTO SPEC'!B22</f>
        <v>15. Armhole Straight</v>
      </c>
      <c r="C22" s="433"/>
      <c r="D22" s="433"/>
      <c r="E22" s="79">
        <f>'PROTO SPEC'!I22</f>
        <v>26.5</v>
      </c>
      <c r="F22" s="3"/>
      <c r="G22" s="33">
        <f t="shared" si="0"/>
        <v>-26.5</v>
      </c>
      <c r="H22" s="29"/>
      <c r="I22" s="309"/>
      <c r="J22" s="310"/>
      <c r="K22" s="310"/>
      <c r="L22" s="311"/>
    </row>
    <row r="23" spans="1:12" ht="12.75" customHeight="1" x14ac:dyDescent="0.35">
      <c r="A23" s="156">
        <f>'PROTO SPEC'!A23</f>
        <v>0</v>
      </c>
      <c r="B23" s="433" t="str">
        <f>'PROTO SPEC'!B23</f>
        <v>16. Sleeve length - Shoulder seam to cuff</v>
      </c>
      <c r="C23" s="433"/>
      <c r="D23" s="433"/>
      <c r="E23" s="79">
        <f>'PROTO SPEC'!I23</f>
        <v>58</v>
      </c>
      <c r="F23" s="2"/>
      <c r="G23" s="33">
        <f t="shared" si="0"/>
        <v>-58</v>
      </c>
      <c r="H23" s="29"/>
      <c r="I23" s="309"/>
      <c r="J23" s="310"/>
      <c r="K23" s="310"/>
      <c r="L23" s="311"/>
    </row>
    <row r="24" spans="1:12" ht="12.75" customHeight="1" x14ac:dyDescent="0.35">
      <c r="A24" s="156">
        <f>'PROTO SPEC'!A24</f>
        <v>0</v>
      </c>
      <c r="B24" s="433" t="str">
        <f>'PROTO SPEC'!B24</f>
        <v>17. Underarm length</v>
      </c>
      <c r="C24" s="433"/>
      <c r="D24" s="433"/>
      <c r="E24" s="79">
        <f>'PROTO SPEC'!I24</f>
        <v>53.5</v>
      </c>
      <c r="F24" s="3"/>
      <c r="G24" s="33">
        <f t="shared" si="0"/>
        <v>-53.5</v>
      </c>
      <c r="H24" s="29"/>
      <c r="I24" s="309"/>
      <c r="J24" s="310"/>
      <c r="K24" s="310"/>
      <c r="L24" s="311"/>
    </row>
    <row r="25" spans="1:12" ht="12.75" customHeight="1" x14ac:dyDescent="0.35">
      <c r="A25" s="156">
        <f>'PROTO SPEC'!A25</f>
        <v>0</v>
      </c>
      <c r="B25" s="433" t="str">
        <f>'PROTO SPEC'!B25</f>
        <v>18. 1/2 Bicep width - 2.5cm down from underarm</v>
      </c>
      <c r="C25" s="433"/>
      <c r="D25" s="433"/>
      <c r="E25" s="79">
        <f>'PROTO SPEC'!I25</f>
        <v>26.5</v>
      </c>
      <c r="F25" s="2"/>
      <c r="G25" s="33">
        <f t="shared" si="0"/>
        <v>-26.5</v>
      </c>
      <c r="H25" s="29"/>
      <c r="I25" s="309"/>
      <c r="J25" s="310"/>
      <c r="K25" s="310"/>
      <c r="L25" s="311"/>
    </row>
    <row r="26" spans="1:12" ht="12.75" customHeight="1" x14ac:dyDescent="0.35">
      <c r="A26" s="156">
        <f>'PROTO SPEC'!A26</f>
        <v>0</v>
      </c>
      <c r="B26" s="433" t="str">
        <f>'PROTO SPEC'!B26</f>
        <v>19. 1/2 Elbow width - 21cm down from underarm</v>
      </c>
      <c r="C26" s="433"/>
      <c r="D26" s="433"/>
      <c r="E26" s="79">
        <f>'PROTO SPEC'!I26</f>
        <v>22</v>
      </c>
      <c r="F26" s="3"/>
      <c r="G26" s="33">
        <f t="shared" si="0"/>
        <v>-22</v>
      </c>
      <c r="H26" s="29"/>
      <c r="I26" s="309"/>
      <c r="J26" s="310"/>
      <c r="K26" s="310"/>
      <c r="L26" s="311"/>
    </row>
    <row r="27" spans="1:12" ht="12.75" customHeight="1" x14ac:dyDescent="0.25">
      <c r="A27" s="156"/>
      <c r="B27" s="433" t="str">
        <f>'PROTO SPEC'!B27</f>
        <v>20. 1/2 Cuff width</v>
      </c>
      <c r="C27" s="433"/>
      <c r="D27" s="433"/>
      <c r="E27" s="79">
        <f>'PROTO SPEC'!I27</f>
        <v>10</v>
      </c>
      <c r="F27" s="3"/>
      <c r="G27" s="33">
        <f t="shared" si="0"/>
        <v>-10</v>
      </c>
      <c r="H27" s="29"/>
      <c r="I27" s="309"/>
      <c r="J27" s="317"/>
      <c r="K27" s="317"/>
      <c r="L27" s="318"/>
    </row>
    <row r="28" spans="1:12" ht="12.75" customHeight="1" x14ac:dyDescent="0.25">
      <c r="A28" s="156"/>
      <c r="B28" s="433" t="str">
        <f>'PROTO SPEC'!B28</f>
        <v>21. Cuff depth</v>
      </c>
      <c r="C28" s="433"/>
      <c r="D28" s="433"/>
      <c r="E28" s="79">
        <f>'PROTO SPEC'!I28</f>
        <v>7</v>
      </c>
      <c r="F28" s="3"/>
      <c r="G28" s="33">
        <f t="shared" si="0"/>
        <v>-7</v>
      </c>
      <c r="H28" s="29"/>
      <c r="I28" s="26"/>
      <c r="J28" s="27"/>
      <c r="K28" s="27"/>
      <c r="L28" s="28"/>
    </row>
    <row r="29" spans="1:12" ht="12.75" customHeight="1" x14ac:dyDescent="0.25">
      <c r="A29" s="156"/>
      <c r="B29" s="433" t="str">
        <f>'PROTO SPEC'!B29</f>
        <v>22. Hood height at CF</v>
      </c>
      <c r="C29" s="433"/>
      <c r="D29" s="433"/>
      <c r="E29" s="79">
        <f>'PROTO SPEC'!I29</f>
        <v>39</v>
      </c>
      <c r="F29" s="3"/>
      <c r="G29" s="33">
        <f t="shared" si="0"/>
        <v>-39</v>
      </c>
      <c r="H29" s="29"/>
      <c r="I29" s="309"/>
      <c r="J29" s="317"/>
      <c r="K29" s="317"/>
      <c r="L29" s="318"/>
    </row>
    <row r="30" spans="1:12" ht="12.75" customHeight="1" x14ac:dyDescent="0.25">
      <c r="A30" s="156"/>
      <c r="B30" s="433" t="str">
        <f>'PROTO SPEC'!B30</f>
        <v>23. Hood circumference</v>
      </c>
      <c r="C30" s="433"/>
      <c r="D30" s="433"/>
      <c r="E30" s="79">
        <f>'PROTO SPEC'!I30</f>
        <v>52.5</v>
      </c>
      <c r="F30" s="3"/>
      <c r="G30" s="33">
        <f t="shared" si="0"/>
        <v>-52.5</v>
      </c>
      <c r="H30" s="29"/>
      <c r="I30" s="309"/>
      <c r="J30" s="317"/>
      <c r="K30" s="317"/>
      <c r="L30" s="318"/>
    </row>
    <row r="31" spans="1:12" ht="12.75" customHeight="1" x14ac:dyDescent="0.25">
      <c r="A31" s="156"/>
      <c r="B31" s="433" t="str">
        <f>'PROTO SPEC'!B31</f>
        <v>24. Hood width at widest point</v>
      </c>
      <c r="C31" s="433"/>
      <c r="D31" s="433"/>
      <c r="E31" s="79">
        <f>'PROTO SPEC'!I31</f>
        <v>25</v>
      </c>
      <c r="F31" s="3"/>
      <c r="G31" s="33">
        <f t="shared" si="0"/>
        <v>-25</v>
      </c>
      <c r="H31" s="29"/>
      <c r="I31" s="309"/>
      <c r="J31" s="317"/>
      <c r="K31" s="317"/>
      <c r="L31" s="318"/>
    </row>
    <row r="32" spans="1:12" ht="12.75" customHeight="1" x14ac:dyDescent="0.25">
      <c r="A32" s="156"/>
      <c r="B32" s="433" t="str">
        <f>'PROTO SPEC'!B32</f>
        <v>25. Tie length visible</v>
      </c>
      <c r="C32" s="433"/>
      <c r="D32" s="433"/>
      <c r="E32" s="79">
        <f>'PROTO SPEC'!I32</f>
        <v>0</v>
      </c>
      <c r="F32" s="3"/>
      <c r="G32" s="33">
        <f t="shared" si="0"/>
        <v>0</v>
      </c>
      <c r="H32" s="29"/>
      <c r="I32" s="309"/>
      <c r="J32" s="317"/>
      <c r="K32" s="317"/>
      <c r="L32" s="318"/>
    </row>
    <row r="33" spans="1:78" ht="12.75" customHeight="1" x14ac:dyDescent="0.25">
      <c r="A33" s="156"/>
      <c r="B33" s="433" t="str">
        <f>'PROTO SPEC'!B33</f>
        <v>26. Zip length</v>
      </c>
      <c r="C33" s="433"/>
      <c r="D33" s="433"/>
      <c r="E33" s="79">
        <f>'PROTO SPEC'!I33</f>
        <v>61</v>
      </c>
      <c r="F33" s="3"/>
      <c r="G33" s="33">
        <f t="shared" si="0"/>
        <v>-61</v>
      </c>
      <c r="H33" s="29"/>
      <c r="I33" s="309"/>
      <c r="J33" s="317"/>
      <c r="K33" s="317"/>
      <c r="L33" s="318"/>
    </row>
    <row r="34" spans="1:78" ht="12.75" customHeight="1" x14ac:dyDescent="0.25">
      <c r="A34" s="156"/>
      <c r="B34" s="433" t="str">
        <f>'PROTO SPEC'!B34</f>
        <v>27. Pocket position from HSP</v>
      </c>
      <c r="C34" s="433"/>
      <c r="D34" s="433"/>
      <c r="E34" s="79">
        <f>'PROTO SPEC'!I34</f>
        <v>39.5</v>
      </c>
      <c r="F34" s="3"/>
      <c r="G34" s="33">
        <f t="shared" si="0"/>
        <v>-39.5</v>
      </c>
      <c r="H34" s="29"/>
      <c r="I34" s="309"/>
      <c r="J34" s="317"/>
      <c r="K34" s="317"/>
      <c r="L34" s="318"/>
    </row>
    <row r="35" spans="1:78" ht="12.75" customHeight="1" x14ac:dyDescent="0.25">
      <c r="A35" s="156"/>
      <c r="B35" s="433" t="str">
        <f>'PROTO SPEC'!B35</f>
        <v>28. Pocket position from CF</v>
      </c>
      <c r="C35" s="433"/>
      <c r="D35" s="433"/>
      <c r="E35" s="79">
        <f>'PROTO SPEC'!I35</f>
        <v>0</v>
      </c>
      <c r="F35" s="3"/>
      <c r="G35" s="33">
        <f t="shared" si="0"/>
        <v>0</v>
      </c>
      <c r="H35" s="29"/>
      <c r="I35" s="309"/>
      <c r="J35" s="317"/>
      <c r="K35" s="317"/>
      <c r="L35" s="318"/>
    </row>
    <row r="36" spans="1:78" ht="12.75" customHeight="1" x14ac:dyDescent="0.25">
      <c r="A36" s="156"/>
      <c r="B36" s="433" t="str">
        <f>'PROTO SPEC'!B36</f>
        <v>29. Pocket opening</v>
      </c>
      <c r="C36" s="433"/>
      <c r="D36" s="433"/>
      <c r="E36" s="79">
        <f>'PROTO SPEC'!I36</f>
        <v>16</v>
      </c>
      <c r="F36" s="3"/>
      <c r="G36" s="33">
        <f t="shared" si="0"/>
        <v>-16</v>
      </c>
      <c r="H36" s="29"/>
      <c r="I36" s="309"/>
      <c r="J36" s="317"/>
      <c r="K36" s="317"/>
      <c r="L36" s="318"/>
    </row>
    <row r="37" spans="1:78" ht="12.75" customHeight="1" x14ac:dyDescent="0.25">
      <c r="A37" s="156"/>
      <c r="B37" s="433" t="str">
        <f>'PROTO SPEC'!B37</f>
        <v>30. Pocket  (top edge)</v>
      </c>
      <c r="C37" s="433"/>
      <c r="D37" s="433"/>
      <c r="E37" s="79">
        <f>'PROTO SPEC'!I37</f>
        <v>10.5</v>
      </c>
      <c r="F37" s="3"/>
      <c r="G37" s="33">
        <f t="shared" si="0"/>
        <v>-10.5</v>
      </c>
      <c r="H37" s="29"/>
      <c r="I37" s="309"/>
      <c r="J37" s="317"/>
      <c r="K37" s="317"/>
      <c r="L37" s="318"/>
    </row>
    <row r="38" spans="1:78" ht="12.75" customHeight="1" x14ac:dyDescent="0.25">
      <c r="A38" s="156">
        <f>'PROTO SPEC'!A38</f>
        <v>0</v>
      </c>
      <c r="B38" s="433" t="str">
        <f>'PROTO SPEC'!B38</f>
        <v>31. Pocket depth</v>
      </c>
      <c r="C38" s="433"/>
      <c r="D38" s="433"/>
      <c r="E38" s="79">
        <f>'PROTO SPEC'!I38</f>
        <v>22</v>
      </c>
      <c r="F38" s="2"/>
      <c r="G38" s="33">
        <f t="shared" si="0"/>
        <v>-22</v>
      </c>
      <c r="H38" s="29"/>
      <c r="I38" s="309"/>
      <c r="J38" s="317"/>
      <c r="K38" s="317"/>
      <c r="L38" s="318"/>
    </row>
    <row r="39" spans="1:78" s="83" customFormat="1" ht="12.75" customHeight="1" x14ac:dyDescent="0.35">
      <c r="A39" s="230"/>
      <c r="B39" s="83" t="s">
        <v>108</v>
      </c>
      <c r="C39" s="81"/>
      <c r="D39" s="81"/>
      <c r="E39" s="81"/>
      <c r="F39" s="81"/>
      <c r="G39" s="81"/>
      <c r="H39" s="81"/>
      <c r="I39" s="81"/>
      <c r="J39" s="81"/>
      <c r="K39" s="81"/>
      <c r="L39" s="82"/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A39" s="231"/>
      <c r="AB39" s="231"/>
      <c r="AC39" s="231"/>
      <c r="AD39" s="231"/>
      <c r="AE39" s="231"/>
      <c r="AF39" s="231"/>
      <c r="AG39" s="231"/>
      <c r="AH39" s="231"/>
      <c r="AI39" s="231"/>
      <c r="AJ39" s="231"/>
      <c r="AK39" s="231"/>
      <c r="AL39" s="231"/>
      <c r="AM39" s="231"/>
      <c r="AN39" s="231"/>
      <c r="AO39" s="231"/>
      <c r="AP39" s="231"/>
      <c r="AQ39" s="231"/>
      <c r="AR39" s="231"/>
      <c r="AS39" s="231"/>
      <c r="AT39" s="231"/>
      <c r="AU39" s="231"/>
      <c r="AV39" s="231"/>
      <c r="AW39" s="231"/>
      <c r="AX39" s="231"/>
      <c r="AY39" s="231"/>
      <c r="AZ39" s="231"/>
      <c r="BA39" s="231"/>
      <c r="BB39" s="231"/>
      <c r="BC39" s="231"/>
      <c r="BD39" s="231"/>
      <c r="BE39" s="231"/>
      <c r="BF39" s="231"/>
      <c r="BG39" s="231"/>
      <c r="BH39" s="231"/>
      <c r="BI39" s="231"/>
      <c r="BJ39" s="231"/>
      <c r="BK39" s="231"/>
      <c r="BL39" s="231"/>
      <c r="BM39" s="231"/>
      <c r="BN39" s="231"/>
      <c r="BO39" s="231"/>
      <c r="BP39" s="231"/>
      <c r="BQ39" s="231"/>
      <c r="BR39" s="231"/>
      <c r="BS39" s="231"/>
      <c r="BT39" s="231"/>
      <c r="BU39" s="231"/>
      <c r="BV39" s="231"/>
      <c r="BW39" s="231"/>
      <c r="BX39" s="231"/>
      <c r="BY39" s="231"/>
      <c r="BZ39" s="231"/>
    </row>
    <row r="40" spans="1:78" ht="12.75" customHeight="1" x14ac:dyDescent="0.35">
      <c r="A40" s="156">
        <f>'PROTO SPEC'!A40</f>
        <v>0</v>
      </c>
      <c r="B40" s="433" t="str">
        <f>'PROTO SPEC'!B40</f>
        <v>32. Print position from HSP - Restless ambition</v>
      </c>
      <c r="C40" s="433"/>
      <c r="D40" s="433"/>
      <c r="E40" s="31">
        <f>'PROTO SPEC'!I40</f>
        <v>18</v>
      </c>
      <c r="F40" s="2"/>
      <c r="G40" s="33">
        <f t="shared" ref="G40:G55" si="1">F40+(-E40)</f>
        <v>-18</v>
      </c>
      <c r="H40" s="30"/>
      <c r="I40" s="309"/>
      <c r="J40" s="310"/>
      <c r="K40" s="310"/>
      <c r="L40" s="311"/>
    </row>
    <row r="41" spans="1:78" ht="12.75" customHeight="1" x14ac:dyDescent="0.35">
      <c r="A41" s="156">
        <f>'PROTO SPEC'!A41</f>
        <v>0</v>
      </c>
      <c r="B41" s="433" t="str">
        <f>'PROTO SPEC'!B41</f>
        <v>33. Print position from CF - Restless ambition</v>
      </c>
      <c r="C41" s="433"/>
      <c r="D41" s="433"/>
      <c r="E41" s="31">
        <f>'PROTO SPEC'!I41</f>
        <v>7</v>
      </c>
      <c r="F41" s="2"/>
      <c r="G41" s="33">
        <f t="shared" si="1"/>
        <v>-7</v>
      </c>
      <c r="H41" s="30"/>
      <c r="I41" s="309"/>
      <c r="J41" s="310"/>
      <c r="K41" s="310"/>
      <c r="L41" s="311"/>
    </row>
    <row r="42" spans="1:78" ht="12.75" customHeight="1" x14ac:dyDescent="0.35">
      <c r="A42" s="156">
        <f>'PROTO SPEC'!A42</f>
        <v>0</v>
      </c>
      <c r="B42" s="433" t="str">
        <f>'PROTO SPEC'!B42</f>
        <v>34. Print position from HSP - McLaren lockup</v>
      </c>
      <c r="C42" s="433"/>
      <c r="D42" s="433"/>
      <c r="E42" s="31">
        <f>'PROTO SPEC'!I42</f>
        <v>18.5</v>
      </c>
      <c r="F42" s="2"/>
      <c r="G42" s="33">
        <f t="shared" si="1"/>
        <v>-18.5</v>
      </c>
      <c r="H42" s="30"/>
      <c r="I42" s="309"/>
      <c r="J42" s="310"/>
      <c r="K42" s="310"/>
      <c r="L42" s="311"/>
    </row>
    <row r="43" spans="1:78" ht="12.75" customHeight="1" x14ac:dyDescent="0.35">
      <c r="A43" s="156" t="e">
        <f>'PROTO SPEC'!#REF!</f>
        <v>#REF!</v>
      </c>
      <c r="B43" s="433" t="str">
        <f>'PROTO SPEC'!B43</f>
        <v>35. Print position from CF - McLaren lockup</v>
      </c>
      <c r="C43" s="433"/>
      <c r="D43" s="433"/>
      <c r="E43" s="31">
        <f>'PROTO SPEC'!I43</f>
        <v>8.5</v>
      </c>
      <c r="F43" s="2"/>
      <c r="G43" s="33">
        <f t="shared" si="1"/>
        <v>-8.5</v>
      </c>
      <c r="H43" s="30"/>
      <c r="I43" s="309"/>
      <c r="J43" s="310"/>
      <c r="K43" s="310"/>
      <c r="L43" s="311"/>
    </row>
    <row r="44" spans="1:78" ht="12.75" customHeight="1" x14ac:dyDescent="0.35">
      <c r="A44" s="156">
        <f>'PROTO SPEC'!A44</f>
        <v>0</v>
      </c>
      <c r="B44" s="433" t="str">
        <f>'PROTO SPEC'!B44</f>
        <v>36. Print position from cuff edge - Podium</v>
      </c>
      <c r="C44" s="433"/>
      <c r="D44" s="433"/>
      <c r="E44" s="31">
        <f>'PROTO SPEC'!I44</f>
        <v>13</v>
      </c>
      <c r="F44" s="2"/>
      <c r="G44" s="33">
        <f t="shared" si="1"/>
        <v>-13</v>
      </c>
      <c r="H44" s="30"/>
      <c r="I44" s="309"/>
      <c r="J44" s="310"/>
      <c r="K44" s="310"/>
      <c r="L44" s="311"/>
    </row>
    <row r="45" spans="1:78" ht="12.75" customHeight="1" x14ac:dyDescent="0.35">
      <c r="A45" s="156">
        <f>'PROTO SPEC'!A45</f>
        <v>0</v>
      </c>
      <c r="B45" s="433" t="str">
        <f>'PROTO SPEC'!B45</f>
        <v>37. Print position from shoulder point - Velocity (REISS 1971)</v>
      </c>
      <c r="C45" s="433"/>
      <c r="D45" s="433"/>
      <c r="E45" s="31">
        <f>'PROTO SPEC'!I45</f>
        <v>10.5</v>
      </c>
      <c r="F45" s="2"/>
      <c r="G45" s="33">
        <f t="shared" si="1"/>
        <v>-10.5</v>
      </c>
      <c r="H45" s="30"/>
      <c r="I45" s="309"/>
      <c r="J45" s="310"/>
      <c r="K45" s="310"/>
      <c r="L45" s="311"/>
    </row>
    <row r="46" spans="1:78" ht="12.75" customHeight="1" x14ac:dyDescent="0.35">
      <c r="A46" s="156">
        <f>'PROTO SPEC'!A46</f>
        <v>0</v>
      </c>
      <c r="B46" s="433" t="str">
        <f>'PROTO SPEC'!B46</f>
        <v>38. Print position from cuff edge - Speedmark</v>
      </c>
      <c r="C46" s="433"/>
      <c r="D46" s="433"/>
      <c r="E46" s="31">
        <f>'PROTO SPEC'!I46</f>
        <v>11</v>
      </c>
      <c r="F46" s="2"/>
      <c r="G46" s="33">
        <f t="shared" si="1"/>
        <v>-11</v>
      </c>
      <c r="H46" s="30"/>
      <c r="I46" s="309"/>
      <c r="J46" s="310"/>
      <c r="K46" s="310"/>
      <c r="L46" s="311"/>
    </row>
    <row r="47" spans="1:78" ht="12.75" customHeight="1" x14ac:dyDescent="0.35">
      <c r="A47" s="156">
        <f>'PROTO SPEC'!A47</f>
        <v>0</v>
      </c>
      <c r="B47" s="433" t="str">
        <f>'PROTO SPEC'!B47</f>
        <v>39. Print position from CB neck - Motorsport</v>
      </c>
      <c r="C47" s="433"/>
      <c r="D47" s="433"/>
      <c r="E47" s="31">
        <f>'PROTO SPEC'!I47</f>
        <v>11</v>
      </c>
      <c r="F47" s="2"/>
      <c r="G47" s="33">
        <f t="shared" si="1"/>
        <v>-11</v>
      </c>
      <c r="H47" s="30"/>
      <c r="I47" s="309"/>
      <c r="J47" s="310"/>
      <c r="K47" s="310"/>
      <c r="L47" s="311"/>
    </row>
    <row r="48" spans="1:78" ht="12.75" customHeight="1" x14ac:dyDescent="0.35">
      <c r="A48" s="156">
        <f>'PROTO SPEC'!A48</f>
        <v>0</v>
      </c>
      <c r="B48" s="433" t="str">
        <f>'PROTO SPEC'!B48</f>
        <v>40. Print position from CB neck - Multiple print</v>
      </c>
      <c r="C48" s="433"/>
      <c r="D48" s="433"/>
      <c r="E48" s="31">
        <f>'PROTO SPEC'!I48</f>
        <v>21</v>
      </c>
      <c r="F48" s="2"/>
      <c r="G48" s="33">
        <f t="shared" si="1"/>
        <v>-21</v>
      </c>
      <c r="H48" s="30"/>
      <c r="I48" s="309"/>
      <c r="J48" s="310"/>
      <c r="K48" s="310"/>
      <c r="L48" s="311"/>
    </row>
    <row r="49" spans="1:12" ht="12.75" customHeight="1" x14ac:dyDescent="0.35">
      <c r="A49" s="156">
        <f>'PROTO SPEC'!A49</f>
        <v>0</v>
      </c>
      <c r="B49" s="433" t="str">
        <f>'PROTO SPEC'!B49</f>
        <v>41. Print position from CB neck - Speedmark</v>
      </c>
      <c r="C49" s="433"/>
      <c r="D49" s="433"/>
      <c r="E49" s="31">
        <f>'PROTO SPEC'!I49</f>
        <v>35</v>
      </c>
      <c r="F49" s="2"/>
      <c r="G49" s="33">
        <f t="shared" si="1"/>
        <v>-35</v>
      </c>
      <c r="H49" s="30"/>
      <c r="I49" s="309"/>
      <c r="J49" s="310"/>
      <c r="K49" s="310"/>
      <c r="L49" s="311"/>
    </row>
    <row r="50" spans="1:12" ht="12.75" customHeight="1" x14ac:dyDescent="0.35">
      <c r="A50" s="156">
        <f>'PROTO SPEC'!A50</f>
        <v>0</v>
      </c>
      <c r="B50" s="433">
        <f>'PROTO SPEC'!B50</f>
        <v>0</v>
      </c>
      <c r="C50" s="433"/>
      <c r="D50" s="433"/>
      <c r="E50" s="31">
        <f>'PROTO SPEC'!I50</f>
        <v>0</v>
      </c>
      <c r="F50" s="2"/>
      <c r="G50" s="33">
        <f t="shared" si="1"/>
        <v>0</v>
      </c>
      <c r="H50" s="30"/>
      <c r="I50" s="309"/>
      <c r="J50" s="310"/>
      <c r="K50" s="310"/>
      <c r="L50" s="311"/>
    </row>
    <row r="51" spans="1:12" ht="12.75" customHeight="1" x14ac:dyDescent="0.35">
      <c r="A51" s="156">
        <f>'PROTO SPEC'!A51</f>
        <v>0</v>
      </c>
      <c r="B51" s="433">
        <f>'PROTO SPEC'!B51</f>
        <v>0</v>
      </c>
      <c r="C51" s="433"/>
      <c r="D51" s="433"/>
      <c r="E51" s="31">
        <f>'PROTO SPEC'!I51</f>
        <v>0</v>
      </c>
      <c r="F51" s="2"/>
      <c r="G51" s="33">
        <f t="shared" si="1"/>
        <v>0</v>
      </c>
      <c r="H51" s="30"/>
      <c r="I51" s="309"/>
      <c r="J51" s="310"/>
      <c r="K51" s="310"/>
      <c r="L51" s="311"/>
    </row>
    <row r="52" spans="1:12" ht="12.75" customHeight="1" x14ac:dyDescent="0.35">
      <c r="A52" s="156">
        <f>'PROTO SPEC'!A52</f>
        <v>0</v>
      </c>
      <c r="B52" s="433">
        <f>'PROTO SPEC'!B52</f>
        <v>0</v>
      </c>
      <c r="C52" s="433"/>
      <c r="D52" s="433"/>
      <c r="E52" s="31">
        <f>'PROTO SPEC'!I52</f>
        <v>0</v>
      </c>
      <c r="F52" s="2"/>
      <c r="G52" s="33">
        <f t="shared" si="1"/>
        <v>0</v>
      </c>
      <c r="H52" s="30"/>
      <c r="I52" s="309"/>
      <c r="J52" s="310"/>
      <c r="K52" s="310"/>
      <c r="L52" s="311"/>
    </row>
    <row r="53" spans="1:12" ht="12.75" customHeight="1" x14ac:dyDescent="0.35">
      <c r="A53" s="156">
        <f>'PROTO SPEC'!A53</f>
        <v>0</v>
      </c>
      <c r="B53" s="433">
        <f>'PROTO SPEC'!B53</f>
        <v>0</v>
      </c>
      <c r="C53" s="433"/>
      <c r="D53" s="433"/>
      <c r="E53" s="31">
        <f>'PROTO SPEC'!I53</f>
        <v>0</v>
      </c>
      <c r="F53" s="2"/>
      <c r="G53" s="33">
        <f t="shared" si="1"/>
        <v>0</v>
      </c>
      <c r="H53" s="30"/>
      <c r="I53" s="309"/>
      <c r="J53" s="310"/>
      <c r="K53" s="310"/>
      <c r="L53" s="311"/>
    </row>
    <row r="54" spans="1:12" ht="12.75" customHeight="1" x14ac:dyDescent="0.35">
      <c r="A54" s="156">
        <f>'PROTO SPEC'!A54</f>
        <v>0</v>
      </c>
      <c r="B54" s="433">
        <f>'PROTO SPEC'!B54</f>
        <v>0</v>
      </c>
      <c r="C54" s="433"/>
      <c r="D54" s="433"/>
      <c r="E54" s="31">
        <f>'PROTO SPEC'!I54</f>
        <v>0</v>
      </c>
      <c r="F54" s="2"/>
      <c r="G54" s="33">
        <f t="shared" si="1"/>
        <v>0</v>
      </c>
      <c r="H54" s="30"/>
      <c r="I54" s="309"/>
      <c r="J54" s="310"/>
      <c r="K54" s="310"/>
      <c r="L54" s="311"/>
    </row>
    <row r="55" spans="1:12" ht="12.75" customHeight="1" x14ac:dyDescent="0.35">
      <c r="A55" s="156">
        <f>'PROTO SPEC'!A55</f>
        <v>0</v>
      </c>
      <c r="B55" s="433">
        <f>'PROTO SPEC'!B55</f>
        <v>0</v>
      </c>
      <c r="C55" s="433"/>
      <c r="D55" s="433"/>
      <c r="E55" s="31">
        <f>'PROTO SPEC'!I55</f>
        <v>0</v>
      </c>
      <c r="F55" s="2"/>
      <c r="G55" s="33">
        <f t="shared" si="1"/>
        <v>0</v>
      </c>
      <c r="H55" s="30"/>
      <c r="I55" s="309"/>
      <c r="J55" s="310"/>
      <c r="K55" s="310"/>
      <c r="L55" s="311"/>
    </row>
  </sheetData>
  <mergeCells count="110">
    <mergeCell ref="B34:D34"/>
    <mergeCell ref="B35:D35"/>
    <mergeCell ref="B36:D36"/>
    <mergeCell ref="B37:D37"/>
    <mergeCell ref="I27:L27"/>
    <mergeCell ref="I29:L29"/>
    <mergeCell ref="I30:L30"/>
    <mergeCell ref="I31:L31"/>
    <mergeCell ref="I32:L32"/>
    <mergeCell ref="I33:L33"/>
    <mergeCell ref="I34:L34"/>
    <mergeCell ref="I35:L35"/>
    <mergeCell ref="I36:L36"/>
    <mergeCell ref="I37:L37"/>
    <mergeCell ref="B28:D28"/>
    <mergeCell ref="B29:D29"/>
    <mergeCell ref="B30:D30"/>
    <mergeCell ref="B31:D31"/>
    <mergeCell ref="B32:D32"/>
    <mergeCell ref="B33:D33"/>
    <mergeCell ref="A6:L6"/>
    <mergeCell ref="A5:B5"/>
    <mergeCell ref="A3:B3"/>
    <mergeCell ref="A4:B4"/>
    <mergeCell ref="A1:B2"/>
    <mergeCell ref="C1:L2"/>
    <mergeCell ref="F4:H4"/>
    <mergeCell ref="F5:H5"/>
    <mergeCell ref="C3:D3"/>
    <mergeCell ref="J3:L3"/>
    <mergeCell ref="C4:D4"/>
    <mergeCell ref="J4:L4"/>
    <mergeCell ref="C5:D5"/>
    <mergeCell ref="J5:L5"/>
    <mergeCell ref="F3:H3"/>
    <mergeCell ref="B19:D19"/>
    <mergeCell ref="B16:D16"/>
    <mergeCell ref="B17:D17"/>
    <mergeCell ref="B18:D18"/>
    <mergeCell ref="B7:D7"/>
    <mergeCell ref="B15:D15"/>
    <mergeCell ref="B11:D11"/>
    <mergeCell ref="B12:D12"/>
    <mergeCell ref="B13:D13"/>
    <mergeCell ref="B14:D14"/>
    <mergeCell ref="I8:L8"/>
    <mergeCell ref="B10:D10"/>
    <mergeCell ref="I7:L7"/>
    <mergeCell ref="I10:L10"/>
    <mergeCell ref="I9:L9"/>
    <mergeCell ref="B8:D8"/>
    <mergeCell ref="B9:D9"/>
    <mergeCell ref="I14:L14"/>
    <mergeCell ref="I11:L11"/>
    <mergeCell ref="I12:L12"/>
    <mergeCell ref="I13:L13"/>
    <mergeCell ref="I17:L17"/>
    <mergeCell ref="I18:L18"/>
    <mergeCell ref="I19:L19"/>
    <mergeCell ref="I16:L16"/>
    <mergeCell ref="I15:L15"/>
    <mergeCell ref="I21:L21"/>
    <mergeCell ref="I20:L20"/>
    <mergeCell ref="B43:D43"/>
    <mergeCell ref="I43:L43"/>
    <mergeCell ref="B20:D20"/>
    <mergeCell ref="B26:D26"/>
    <mergeCell ref="B24:D24"/>
    <mergeCell ref="B38:D38"/>
    <mergeCell ref="I38:L38"/>
    <mergeCell ref="I22:L22"/>
    <mergeCell ref="I23:L23"/>
    <mergeCell ref="I25:L25"/>
    <mergeCell ref="I26:L26"/>
    <mergeCell ref="B23:D23"/>
    <mergeCell ref="I24:L24"/>
    <mergeCell ref="B22:D22"/>
    <mergeCell ref="B25:D25"/>
    <mergeCell ref="B21:D21"/>
    <mergeCell ref="B27:D27"/>
    <mergeCell ref="B44:D44"/>
    <mergeCell ref="I44:L44"/>
    <mergeCell ref="B40:D40"/>
    <mergeCell ref="I40:L40"/>
    <mergeCell ref="B41:D41"/>
    <mergeCell ref="I41:L41"/>
    <mergeCell ref="B42:D42"/>
    <mergeCell ref="B54:D54"/>
    <mergeCell ref="I54:L54"/>
    <mergeCell ref="B45:D45"/>
    <mergeCell ref="I45:L45"/>
    <mergeCell ref="B46:D46"/>
    <mergeCell ref="I46:L46"/>
    <mergeCell ref="B47:D47"/>
    <mergeCell ref="I47:L47"/>
    <mergeCell ref="I42:L42"/>
    <mergeCell ref="B55:D55"/>
    <mergeCell ref="I55:L55"/>
    <mergeCell ref="B51:D51"/>
    <mergeCell ref="I51:L51"/>
    <mergeCell ref="B52:D52"/>
    <mergeCell ref="I52:L52"/>
    <mergeCell ref="B53:D53"/>
    <mergeCell ref="I53:L53"/>
    <mergeCell ref="B48:D48"/>
    <mergeCell ref="I48:L48"/>
    <mergeCell ref="B49:D49"/>
    <mergeCell ref="I49:L49"/>
    <mergeCell ref="B50:D50"/>
    <mergeCell ref="I50:L50"/>
  </mergeCells>
  <conditionalFormatting sqref="K5:L5">
    <cfRule type="containsText" dxfId="18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ED4999F-103F-48DF-B352-70C67930C3D8}">
  <ds:schemaRefs>
    <ds:schemaRef ds:uri="http://schemas.openxmlformats.org/package/2006/metadata/core-properties"/>
    <ds:schemaRef ds:uri="http://purl.org/dc/terms/"/>
    <ds:schemaRef ds:uri="http://purl.org/dc/dcmitype/"/>
    <ds:schemaRef ds:uri="http://schemas.microsoft.com/office/infopath/2007/PartnerControls"/>
    <ds:schemaRef ds:uri="2270fb0b-d846-4b1c-b70b-758c9fc2dc99"/>
    <ds:schemaRef ds:uri="http://schemas.microsoft.com/office/2006/documentManagement/types"/>
    <ds:schemaRef ds:uri="http://www.w3.org/XML/1998/namespace"/>
    <ds:schemaRef ds:uri="6f839d04-37c8-482b-b62d-385cad0d381a"/>
    <ds:schemaRef ds:uri="http://schemas.microsoft.com/office/2006/metadata/properties"/>
    <ds:schemaRef ds:uri="http://purl.org/dc/elements/1.1/"/>
    <ds:schemaRef ds:uri="1972f4fa-a3a2-4010-a47e-cf3d6c5d1421"/>
  </ds:schemaRefs>
</ds:datastoreItem>
</file>

<file path=customXml/itemProps2.xml><?xml version="1.0" encoding="utf-8"?>
<ds:datastoreItem xmlns:ds="http://schemas.openxmlformats.org/officeDocument/2006/customXml" ds:itemID="{84AEE7ED-3A02-4C2D-9C28-8FE84560654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A799F0-2549-47BB-83AA-6664246C0C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22</vt:i4>
      </vt:variant>
    </vt:vector>
  </HeadingPairs>
  <TitlesOfParts>
    <vt:vector size="46" baseType="lpstr">
      <vt:lpstr>DO NOT USE</vt:lpstr>
      <vt:lpstr>DESIGN FRONT SHEET</vt:lpstr>
      <vt:lpstr>DESIGN DETAIL</vt:lpstr>
      <vt:lpstr>DESIGN SPEC</vt:lpstr>
      <vt:lpstr>BOM</vt:lpstr>
      <vt:lpstr>PROTO SPEC</vt:lpstr>
      <vt:lpstr>PROTO COMMENTS</vt:lpstr>
      <vt:lpstr>WEARER TRAIL</vt:lpstr>
      <vt:lpstr>PP1 SPEC</vt:lpstr>
      <vt:lpstr>PP1 COMMENTS</vt:lpstr>
      <vt:lpstr>PP2 SPEC</vt:lpstr>
      <vt:lpstr>PP2 COMMENTS</vt:lpstr>
      <vt:lpstr>GOLD SEAL SPEC</vt:lpstr>
      <vt:lpstr>GOLD SEAL COMMENTS</vt:lpstr>
      <vt:lpstr>GRADED SPEC (ALPHA)</vt:lpstr>
      <vt:lpstr>PRE SHIPMENT SPEC</vt:lpstr>
      <vt:lpstr>PRE SHIPMENT COMMENTS</vt:lpstr>
      <vt:lpstr>SIZE SET (ALPHA)</vt:lpstr>
      <vt:lpstr>CARE LABEL</vt:lpstr>
      <vt:lpstr>PETITE COMMENTS</vt:lpstr>
      <vt:lpstr>PETITE GRADED SPEC (NUMERICAL)</vt:lpstr>
      <vt:lpstr>PETITE GRADED SPEC (ALPHA)</vt:lpstr>
      <vt:lpstr>PETITE PRE SHIPMENT</vt:lpstr>
      <vt:lpstr>AQL (ALPHA)</vt:lpstr>
      <vt:lpstr>'AQL (ALPHA)'!Print_Area</vt:lpstr>
      <vt:lpstr>BOM!Print_Area</vt:lpstr>
      <vt:lpstr>'CARE LABEL'!Print_Area</vt:lpstr>
      <vt:lpstr>'DESIGN DETAIL'!Print_Area</vt:lpstr>
      <vt:lpstr>'DESIGN FRONT SHEET'!Print_Area</vt:lpstr>
      <vt:lpstr>'DESIGN SPEC'!Print_Area</vt:lpstr>
      <vt:lpstr>'GOLD SEAL COMMENTS'!Print_Area</vt:lpstr>
      <vt:lpstr>'GOLD SEAL SPEC'!Print_Area</vt:lpstr>
      <vt:lpstr>'GRADED SPEC (ALPHA)'!Print_Area</vt:lpstr>
      <vt:lpstr>'PETITE GRADED SPEC (ALPHA)'!Print_Area</vt:lpstr>
      <vt:lpstr>'PETITE GRADED SPEC (NUMERICAL)'!Print_Area</vt:lpstr>
      <vt:lpstr>'PETITE PRE SHIPMENT'!Print_Area</vt:lpstr>
      <vt:lpstr>'PP1 COMMENTS'!Print_Area</vt:lpstr>
      <vt:lpstr>'PP1 SPEC'!Print_Area</vt:lpstr>
      <vt:lpstr>'PP2 COMMENTS'!Print_Area</vt:lpstr>
      <vt:lpstr>'PP2 SPEC'!Print_Area</vt:lpstr>
      <vt:lpstr>'PRE SHIPMENT COMMENTS'!Print_Area</vt:lpstr>
      <vt:lpstr>'PRE SHIPMENT SPEC'!Print_Area</vt:lpstr>
      <vt:lpstr>'PROTO COMMENTS'!Print_Area</vt:lpstr>
      <vt:lpstr>'PROTO SPEC'!Print_Area</vt:lpstr>
      <vt:lpstr>'SIZE SET (ALPHA)'!Print_Area</vt:lpstr>
      <vt:lpstr>'WEARER TRAIL'!Print_Area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Chi Tran Thi Linh</cp:lastModifiedBy>
  <cp:revision/>
  <cp:lastPrinted>2025-01-27T14:45:10Z</cp:lastPrinted>
  <dcterms:created xsi:type="dcterms:W3CDTF">2014-05-18T10:39:53Z</dcterms:created>
  <dcterms:modified xsi:type="dcterms:W3CDTF">2025-09-11T07:51:17Z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sum">
    <vt:filetime>2017-09-29T09:27:07Z</vt:filetime>
  </property>
  <property fmtid="{D5CDD505-2E9C-101B-9397-08002B2CF9AE}" pid="3" name="ContentTypeId">
    <vt:lpwstr>0x010100860B5223DC73FB4F94B03CE9BB59FFEB</vt:lpwstr>
  </property>
  <property fmtid="{D5CDD505-2E9C-101B-9397-08002B2CF9AE}" pid="4" name="MediaServiceImageTags">
    <vt:lpwstr/>
  </property>
</Properties>
</file>