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3.xml" ContentType="application/vnd.openxmlformats-officedocument.drawing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EISS/2 -AW25/1-SAMPLE/2-STYLE-FILE/1. TECH PACK/"/>
    </mc:Choice>
  </mc:AlternateContent>
  <xr:revisionPtr revIDLastSave="25" documentId="13_ncr:1_{ABA20F84-441F-4583-B0A9-F96235D016EE}" xr6:coauthVersionLast="47" xr6:coauthVersionMax="47" xr10:uidLastSave="{5750D135-29A4-40CE-987D-4B9E2016F8C9}"/>
  <bookViews>
    <workbookView xWindow="-110" yWindow="-110" windowWidth="19420" windowHeight="10300" tabRatio="767" activeTab="4" xr2:uid="{00000000-000D-0000-FFFF-FFFF00000000}"/>
  </bookViews>
  <sheets>
    <sheet name="Design Front Sheet " sheetId="29" r:id="rId1"/>
    <sheet name="Design Detail" sheetId="46" r:id="rId2"/>
    <sheet name="Design Spec " sheetId="35" r:id="rId3"/>
    <sheet name="BOM" sheetId="55" r:id="rId4"/>
    <sheet name="GRADED SPEC" sheetId="54" r:id="rId5"/>
    <sheet name="PP2 Spec" sheetId="38" state="hidden" r:id="rId6"/>
    <sheet name="PP2 Comments " sheetId="32" state="hidden" r:id="rId7"/>
    <sheet name="Grading ALPHA" sheetId="49" state="hidden" r:id="rId8"/>
    <sheet name="AQL ALPHA" sheetId="50" state="hidden" r:id="rId9"/>
  </sheets>
  <definedNames>
    <definedName name="_xlnm.Print_Area" localSheetId="8">'AQL ALPHA'!$A$1:$S$56</definedName>
    <definedName name="_xlnm.Print_Area" localSheetId="1">'Design Detail'!$A$1:$X$97</definedName>
    <definedName name="_xlnm.Print_Area" localSheetId="0">'Design Front Sheet '!$A$1:$L$50</definedName>
    <definedName name="_xlnm.Print_Area" localSheetId="2">'Design Spec '!$A$1:$L$60</definedName>
    <definedName name="_xlnm.Print_Area" localSheetId="4">'GRADED SPEC'!$A$1:$M$54</definedName>
    <definedName name="_xlnm.Print_Area" localSheetId="7">'Grading ALPHA'!$A$1:$X$56</definedName>
    <definedName name="_xlnm.Print_Area" localSheetId="6">'PP2 Comments '!$A$1:$L$63</definedName>
    <definedName name="_xlnm.Print_Area" localSheetId="5">'PP2 Spec'!$A$1:$L$58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5" l="1"/>
  <c r="G7" i="35"/>
  <c r="G8" i="35"/>
  <c r="G28" i="35"/>
  <c r="G27" i="35"/>
  <c r="G21" i="35"/>
  <c r="A21" i="38"/>
  <c r="A20" i="38"/>
  <c r="G20" i="35"/>
  <c r="C7" i="50"/>
  <c r="C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C43" i="50"/>
  <c r="C44" i="50"/>
  <c r="C45" i="50"/>
  <c r="C46" i="50"/>
  <c r="C47" i="50"/>
  <c r="C48" i="50"/>
  <c r="C49" i="50"/>
  <c r="C50" i="50"/>
  <c r="C51" i="50"/>
  <c r="C52" i="50"/>
  <c r="C53" i="50"/>
  <c r="C54" i="50"/>
  <c r="C55" i="50"/>
  <c r="C56" i="50"/>
  <c r="P22" i="50"/>
  <c r="P23" i="50"/>
  <c r="P29" i="50"/>
  <c r="P35" i="50"/>
  <c r="P46" i="50"/>
  <c r="P48" i="50"/>
  <c r="P51" i="50"/>
  <c r="L7" i="50"/>
  <c r="L8" i="50"/>
  <c r="L9" i="50"/>
  <c r="L10" i="50"/>
  <c r="L11" i="50"/>
  <c r="L12" i="50"/>
  <c r="L13" i="50"/>
  <c r="L14" i="50"/>
  <c r="L15" i="50"/>
  <c r="L16" i="50"/>
  <c r="L17" i="50"/>
  <c r="L18" i="50"/>
  <c r="L19" i="50"/>
  <c r="L20" i="50"/>
  <c r="L21" i="50"/>
  <c r="L22" i="50"/>
  <c r="L23" i="50"/>
  <c r="L24" i="50"/>
  <c r="L25" i="50"/>
  <c r="L26" i="50"/>
  <c r="L27" i="50"/>
  <c r="L28" i="50"/>
  <c r="L29" i="50"/>
  <c r="L30" i="50"/>
  <c r="L31" i="50"/>
  <c r="L32" i="50"/>
  <c r="L33" i="50"/>
  <c r="L34" i="50"/>
  <c r="L35" i="50"/>
  <c r="L36" i="50"/>
  <c r="L37" i="50"/>
  <c r="L38" i="50"/>
  <c r="L39" i="50"/>
  <c r="L40" i="50"/>
  <c r="L41" i="50"/>
  <c r="L42" i="50"/>
  <c r="L43" i="50"/>
  <c r="L44" i="50"/>
  <c r="L45" i="50"/>
  <c r="L46" i="50"/>
  <c r="L47" i="50"/>
  <c r="L48" i="50"/>
  <c r="L49" i="50"/>
  <c r="L50" i="50"/>
  <c r="L51" i="50"/>
  <c r="L52" i="50"/>
  <c r="L53" i="50"/>
  <c r="L54" i="50"/>
  <c r="L55" i="50"/>
  <c r="H22" i="50"/>
  <c r="H23" i="50"/>
  <c r="H29" i="50"/>
  <c r="H35" i="50"/>
  <c r="H46" i="50"/>
  <c r="H48" i="50"/>
  <c r="H51" i="50"/>
  <c r="D22" i="50"/>
  <c r="D23" i="50"/>
  <c r="D29" i="50"/>
  <c r="D35" i="50"/>
  <c r="D46" i="50"/>
  <c r="D48" i="50"/>
  <c r="D51" i="50"/>
  <c r="L6" i="50"/>
  <c r="C6" i="50"/>
  <c r="S22" i="49"/>
  <c r="G24" i="38"/>
  <c r="A24" i="38"/>
  <c r="L22" i="49" s="1"/>
  <c r="G24" i="35"/>
  <c r="G9" i="35"/>
  <c r="G10" i="35"/>
  <c r="G11" i="35"/>
  <c r="G12" i="35"/>
  <c r="G13" i="35"/>
  <c r="G14" i="35"/>
  <c r="G15" i="35"/>
  <c r="G16" i="35"/>
  <c r="G19" i="35"/>
  <c r="G22" i="35"/>
  <c r="G23" i="35"/>
  <c r="G25" i="35"/>
  <c r="G26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H6" i="49"/>
  <c r="H6" i="50"/>
  <c r="J6" i="49"/>
  <c r="P6" i="50" s="1"/>
  <c r="S6" i="49"/>
  <c r="G6" i="38"/>
  <c r="A6" i="38"/>
  <c r="A6" i="49" s="1"/>
  <c r="A6" i="50" s="1"/>
  <c r="G6" i="49"/>
  <c r="D6" i="50" s="1"/>
  <c r="A5" i="50"/>
  <c r="N3" i="50"/>
  <c r="F3" i="50"/>
  <c r="B3" i="50"/>
  <c r="O2" i="50"/>
  <c r="N2" i="50"/>
  <c r="F2" i="50"/>
  <c r="B2" i="50"/>
  <c r="O1" i="50"/>
  <c r="N1" i="50"/>
  <c r="F1" i="50"/>
  <c r="B1" i="50"/>
  <c r="F3" i="49"/>
  <c r="B3" i="49"/>
  <c r="J2" i="49"/>
  <c r="F2" i="49"/>
  <c r="B2" i="49"/>
  <c r="J1" i="49"/>
  <c r="F1" i="49"/>
  <c r="B1" i="49"/>
  <c r="F3" i="32"/>
  <c r="B3" i="32"/>
  <c r="J2" i="32"/>
  <c r="F2" i="32"/>
  <c r="B2" i="32"/>
  <c r="M2" i="49" s="1"/>
  <c r="J1" i="32"/>
  <c r="U1" i="49" s="1"/>
  <c r="F1" i="32"/>
  <c r="B1" i="32"/>
  <c r="M1" i="49" s="1"/>
  <c r="J1" i="38"/>
  <c r="F3" i="38"/>
  <c r="B3" i="38"/>
  <c r="J2" i="38"/>
  <c r="F2" i="38"/>
  <c r="B2" i="38"/>
  <c r="F1" i="38"/>
  <c r="B1" i="38"/>
  <c r="J3" i="35"/>
  <c r="F3" i="35"/>
  <c r="B3" i="35"/>
  <c r="J2" i="35"/>
  <c r="F2" i="35"/>
  <c r="B2" i="35"/>
  <c r="J1" i="35"/>
  <c r="F1" i="35"/>
  <c r="B1" i="35"/>
  <c r="J3" i="46"/>
  <c r="V3" i="46" s="1"/>
  <c r="J2" i="46"/>
  <c r="V2" i="46" s="1"/>
  <c r="J1" i="46"/>
  <c r="V1" i="46" s="1"/>
  <c r="C5" i="46"/>
  <c r="F2" i="46"/>
  <c r="R2" i="46" s="1"/>
  <c r="F3" i="46"/>
  <c r="R3" i="46" s="1"/>
  <c r="F1" i="46"/>
  <c r="R1" i="46" s="1"/>
  <c r="N2" i="46"/>
  <c r="N3" i="46"/>
  <c r="B1" i="46"/>
  <c r="N1" i="46" s="1"/>
  <c r="S33" i="49"/>
  <c r="J33" i="49"/>
  <c r="P33" i="50"/>
  <c r="H33" i="49"/>
  <c r="H33" i="50" s="1"/>
  <c r="G35" i="38"/>
  <c r="A35" i="38"/>
  <c r="L33" i="49" s="1"/>
  <c r="G33" i="49"/>
  <c r="D33" i="50" s="1"/>
  <c r="H53" i="49"/>
  <c r="H53" i="50"/>
  <c r="J53" i="49"/>
  <c r="P53" i="50" s="1"/>
  <c r="J55" i="49"/>
  <c r="P55" i="50"/>
  <c r="H55" i="49"/>
  <c r="H49" i="49"/>
  <c r="H49" i="50" s="1"/>
  <c r="H7" i="49"/>
  <c r="H7" i="50" s="1"/>
  <c r="J49" i="49"/>
  <c r="P49" i="50" s="1"/>
  <c r="J50" i="49"/>
  <c r="P50" i="50" s="1"/>
  <c r="H50" i="49"/>
  <c r="H50" i="50" s="1"/>
  <c r="J45" i="49"/>
  <c r="P45" i="50" s="1"/>
  <c r="H45" i="49"/>
  <c r="H45" i="50" s="1"/>
  <c r="J44" i="49"/>
  <c r="P44" i="50" s="1"/>
  <c r="H44" i="49"/>
  <c r="H44" i="50" s="1"/>
  <c r="J43" i="49"/>
  <c r="P43" i="50" s="1"/>
  <c r="H43" i="49"/>
  <c r="H43" i="50" s="1"/>
  <c r="J42" i="49"/>
  <c r="P42" i="50" s="1"/>
  <c r="H42" i="49"/>
  <c r="H42" i="50" s="1"/>
  <c r="J41" i="49"/>
  <c r="P41" i="50" s="1"/>
  <c r="H41" i="49"/>
  <c r="H41" i="50" s="1"/>
  <c r="H40" i="49"/>
  <c r="H40" i="50" s="1"/>
  <c r="J40" i="49"/>
  <c r="P40" i="50" s="1"/>
  <c r="H39" i="49"/>
  <c r="H39" i="50" s="1"/>
  <c r="H38" i="49"/>
  <c r="H38" i="50" s="1"/>
  <c r="J39" i="49"/>
  <c r="P39" i="50" s="1"/>
  <c r="H19" i="49"/>
  <c r="H19" i="50" s="1"/>
  <c r="G38" i="49"/>
  <c r="D38" i="50" s="1"/>
  <c r="J38" i="49"/>
  <c r="P38" i="50" s="1"/>
  <c r="J37" i="49"/>
  <c r="P37" i="50" s="1"/>
  <c r="H37" i="49"/>
  <c r="H37" i="50" s="1"/>
  <c r="H36" i="49"/>
  <c r="J36" i="49"/>
  <c r="P36" i="50" s="1"/>
  <c r="J32" i="49"/>
  <c r="P32" i="50" s="1"/>
  <c r="J34" i="49"/>
  <c r="P34" i="50" s="1"/>
  <c r="H32" i="49"/>
  <c r="H32" i="50" s="1"/>
  <c r="H34" i="49"/>
  <c r="H34" i="50" s="1"/>
  <c r="H31" i="49"/>
  <c r="H31" i="50" s="1"/>
  <c r="J31" i="49"/>
  <c r="P31" i="50" s="1"/>
  <c r="H20" i="49"/>
  <c r="H20" i="50" s="1"/>
  <c r="H8" i="49"/>
  <c r="H8" i="50" s="1"/>
  <c r="J20" i="49"/>
  <c r="P20" i="50" s="1"/>
  <c r="J8" i="49"/>
  <c r="P8" i="50" s="1"/>
  <c r="G37" i="38"/>
  <c r="A37" i="38"/>
  <c r="A35" i="49" s="1"/>
  <c r="A35" i="50" s="1"/>
  <c r="H54" i="49"/>
  <c r="H54" i="50" s="1"/>
  <c r="J54" i="49"/>
  <c r="P54" i="50" s="1"/>
  <c r="H52" i="49"/>
  <c r="H52" i="50" s="1"/>
  <c r="J52" i="49"/>
  <c r="P52" i="50" s="1"/>
  <c r="J47" i="49"/>
  <c r="P47" i="50" s="1"/>
  <c r="H47" i="49"/>
  <c r="H47" i="50" s="1"/>
  <c r="H28" i="49"/>
  <c r="H28" i="50" s="1"/>
  <c r="J28" i="49"/>
  <c r="P28" i="50" s="1"/>
  <c r="J27" i="49"/>
  <c r="P27" i="50" s="1"/>
  <c r="H27" i="49"/>
  <c r="H27" i="50" s="1"/>
  <c r="H26" i="49"/>
  <c r="H26" i="50" s="1"/>
  <c r="J26" i="49"/>
  <c r="P26" i="50" s="1"/>
  <c r="H25" i="49"/>
  <c r="H25" i="50" s="1"/>
  <c r="J25" i="49"/>
  <c r="P25" i="50" s="1"/>
  <c r="J30" i="49"/>
  <c r="P30" i="50" s="1"/>
  <c r="H30" i="49"/>
  <c r="H30" i="50" s="1"/>
  <c r="H24" i="49"/>
  <c r="H24" i="50" s="1"/>
  <c r="J24" i="49"/>
  <c r="P24" i="50" s="1"/>
  <c r="J21" i="49"/>
  <c r="P21" i="50" s="1"/>
  <c r="H21" i="49"/>
  <c r="H21" i="50" s="1"/>
  <c r="J19" i="49"/>
  <c r="P19" i="50" s="1"/>
  <c r="G19" i="49"/>
  <c r="D19" i="50" s="1"/>
  <c r="H18" i="49"/>
  <c r="H18" i="50" s="1"/>
  <c r="J18" i="49"/>
  <c r="P18" i="50" s="1"/>
  <c r="J17" i="49"/>
  <c r="P17" i="50" s="1"/>
  <c r="H17" i="49"/>
  <c r="H17" i="50" s="1"/>
  <c r="H16" i="49"/>
  <c r="H16" i="50" s="1"/>
  <c r="J16" i="49"/>
  <c r="P16" i="50" s="1"/>
  <c r="H15" i="49"/>
  <c r="H15" i="50" s="1"/>
  <c r="J15" i="49"/>
  <c r="P15" i="50" s="1"/>
  <c r="H14" i="49"/>
  <c r="H14" i="50" s="1"/>
  <c r="J14" i="49"/>
  <c r="P14" i="50" s="1"/>
  <c r="H13" i="49"/>
  <c r="H13" i="50" s="1"/>
  <c r="J13" i="49"/>
  <c r="P13" i="50" s="1"/>
  <c r="J12" i="49"/>
  <c r="P12" i="50" s="1"/>
  <c r="H12" i="49"/>
  <c r="H12" i="50" s="1"/>
  <c r="J11" i="49"/>
  <c r="P11" i="50" s="1"/>
  <c r="H11" i="49"/>
  <c r="H11" i="50" s="1"/>
  <c r="J10" i="49"/>
  <c r="P10" i="50" s="1"/>
  <c r="H10" i="49"/>
  <c r="H10" i="50" s="1"/>
  <c r="J9" i="49"/>
  <c r="P9" i="50" s="1"/>
  <c r="H9" i="49"/>
  <c r="H9" i="50" s="1"/>
  <c r="J7" i="49"/>
  <c r="P7" i="50" s="1"/>
  <c r="S52" i="49"/>
  <c r="T52" i="49" s="1"/>
  <c r="U52" i="49" s="1"/>
  <c r="V52" i="49" s="1"/>
  <c r="W52" i="49"/>
  <c r="S37" i="49"/>
  <c r="T37" i="49"/>
  <c r="U37" i="49" s="1"/>
  <c r="V37" i="49"/>
  <c r="W37" i="49" s="1"/>
  <c r="S36" i="49"/>
  <c r="S34" i="49"/>
  <c r="S32" i="49"/>
  <c r="S31" i="49"/>
  <c r="S30" i="49"/>
  <c r="S29" i="49"/>
  <c r="S28" i="49"/>
  <c r="S27" i="49"/>
  <c r="S26" i="49"/>
  <c r="S24" i="49"/>
  <c r="S23" i="49"/>
  <c r="S21" i="49"/>
  <c r="S20" i="49"/>
  <c r="S19" i="49"/>
  <c r="S18" i="49"/>
  <c r="S17" i="49"/>
  <c r="S16" i="49"/>
  <c r="T13" i="49"/>
  <c r="U13" i="49"/>
  <c r="V13" i="49" s="1"/>
  <c r="W13" i="49" s="1"/>
  <c r="R13" i="49"/>
  <c r="Q13" i="49"/>
  <c r="P13" i="49" s="1"/>
  <c r="O13" i="49" s="1"/>
  <c r="S12" i="49"/>
  <c r="S10" i="49"/>
  <c r="S9" i="49"/>
  <c r="S8" i="49"/>
  <c r="S7" i="49"/>
  <c r="V1" i="49"/>
  <c r="G22" i="38"/>
  <c r="A22" i="38"/>
  <c r="L20" i="49" s="1"/>
  <c r="A53" i="38"/>
  <c r="A51" i="49" s="1"/>
  <c r="A51" i="50" s="1"/>
  <c r="A54" i="38"/>
  <c r="L52" i="49" s="1"/>
  <c r="A55" i="38"/>
  <c r="A56" i="38"/>
  <c r="A57" i="38"/>
  <c r="A55" i="49" s="1"/>
  <c r="A55" i="50" s="1"/>
  <c r="A58" i="38"/>
  <c r="A56" i="50" s="1"/>
  <c r="A46" i="38"/>
  <c r="A44" i="49" s="1"/>
  <c r="A44" i="50" s="1"/>
  <c r="A47" i="38"/>
  <c r="A45" i="49" s="1"/>
  <c r="A45" i="50" s="1"/>
  <c r="A48" i="38"/>
  <c r="L46" i="49" s="1"/>
  <c r="A49" i="38"/>
  <c r="A47" i="49" s="1"/>
  <c r="A47" i="50" s="1"/>
  <c r="A50" i="38"/>
  <c r="A48" i="49" s="1"/>
  <c r="A48" i="50" s="1"/>
  <c r="A51" i="38"/>
  <c r="A49" i="49" s="1"/>
  <c r="A49" i="50" s="1"/>
  <c r="A52" i="38"/>
  <c r="L50" i="49" s="1"/>
  <c r="U2" i="49"/>
  <c r="R1" i="49"/>
  <c r="A27" i="38"/>
  <c r="A8" i="38"/>
  <c r="L8" i="49" s="1"/>
  <c r="A9" i="38"/>
  <c r="A9" i="49" s="1"/>
  <c r="A9" i="50" s="1"/>
  <c r="A10" i="38"/>
  <c r="L10" i="49" s="1"/>
  <c r="A11" i="38"/>
  <c r="A11" i="49" s="1"/>
  <c r="A11" i="50" s="1"/>
  <c r="A12" i="38"/>
  <c r="L12" i="49" s="1"/>
  <c r="A13" i="38"/>
  <c r="L13" i="49" s="1"/>
  <c r="A14" i="38"/>
  <c r="A14" i="49" s="1"/>
  <c r="A14" i="50" s="1"/>
  <c r="A15" i="38"/>
  <c r="A15" i="49" s="1"/>
  <c r="A15" i="50" s="1"/>
  <c r="A16" i="38"/>
  <c r="L16" i="49" s="1"/>
  <c r="A17" i="38"/>
  <c r="A17" i="49" s="1"/>
  <c r="A17" i="50" s="1"/>
  <c r="A18" i="38"/>
  <c r="A19" i="38"/>
  <c r="A19" i="49" s="1"/>
  <c r="A19" i="50" s="1"/>
  <c r="A23" i="38"/>
  <c r="L21" i="49" s="1"/>
  <c r="A25" i="38"/>
  <c r="A23" i="49" s="1"/>
  <c r="A23" i="50" s="1"/>
  <c r="A26" i="38"/>
  <c r="A24" i="49" s="1"/>
  <c r="A24" i="50" s="1"/>
  <c r="A28" i="38"/>
  <c r="L26" i="49" s="1"/>
  <c r="A29" i="38"/>
  <c r="A27" i="49" s="1"/>
  <c r="A27" i="50" s="1"/>
  <c r="A30" i="38"/>
  <c r="L28" i="49" s="1"/>
  <c r="A31" i="38"/>
  <c r="L29" i="49" s="1"/>
  <c r="A32" i="38"/>
  <c r="L30" i="49" s="1"/>
  <c r="A33" i="38"/>
  <c r="A31" i="49" s="1"/>
  <c r="A31" i="50" s="1"/>
  <c r="A34" i="38"/>
  <c r="A32" i="49" s="1"/>
  <c r="A32" i="50" s="1"/>
  <c r="A36" i="38"/>
  <c r="A34" i="49" s="1"/>
  <c r="A34" i="50" s="1"/>
  <c r="A38" i="38"/>
  <c r="A36" i="49" s="1"/>
  <c r="A36" i="50" s="1"/>
  <c r="A39" i="38"/>
  <c r="A40" i="38"/>
  <c r="A38" i="49" s="1"/>
  <c r="A38" i="50" s="1"/>
  <c r="A41" i="38"/>
  <c r="L39" i="49" s="1"/>
  <c r="A42" i="38"/>
  <c r="L40" i="49" s="1"/>
  <c r="A43" i="38"/>
  <c r="A41" i="49" s="1"/>
  <c r="A41" i="50" s="1"/>
  <c r="A44" i="38"/>
  <c r="L42" i="49" s="1"/>
  <c r="A7" i="38"/>
  <c r="A7" i="49" s="1"/>
  <c r="A7" i="50" s="1"/>
  <c r="G58" i="38"/>
  <c r="G57" i="38"/>
  <c r="G56" i="38"/>
  <c r="G55" i="38"/>
  <c r="G54" i="38"/>
  <c r="G53" i="38"/>
  <c r="G52" i="38"/>
  <c r="G51" i="38"/>
  <c r="G50" i="38"/>
  <c r="G49" i="38"/>
  <c r="G48" i="38"/>
  <c r="G47" i="38"/>
  <c r="G46" i="38"/>
  <c r="G45" i="38"/>
  <c r="G44" i="38"/>
  <c r="G43" i="38"/>
  <c r="G42" i="38"/>
  <c r="G41" i="38"/>
  <c r="G40" i="38"/>
  <c r="G39" i="38"/>
  <c r="G38" i="38"/>
  <c r="G36" i="38"/>
  <c r="G34" i="38"/>
  <c r="G33" i="38"/>
  <c r="G32" i="38"/>
  <c r="G31" i="38"/>
  <c r="G30" i="38"/>
  <c r="G29" i="38"/>
  <c r="G28" i="38"/>
  <c r="G26" i="38"/>
  <c r="G25" i="38"/>
  <c r="G23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25" i="49"/>
  <c r="D25" i="50"/>
  <c r="G49" i="49"/>
  <c r="D49" i="50"/>
  <c r="G13" i="49"/>
  <c r="D13" i="50"/>
  <c r="G50" i="49"/>
  <c r="D50" i="50"/>
  <c r="G9" i="49"/>
  <c r="D9" i="50" s="1"/>
  <c r="G17" i="49"/>
  <c r="D17" i="50" s="1"/>
  <c r="G47" i="49"/>
  <c r="D47" i="50" s="1"/>
  <c r="G41" i="49"/>
  <c r="D41" i="50"/>
  <c r="G55" i="49"/>
  <c r="D55" i="50" s="1"/>
  <c r="H55" i="50"/>
  <c r="G21" i="49"/>
  <c r="D21" i="50" s="1"/>
  <c r="G27" i="49"/>
  <c r="D27" i="50"/>
  <c r="G54" i="49"/>
  <c r="D54" i="50" s="1"/>
  <c r="G8" i="49"/>
  <c r="D8" i="50"/>
  <c r="G34" i="49"/>
  <c r="D34" i="50" s="1"/>
  <c r="G39" i="49"/>
  <c r="D39" i="50"/>
  <c r="G11" i="49"/>
  <c r="D11" i="50" s="1"/>
  <c r="G15" i="49"/>
  <c r="D15" i="50"/>
  <c r="G44" i="49"/>
  <c r="D44" i="50" s="1"/>
  <c r="G53" i="49"/>
  <c r="D53" i="50"/>
  <c r="G10" i="49"/>
  <c r="D10" i="50" s="1"/>
  <c r="G16" i="49"/>
  <c r="D16" i="50"/>
  <c r="G28" i="49"/>
  <c r="D28" i="50" s="1"/>
  <c r="G7" i="49"/>
  <c r="D7" i="50"/>
  <c r="G43" i="49"/>
  <c r="D43" i="50" s="1"/>
  <c r="G37" i="49"/>
  <c r="D37" i="50"/>
  <c r="G24" i="49"/>
  <c r="D24" i="50" s="1"/>
  <c r="G12" i="49"/>
  <c r="D12" i="50"/>
  <c r="G14" i="49"/>
  <c r="D14" i="50" s="1"/>
  <c r="G18" i="49"/>
  <c r="D18" i="50"/>
  <c r="G30" i="49"/>
  <c r="D30" i="50" s="1"/>
  <c r="G26" i="49"/>
  <c r="D26" i="50"/>
  <c r="G52" i="49"/>
  <c r="D52" i="50" s="1"/>
  <c r="G20" i="49"/>
  <c r="D20" i="50"/>
  <c r="G31" i="49"/>
  <c r="D31" i="50" s="1"/>
  <c r="G32" i="49"/>
  <c r="D32" i="50"/>
  <c r="G40" i="49"/>
  <c r="D40" i="50" s="1"/>
  <c r="G45" i="49"/>
  <c r="D45" i="50"/>
  <c r="G42" i="49"/>
  <c r="D42" i="50" s="1"/>
  <c r="A45" i="38"/>
  <c r="L43" i="49" s="1"/>
  <c r="A54" i="49"/>
  <c r="A54" i="50" s="1"/>
  <c r="L25" i="49"/>
  <c r="L49" i="49"/>
  <c r="L54" i="49"/>
  <c r="A20" i="49"/>
  <c r="A20" i="50" s="1"/>
  <c r="R2" i="49"/>
  <c r="L51" i="49"/>
  <c r="O2" i="49"/>
  <c r="O3" i="49"/>
  <c r="P2" i="49"/>
  <c r="A46" i="49"/>
  <c r="A46" i="50" s="1"/>
  <c r="L34" i="49"/>
  <c r="A12" i="49"/>
  <c r="A12" i="50" s="1"/>
  <c r="A25" i="49"/>
  <c r="A25" i="50" s="1"/>
  <c r="A53" i="49"/>
  <c r="A53" i="50" s="1"/>
  <c r="L53" i="49"/>
  <c r="V2" i="49"/>
  <c r="P3" i="49"/>
  <c r="L18" i="49"/>
  <c r="A18" i="49"/>
  <c r="A18" i="50" s="1"/>
  <c r="S1" i="49"/>
  <c r="P1" i="49"/>
  <c r="U3" i="49"/>
  <c r="R3" i="49"/>
  <c r="O1" i="49"/>
  <c r="S3" i="49"/>
  <c r="S2" i="49"/>
  <c r="M3" i="49"/>
  <c r="L27" i="49" l="1"/>
  <c r="A50" i="49"/>
  <c r="A50" i="50" s="1"/>
  <c r="L15" i="49"/>
  <c r="L17" i="49"/>
  <c r="A16" i="49"/>
  <c r="A16" i="50" s="1"/>
  <c r="A52" i="49"/>
  <c r="A52" i="50" s="1"/>
  <c r="L32" i="49"/>
  <c r="A42" i="49"/>
  <c r="A42" i="50" s="1"/>
  <c r="A13" i="49"/>
  <c r="A13" i="50" s="1"/>
  <c r="A28" i="49"/>
  <c r="A28" i="50" s="1"/>
  <c r="L14" i="49"/>
  <c r="L23" i="49"/>
  <c r="A29" i="49"/>
  <c r="A29" i="50" s="1"/>
  <c r="L7" i="49"/>
  <c r="L55" i="49"/>
  <c r="A43" i="49"/>
  <c r="A43" i="50" s="1"/>
  <c r="A40" i="49"/>
  <c r="A40" i="50" s="1"/>
  <c r="L44" i="49"/>
  <c r="L45" i="49"/>
  <c r="A26" i="49"/>
  <c r="A26" i="50" s="1"/>
  <c r="L41" i="49"/>
  <c r="A10" i="49"/>
  <c r="A10" i="50" s="1"/>
  <c r="A33" i="49"/>
  <c r="A33" i="50" s="1"/>
  <c r="L6" i="49"/>
  <c r="L24" i="49"/>
  <c r="A39" i="49"/>
  <c r="A39" i="50" s="1"/>
  <c r="L36" i="49"/>
  <c r="L11" i="49"/>
  <c r="L31" i="49"/>
  <c r="A30" i="49"/>
  <c r="A30" i="50" s="1"/>
  <c r="L38" i="49"/>
  <c r="A8" i="49"/>
  <c r="A8" i="50" s="1"/>
  <c r="L48" i="49"/>
  <c r="A21" i="49"/>
  <c r="A21" i="50" s="1"/>
  <c r="L47" i="49"/>
  <c r="L9" i="49"/>
  <c r="L37" i="49"/>
  <c r="A37" i="49"/>
  <c r="A37" i="50" s="1"/>
  <c r="H36" i="50"/>
  <c r="G36" i="49"/>
  <c r="D36" i="50" s="1"/>
  <c r="A22" i="49"/>
  <c r="A22" i="50" s="1"/>
  <c r="L19" i="49"/>
  <c r="L56" i="49"/>
  <c r="A56" i="49"/>
</calcChain>
</file>

<file path=xl/sharedStrings.xml><?xml version="1.0" encoding="utf-8"?>
<sst xmlns="http://schemas.openxmlformats.org/spreadsheetml/2006/main" count="267" uniqueCount="128">
  <si>
    <t>PROTO</t>
  </si>
  <si>
    <t>DIFF</t>
  </si>
  <si>
    <t>NEW REQ</t>
  </si>
  <si>
    <t>FIXED GRADING POINTS ONLY</t>
  </si>
  <si>
    <t>TARGET</t>
  </si>
  <si>
    <t>Tol +/-</t>
  </si>
  <si>
    <t>BLACK</t>
  </si>
  <si>
    <t>AQL</t>
  </si>
  <si>
    <t>Main Fabric:</t>
  </si>
  <si>
    <t>tbc</t>
  </si>
  <si>
    <t>NEXT STAGE:</t>
  </si>
  <si>
    <t>FITTING DETAILS:</t>
  </si>
  <si>
    <t xml:space="preserve">Design Front Sheet </t>
  </si>
  <si>
    <t>Country:</t>
  </si>
  <si>
    <t xml:space="preserve">Block: </t>
  </si>
  <si>
    <t>Designer:</t>
  </si>
  <si>
    <t>Supplier:</t>
  </si>
  <si>
    <t>Materials &amp; Compositions</t>
  </si>
  <si>
    <t xml:space="preserve">Locations </t>
  </si>
  <si>
    <t xml:space="preserve">Supplier </t>
  </si>
  <si>
    <t xml:space="preserve">Design Specifications </t>
  </si>
  <si>
    <t xml:space="preserve">Approvals </t>
  </si>
  <si>
    <t>Rule</t>
  </si>
  <si>
    <t xml:space="preserve">Design Details </t>
  </si>
  <si>
    <t xml:space="preserve"> </t>
  </si>
  <si>
    <t xml:space="preserve">Woman's Metric 1"  Grade </t>
  </si>
  <si>
    <t>COMMENTS</t>
  </si>
  <si>
    <t>BOM COLOUR OPTIONS :</t>
  </si>
  <si>
    <t>M</t>
  </si>
  <si>
    <t>L</t>
  </si>
  <si>
    <t>S</t>
  </si>
  <si>
    <t>XS</t>
  </si>
  <si>
    <t>Hem Depth</t>
  </si>
  <si>
    <t xml:space="preserve">UK2  </t>
  </si>
  <si>
    <t>00.00.00</t>
  </si>
  <si>
    <t xml:space="preserve">Style name: </t>
  </si>
  <si>
    <t>Description:</t>
  </si>
  <si>
    <t>Season/group:</t>
  </si>
  <si>
    <t xml:space="preserve">Tech: </t>
  </si>
  <si>
    <t xml:space="preserve">Date: </t>
  </si>
  <si>
    <t xml:space="preserve">Sketch amended : </t>
  </si>
  <si>
    <t xml:space="preserve">Range: </t>
  </si>
  <si>
    <t xml:space="preserve">REISS MAINLINE </t>
  </si>
  <si>
    <t xml:space="preserve">PP2 Comments </t>
  </si>
  <si>
    <t>PP2 Specifications</t>
  </si>
  <si>
    <t xml:space="preserve">Checked by: </t>
  </si>
  <si>
    <t xml:space="preserve">Date checked: </t>
  </si>
  <si>
    <t xml:space="preserve">Allocation status: </t>
  </si>
  <si>
    <t xml:space="preserve">Colour: </t>
  </si>
  <si>
    <t>Article:</t>
  </si>
  <si>
    <t>BRAND LABEL</t>
  </si>
  <si>
    <t>SIZE LABEL</t>
  </si>
  <si>
    <t>COO LABEL</t>
  </si>
  <si>
    <t>SWING TICKET</t>
  </si>
  <si>
    <t xml:space="preserve">Base Block: </t>
  </si>
  <si>
    <t>Cuff Depth</t>
  </si>
  <si>
    <t>Back Dart Length</t>
  </si>
  <si>
    <t>Front Dart Length</t>
  </si>
  <si>
    <t>XL</t>
  </si>
  <si>
    <t>XXL</t>
  </si>
  <si>
    <t>Waist - at top edge - STRAIGHT/ CURVED</t>
  </si>
  <si>
    <t>Seat - 16cm below CF waistband seam</t>
  </si>
  <si>
    <t>Thigh Width - 5cm from Fork</t>
  </si>
  <si>
    <t>Trouser Leg Opening</t>
  </si>
  <si>
    <t>Front Rise Curve - EXCLUDING Waistband</t>
  </si>
  <si>
    <t>Back Rise Curve - EXCLUDING Waistband</t>
  </si>
  <si>
    <t xml:space="preserve">Inside Leg </t>
  </si>
  <si>
    <t>Outside Leg from waistband seam</t>
  </si>
  <si>
    <t>Front Pocket Opening - at edge</t>
  </si>
  <si>
    <t>Front Pocket Opening - at waist seam</t>
  </si>
  <si>
    <t>Front Pocket Opening - at side seam</t>
  </si>
  <si>
    <t>Back Pocket Width</t>
  </si>
  <si>
    <t>Back Pocket Length</t>
  </si>
  <si>
    <t>Back Pocket Trim Depth</t>
  </si>
  <si>
    <t>Back Pleat Depth</t>
  </si>
  <si>
    <t>Back Yoke Depth @ CB</t>
  </si>
  <si>
    <t>Back Yoke Depth @ Side Seam</t>
  </si>
  <si>
    <t>Waistband Depth</t>
  </si>
  <si>
    <t>Waistband Tab Length</t>
  </si>
  <si>
    <t>Zip Opening - FINISHED</t>
  </si>
  <si>
    <t>Fly Length - to stitch line</t>
  </si>
  <si>
    <t>Fly Width - to stitch line</t>
  </si>
  <si>
    <t>Belt Loop Length</t>
  </si>
  <si>
    <t>Belt Loop Width</t>
  </si>
  <si>
    <t>Knee Width - 35cm from Fork</t>
  </si>
  <si>
    <t>PLEASE MAKE X1 PROTO SAMPLE BO-6751 IN WHITE</t>
  </si>
  <si>
    <t xml:space="preserve">REISS  JERSEY </t>
  </si>
  <si>
    <t>D</t>
  </si>
  <si>
    <t>CARGO SHORTS</t>
  </si>
  <si>
    <t>CARGO SHORT</t>
  </si>
  <si>
    <t>OLIVER CARGO SHORT</t>
  </si>
  <si>
    <t>Lower pocket width</t>
  </si>
  <si>
    <t>Lower pocket flap depth</t>
  </si>
  <si>
    <t>Lower pocket depth exc. Flap</t>
  </si>
  <si>
    <t xml:space="preserve">INTERLOCK </t>
  </si>
  <si>
    <t xml:space="preserve">set in measurements </t>
  </si>
  <si>
    <t>STEPPED</t>
  </si>
  <si>
    <t xml:space="preserve">Outside leg panel width </t>
  </si>
  <si>
    <t>Tie visible outside of eyelet</t>
  </si>
  <si>
    <t xml:space="preserve">Designer: </t>
  </si>
  <si>
    <t>OLIVER</t>
  </si>
  <si>
    <t>Size / Weight</t>
  </si>
  <si>
    <t>LABELLING</t>
  </si>
  <si>
    <t>RE MAIN SML BLK WOV 201 - Reiss Small Woven Logo Label - BLACK NEW LOGO</t>
  </si>
  <si>
    <t>RE BLACK …..... SZ INSERT COUNTRY (ALPHA SIZES XS-3XL) BLACK COMBINED LABEL</t>
  </si>
  <si>
    <t>RE MAIN WHT TKT 001 - Main Reiss Logo Ticket x 2 (New Logo)</t>
  </si>
  <si>
    <t>OTHER</t>
  </si>
  <si>
    <t>RE BARC 02 - NON RFID BARCODE</t>
  </si>
  <si>
    <t>VỊ TRÍ ĐO</t>
  </si>
  <si>
    <t xml:space="preserve"> EO ĐO TẠI CẠNH TRÊN </t>
  </si>
  <si>
    <t>MÔNG ĐO TỪ ĐƯỜNG TRA LƯN XUỐNG 16CM</t>
  </si>
  <si>
    <t>RỘNG ĐÙI DƯỚI ĐÁY 5CM</t>
  </si>
  <si>
    <t>RỘNG GỐI DƯỚI ĐÁY 35CM</t>
  </si>
  <si>
    <t>RỘNG LAI</t>
  </si>
  <si>
    <t>TO BẢN LAI QUẦN</t>
  </si>
  <si>
    <t>ĐÁY TRƯỚC KHÔNG BAO GỒM LƯNG</t>
  </si>
  <si>
    <t>ĐÁY SAU KHÔNG BAO GỒM LƯNG</t>
  </si>
  <si>
    <t>DÀI SƯỜN TRONG</t>
  </si>
  <si>
    <t>RỘNG TÚI SAU</t>
  </si>
  <si>
    <t>TO BẢN LƯNG</t>
  </si>
  <si>
    <t>VỊ TRÍ TÚI SAU TỪ ĐƯỜNG MAY EO SAU XUỐNG</t>
  </si>
  <si>
    <t>VỊ TRÍ TÚI SAU TỪ ĐƯỜNG MAY SƯỜN VÀO</t>
  </si>
  <si>
    <t xml:space="preserve">MIỆNG TÚI XÉO  - ĐO TẠI CẠNH </t>
  </si>
  <si>
    <t xml:space="preserve">KHOẢNG CÁCH TỪ SƯỜN VÀO CẠNH TÚI </t>
  </si>
  <si>
    <t>TO BẢN TÚI SAU</t>
  </si>
  <si>
    <t xml:space="preserve">CAO TÚI HỘP KHÔNG TÍNH NẮP TÚI </t>
  </si>
  <si>
    <t>RỘNG TÚI HỘP</t>
  </si>
  <si>
    <t>CAO NẮP TÚI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</si>
</sst>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/>
    <xf numFmtId="0" fontId="4" fillId="0" borderId="0"/>
  </cellStyleXfs>
  <cellXfs count="263">
    <xf numFmtId="0" fontId="0" fillId="0" borderId="0" xfId="0"/>
    <xf numFmtId="0" fontId="1" fillId="0" borderId="0" xfId="0" applyFont="1"/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3" xfId="1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/>
    <xf numFmtId="164" fontId="2" fillId="4" borderId="1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10" borderId="15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164" fontId="2" fillId="6" borderId="19" xfId="0" applyNumberFormat="1" applyFont="1" applyFill="1" applyBorder="1" applyAlignment="1">
      <alignment horizontal="center"/>
    </xf>
    <xf numFmtId="165" fontId="2" fillId="4" borderId="24" xfId="0" applyNumberFormat="1" applyFont="1" applyFill="1" applyBorder="1" applyAlignment="1">
      <alignment horizontal="center"/>
    </xf>
    <xf numFmtId="164" fontId="5" fillId="5" borderId="24" xfId="1" applyNumberFormat="1" applyFont="1" applyFill="1" applyBorder="1" applyAlignment="1" applyProtection="1">
      <alignment horizontal="center" vertical="center"/>
      <protection locked="0"/>
    </xf>
    <xf numFmtId="165" fontId="2" fillId="10" borderId="24" xfId="0" applyNumberFormat="1" applyFont="1" applyFill="1" applyBorder="1" applyAlignment="1">
      <alignment horizontal="center"/>
    </xf>
    <xf numFmtId="0" fontId="0" fillId="8" borderId="2" xfId="0" applyFill="1" applyBorder="1" applyAlignment="1">
      <alignment horizontal="right"/>
    </xf>
    <xf numFmtId="166" fontId="0" fillId="8" borderId="3" xfId="0" applyNumberFormat="1" applyFill="1" applyBorder="1" applyAlignment="1">
      <alignment horizontal="center"/>
    </xf>
    <xf numFmtId="166" fontId="0" fillId="8" borderId="3" xfId="0" applyNumberFormat="1" applyFill="1" applyBorder="1"/>
    <xf numFmtId="0" fontId="11" fillId="12" borderId="1" xfId="0" applyFont="1" applyFill="1" applyBorder="1"/>
    <xf numFmtId="0" fontId="8" fillId="12" borderId="2" xfId="0" applyFont="1" applyFill="1" applyBorder="1"/>
    <xf numFmtId="0" fontId="8" fillId="12" borderId="3" xfId="0" applyFont="1" applyFill="1" applyBorder="1"/>
    <xf numFmtId="0" fontId="8" fillId="12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0" fillId="0" borderId="1" xfId="0" applyBorder="1"/>
    <xf numFmtId="165" fontId="11" fillId="10" borderId="1" xfId="0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0" fontId="11" fillId="0" borderId="0" xfId="0" applyFont="1"/>
    <xf numFmtId="0" fontId="9" fillId="4" borderId="1" xfId="0" applyFont="1" applyFill="1" applyBorder="1" applyAlignment="1">
      <alignment horizontal="center"/>
    </xf>
    <xf numFmtId="166" fontId="1" fillId="8" borderId="0" xfId="0" applyNumberFormat="1" applyFont="1" applyFill="1"/>
    <xf numFmtId="165" fontId="1" fillId="10" borderId="2" xfId="0" applyNumberFormat="1" applyFont="1" applyFill="1" applyBorder="1" applyAlignment="1">
      <alignment horizontal="center"/>
    </xf>
    <xf numFmtId="164" fontId="2" fillId="4" borderId="27" xfId="0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4" fontId="1" fillId="8" borderId="0" xfId="0" applyNumberFormat="1" applyFont="1" applyFill="1"/>
    <xf numFmtId="0" fontId="1" fillId="8" borderId="2" xfId="0" applyFont="1" applyFill="1" applyBorder="1"/>
    <xf numFmtId="0" fontId="1" fillId="8" borderId="8" xfId="0" applyFont="1" applyFill="1" applyBorder="1"/>
    <xf numFmtId="0" fontId="2" fillId="10" borderId="11" xfId="0" applyFont="1" applyFill="1" applyBorder="1" applyAlignment="1">
      <alignment horizontal="center" vertical="center" wrapText="1"/>
    </xf>
    <xf numFmtId="0" fontId="12" fillId="10" borderId="28" xfId="0" applyFont="1" applyFill="1" applyBorder="1" applyAlignment="1">
      <alignment horizontal="center"/>
    </xf>
    <xf numFmtId="0" fontId="12" fillId="10" borderId="29" xfId="0" applyFont="1" applyFill="1" applyBorder="1" applyAlignment="1">
      <alignment horizontal="center" vertical="center" wrapText="1"/>
    </xf>
    <xf numFmtId="0" fontId="12" fillId="10" borderId="30" xfId="0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right"/>
    </xf>
    <xf numFmtId="0" fontId="1" fillId="8" borderId="7" xfId="0" applyFont="1" applyFill="1" applyBorder="1" applyAlignment="1">
      <alignment horizontal="right"/>
    </xf>
    <xf numFmtId="165" fontId="4" fillId="14" borderId="33" xfId="0" applyNumberFormat="1" applyFont="1" applyFill="1" applyBorder="1" applyAlignment="1">
      <alignment horizontal="center" vertical="center"/>
    </xf>
    <xf numFmtId="165" fontId="4" fillId="14" borderId="34" xfId="0" applyNumberFormat="1" applyFont="1" applyFill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 vertical="center" wrapText="1"/>
    </xf>
    <xf numFmtId="165" fontId="4" fillId="14" borderId="35" xfId="0" applyNumberFormat="1" applyFont="1" applyFill="1" applyBorder="1" applyAlignment="1">
      <alignment horizontal="center" vertical="center"/>
    </xf>
    <xf numFmtId="165" fontId="0" fillId="14" borderId="34" xfId="0" applyNumberFormat="1" applyFill="1" applyBorder="1" applyAlignment="1">
      <alignment horizontal="center"/>
    </xf>
    <xf numFmtId="165" fontId="2" fillId="10" borderId="1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15" borderId="13" xfId="2" applyFill="1" applyBorder="1" applyAlignment="1">
      <alignment horizontal="center" vertical="center"/>
    </xf>
    <xf numFmtId="0" fontId="4" fillId="15" borderId="1" xfId="2" applyFill="1" applyBorder="1" applyAlignment="1">
      <alignment horizontal="center" vertical="center"/>
    </xf>
    <xf numFmtId="164" fontId="11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3" fillId="10" borderId="17" xfId="0" applyFont="1" applyFill="1" applyBorder="1"/>
    <xf numFmtId="0" fontId="3" fillId="10" borderId="16" xfId="0" applyFont="1" applyFill="1" applyBorder="1"/>
    <xf numFmtId="49" fontId="0" fillId="8" borderId="3" xfId="0" applyNumberForma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6" fillId="8" borderId="8" xfId="0" applyFont="1" applyFill="1" applyBorder="1" applyAlignment="1">
      <alignment horizontal="right"/>
    </xf>
    <xf numFmtId="0" fontId="16" fillId="8" borderId="2" xfId="0" applyFont="1" applyFill="1" applyBorder="1" applyAlignment="1">
      <alignment horizontal="right"/>
    </xf>
    <xf numFmtId="0" fontId="16" fillId="8" borderId="11" xfId="0" applyFont="1" applyFill="1" applyBorder="1" applyAlignment="1">
      <alignment horizontal="right"/>
    </xf>
    <xf numFmtId="0" fontId="1" fillId="10" borderId="26" xfId="0" applyFont="1" applyFill="1" applyBorder="1" applyAlignment="1">
      <alignment horizontal="center"/>
    </xf>
    <xf numFmtId="0" fontId="1" fillId="10" borderId="0" xfId="0" applyFont="1" applyFill="1"/>
    <xf numFmtId="164" fontId="2" fillId="10" borderId="26" xfId="0" applyNumberFormat="1" applyFont="1" applyFill="1" applyBorder="1" applyAlignment="1">
      <alignment horizontal="center"/>
    </xf>
    <xf numFmtId="49" fontId="6" fillId="4" borderId="0" xfId="0" applyNumberFormat="1" applyFont="1" applyFill="1" applyAlignment="1">
      <alignment vertical="top" wrapText="1"/>
    </xf>
    <xf numFmtId="0" fontId="1" fillId="4" borderId="0" xfId="0" applyFont="1" applyFill="1"/>
    <xf numFmtId="0" fontId="0" fillId="0" borderId="0" xfId="0" applyAlignment="1">
      <alignment wrapText="1"/>
    </xf>
    <xf numFmtId="0" fontId="2" fillId="4" borderId="0" xfId="0" applyFont="1" applyFill="1" applyAlignment="1">
      <alignment wrapText="1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164" fontId="2" fillId="4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49" fontId="1" fillId="8" borderId="3" xfId="0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0" fontId="0" fillId="6" borderId="0" xfId="0" applyFill="1"/>
    <xf numFmtId="0" fontId="16" fillId="8" borderId="0" xfId="0" applyFont="1" applyFill="1" applyAlignment="1">
      <alignment horizontal="left"/>
    </xf>
    <xf numFmtId="0" fontId="8" fillId="12" borderId="0" xfId="0" applyFont="1" applyFill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8" borderId="0" xfId="0" applyFont="1" applyFill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0" fillId="8" borderId="4" xfId="3" applyFont="1" applyFill="1" applyBorder="1" applyAlignment="1" applyProtection="1">
      <alignment vertical="center" wrapText="1"/>
      <protection locked="0"/>
    </xf>
    <xf numFmtId="0" fontId="1" fillId="8" borderId="3" xfId="0" applyFont="1" applyFill="1" applyBorder="1" applyAlignment="1">
      <alignment horizontal="center"/>
    </xf>
    <xf numFmtId="0" fontId="13" fillId="0" borderId="40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3" fillId="0" borderId="40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" fillId="8" borderId="7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2" fillId="4" borderId="0" xfId="0" applyFont="1" applyFill="1" applyAlignment="1">
      <alignment horizontal="center" wrapText="1"/>
    </xf>
    <xf numFmtId="0" fontId="10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7" fillId="0" borderId="0" xfId="0" applyFont="1"/>
    <xf numFmtId="0" fontId="17" fillId="0" borderId="5" xfId="0" applyFont="1" applyBorder="1"/>
    <xf numFmtId="0" fontId="1" fillId="8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8" borderId="4" xfId="0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1" fillId="8" borderId="4" xfId="0" applyNumberFormat="1" applyFont="1" applyFill="1" applyBorder="1" applyAlignment="1">
      <alignment horizontal="center"/>
    </xf>
    <xf numFmtId="0" fontId="20" fillId="4" borderId="28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28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0" fontId="0" fillId="4" borderId="0" xfId="0" applyFill="1" applyAlignment="1">
      <alignment wrapText="1"/>
    </xf>
    <xf numFmtId="0" fontId="0" fillId="0" borderId="0" xfId="0"/>
    <xf numFmtId="2" fontId="1" fillId="8" borderId="3" xfId="0" applyNumberFormat="1" applyFont="1" applyFill="1" applyBorder="1" applyAlignment="1">
      <alignment horizontal="center"/>
    </xf>
    <xf numFmtId="2" fontId="1" fillId="8" borderId="4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9" fillId="0" borderId="39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164" fontId="2" fillId="4" borderId="3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3" fillId="0" borderId="41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164" fontId="2" fillId="4" borderId="36" xfId="0" applyNumberFormat="1" applyFont="1" applyFill="1" applyBorder="1" applyAlignment="1">
      <alignment horizontal="center"/>
    </xf>
    <xf numFmtId="164" fontId="2" fillId="4" borderId="37" xfId="0" applyNumberFormat="1" applyFont="1" applyFill="1" applyBorder="1" applyAlignment="1">
      <alignment horizontal="center"/>
    </xf>
    <xf numFmtId="164" fontId="2" fillId="4" borderId="38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/>
      <protection hidden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32" xfId="3" applyBorder="1" applyAlignment="1" applyProtection="1">
      <alignment horizontal="left" vertical="center"/>
      <protection hidden="1"/>
    </xf>
    <xf numFmtId="0" fontId="4" fillId="0" borderId="13" xfId="3" applyBorder="1" applyAlignment="1" applyProtection="1">
      <alignment horizontal="left" vertical="center"/>
      <protection hidden="1"/>
    </xf>
    <xf numFmtId="0" fontId="4" fillId="0" borderId="1" xfId="3" applyBorder="1" applyAlignment="1" applyProtection="1">
      <alignment horizontal="left" vertical="center"/>
      <protection hidden="1"/>
    </xf>
    <xf numFmtId="0" fontId="4" fillId="16" borderId="1" xfId="3" applyFill="1" applyBorder="1" applyAlignment="1" applyProtection="1">
      <alignment horizontal="left" vertical="center"/>
      <protection hidden="1"/>
    </xf>
    <xf numFmtId="0" fontId="4" fillId="0" borderId="1" xfId="3" applyBorder="1" applyAlignment="1">
      <alignment horizontal="left" vertical="center"/>
    </xf>
    <xf numFmtId="0" fontId="1" fillId="0" borderId="13" xfId="0" applyFont="1" applyBorder="1" applyAlignment="1">
      <alignment horizontal="left" vertical="top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right" vertical="center"/>
    </xf>
    <xf numFmtId="0" fontId="0" fillId="13" borderId="3" xfId="0" applyFill="1" applyBorder="1" applyAlignment="1">
      <alignment horizontal="right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3" fillId="0" borderId="40" xfId="0" applyFont="1" applyBorder="1" applyAlignment="1">
      <alignment vertical="center"/>
    </xf>
    <xf numFmtId="0" fontId="16" fillId="8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wrapText="1"/>
    </xf>
    <xf numFmtId="0" fontId="8" fillId="11" borderId="8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left" wrapText="1"/>
    </xf>
    <xf numFmtId="0" fontId="2" fillId="4" borderId="23" xfId="0" applyFont="1" applyFill="1" applyBorder="1" applyAlignment="1">
      <alignment horizontal="left" wrapText="1"/>
    </xf>
    <xf numFmtId="0" fontId="2" fillId="4" borderId="25" xfId="0" applyFont="1" applyFill="1" applyBorder="1" applyAlignment="1">
      <alignment horizontal="left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2" fontId="15" fillId="9" borderId="3" xfId="0" applyNumberFormat="1" applyFont="1" applyFill="1" applyBorder="1" applyAlignment="1">
      <alignment horizontal="center"/>
    </xf>
    <xf numFmtId="2" fontId="15" fillId="9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2" fillId="4" borderId="10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2" fillId="8" borderId="2" xfId="0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15" fillId="9" borderId="3" xfId="0" applyFont="1" applyFill="1" applyBorder="1" applyAlignment="1">
      <alignment horizontal="left" wrapText="1"/>
    </xf>
    <xf numFmtId="0" fontId="15" fillId="9" borderId="4" xfId="0" applyFont="1" applyFill="1" applyBorder="1" applyAlignment="1">
      <alignment horizontal="left" wrapText="1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1" fillId="4" borderId="13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4" fontId="0" fillId="8" borderId="4" xfId="0" applyNumberFormat="1" applyFill="1" applyBorder="1" applyAlignment="1">
      <alignment horizontal="left"/>
    </xf>
    <xf numFmtId="0" fontId="0" fillId="9" borderId="3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49" fontId="0" fillId="8" borderId="3" xfId="0" applyNumberFormat="1" applyFill="1" applyBorder="1" applyAlignment="1">
      <alignment horizontal="center"/>
    </xf>
    <xf numFmtId="49" fontId="0" fillId="8" borderId="4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left" vertical="top" wrapText="1"/>
    </xf>
    <xf numFmtId="0" fontId="1" fillId="8" borderId="10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6" fillId="8" borderId="2" xfId="0" applyFont="1" applyFill="1" applyBorder="1" applyAlignment="1">
      <alignment horizontal="right"/>
    </xf>
    <xf numFmtId="0" fontId="18" fillId="9" borderId="4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right"/>
    </xf>
    <xf numFmtId="0" fontId="0" fillId="0" borderId="17" xfId="0" applyBorder="1"/>
    <xf numFmtId="0" fontId="1" fillId="8" borderId="7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8" fillId="12" borderId="7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Jacket and coat  SPEC TEMPLATE" xfId="2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FFFFFF"/>
      <color rgb="FFFF3399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292101</xdr:colOff>
      <xdr:row>11</xdr:row>
      <xdr:rowOff>57150</xdr:rowOff>
    </xdr:from>
    <xdr:to>
      <xdr:col>10</xdr:col>
      <xdr:colOff>317501</xdr:colOff>
      <xdr:row>30</xdr:row>
      <xdr:rowOff>54509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480595-91A6-354E-BBE8-834706F82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101" y="2038350"/>
          <a:ext cx="5302250" cy="3013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123825</xdr:rowOff>
    </xdr:from>
    <xdr:to>
      <xdr:col>11</xdr:col>
      <xdr:colOff>266700</xdr:colOff>
      <xdr:row>28</xdr:row>
      <xdr:rowOff>15875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4C4962-D1FB-4215-ABBD-7E569D4B9EFA}"/>
            </a:ext>
          </a:extLst>
        </xdr:cNvPr>
        <xdr:cNvSpPr txBox="1"/>
      </xdr:nvSpPr>
      <xdr:spPr>
        <a:xfrm>
          <a:off x="47625" y="1108075"/>
          <a:ext cx="6235700" cy="3543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>
              <a:effectLst/>
            </a:rPr>
            <a:t>DEVELOPMENT</a:t>
          </a:r>
          <a:r>
            <a:rPr lang="en-GB" baseline="0">
              <a:effectLst/>
            </a:rPr>
            <a:t> DETAILS: PLEASE MAKE X1 PROTO </a:t>
          </a:r>
        </a:p>
        <a:p>
          <a:endParaRPr lang="en-GB" baseline="0">
            <a:effectLst/>
          </a:endParaRPr>
        </a:p>
        <a:p>
          <a:r>
            <a:rPr lang="en-GB" baseline="0">
              <a:effectLst/>
            </a:rPr>
            <a:t>FABRIC:INTERLOCK AS PREVIOUS STYLE PREMIER </a:t>
          </a:r>
        </a:p>
        <a:p>
          <a:endParaRPr lang="en-GB" baseline="0">
            <a:effectLst/>
          </a:endParaRPr>
        </a:p>
        <a:p>
          <a:r>
            <a:rPr lang="en-GB" baseline="0">
              <a:effectLst/>
            </a:rPr>
            <a:t>COLOUR: STONE</a:t>
          </a:r>
        </a:p>
        <a:p>
          <a:endParaRPr lang="en-GB" b="0" baseline="0">
            <a:effectLst/>
          </a:endParaRPr>
        </a:p>
        <a:p>
          <a:r>
            <a:rPr lang="en-GB" baseline="0">
              <a:effectLst/>
            </a:rPr>
            <a:t>PLEASE SEE DESIGN DETAILS OPPOSITE </a:t>
          </a:r>
        </a:p>
        <a:p>
          <a:endParaRPr lang="en-GB" baseline="0">
            <a:effectLst/>
          </a:endParaRPr>
        </a:p>
        <a:p>
          <a:r>
            <a:rPr lang="en-GB" sz="1100" baseline="0"/>
            <a:t>PLEASE FOLLOW SHORT SPEC </a:t>
          </a:r>
        </a:p>
        <a:p>
          <a:endParaRPr lang="en-GB" sz="1100" baseline="0"/>
        </a:p>
        <a:p>
          <a:r>
            <a:rPr lang="en-GB" sz="1100" baseline="0"/>
            <a:t>WAITBAND TO BE IN A SELF FABRIC </a:t>
          </a:r>
        </a:p>
        <a:p>
          <a:endParaRPr lang="en-GB" sz="1100" baseline="0"/>
        </a:p>
        <a:p>
          <a:r>
            <a:rPr lang="en-GB" sz="1100" baseline="0"/>
            <a:t>DRAWCORDS - PLEASE USE DTM DRAW CORDS AS IMAGES ATTACHED </a:t>
          </a:r>
        </a:p>
        <a:p>
          <a:endParaRPr lang="en-GB" sz="1100" baseline="0"/>
        </a:p>
        <a:p>
          <a:r>
            <a:rPr lang="en-GB" sz="1100" baseline="0"/>
            <a:t>SNAPS- CONCEALED PKT SNAPS IN COLOUR :SHINY PEWTER (PLEASE LOCAL SOURCE)</a:t>
          </a:r>
        </a:p>
        <a:p>
          <a:endParaRPr lang="en-GB" sz="1100" baseline="0"/>
        </a:p>
        <a:p>
          <a:r>
            <a:rPr lang="en-GB" sz="1100" baseline="0"/>
            <a:t>DRAW CORDS AS USED IN PREVIOUS STYLE PREMIER COL STONE</a:t>
          </a:r>
        </a:p>
        <a:p>
          <a:endParaRPr lang="en-GB" sz="1100" baseline="0"/>
        </a:p>
        <a:p>
          <a:r>
            <a:rPr lang="en-GB" sz="1100" baseline="0"/>
            <a:t>ALL STITCHING TO BE DTM  </a:t>
          </a:r>
          <a:endParaRPr lang="en-GB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17</xdr:col>
      <xdr:colOff>357717</xdr:colOff>
      <xdr:row>70</xdr:row>
      <xdr:rowOff>103719</xdr:rowOff>
    </xdr:from>
    <xdr:to>
      <xdr:col>23</xdr:col>
      <xdr:colOff>114300</xdr:colOff>
      <xdr:row>83</xdr:row>
      <xdr:rowOff>83081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E69DA2-7D25-EB48-938F-F59322235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57317" y="11025719"/>
          <a:ext cx="2614083" cy="1960562"/>
        </a:xfrm>
        <a:prstGeom prst="rect">
          <a:avLst/>
        </a:prstGeom>
      </xdr:spPr>
    </xdr:pic>
    <xdr:clientData/>
  </xdr:twoCellAnchor>
  <xdr:twoCellAnchor editAs="oneCell">
    <xdr:from>
      <xdr:col>17</xdr:col>
      <xdr:colOff>368299</xdr:colOff>
      <xdr:row>55</xdr:row>
      <xdr:rowOff>38101</xdr:rowOff>
    </xdr:from>
    <xdr:to>
      <xdr:col>23</xdr:col>
      <xdr:colOff>101600</xdr:colOff>
      <xdr:row>68</xdr:row>
      <xdr:rowOff>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7A5387-0F06-654B-902F-237CE51E4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67899" y="8674101"/>
          <a:ext cx="2590801" cy="1943101"/>
        </a:xfrm>
        <a:prstGeom prst="rect">
          <a:avLst/>
        </a:prstGeom>
      </xdr:spPr>
    </xdr:pic>
    <xdr:clientData/>
  </xdr:twoCellAnchor>
  <xdr:twoCellAnchor editAs="oneCell">
    <xdr:from>
      <xdr:col>12</xdr:col>
      <xdr:colOff>187808</xdr:colOff>
      <xdr:row>53</xdr:row>
      <xdr:rowOff>108859</xdr:rowOff>
    </xdr:from>
    <xdr:to>
      <xdr:col>17</xdr:col>
      <xdr:colOff>310972</xdr:colOff>
      <xdr:row>81</xdr:row>
      <xdr:rowOff>18142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A6B5363-C77B-6E4C-897A-3D8061199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4094" y="8091716"/>
          <a:ext cx="3207449" cy="39732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78633</xdr:rowOff>
    </xdr:from>
    <xdr:to>
      <xdr:col>11</xdr:col>
      <xdr:colOff>233009</xdr:colOff>
      <xdr:row>86</xdr:row>
      <xdr:rowOff>54429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B44777A-1785-1A4A-8054-C849E4D9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9512919"/>
          <a:ext cx="6256438" cy="3314081"/>
        </a:xfrm>
        <a:prstGeom prst="rect">
          <a:avLst/>
        </a:prstGeom>
      </xdr:spPr>
    </xdr:pic>
    <xdr:clientData/>
  </xdr:twoCellAnchor>
  <xdr:twoCellAnchor editAs="oneCell">
    <xdr:from>
      <xdr:col>0</xdr:col>
      <xdr:colOff>235858</xdr:colOff>
      <xdr:row>29</xdr:row>
      <xdr:rowOff>72572</xdr:rowOff>
    </xdr:from>
    <xdr:to>
      <xdr:col>8</xdr:col>
      <xdr:colOff>616858</xdr:colOff>
      <xdr:row>46</xdr:row>
      <xdr:rowOff>75739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B101EEA-525C-614C-B99B-AACEEF721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858" y="4572001"/>
          <a:ext cx="4934857" cy="2470595"/>
        </a:xfrm>
        <a:prstGeom prst="rect">
          <a:avLst/>
        </a:prstGeom>
      </xdr:spPr>
    </xdr:pic>
    <xdr:clientData/>
  </xdr:twoCellAnchor>
  <xdr:twoCellAnchor editAs="oneCell">
    <xdr:from>
      <xdr:col>14</xdr:col>
      <xdr:colOff>43254</xdr:colOff>
      <xdr:row>4</xdr:row>
      <xdr:rowOff>216804</xdr:rowOff>
    </xdr:from>
    <xdr:to>
      <xdr:col>20</xdr:col>
      <xdr:colOff>145146</xdr:colOff>
      <xdr:row>48</xdr:row>
      <xdr:rowOff>61686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A802251-A685-0644-865C-7A2336AC0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6204259" y="2546656"/>
          <a:ext cx="6448882" cy="3095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8</xdr:row>
      <xdr:rowOff>127000</xdr:rowOff>
    </xdr:from>
    <xdr:to>
      <xdr:col>3</xdr:col>
      <xdr:colOff>466725</xdr:colOff>
      <xdr:row>13</xdr:row>
      <xdr:rowOff>286949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EB3920-3990-472B-95A8-AFD64A47E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2400" y="2216150"/>
          <a:ext cx="873125" cy="2096699"/>
        </a:xfrm>
        <a:prstGeom prst="rect">
          <a:avLst/>
        </a:prstGeom>
      </xdr:spPr>
    </xdr:pic>
    <xdr:clientData/>
  </xdr:twoCellAnchor>
  <xdr:twoCellAnchor editAs="oneCell">
    <xdr:from>
      <xdr:col>3</xdr:col>
      <xdr:colOff>546100</xdr:colOff>
      <xdr:row>8</xdr:row>
      <xdr:rowOff>311150</xdr:rowOff>
    </xdr:from>
    <xdr:to>
      <xdr:col>6</xdr:col>
      <xdr:colOff>224315</xdr:colOff>
      <xdr:row>9</xdr:row>
      <xdr:rowOff>350611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B93F5A-E780-4308-BD70-0F26BE9175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83" t="-2" r="2643" b="6451"/>
        <a:stretch/>
      </xdr:blipFill>
      <xdr:spPr>
        <a:xfrm>
          <a:off x="2374900" y="2400300"/>
          <a:ext cx="1507015" cy="426811"/>
        </a:xfrm>
        <a:prstGeom prst="rect">
          <a:avLst/>
        </a:prstGeom>
      </xdr:spPr>
    </xdr:pic>
    <xdr:clientData/>
  </xdr:twoCellAnchor>
  <xdr:twoCellAnchor editAs="oneCell">
    <xdr:from>
      <xdr:col>4</xdr:col>
      <xdr:colOff>107950</xdr:colOff>
      <xdr:row>10</xdr:row>
      <xdr:rowOff>19050</xdr:rowOff>
    </xdr:from>
    <xdr:to>
      <xdr:col>4</xdr:col>
      <xdr:colOff>592366</xdr:colOff>
      <xdr:row>13</xdr:row>
      <xdr:rowOff>279637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F44AF2-98B1-4E6F-BE52-613E637E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6350" y="2882900"/>
          <a:ext cx="484416" cy="1422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1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09"/>
  <sheetViews>
    <sheetView showRowColHeaders="0" view="pageBreakPreview" topLeftCell="A11" zoomScaleNormal="100" zoomScaleSheetLayoutView="100" workbookViewId="0">
      <selection activeCell="B4" sqref="B4:D4"/>
    </sheetView>
  </sheetViews>
  <sheetFormatPr defaultColWidth="6" defaultRowHeight="12.75" customHeight="1" x14ac:dyDescent="0.25"/>
  <cols>
    <col min="1" max="1" width="12.36328125" style="1" customWidth="1"/>
    <col min="2" max="4" width="7.90625" style="1" customWidth="1"/>
    <col min="5" max="5" width="8" style="1" customWidth="1"/>
    <col min="6" max="8" width="5.6328125" style="1" customWidth="1"/>
    <col min="9" max="9" width="9.453125" style="1" customWidth="1"/>
    <col min="10" max="12" width="5.08984375" style="1" customWidth="1"/>
    <col min="13" max="13" width="8.08984375" style="1" customWidth="1"/>
    <col min="14" max="14" width="6.6328125" style="1" customWidth="1"/>
    <col min="15" max="16384" width="6" style="1"/>
  </cols>
  <sheetData>
    <row r="1" spans="1:17" ht="12.75" customHeight="1" x14ac:dyDescent="0.25">
      <c r="A1" s="123" t="s">
        <v>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7" ht="12.7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7" ht="13.5" customHeight="1" x14ac:dyDescent="0.35">
      <c r="A3" s="74" t="s">
        <v>37</v>
      </c>
      <c r="B3" s="125"/>
      <c r="C3" s="125"/>
      <c r="D3" s="128"/>
      <c r="E3" s="74" t="s">
        <v>16</v>
      </c>
      <c r="F3" s="125"/>
      <c r="G3" s="126"/>
      <c r="H3" s="127"/>
      <c r="I3" s="74" t="s">
        <v>15</v>
      </c>
      <c r="J3" s="129"/>
      <c r="K3" s="129"/>
      <c r="L3" s="130"/>
    </row>
    <row r="4" spans="1:17" ht="13.5" customHeight="1" x14ac:dyDescent="0.35">
      <c r="A4" s="75" t="s">
        <v>35</v>
      </c>
      <c r="B4" s="125" t="s">
        <v>90</v>
      </c>
      <c r="C4" s="125"/>
      <c r="D4" s="128"/>
      <c r="E4" s="75" t="s">
        <v>13</v>
      </c>
      <c r="F4" s="125"/>
      <c r="G4" s="126"/>
      <c r="H4" s="127"/>
      <c r="I4" s="75" t="s">
        <v>38</v>
      </c>
      <c r="J4" s="129"/>
      <c r="K4" s="129"/>
      <c r="L4" s="130"/>
    </row>
    <row r="5" spans="1:17" ht="13.5" customHeight="1" x14ac:dyDescent="0.35">
      <c r="A5" s="76" t="s">
        <v>36</v>
      </c>
      <c r="B5" s="125" t="s">
        <v>88</v>
      </c>
      <c r="C5" s="125"/>
      <c r="D5" s="128"/>
      <c r="E5" s="76" t="s">
        <v>54</v>
      </c>
      <c r="F5" s="125"/>
      <c r="G5" s="126"/>
      <c r="H5" s="127"/>
      <c r="I5" s="76" t="s">
        <v>39</v>
      </c>
      <c r="J5" s="129"/>
      <c r="K5" s="129"/>
      <c r="L5" s="130"/>
    </row>
    <row r="6" spans="1:17" ht="13.5" customHeight="1" x14ac:dyDescent="0.25">
      <c r="A6" s="121" t="s">
        <v>12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7" ht="26.25" customHeight="1" x14ac:dyDescent="0.25">
      <c r="A7" s="117" t="s">
        <v>8</v>
      </c>
      <c r="B7" s="118"/>
      <c r="C7" s="119" t="s">
        <v>94</v>
      </c>
      <c r="D7" s="120"/>
      <c r="E7" s="120"/>
      <c r="F7" s="120"/>
      <c r="G7" s="120"/>
      <c r="H7" s="120"/>
      <c r="I7" s="120"/>
      <c r="J7" s="120"/>
      <c r="K7" s="120"/>
      <c r="L7" s="120"/>
    </row>
    <row r="8" spans="1:17" ht="13.5" customHeight="1" x14ac:dyDescent="0.25">
      <c r="A8" s="117" t="s">
        <v>41</v>
      </c>
      <c r="B8" s="118"/>
      <c r="C8" s="119" t="s">
        <v>42</v>
      </c>
      <c r="D8" s="120"/>
      <c r="E8" s="120"/>
      <c r="F8" s="120"/>
      <c r="G8" s="120"/>
      <c r="H8" s="120"/>
      <c r="I8" s="120"/>
      <c r="J8" s="120"/>
      <c r="K8" s="120"/>
      <c r="L8" s="120"/>
    </row>
    <row r="9" spans="1:17" ht="12.75" customHeight="1" x14ac:dyDescent="0.25">
      <c r="A9" s="116" t="s">
        <v>87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7" ht="12.75" customHeight="1" x14ac:dyDescent="0.25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7" ht="12.75" customHeight="1" x14ac:dyDescent="0.25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7" ht="12.75" customHeight="1" x14ac:dyDescent="0.2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7" ht="12.75" customHeight="1" x14ac:dyDescent="0.25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7" ht="12.75" customHeight="1" x14ac:dyDescent="0.25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O14" s="1" t="s">
        <v>24</v>
      </c>
    </row>
    <row r="15" spans="1:17" ht="12.75" customHeight="1" x14ac:dyDescent="0.25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Q15" s="6"/>
    </row>
    <row r="16" spans="1:17" ht="12.75" customHeight="1" x14ac:dyDescent="0.25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ht="12.75" customHeight="1" x14ac:dyDescent="0.25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ht="12.75" customHeight="1" x14ac:dyDescent="0.2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ht="12.75" customHeight="1" x14ac:dyDescent="0.25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ht="12.75" customHeight="1" x14ac:dyDescent="0.25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ht="12.75" customHeight="1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ht="12.75" customHeight="1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ht="12.75" customHeight="1" x14ac:dyDescent="0.2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ht="12.75" customHeight="1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ht="12.75" customHeight="1" x14ac:dyDescent="0.25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ht="12.75" customHeight="1" x14ac:dyDescent="0.25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ht="12.75" customHeight="1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ht="12.75" customHeight="1" x14ac:dyDescent="0.2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ht="12.75" customHeight="1" x14ac:dyDescent="0.25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ht="12.75" customHeight="1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ht="12.75" customHeight="1" x14ac:dyDescent="0.25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ht="12.75" customHeight="1" x14ac:dyDescent="0.2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ht="12.75" customHeight="1" x14ac:dyDescent="0.2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ht="12.75" customHeight="1" x14ac:dyDescent="0.25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ht="12.75" customHeight="1" x14ac:dyDescent="0.2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ht="12.75" customHeight="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ht="12.75" customHeight="1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ht="12.75" customHeight="1" x14ac:dyDescent="0.25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ht="12.75" customHeight="1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ht="12.75" customHeight="1" x14ac:dyDescent="0.25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ht="12.75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ht="12.75" customHeight="1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ht="12.75" customHeight="1" x14ac:dyDescent="0.25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ht="12.75" customHeight="1" x14ac:dyDescent="0.2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ht="12.75" customHeight="1" x14ac:dyDescent="0.2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2" ht="12.75" customHeight="1" x14ac:dyDescent="0.25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2" ht="12.75" customHeight="1" x14ac:dyDescent="0.25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 ht="12.75" customHeight="1" x14ac:dyDescent="0.2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 ht="12.75" customHeight="1" x14ac:dyDescent="0.2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  <row r="50" spans="1:12" ht="16.5" customHeight="1" x14ac:dyDescent="0.35">
      <c r="A50" s="114"/>
      <c r="B50" s="115"/>
      <c r="C50" s="115"/>
      <c r="D50" s="115"/>
      <c r="E50" s="115"/>
      <c r="F50" s="115"/>
      <c r="G50" s="115"/>
      <c r="H50" s="112" t="s">
        <v>40</v>
      </c>
      <c r="I50" s="112"/>
      <c r="J50" s="112"/>
      <c r="K50" s="113" t="s">
        <v>34</v>
      </c>
      <c r="L50" s="112"/>
    </row>
    <row r="51" spans="1:12" ht="12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2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2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2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2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2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2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2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2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2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2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2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2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2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2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2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2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2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2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2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2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2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2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2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2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2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2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2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2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2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2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2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2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2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2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2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2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2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2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2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2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2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2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2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2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2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2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2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2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2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2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2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2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2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2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2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2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2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</sheetData>
  <mergeCells count="19">
    <mergeCell ref="A6:L6"/>
    <mergeCell ref="A1:L2"/>
    <mergeCell ref="F3:H3"/>
    <mergeCell ref="F4:H4"/>
    <mergeCell ref="F5:H5"/>
    <mergeCell ref="B3:D3"/>
    <mergeCell ref="J3:L3"/>
    <mergeCell ref="B4:D4"/>
    <mergeCell ref="J4:L4"/>
    <mergeCell ref="B5:D5"/>
    <mergeCell ref="J5:L5"/>
    <mergeCell ref="H50:J50"/>
    <mergeCell ref="K50:L50"/>
    <mergeCell ref="A50:G50"/>
    <mergeCell ref="A9:L49"/>
    <mergeCell ref="A7:B7"/>
    <mergeCell ref="C7:L7"/>
    <mergeCell ref="C8:L8"/>
    <mergeCell ref="A8:B8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customProperties>
    <customPr name="layoutContexts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X108"/>
  <sheetViews>
    <sheetView showZeros="0" view="pageBreakPreview" topLeftCell="A80" zoomScale="70" zoomScaleNormal="100" zoomScaleSheetLayoutView="70" workbookViewId="0">
      <selection activeCell="M5" sqref="M5:X50"/>
    </sheetView>
  </sheetViews>
  <sheetFormatPr defaultColWidth="6" defaultRowHeight="12.75" customHeight="1" x14ac:dyDescent="0.25"/>
  <cols>
    <col min="1" max="1" width="11.453125" style="1" customWidth="1"/>
    <col min="2" max="4" width="6.453125" style="1" customWidth="1"/>
    <col min="5" max="5" width="11.90625" style="1" customWidth="1"/>
    <col min="6" max="8" width="5.6328125" style="1" customWidth="1"/>
    <col min="9" max="9" width="9.90625" style="1" customWidth="1"/>
    <col min="10" max="12" width="4.90625" style="1" customWidth="1"/>
    <col min="13" max="13" width="12.36328125" style="1" customWidth="1"/>
    <col min="14" max="14" width="6.6328125" style="1" customWidth="1"/>
    <col min="15" max="16" width="6" style="1"/>
    <col min="17" max="17" width="9.453125" style="1" customWidth="1"/>
    <col min="18" max="20" width="6" style="1"/>
    <col min="21" max="21" width="9.08984375" style="1" customWidth="1"/>
    <col min="22" max="22" width="4.90625" style="1" customWidth="1"/>
    <col min="23" max="23" width="5.453125" style="1" customWidth="1"/>
    <col min="24" max="24" width="4.6328125" style="1" customWidth="1"/>
    <col min="25" max="16384" width="6" style="1"/>
  </cols>
  <sheetData>
    <row r="1" spans="1:24" ht="13.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74" t="s">
        <v>15</v>
      </c>
      <c r="J1" s="139">
        <f>'Design Front Sheet '!J3</f>
        <v>0</v>
      </c>
      <c r="K1" s="139"/>
      <c r="L1" s="140"/>
      <c r="M1" s="74" t="s">
        <v>37</v>
      </c>
      <c r="N1" s="125">
        <f>B1</f>
        <v>0</v>
      </c>
      <c r="O1" s="125"/>
      <c r="P1" s="128"/>
      <c r="Q1" s="74" t="s">
        <v>16</v>
      </c>
      <c r="R1" s="125">
        <f>F1</f>
        <v>0</v>
      </c>
      <c r="S1" s="126"/>
      <c r="T1" s="127"/>
      <c r="U1" s="74" t="s">
        <v>15</v>
      </c>
      <c r="V1" s="139">
        <f>J1</f>
        <v>0</v>
      </c>
      <c r="W1" s="139"/>
      <c r="X1" s="140"/>
    </row>
    <row r="2" spans="1:24" ht="13.5" customHeight="1" x14ac:dyDescent="0.35">
      <c r="A2" s="75" t="s">
        <v>35</v>
      </c>
      <c r="B2" s="125" t="s">
        <v>90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75" t="s">
        <v>38</v>
      </c>
      <c r="J2" s="139">
        <f>'Design Front Sheet '!J4:L4</f>
        <v>0</v>
      </c>
      <c r="K2" s="139"/>
      <c r="L2" s="140"/>
      <c r="M2" s="75" t="s">
        <v>35</v>
      </c>
      <c r="N2" s="125" t="str">
        <f t="shared" ref="N2:N3" si="0">B2</f>
        <v>OLIVER CARGO SHORT</v>
      </c>
      <c r="O2" s="125"/>
      <c r="P2" s="128"/>
      <c r="Q2" s="75" t="s">
        <v>13</v>
      </c>
      <c r="R2" s="125">
        <f t="shared" ref="R2:R3" si="1">F2</f>
        <v>0</v>
      </c>
      <c r="S2" s="126"/>
      <c r="T2" s="127"/>
      <c r="U2" s="75" t="s">
        <v>38</v>
      </c>
      <c r="V2" s="139">
        <f t="shared" ref="V2:V3" si="2">J2</f>
        <v>0</v>
      </c>
      <c r="W2" s="139"/>
      <c r="X2" s="140"/>
    </row>
    <row r="3" spans="1:24" ht="13.5" customHeight="1" x14ac:dyDescent="0.35">
      <c r="A3" s="76" t="s">
        <v>36</v>
      </c>
      <c r="B3" s="125" t="s">
        <v>89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76" t="s">
        <v>39</v>
      </c>
      <c r="J3" s="139">
        <f>'Design Front Sheet '!J5:L5</f>
        <v>0</v>
      </c>
      <c r="K3" s="139"/>
      <c r="L3" s="140"/>
      <c r="M3" s="76" t="s">
        <v>36</v>
      </c>
      <c r="N3" s="125" t="str">
        <f t="shared" si="0"/>
        <v>CARGO SHORT</v>
      </c>
      <c r="O3" s="125"/>
      <c r="P3" s="128"/>
      <c r="Q3" s="76" t="s">
        <v>14</v>
      </c>
      <c r="R3" s="125">
        <f t="shared" si="1"/>
        <v>0</v>
      </c>
      <c r="S3" s="126"/>
      <c r="T3" s="127"/>
      <c r="U3" s="76" t="s">
        <v>39</v>
      </c>
      <c r="V3" s="139">
        <f t="shared" si="2"/>
        <v>0</v>
      </c>
      <c r="W3" s="139"/>
      <c r="X3" s="140"/>
    </row>
    <row r="4" spans="1:24" ht="13.5" customHeight="1" x14ac:dyDescent="0.25">
      <c r="A4" s="141" t="s">
        <v>23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 t="s">
        <v>23</v>
      </c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4" ht="28.5" customHeight="1" x14ac:dyDescent="0.25">
      <c r="A5" s="142" t="s">
        <v>8</v>
      </c>
      <c r="B5" s="143"/>
      <c r="C5" s="144" t="str">
        <f>'Design Front Sheet '!C7</f>
        <v xml:space="preserve">INTERLOCK </v>
      </c>
      <c r="D5" s="145"/>
      <c r="E5" s="145"/>
      <c r="F5" s="145"/>
      <c r="G5" s="145"/>
      <c r="H5" s="145"/>
      <c r="I5" s="145"/>
      <c r="J5" s="145"/>
      <c r="K5" s="145"/>
      <c r="L5" s="145"/>
      <c r="M5" s="135"/>
      <c r="N5" s="136"/>
      <c r="O5" s="137"/>
      <c r="P5" s="137"/>
      <c r="Q5" s="137"/>
      <c r="R5" s="137"/>
      <c r="S5" s="137"/>
      <c r="T5" s="137"/>
      <c r="U5" s="137"/>
      <c r="V5" s="137"/>
      <c r="W5" s="137"/>
      <c r="X5" s="137"/>
    </row>
    <row r="6" spans="1:24" ht="12.7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r="7" spans="1:24" ht="12.75" customHeight="1" x14ac:dyDescent="0.25">
      <c r="A7" s="83"/>
      <c r="B7" s="83"/>
      <c r="C7" s="83" t="s">
        <v>85</v>
      </c>
      <c r="D7" s="83"/>
      <c r="E7" s="83"/>
      <c r="F7" s="83"/>
      <c r="G7" s="83"/>
      <c r="H7" s="83"/>
      <c r="I7" s="83"/>
      <c r="J7" s="83"/>
      <c r="K7" s="83"/>
      <c r="L7" s="83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</row>
    <row r="8" spans="1:24" ht="12.75" customHeight="1" x14ac:dyDescent="0.25">
      <c r="A8" s="131"/>
      <c r="B8" s="132"/>
      <c r="C8" s="84"/>
      <c r="D8" s="84"/>
      <c r="E8" s="83"/>
      <c r="F8" s="83"/>
      <c r="G8" s="83"/>
      <c r="H8" s="83"/>
      <c r="I8" s="83"/>
      <c r="J8" s="83"/>
      <c r="K8" s="83"/>
      <c r="L8" s="83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</row>
    <row r="9" spans="1:24" ht="12.75" customHeight="1" x14ac:dyDescent="0.25">
      <c r="A9" s="131"/>
      <c r="B9" s="132"/>
      <c r="C9" s="84"/>
      <c r="D9" s="84"/>
      <c r="E9" s="83"/>
      <c r="F9" s="83"/>
      <c r="G9" s="83"/>
      <c r="H9" s="83"/>
      <c r="I9" s="83"/>
      <c r="J9" s="83"/>
      <c r="K9" s="83"/>
      <c r="L9" s="83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spans="1:24" ht="12.75" customHeight="1" x14ac:dyDescent="0.25">
      <c r="A10" s="85"/>
      <c r="B10" s="86"/>
      <c r="C10" s="84"/>
      <c r="D10" s="84"/>
      <c r="E10" s="83"/>
      <c r="F10" s="83"/>
      <c r="G10" s="83"/>
      <c r="H10" s="83"/>
      <c r="I10" s="83"/>
      <c r="J10" s="83"/>
      <c r="K10" s="83"/>
      <c r="L10" s="83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</row>
    <row r="11" spans="1:24" ht="12.75" customHeight="1" x14ac:dyDescent="0.25">
      <c r="A11" s="131"/>
      <c r="B11" s="132"/>
      <c r="C11" s="84"/>
      <c r="D11" s="84"/>
      <c r="E11" s="83"/>
      <c r="F11" s="83"/>
      <c r="G11" s="83"/>
      <c r="H11" s="83"/>
      <c r="I11" s="83"/>
      <c r="J11" s="83"/>
      <c r="K11" s="83"/>
      <c r="L11" s="83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</row>
    <row r="12" spans="1:24" ht="12.75" customHeight="1" x14ac:dyDescent="0.25">
      <c r="A12" s="133"/>
      <c r="B12" s="134"/>
      <c r="C12" s="84"/>
      <c r="D12" s="84"/>
      <c r="E12" s="83"/>
      <c r="F12" s="83"/>
      <c r="G12" s="83"/>
      <c r="H12" s="83"/>
      <c r="I12" s="83"/>
      <c r="J12" s="83"/>
      <c r="K12" s="83"/>
      <c r="L12" s="83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</row>
    <row r="13" spans="1:24" ht="12.75" customHeight="1" x14ac:dyDescent="0.25">
      <c r="A13" s="131"/>
      <c r="B13" s="132"/>
      <c r="C13" s="84"/>
      <c r="D13" s="84"/>
      <c r="E13" s="83"/>
      <c r="F13" s="83"/>
      <c r="G13" s="83"/>
      <c r="H13" s="83"/>
      <c r="I13" s="83"/>
      <c r="J13" s="83"/>
      <c r="K13" s="83"/>
      <c r="L13" s="83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spans="1:24" ht="12.75" customHeight="1" x14ac:dyDescent="0.25">
      <c r="A14" s="131"/>
      <c r="B14" s="132"/>
      <c r="C14" s="84"/>
      <c r="D14" s="84"/>
      <c r="E14" s="83"/>
      <c r="F14" s="83"/>
      <c r="G14" s="83"/>
      <c r="H14" s="83"/>
      <c r="I14" s="83"/>
      <c r="J14" s="83"/>
      <c r="K14" s="83"/>
      <c r="L14" s="83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spans="1:24" ht="12.75" customHeight="1" x14ac:dyDescent="0.25">
      <c r="A15" s="131"/>
      <c r="B15" s="132"/>
      <c r="C15" s="84"/>
      <c r="D15" s="84"/>
      <c r="E15" s="83"/>
      <c r="F15" s="83"/>
      <c r="G15" s="83"/>
      <c r="H15" s="83"/>
      <c r="I15" s="83"/>
      <c r="J15" s="83"/>
      <c r="K15" s="83"/>
      <c r="L15" s="83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spans="1:24" ht="12.75" customHeight="1" x14ac:dyDescent="0.25">
      <c r="A16" s="131"/>
      <c r="B16" s="132"/>
      <c r="C16" s="84"/>
      <c r="D16" s="84"/>
      <c r="E16" s="83"/>
      <c r="F16" s="83"/>
      <c r="G16" s="83"/>
      <c r="H16" s="83"/>
      <c r="I16" s="83"/>
      <c r="J16" s="83"/>
      <c r="K16" s="83"/>
      <c r="L16" s="83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spans="1:24" ht="12.75" customHeight="1" x14ac:dyDescent="0.25">
      <c r="A17" s="131"/>
      <c r="B17" s="132"/>
      <c r="C17" s="84"/>
      <c r="D17" s="84"/>
      <c r="E17" s="83"/>
      <c r="F17" s="83"/>
      <c r="G17" s="83"/>
      <c r="H17" s="83"/>
      <c r="I17" s="83"/>
      <c r="J17" s="83"/>
      <c r="K17" s="83"/>
      <c r="L17" s="83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spans="1:24" ht="12.75" customHeight="1" x14ac:dyDescent="0.25">
      <c r="A18" s="131"/>
      <c r="B18" s="132"/>
      <c r="C18" s="84"/>
      <c r="D18" s="84"/>
      <c r="E18" s="83"/>
      <c r="F18" s="83"/>
      <c r="G18" s="83"/>
      <c r="H18" s="83"/>
      <c r="I18" s="83"/>
      <c r="J18" s="83"/>
      <c r="K18" s="83"/>
      <c r="L18" s="83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spans="1:24" ht="12.75" customHeight="1" x14ac:dyDescent="0.25">
      <c r="A19" s="131"/>
      <c r="B19" s="132"/>
      <c r="C19" s="84"/>
      <c r="D19" s="84"/>
      <c r="E19" s="83"/>
      <c r="F19" s="83"/>
      <c r="G19" s="83"/>
      <c r="H19" s="83"/>
      <c r="I19" s="83"/>
      <c r="J19" s="83"/>
      <c r="K19" s="83"/>
      <c r="L19" s="83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spans="1:24" ht="12.75" customHeight="1" x14ac:dyDescent="0.25">
      <c r="A20" s="131"/>
      <c r="B20" s="132"/>
      <c r="C20" s="84"/>
      <c r="D20" s="84"/>
      <c r="E20" s="83"/>
      <c r="F20" s="83"/>
      <c r="G20" s="83"/>
      <c r="H20" s="83"/>
      <c r="I20" s="83"/>
      <c r="J20" s="83"/>
      <c r="K20" s="83"/>
      <c r="L20" s="83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1:24" ht="12.75" customHeight="1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spans="1:24" ht="12.75" customHeight="1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spans="1:24" ht="12.75" customHeight="1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spans="1:24" ht="12.75" customHeight="1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</row>
    <row r="25" spans="1:24" ht="12.75" customHeight="1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</row>
    <row r="26" spans="1:24" ht="12.75" customHeight="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</row>
    <row r="27" spans="1:24" ht="12.75" customHeight="1" x14ac:dyDescent="0.2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</row>
    <row r="28" spans="1:24" ht="12.75" customHeight="1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</row>
    <row r="29" spans="1:24" ht="12.75" customHeight="1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spans="1:24" ht="12.75" customHeight="1" x14ac:dyDescent="0.35">
      <c r="A30" s="83"/>
      <c r="B30" s="83"/>
      <c r="C30" s="83"/>
      <c r="D30" s="83"/>
      <c r="E30" s="83"/>
      <c r="F30" s="83"/>
      <c r="G30"/>
      <c r="H30" s="83"/>
      <c r="I30" s="83"/>
      <c r="J30" s="83"/>
      <c r="K30" s="83"/>
      <c r="L30" s="83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</row>
    <row r="31" spans="1:24" ht="12.75" customHeight="1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</row>
    <row r="32" spans="1:24" ht="12.75" customHeight="1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</row>
    <row r="33" spans="1:24" ht="12.75" customHeight="1" x14ac:dyDescent="0.2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</row>
    <row r="34" spans="1:24" ht="12.75" customHeight="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spans="1:24" ht="12.75" customHeight="1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</row>
    <row r="36" spans="1:24" ht="12.75" customHeight="1" x14ac:dyDescent="0.25">
      <c r="A36" s="83"/>
      <c r="B36" s="83"/>
      <c r="C36" s="83"/>
      <c r="D36" s="83"/>
      <c r="E36" s="83"/>
      <c r="F36" s="83"/>
      <c r="G36" s="83"/>
      <c r="H36" s="83"/>
      <c r="I36" s="83"/>
      <c r="J36" s="83" t="s">
        <v>24</v>
      </c>
      <c r="K36" s="83"/>
      <c r="L36" s="83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</row>
    <row r="37" spans="1:24" ht="12.75" customHeight="1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</row>
    <row r="38" spans="1:24" ht="12.7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</row>
    <row r="39" spans="1:24" ht="12.75" customHeight="1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</row>
    <row r="40" spans="1:24" ht="12.75" customHeight="1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</row>
    <row r="41" spans="1:24" ht="12.75" customHeight="1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</row>
    <row r="42" spans="1:24" ht="12.75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</row>
    <row r="43" spans="1:24" ht="12.75" customHeight="1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</row>
    <row r="44" spans="1:24" ht="12.75" customHeight="1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spans="1:24" ht="12.75" customHeight="1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spans="1:24" ht="12.75" customHeight="1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spans="1:24" ht="12.75" customHeight="1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 ht="12.75" customHeight="1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</row>
    <row r="49" spans="1:24" ht="12.75" customHeight="1" x14ac:dyDescent="0.2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</row>
    <row r="50" spans="1:24" ht="12.75" customHeight="1" x14ac:dyDescent="0.3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</row>
    <row r="51" spans="1:24" ht="12.75" customHeight="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</row>
    <row r="52" spans="1:24" ht="12.75" customHeight="1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ht="12.75" customHeight="1" x14ac:dyDescent="0.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</row>
    <row r="54" spans="1:24" ht="12.75" customHeight="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</row>
    <row r="55" spans="1:24" ht="12.75" customHeight="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</row>
    <row r="56" spans="1:24" ht="12.7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</row>
    <row r="57" spans="1:24" ht="12.75" customHeight="1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</row>
    <row r="58" spans="1:24" ht="12.75" customHeight="1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</row>
    <row r="59" spans="1:24" ht="12.75" customHeight="1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</row>
    <row r="60" spans="1:24" ht="12.75" customHeight="1" x14ac:dyDescent="0.35">
      <c r="A60" s="80"/>
      <c r="B60" s="80"/>
      <c r="C60"/>
      <c r="D60" s="80"/>
      <c r="E60" s="80"/>
      <c r="F60" s="80"/>
      <c r="G60" s="80"/>
      <c r="H60" s="80"/>
      <c r="I60" s="80"/>
      <c r="J60" s="80"/>
      <c r="K60" s="80"/>
      <c r="L60" s="80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</row>
    <row r="61" spans="1:24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</row>
    <row r="62" spans="1:24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</row>
    <row r="63" spans="1:24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</row>
    <row r="64" spans="1:24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</row>
    <row r="65" spans="1:24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</row>
    <row r="66" spans="1:24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</row>
    <row r="67" spans="1:24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</row>
    <row r="68" spans="1:24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</row>
    <row r="69" spans="1:24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</row>
    <row r="70" spans="1:24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</row>
    <row r="71" spans="1:24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</row>
    <row r="72" spans="1:24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</row>
    <row r="73" spans="1:24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</row>
    <row r="74" spans="1:24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</row>
    <row r="75" spans="1:24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</row>
    <row r="76" spans="1:24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</row>
    <row r="77" spans="1:24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</row>
    <row r="78" spans="1:24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</row>
    <row r="79" spans="1:24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</row>
    <row r="80" spans="1:24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</row>
    <row r="81" spans="1:24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</row>
    <row r="82" spans="1:24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</row>
    <row r="83" spans="1:24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</row>
    <row r="84" spans="1:24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</row>
    <row r="85" spans="1:24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</row>
    <row r="86" spans="1:24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</row>
    <row r="87" spans="1:24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</row>
    <row r="88" spans="1:24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</row>
    <row r="89" spans="1:24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</row>
    <row r="90" spans="1:24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</row>
    <row r="91" spans="1:24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</row>
    <row r="92" spans="1:24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</row>
    <row r="93" spans="1:24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</row>
    <row r="94" spans="1:24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</row>
    <row r="95" spans="1:24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</row>
    <row r="96" spans="1:24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</row>
    <row r="97" spans="1:24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</row>
    <row r="98" spans="1:24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24" ht="12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24" ht="12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24" ht="12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24" ht="12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24" ht="12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24" ht="12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24" ht="12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24" ht="12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24" ht="12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24" ht="12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</sheetData>
  <mergeCells count="35">
    <mergeCell ref="B1:D1"/>
    <mergeCell ref="F1:H1"/>
    <mergeCell ref="J1:L1"/>
    <mergeCell ref="B2:D2"/>
    <mergeCell ref="F2:H2"/>
    <mergeCell ref="J2:L2"/>
    <mergeCell ref="N1:P1"/>
    <mergeCell ref="R1:T1"/>
    <mergeCell ref="V1:X1"/>
    <mergeCell ref="N2:P2"/>
    <mergeCell ref="R2:T2"/>
    <mergeCell ref="V2:X2"/>
    <mergeCell ref="A4:L4"/>
    <mergeCell ref="B3:D3"/>
    <mergeCell ref="F3:H3"/>
    <mergeCell ref="J3:L3"/>
    <mergeCell ref="A5:B5"/>
    <mergeCell ref="C5:L5"/>
    <mergeCell ref="M5:X50"/>
    <mergeCell ref="N3:P3"/>
    <mergeCell ref="R3:T3"/>
    <mergeCell ref="V3:X3"/>
    <mergeCell ref="M4:X4"/>
    <mergeCell ref="A20:B20"/>
    <mergeCell ref="A8:B8"/>
    <mergeCell ref="A9:B9"/>
    <mergeCell ref="A12:B12"/>
    <mergeCell ref="A15:B15"/>
    <mergeCell ref="A16:B16"/>
    <mergeCell ref="A17:B17"/>
    <mergeCell ref="A18:B18"/>
    <mergeCell ref="A19:B19"/>
    <mergeCell ref="A11:B11"/>
    <mergeCell ref="A13:B13"/>
    <mergeCell ref="A14:B14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rowBreaks count="1" manualBreakCount="1">
    <brk id="50" max="23" man="1"/>
  </rowBreaks>
  <colBreaks count="1" manualBreakCount="1">
    <brk id="12" max="1048575" man="1"/>
  </colBreaks>
  <customProperties>
    <customPr name="layoutContexts" r:id="rId2"/>
    <customPr name="SaveUndoMode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R60"/>
  <sheetViews>
    <sheetView showZeros="0" view="pageBreakPreview" zoomScaleNormal="100" zoomScaleSheetLayoutView="100" workbookViewId="0">
      <selection activeCell="E23" sqref="E23"/>
    </sheetView>
  </sheetViews>
  <sheetFormatPr defaultColWidth="6" defaultRowHeight="12.75" customHeight="1" x14ac:dyDescent="0.25"/>
  <cols>
    <col min="1" max="1" width="12.453125" style="1" customWidth="1"/>
    <col min="2" max="4" width="8.08984375" style="1" customWidth="1"/>
    <col min="5" max="5" width="7.90625" style="1" customWidth="1"/>
    <col min="6" max="6" width="6.453125" style="1" customWidth="1"/>
    <col min="7" max="7" width="7.90625" style="1" customWidth="1"/>
    <col min="8" max="8" width="6.453125" style="1" customWidth="1"/>
    <col min="9" max="9" width="9.6328125" style="1" customWidth="1"/>
    <col min="10" max="12" width="6.6328125" style="1" customWidth="1"/>
    <col min="13" max="13" width="8.08984375" style="1" customWidth="1"/>
    <col min="14" max="14" width="6.6328125" style="1" customWidth="1"/>
    <col min="15" max="16384" width="6" style="1"/>
  </cols>
  <sheetData>
    <row r="1" spans="1:12" ht="12.7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74" t="s">
        <v>15</v>
      </c>
      <c r="J1" s="139">
        <f>'Design Front Sheet '!J3</f>
        <v>0</v>
      </c>
      <c r="K1" s="139"/>
      <c r="L1" s="140"/>
    </row>
    <row r="2" spans="1:12" ht="12.75" customHeight="1" x14ac:dyDescent="0.35">
      <c r="A2" s="75" t="s">
        <v>35</v>
      </c>
      <c r="B2" s="125" t="str">
        <f>'Design Front Sheet '!B4:D4</f>
        <v>OLIVER CARGO SHORT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75" t="s">
        <v>38</v>
      </c>
      <c r="J2" s="139">
        <f>'Design Front Sheet '!J4:L4</f>
        <v>0</v>
      </c>
      <c r="K2" s="139"/>
      <c r="L2" s="140"/>
    </row>
    <row r="3" spans="1:12" ht="12.75" customHeight="1" x14ac:dyDescent="0.35">
      <c r="A3" s="76" t="s">
        <v>36</v>
      </c>
      <c r="B3" s="125" t="str">
        <f>'Design Front Sheet '!B5:D5</f>
        <v>CARGO SHORTS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76" t="s">
        <v>39</v>
      </c>
      <c r="J3" s="146">
        <f>'Design Front Sheet '!J5:L5</f>
        <v>0</v>
      </c>
      <c r="K3" s="146"/>
      <c r="L3" s="147"/>
    </row>
    <row r="4" spans="1:12" ht="12.75" customHeight="1" x14ac:dyDescent="0.25">
      <c r="A4" s="174" t="s">
        <v>20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6"/>
    </row>
    <row r="5" spans="1:12" ht="12.75" customHeight="1" thickBot="1" x14ac:dyDescent="0.4">
      <c r="A5" s="70" t="s">
        <v>3</v>
      </c>
      <c r="B5" s="69"/>
      <c r="C5" s="69"/>
      <c r="D5" s="69"/>
      <c r="E5" s="12" t="s">
        <v>4</v>
      </c>
      <c r="F5" s="12" t="s">
        <v>0</v>
      </c>
      <c r="G5" s="12" t="s">
        <v>1</v>
      </c>
      <c r="H5" s="12" t="s">
        <v>2</v>
      </c>
      <c r="I5" s="165" t="s">
        <v>26</v>
      </c>
      <c r="J5" s="166"/>
      <c r="K5" s="166"/>
      <c r="L5" s="167"/>
    </row>
    <row r="6" spans="1:12" ht="12.75" customHeight="1" x14ac:dyDescent="0.25">
      <c r="A6" s="168" t="s">
        <v>60</v>
      </c>
      <c r="B6" s="169"/>
      <c r="C6" s="169"/>
      <c r="D6" s="170"/>
      <c r="E6" s="63">
        <v>39.5</v>
      </c>
      <c r="F6" s="3"/>
      <c r="G6" s="8">
        <f>F6-E6</f>
        <v>-39.5</v>
      </c>
      <c r="H6" s="8"/>
      <c r="I6" s="171"/>
      <c r="J6" s="172"/>
      <c r="K6" s="172"/>
      <c r="L6" s="173"/>
    </row>
    <row r="7" spans="1:12" ht="12.75" customHeight="1" x14ac:dyDescent="0.25">
      <c r="A7" s="148" t="s">
        <v>61</v>
      </c>
      <c r="B7" s="149"/>
      <c r="C7" s="149"/>
      <c r="D7" s="150"/>
      <c r="E7" s="63">
        <v>55</v>
      </c>
      <c r="F7" s="3"/>
      <c r="G7" s="8">
        <f>F7-E7</f>
        <v>-55</v>
      </c>
      <c r="H7" s="8"/>
      <c r="I7" s="151"/>
      <c r="J7" s="163"/>
      <c r="K7" s="163"/>
      <c r="L7" s="164"/>
    </row>
    <row r="8" spans="1:12" ht="12.75" customHeight="1" x14ac:dyDescent="0.25">
      <c r="A8" s="148" t="s">
        <v>62</v>
      </c>
      <c r="B8" s="149"/>
      <c r="C8" s="149"/>
      <c r="D8" s="150"/>
      <c r="E8" s="14">
        <v>30.3</v>
      </c>
      <c r="F8" s="2"/>
      <c r="G8" s="8">
        <f t="shared" ref="G8:G60" si="0">F8-E8</f>
        <v>-30.3</v>
      </c>
      <c r="H8" s="7"/>
      <c r="I8" s="151"/>
      <c r="J8" s="163"/>
      <c r="K8" s="163"/>
      <c r="L8" s="164"/>
    </row>
    <row r="9" spans="1:12" ht="12.75" customHeight="1" x14ac:dyDescent="0.35">
      <c r="A9" s="148" t="s">
        <v>84</v>
      </c>
      <c r="B9" s="149"/>
      <c r="C9" s="149"/>
      <c r="D9" s="150"/>
      <c r="E9" s="14"/>
      <c r="F9" s="2"/>
      <c r="G9" s="8">
        <f t="shared" si="0"/>
        <v>0</v>
      </c>
      <c r="H9" s="7"/>
      <c r="I9" s="151"/>
      <c r="J9" s="152"/>
      <c r="K9" s="152"/>
      <c r="L9" s="153"/>
    </row>
    <row r="10" spans="1:12" ht="12.75" customHeight="1" x14ac:dyDescent="0.35">
      <c r="A10" s="148" t="s">
        <v>63</v>
      </c>
      <c r="B10" s="149"/>
      <c r="C10" s="149"/>
      <c r="D10" s="150"/>
      <c r="E10" s="14">
        <v>26.5</v>
      </c>
      <c r="F10" s="2"/>
      <c r="G10" s="8">
        <f t="shared" si="0"/>
        <v>-26.5</v>
      </c>
      <c r="H10" s="7"/>
      <c r="I10" s="151"/>
      <c r="J10" s="152"/>
      <c r="K10" s="152"/>
      <c r="L10" s="153"/>
    </row>
    <row r="11" spans="1:12" ht="12.75" customHeight="1" x14ac:dyDescent="0.35">
      <c r="A11" s="148" t="s">
        <v>32</v>
      </c>
      <c r="B11" s="149"/>
      <c r="C11" s="149"/>
      <c r="D11" s="150"/>
      <c r="E11" s="14">
        <v>2.5</v>
      </c>
      <c r="F11" s="2"/>
      <c r="G11" s="8">
        <f t="shared" si="0"/>
        <v>-2.5</v>
      </c>
      <c r="H11" s="7"/>
      <c r="I11" s="151"/>
      <c r="J11" s="152"/>
      <c r="K11" s="152"/>
      <c r="L11" s="153"/>
    </row>
    <row r="12" spans="1:12" ht="12.75" customHeight="1" x14ac:dyDescent="0.35">
      <c r="A12" s="148" t="s">
        <v>55</v>
      </c>
      <c r="B12" s="149"/>
      <c r="C12" s="149"/>
      <c r="D12" s="150"/>
      <c r="E12" s="14"/>
      <c r="F12" s="2"/>
      <c r="G12" s="8">
        <f t="shared" si="0"/>
        <v>0</v>
      </c>
      <c r="H12" s="7"/>
      <c r="I12" s="151"/>
      <c r="J12" s="152"/>
      <c r="K12" s="152"/>
      <c r="L12" s="153"/>
    </row>
    <row r="13" spans="1:12" ht="12.75" customHeight="1" x14ac:dyDescent="0.35">
      <c r="A13" s="148" t="s">
        <v>64</v>
      </c>
      <c r="B13" s="149"/>
      <c r="C13" s="149"/>
      <c r="D13" s="150"/>
      <c r="E13" s="14">
        <v>26</v>
      </c>
      <c r="F13" s="2"/>
      <c r="G13" s="8">
        <f t="shared" si="0"/>
        <v>-26</v>
      </c>
      <c r="H13" s="7"/>
      <c r="I13" s="151"/>
      <c r="J13" s="152"/>
      <c r="K13" s="152"/>
      <c r="L13" s="153"/>
    </row>
    <row r="14" spans="1:12" ht="12.75" customHeight="1" x14ac:dyDescent="0.35">
      <c r="A14" s="148" t="s">
        <v>65</v>
      </c>
      <c r="B14" s="149"/>
      <c r="C14" s="149"/>
      <c r="D14" s="150"/>
      <c r="E14" s="14">
        <v>33</v>
      </c>
      <c r="F14" s="2"/>
      <c r="G14" s="8">
        <f t="shared" si="0"/>
        <v>-33</v>
      </c>
      <c r="H14" s="7"/>
      <c r="I14" s="151"/>
      <c r="J14" s="152"/>
      <c r="K14" s="152"/>
      <c r="L14" s="153"/>
    </row>
    <row r="15" spans="1:12" ht="12.75" customHeight="1" x14ac:dyDescent="0.35">
      <c r="A15" s="148" t="s">
        <v>66</v>
      </c>
      <c r="B15" s="149"/>
      <c r="C15" s="149"/>
      <c r="D15" s="150"/>
      <c r="E15" s="14">
        <v>24</v>
      </c>
      <c r="F15" s="2"/>
      <c r="G15" s="8">
        <f t="shared" si="0"/>
        <v>-24</v>
      </c>
      <c r="H15" s="7"/>
      <c r="I15" s="151"/>
      <c r="J15" s="152"/>
      <c r="K15" s="152"/>
      <c r="L15" s="153"/>
    </row>
    <row r="16" spans="1:12" ht="12.75" customHeight="1" x14ac:dyDescent="0.35">
      <c r="A16" s="148" t="s">
        <v>67</v>
      </c>
      <c r="B16" s="149"/>
      <c r="C16" s="149"/>
      <c r="D16" s="150"/>
      <c r="E16" s="14">
        <v>48.1</v>
      </c>
      <c r="F16" s="2"/>
      <c r="G16" s="8">
        <f t="shared" si="0"/>
        <v>-48.1</v>
      </c>
      <c r="H16" s="7"/>
      <c r="I16" s="151"/>
      <c r="J16" s="152"/>
      <c r="K16" s="152"/>
      <c r="L16" s="153"/>
    </row>
    <row r="17" spans="1:12" ht="12.75" customHeight="1" x14ac:dyDescent="0.35">
      <c r="A17" s="148"/>
      <c r="B17" s="149"/>
      <c r="C17" s="149"/>
      <c r="D17" s="150"/>
      <c r="E17" s="14"/>
      <c r="F17" s="2"/>
      <c r="G17" s="8"/>
      <c r="H17" s="7"/>
      <c r="I17" s="151"/>
      <c r="J17" s="152"/>
      <c r="K17" s="152"/>
      <c r="L17" s="153"/>
    </row>
    <row r="18" spans="1:12" ht="12.75" customHeight="1" x14ac:dyDescent="0.35">
      <c r="A18" s="148"/>
      <c r="B18" s="149"/>
      <c r="C18" s="149"/>
      <c r="D18" s="150"/>
      <c r="E18" s="14"/>
      <c r="F18" s="2"/>
      <c r="G18" s="8"/>
      <c r="H18" s="7"/>
      <c r="I18" s="151"/>
      <c r="J18" s="152"/>
      <c r="K18" s="152"/>
      <c r="L18" s="153"/>
    </row>
    <row r="19" spans="1:12" ht="12.75" customHeight="1" x14ac:dyDescent="0.35">
      <c r="A19" s="148" t="s">
        <v>68</v>
      </c>
      <c r="B19" s="149"/>
      <c r="C19" s="149"/>
      <c r="D19" s="150"/>
      <c r="E19" s="14">
        <v>16</v>
      </c>
      <c r="F19" s="2"/>
      <c r="G19" s="8">
        <f t="shared" si="0"/>
        <v>-16</v>
      </c>
      <c r="H19" s="7"/>
      <c r="I19" s="151"/>
      <c r="J19" s="152"/>
      <c r="K19" s="152"/>
      <c r="L19" s="153"/>
    </row>
    <row r="20" spans="1:12" ht="12.75" customHeight="1" x14ac:dyDescent="0.35">
      <c r="A20" s="148" t="s">
        <v>69</v>
      </c>
      <c r="B20" s="149"/>
      <c r="C20" s="149"/>
      <c r="D20" s="150"/>
      <c r="E20" s="14">
        <v>2</v>
      </c>
      <c r="F20" s="2"/>
      <c r="G20" s="8">
        <f t="shared" si="0"/>
        <v>-2</v>
      </c>
      <c r="H20" s="7"/>
      <c r="I20" s="87"/>
      <c r="J20" s="88"/>
      <c r="K20" s="88"/>
      <c r="L20" s="89"/>
    </row>
    <row r="21" spans="1:12" ht="12.75" customHeight="1" x14ac:dyDescent="0.35">
      <c r="A21" s="160" t="s">
        <v>70</v>
      </c>
      <c r="B21" s="161"/>
      <c r="C21" s="161"/>
      <c r="D21" s="162"/>
      <c r="E21" s="14"/>
      <c r="F21" s="2"/>
      <c r="G21" s="8">
        <f t="shared" si="0"/>
        <v>0</v>
      </c>
      <c r="H21" s="7"/>
      <c r="I21" s="87"/>
      <c r="J21" s="88"/>
      <c r="K21" s="88"/>
      <c r="L21" s="89"/>
    </row>
    <row r="22" spans="1:12" ht="12.75" customHeight="1" x14ac:dyDescent="0.35">
      <c r="A22" s="148" t="s">
        <v>71</v>
      </c>
      <c r="B22" s="149"/>
      <c r="C22" s="149"/>
      <c r="D22" s="150"/>
      <c r="E22" s="14">
        <v>14</v>
      </c>
      <c r="F22" s="2"/>
      <c r="G22" s="8">
        <f t="shared" si="0"/>
        <v>-14</v>
      </c>
      <c r="H22" s="7"/>
      <c r="I22" s="151"/>
      <c r="J22" s="152"/>
      <c r="K22" s="152"/>
      <c r="L22" s="153"/>
    </row>
    <row r="23" spans="1:12" ht="12.75" customHeight="1" x14ac:dyDescent="0.35">
      <c r="A23" s="148" t="s">
        <v>72</v>
      </c>
      <c r="B23" s="149"/>
      <c r="C23" s="149"/>
      <c r="D23" s="150"/>
      <c r="E23" s="14"/>
      <c r="F23" s="2"/>
      <c r="G23" s="8">
        <f t="shared" si="0"/>
        <v>0</v>
      </c>
      <c r="H23" s="7"/>
      <c r="I23" s="151"/>
      <c r="J23" s="152"/>
      <c r="K23" s="152"/>
      <c r="L23" s="153"/>
    </row>
    <row r="24" spans="1:12" ht="12.75" customHeight="1" x14ac:dyDescent="0.35">
      <c r="A24" s="148" t="s">
        <v>73</v>
      </c>
      <c r="B24" s="149"/>
      <c r="C24" s="149"/>
      <c r="D24" s="150"/>
      <c r="E24" s="14">
        <v>1.5</v>
      </c>
      <c r="F24" s="2"/>
      <c r="G24" s="8">
        <f t="shared" ref="G24" si="1">F24-E24</f>
        <v>-1.5</v>
      </c>
      <c r="H24" s="7"/>
      <c r="I24" s="151"/>
      <c r="J24" s="152"/>
      <c r="K24" s="152"/>
      <c r="L24" s="153"/>
    </row>
    <row r="25" spans="1:12" ht="12.75" customHeight="1" x14ac:dyDescent="0.35">
      <c r="A25" s="148" t="s">
        <v>56</v>
      </c>
      <c r="B25" s="149"/>
      <c r="C25" s="149"/>
      <c r="D25" s="150"/>
      <c r="E25" s="14"/>
      <c r="F25" s="2"/>
      <c r="G25" s="8">
        <f t="shared" si="0"/>
        <v>0</v>
      </c>
      <c r="H25" s="7"/>
      <c r="I25" s="151"/>
      <c r="J25" s="152"/>
      <c r="K25" s="152"/>
      <c r="L25" s="153"/>
    </row>
    <row r="26" spans="1:12" ht="12.75" customHeight="1" x14ac:dyDescent="0.35">
      <c r="A26" s="148" t="s">
        <v>74</v>
      </c>
      <c r="B26" s="149"/>
      <c r="C26" s="149"/>
      <c r="D26" s="150"/>
      <c r="E26" s="14"/>
      <c r="F26" s="2"/>
      <c r="G26" s="8">
        <f t="shared" si="0"/>
        <v>0</v>
      </c>
      <c r="H26" s="7"/>
      <c r="I26" s="151"/>
      <c r="J26" s="152"/>
      <c r="K26" s="152"/>
      <c r="L26" s="153"/>
    </row>
    <row r="27" spans="1:12" ht="12.75" customHeight="1" x14ac:dyDescent="0.35">
      <c r="A27" s="148" t="s">
        <v>75</v>
      </c>
      <c r="B27" s="149"/>
      <c r="C27" s="149"/>
      <c r="D27" s="150"/>
      <c r="E27" s="14"/>
      <c r="F27" s="2"/>
      <c r="G27" s="8">
        <f t="shared" si="0"/>
        <v>0</v>
      </c>
      <c r="H27" s="7"/>
      <c r="I27" s="87"/>
      <c r="J27" s="88"/>
      <c r="K27" s="88"/>
      <c r="L27" s="89"/>
    </row>
    <row r="28" spans="1:12" ht="12.75" customHeight="1" x14ac:dyDescent="0.35">
      <c r="A28" s="148" t="s">
        <v>76</v>
      </c>
      <c r="B28" s="149"/>
      <c r="C28" s="149"/>
      <c r="D28" s="150"/>
      <c r="E28" s="14"/>
      <c r="F28" s="2"/>
      <c r="G28" s="8">
        <f t="shared" si="0"/>
        <v>0</v>
      </c>
      <c r="H28" s="7"/>
      <c r="I28" s="87"/>
      <c r="J28" s="88"/>
      <c r="K28" s="88"/>
      <c r="L28" s="89"/>
    </row>
    <row r="29" spans="1:12" ht="12.75" customHeight="1" x14ac:dyDescent="0.35">
      <c r="A29" s="148" t="s">
        <v>57</v>
      </c>
      <c r="B29" s="149"/>
      <c r="C29" s="149"/>
      <c r="D29" s="150"/>
      <c r="E29" s="14"/>
      <c r="F29" s="2"/>
      <c r="G29" s="8">
        <f t="shared" si="0"/>
        <v>0</v>
      </c>
      <c r="H29" s="7"/>
      <c r="I29" s="151"/>
      <c r="J29" s="152"/>
      <c r="K29" s="152"/>
      <c r="L29" s="153"/>
    </row>
    <row r="30" spans="1:12" ht="12.75" customHeight="1" x14ac:dyDescent="0.35">
      <c r="A30" s="148" t="s">
        <v>77</v>
      </c>
      <c r="B30" s="149"/>
      <c r="C30" s="149"/>
      <c r="D30" s="150"/>
      <c r="E30" s="14">
        <v>5.5</v>
      </c>
      <c r="F30" s="2"/>
      <c r="G30" s="8">
        <f t="shared" si="0"/>
        <v>-5.5</v>
      </c>
      <c r="H30" s="7"/>
      <c r="I30" s="151"/>
      <c r="J30" s="152"/>
      <c r="K30" s="152"/>
      <c r="L30" s="153"/>
    </row>
    <row r="31" spans="1:12" ht="12.75" customHeight="1" x14ac:dyDescent="0.35">
      <c r="A31" s="148" t="s">
        <v>78</v>
      </c>
      <c r="B31" s="149"/>
      <c r="C31" s="149"/>
      <c r="D31" s="150"/>
      <c r="E31" s="14"/>
      <c r="F31" s="2"/>
      <c r="G31" s="8">
        <f t="shared" si="0"/>
        <v>0</v>
      </c>
      <c r="H31" s="7"/>
      <c r="I31" s="151"/>
      <c r="J31" s="152"/>
      <c r="K31" s="152"/>
      <c r="L31" s="153"/>
    </row>
    <row r="32" spans="1:12" ht="12.75" customHeight="1" x14ac:dyDescent="0.35">
      <c r="A32" s="148" t="s">
        <v>79</v>
      </c>
      <c r="B32" s="149"/>
      <c r="C32" s="149"/>
      <c r="D32" s="150"/>
      <c r="E32" s="14"/>
      <c r="F32" s="2"/>
      <c r="G32" s="8">
        <f t="shared" si="0"/>
        <v>0</v>
      </c>
      <c r="H32" s="7"/>
      <c r="I32" s="151"/>
      <c r="J32" s="152"/>
      <c r="K32" s="152"/>
      <c r="L32" s="153"/>
    </row>
    <row r="33" spans="1:18" ht="12.75" customHeight="1" x14ac:dyDescent="0.35">
      <c r="A33" s="148" t="s">
        <v>80</v>
      </c>
      <c r="B33" s="149"/>
      <c r="C33" s="149"/>
      <c r="D33" s="150"/>
      <c r="E33" s="14"/>
      <c r="F33" s="2"/>
      <c r="G33" s="8">
        <f t="shared" si="0"/>
        <v>0</v>
      </c>
      <c r="H33" s="7"/>
      <c r="I33" s="151"/>
      <c r="J33" s="152"/>
      <c r="K33" s="152"/>
      <c r="L33" s="153"/>
    </row>
    <row r="34" spans="1:18" ht="12.75" customHeight="1" x14ac:dyDescent="0.35">
      <c r="A34" s="148" t="s">
        <v>81</v>
      </c>
      <c r="B34" s="149"/>
      <c r="C34" s="149"/>
      <c r="D34" s="150"/>
      <c r="E34" s="14"/>
      <c r="F34" s="2"/>
      <c r="G34" s="8">
        <f t="shared" si="0"/>
        <v>0</v>
      </c>
      <c r="H34" s="7"/>
      <c r="I34" s="151"/>
      <c r="J34" s="152"/>
      <c r="K34" s="152"/>
      <c r="L34" s="153"/>
    </row>
    <row r="35" spans="1:18" ht="12.75" customHeight="1" x14ac:dyDescent="0.35">
      <c r="A35" s="148" t="s">
        <v>82</v>
      </c>
      <c r="B35" s="149"/>
      <c r="C35" s="149"/>
      <c r="D35" s="150"/>
      <c r="E35" s="14"/>
      <c r="F35" s="2"/>
      <c r="G35" s="8">
        <f t="shared" si="0"/>
        <v>0</v>
      </c>
      <c r="H35" s="7"/>
      <c r="I35" s="151"/>
      <c r="J35" s="152"/>
      <c r="K35" s="152"/>
      <c r="L35" s="153"/>
      <c r="O35" s="5"/>
      <c r="P35" s="5"/>
      <c r="Q35" s="5"/>
      <c r="R35" s="5"/>
    </row>
    <row r="36" spans="1:18" ht="12.75" customHeight="1" x14ac:dyDescent="0.35">
      <c r="A36" s="148" t="s">
        <v>83</v>
      </c>
      <c r="B36" s="149"/>
      <c r="C36" s="149"/>
      <c r="D36" s="150"/>
      <c r="E36" s="14"/>
      <c r="F36" s="2"/>
      <c r="G36" s="8">
        <f t="shared" si="0"/>
        <v>0</v>
      </c>
      <c r="H36" s="7"/>
      <c r="I36" s="151"/>
      <c r="J36" s="152"/>
      <c r="K36" s="152"/>
      <c r="L36" s="153"/>
      <c r="O36" s="5"/>
      <c r="P36" s="5"/>
      <c r="Q36" s="5"/>
      <c r="R36" s="5"/>
    </row>
    <row r="37" spans="1:18" ht="12.75" customHeight="1" x14ac:dyDescent="0.35">
      <c r="A37" s="148"/>
      <c r="B37" s="149"/>
      <c r="C37" s="149"/>
      <c r="D37" s="150"/>
      <c r="E37" s="14">
        <v>0</v>
      </c>
      <c r="F37" s="2"/>
      <c r="G37" s="8">
        <f t="shared" si="0"/>
        <v>0</v>
      </c>
      <c r="H37" s="7"/>
      <c r="I37" s="151"/>
      <c r="J37" s="152"/>
      <c r="K37" s="152"/>
      <c r="L37" s="153"/>
      <c r="O37" s="5"/>
      <c r="P37" s="5"/>
      <c r="Q37" s="5"/>
      <c r="R37" s="5"/>
    </row>
    <row r="38" spans="1:18" ht="12.75" customHeight="1" x14ac:dyDescent="0.35">
      <c r="A38" s="148"/>
      <c r="B38" s="149"/>
      <c r="C38" s="149"/>
      <c r="D38" s="150"/>
      <c r="E38" s="14">
        <v>0</v>
      </c>
      <c r="F38" s="2"/>
      <c r="G38" s="8">
        <f t="shared" si="0"/>
        <v>0</v>
      </c>
      <c r="H38" s="7"/>
      <c r="I38" s="151"/>
      <c r="J38" s="152"/>
      <c r="K38" s="152"/>
      <c r="L38" s="153"/>
      <c r="O38" s="5"/>
      <c r="P38" s="5"/>
      <c r="Q38" s="5"/>
      <c r="R38" s="5"/>
    </row>
    <row r="39" spans="1:18" ht="12.75" customHeight="1" x14ac:dyDescent="0.35">
      <c r="A39" s="148"/>
      <c r="B39" s="149"/>
      <c r="C39" s="149"/>
      <c r="D39" s="150"/>
      <c r="E39" s="14"/>
      <c r="F39" s="2"/>
      <c r="G39" s="8">
        <f t="shared" si="0"/>
        <v>0</v>
      </c>
      <c r="H39" s="7"/>
      <c r="I39" s="151"/>
      <c r="J39" s="152"/>
      <c r="K39" s="152"/>
      <c r="L39" s="153"/>
    </row>
    <row r="40" spans="1:18" ht="12.75" customHeight="1" x14ac:dyDescent="0.35">
      <c r="A40" s="148"/>
      <c r="B40" s="149"/>
      <c r="C40" s="149"/>
      <c r="D40" s="150"/>
      <c r="E40" s="14"/>
      <c r="F40" s="2"/>
      <c r="G40" s="8">
        <f t="shared" si="0"/>
        <v>0</v>
      </c>
      <c r="H40" s="7"/>
      <c r="I40" s="151"/>
      <c r="J40" s="152"/>
      <c r="K40" s="152"/>
      <c r="L40" s="153"/>
    </row>
    <row r="41" spans="1:18" ht="12.75" customHeight="1" x14ac:dyDescent="0.35">
      <c r="A41" s="148"/>
      <c r="B41" s="149"/>
      <c r="C41" s="149"/>
      <c r="D41" s="150"/>
      <c r="E41" s="14"/>
      <c r="F41" s="2"/>
      <c r="G41" s="8">
        <f t="shared" si="0"/>
        <v>0</v>
      </c>
      <c r="H41" s="7"/>
      <c r="I41" s="151"/>
      <c r="J41" s="152"/>
      <c r="K41" s="152"/>
      <c r="L41" s="153"/>
    </row>
    <row r="42" spans="1:18" ht="12.75" customHeight="1" x14ac:dyDescent="0.35">
      <c r="A42" s="148"/>
      <c r="B42" s="149"/>
      <c r="C42" s="149"/>
      <c r="D42" s="150"/>
      <c r="E42" s="14">
        <v>0</v>
      </c>
      <c r="F42" s="2"/>
      <c r="G42" s="8">
        <f t="shared" si="0"/>
        <v>0</v>
      </c>
      <c r="H42" s="7"/>
      <c r="I42" s="151"/>
      <c r="J42" s="152"/>
      <c r="K42" s="152"/>
      <c r="L42" s="153"/>
    </row>
    <row r="43" spans="1:18" ht="21" customHeight="1" x14ac:dyDescent="0.35">
      <c r="A43" s="148"/>
      <c r="B43" s="149"/>
      <c r="C43" s="149"/>
      <c r="D43" s="150"/>
      <c r="E43" s="14">
        <v>0</v>
      </c>
      <c r="F43" s="2"/>
      <c r="G43" s="8">
        <f t="shared" si="0"/>
        <v>0</v>
      </c>
      <c r="H43" s="7"/>
      <c r="I43" s="151"/>
      <c r="J43" s="152"/>
      <c r="K43" s="152"/>
      <c r="L43" s="153"/>
    </row>
    <row r="44" spans="1:18" ht="12.75" customHeight="1" x14ac:dyDescent="0.35">
      <c r="A44" s="148"/>
      <c r="B44" s="149"/>
      <c r="C44" s="149"/>
      <c r="D44" s="150"/>
      <c r="E44" s="14"/>
      <c r="F44" s="2"/>
      <c r="G44" s="8"/>
      <c r="H44" s="7"/>
      <c r="I44" s="151"/>
      <c r="J44" s="152"/>
      <c r="K44" s="152"/>
      <c r="L44" s="153"/>
    </row>
    <row r="45" spans="1:18" ht="12.75" customHeight="1" x14ac:dyDescent="0.35">
      <c r="A45" s="148"/>
      <c r="B45" s="149"/>
      <c r="C45" s="149"/>
      <c r="D45" s="150"/>
      <c r="E45" s="14">
        <v>0</v>
      </c>
      <c r="F45" s="2"/>
      <c r="G45" s="8">
        <f t="shared" si="0"/>
        <v>0</v>
      </c>
      <c r="H45" s="7"/>
      <c r="I45" s="151"/>
      <c r="J45" s="152"/>
      <c r="K45" s="152"/>
      <c r="L45" s="153"/>
    </row>
    <row r="46" spans="1:18" ht="12.75" customHeight="1" x14ac:dyDescent="0.35">
      <c r="A46" s="148"/>
      <c r="B46" s="149"/>
      <c r="C46" s="149"/>
      <c r="D46" s="150"/>
      <c r="E46" s="14">
        <v>0</v>
      </c>
      <c r="F46" s="2"/>
      <c r="G46" s="8">
        <f t="shared" si="0"/>
        <v>0</v>
      </c>
      <c r="H46" s="7"/>
      <c r="I46" s="151"/>
      <c r="J46" s="152"/>
      <c r="K46" s="152"/>
      <c r="L46" s="153"/>
    </row>
    <row r="47" spans="1:18" ht="12.75" customHeight="1" x14ac:dyDescent="0.35">
      <c r="A47" s="148"/>
      <c r="B47" s="149"/>
      <c r="C47" s="149"/>
      <c r="D47" s="150"/>
      <c r="E47" s="14">
        <v>0</v>
      </c>
      <c r="F47" s="2"/>
      <c r="G47" s="8">
        <f t="shared" si="0"/>
        <v>0</v>
      </c>
      <c r="H47" s="7"/>
      <c r="I47" s="151"/>
      <c r="J47" s="152"/>
      <c r="K47" s="152"/>
      <c r="L47" s="153"/>
    </row>
    <row r="48" spans="1:18" ht="12.75" customHeight="1" x14ac:dyDescent="0.35">
      <c r="A48" s="148"/>
      <c r="B48" s="149"/>
      <c r="C48" s="149"/>
      <c r="D48" s="150"/>
      <c r="E48" s="14">
        <v>0</v>
      </c>
      <c r="F48" s="2"/>
      <c r="G48" s="8">
        <f t="shared" si="0"/>
        <v>0</v>
      </c>
      <c r="H48" s="7"/>
      <c r="I48" s="151"/>
      <c r="J48" s="152"/>
      <c r="K48" s="152"/>
      <c r="L48" s="153"/>
    </row>
    <row r="49" spans="1:12" ht="12.75" customHeight="1" x14ac:dyDescent="0.35">
      <c r="A49" s="148"/>
      <c r="B49" s="149"/>
      <c r="C49" s="149"/>
      <c r="D49" s="150"/>
      <c r="E49" s="14">
        <v>0</v>
      </c>
      <c r="F49" s="2"/>
      <c r="G49" s="8">
        <f t="shared" si="0"/>
        <v>0</v>
      </c>
      <c r="H49" s="7"/>
      <c r="I49" s="151"/>
      <c r="J49" s="152"/>
      <c r="K49" s="152"/>
      <c r="L49" s="153"/>
    </row>
    <row r="50" spans="1:12" ht="12.75" customHeight="1" x14ac:dyDescent="0.35">
      <c r="A50" s="148"/>
      <c r="B50" s="149"/>
      <c r="C50" s="149"/>
      <c r="D50" s="150"/>
      <c r="E50" s="14">
        <v>0</v>
      </c>
      <c r="F50" s="2"/>
      <c r="G50" s="8">
        <f t="shared" si="0"/>
        <v>0</v>
      </c>
      <c r="H50" s="7"/>
      <c r="I50" s="151"/>
      <c r="J50" s="152"/>
      <c r="K50" s="152"/>
      <c r="L50" s="153"/>
    </row>
    <row r="51" spans="1:12" ht="12.75" customHeight="1" x14ac:dyDescent="0.35">
      <c r="A51" s="148"/>
      <c r="B51" s="149"/>
      <c r="C51" s="149"/>
      <c r="D51" s="150"/>
      <c r="E51" s="14">
        <v>0</v>
      </c>
      <c r="F51" s="2"/>
      <c r="G51" s="8">
        <f t="shared" si="0"/>
        <v>0</v>
      </c>
      <c r="H51" s="7"/>
      <c r="I51" s="151"/>
      <c r="J51" s="152"/>
      <c r="K51" s="152"/>
      <c r="L51" s="153"/>
    </row>
    <row r="52" spans="1:12" ht="12.75" customHeight="1" x14ac:dyDescent="0.35">
      <c r="A52" s="148"/>
      <c r="B52" s="149"/>
      <c r="C52" s="149"/>
      <c r="D52" s="150"/>
      <c r="E52" s="14">
        <v>0</v>
      </c>
      <c r="F52" s="2"/>
      <c r="G52" s="8">
        <f t="shared" si="0"/>
        <v>0</v>
      </c>
      <c r="H52" s="7"/>
      <c r="I52" s="151"/>
      <c r="J52" s="152"/>
      <c r="K52" s="152"/>
      <c r="L52" s="153"/>
    </row>
    <row r="53" spans="1:12" ht="12.75" customHeight="1" x14ac:dyDescent="0.35">
      <c r="A53" s="155"/>
      <c r="B53" s="156"/>
      <c r="C53" s="156"/>
      <c r="D53" s="157"/>
      <c r="E53" s="14">
        <v>0</v>
      </c>
      <c r="F53" s="2"/>
      <c r="G53" s="8">
        <f t="shared" si="0"/>
        <v>0</v>
      </c>
      <c r="H53" s="7"/>
      <c r="I53" s="151"/>
      <c r="J53" s="152"/>
      <c r="K53" s="152"/>
      <c r="L53" s="153"/>
    </row>
    <row r="54" spans="1:12" ht="12.75" customHeight="1" x14ac:dyDescent="0.35">
      <c r="A54" s="155"/>
      <c r="B54" s="156"/>
      <c r="C54" s="156"/>
      <c r="D54" s="157"/>
      <c r="E54" s="14">
        <v>0</v>
      </c>
      <c r="F54" s="2"/>
      <c r="G54" s="8">
        <f t="shared" si="0"/>
        <v>0</v>
      </c>
      <c r="H54" s="7"/>
      <c r="I54" s="151"/>
      <c r="J54" s="152"/>
      <c r="K54" s="152"/>
      <c r="L54" s="153"/>
    </row>
    <row r="55" spans="1:12" ht="12.75" customHeight="1" x14ac:dyDescent="0.35">
      <c r="A55" s="155"/>
      <c r="B55" s="156"/>
      <c r="C55" s="156"/>
      <c r="D55" s="157"/>
      <c r="E55" s="14">
        <v>0</v>
      </c>
      <c r="F55" s="2"/>
      <c r="G55" s="8">
        <f t="shared" si="0"/>
        <v>0</v>
      </c>
      <c r="H55" s="7"/>
      <c r="I55" s="151"/>
      <c r="J55" s="152"/>
      <c r="K55" s="152"/>
      <c r="L55" s="153"/>
    </row>
    <row r="56" spans="1:12" ht="12.75" customHeight="1" x14ac:dyDescent="0.35">
      <c r="A56" s="155"/>
      <c r="B56" s="156"/>
      <c r="C56" s="156"/>
      <c r="D56" s="157"/>
      <c r="E56" s="14">
        <v>0</v>
      </c>
      <c r="F56" s="2"/>
      <c r="G56" s="8">
        <f t="shared" si="0"/>
        <v>0</v>
      </c>
      <c r="H56" s="7"/>
      <c r="I56" s="151"/>
      <c r="J56" s="152"/>
      <c r="K56" s="152"/>
      <c r="L56" s="153"/>
    </row>
    <row r="57" spans="1:12" ht="12.75" customHeight="1" x14ac:dyDescent="0.35">
      <c r="A57" s="155"/>
      <c r="B57" s="156"/>
      <c r="C57" s="156"/>
      <c r="D57" s="157"/>
      <c r="E57" s="14"/>
      <c r="F57" s="2"/>
      <c r="G57" s="8">
        <f t="shared" si="0"/>
        <v>0</v>
      </c>
      <c r="H57" s="7"/>
      <c r="I57" s="151"/>
      <c r="J57" s="152"/>
      <c r="K57" s="152"/>
      <c r="L57" s="153"/>
    </row>
    <row r="58" spans="1:12" ht="12.75" customHeight="1" x14ac:dyDescent="0.35">
      <c r="A58" s="155"/>
      <c r="B58" s="156"/>
      <c r="C58" s="156"/>
      <c r="D58" s="157"/>
      <c r="E58" s="14"/>
      <c r="F58" s="2"/>
      <c r="G58" s="8">
        <f t="shared" si="0"/>
        <v>0</v>
      </c>
      <c r="H58" s="7"/>
      <c r="I58" s="151"/>
      <c r="J58" s="152"/>
      <c r="K58" s="152"/>
      <c r="L58" s="153"/>
    </row>
    <row r="59" spans="1:12" ht="12.75" customHeight="1" x14ac:dyDescent="0.35">
      <c r="A59" s="158"/>
      <c r="B59" s="159"/>
      <c r="C59" s="159"/>
      <c r="D59" s="159"/>
      <c r="E59" s="14"/>
      <c r="F59" s="2"/>
      <c r="G59" s="8">
        <f t="shared" si="0"/>
        <v>0</v>
      </c>
      <c r="H59" s="7"/>
      <c r="I59" s="151"/>
      <c r="J59" s="152"/>
      <c r="K59" s="152"/>
      <c r="L59" s="153"/>
    </row>
    <row r="60" spans="1:12" ht="12.75" customHeight="1" x14ac:dyDescent="0.35">
      <c r="A60" s="154"/>
      <c r="B60" s="154"/>
      <c r="C60" s="154"/>
      <c r="D60" s="154"/>
      <c r="E60" s="14"/>
      <c r="F60" s="2"/>
      <c r="G60" s="8">
        <f t="shared" si="0"/>
        <v>0</v>
      </c>
      <c r="H60" s="7"/>
      <c r="I60" s="151"/>
      <c r="J60" s="152"/>
      <c r="K60" s="152"/>
      <c r="L60" s="153"/>
    </row>
  </sheetData>
  <mergeCells count="117">
    <mergeCell ref="I55:L55"/>
    <mergeCell ref="I49:L49"/>
    <mergeCell ref="I11:L11"/>
    <mergeCell ref="A15:D15"/>
    <mergeCell ref="A13:D13"/>
    <mergeCell ref="A14:D14"/>
    <mergeCell ref="A12:D12"/>
    <mergeCell ref="A46:D46"/>
    <mergeCell ref="I53:L53"/>
    <mergeCell ref="I54:L54"/>
    <mergeCell ref="I36:L36"/>
    <mergeCell ref="I38:L38"/>
    <mergeCell ref="I33:L33"/>
    <mergeCell ref="I34:L34"/>
    <mergeCell ref="I35:L35"/>
    <mergeCell ref="I50:L50"/>
    <mergeCell ref="I51:L51"/>
    <mergeCell ref="I52:L52"/>
    <mergeCell ref="I48:L48"/>
    <mergeCell ref="A20:D20"/>
    <mergeCell ref="A28:D28"/>
    <mergeCell ref="A4:L4"/>
    <mergeCell ref="I58:L58"/>
    <mergeCell ref="I59:L59"/>
    <mergeCell ref="I60:L60"/>
    <mergeCell ref="A37:D37"/>
    <mergeCell ref="I37:L37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A42:D42"/>
    <mergeCell ref="A43:D43"/>
    <mergeCell ref="A44:D44"/>
    <mergeCell ref="A41:D41"/>
    <mergeCell ref="A24:D24"/>
    <mergeCell ref="A52:D52"/>
    <mergeCell ref="A53:D53"/>
    <mergeCell ref="A54:D54"/>
    <mergeCell ref="A45:D45"/>
    <mergeCell ref="I56:L56"/>
    <mergeCell ref="I57:L57"/>
    <mergeCell ref="B1:D1"/>
    <mergeCell ref="F1:H1"/>
    <mergeCell ref="J1:L1"/>
    <mergeCell ref="B2:D2"/>
    <mergeCell ref="F2:H2"/>
    <mergeCell ref="J2:L2"/>
    <mergeCell ref="B3:D3"/>
    <mergeCell ref="A29:D29"/>
    <mergeCell ref="A32:D32"/>
    <mergeCell ref="A30:D30"/>
    <mergeCell ref="A31:D31"/>
    <mergeCell ref="A26:D26"/>
    <mergeCell ref="I7:L7"/>
    <mergeCell ref="I8:L8"/>
    <mergeCell ref="I9:L9"/>
    <mergeCell ref="I10:L10"/>
    <mergeCell ref="I5:L5"/>
    <mergeCell ref="I18:L18"/>
    <mergeCell ref="I19:L19"/>
    <mergeCell ref="I22:L22"/>
    <mergeCell ref="A6:D6"/>
    <mergeCell ref="I6:L6"/>
    <mergeCell ref="A60:D60"/>
    <mergeCell ref="A56:D56"/>
    <mergeCell ref="A57:D57"/>
    <mergeCell ref="A58:D58"/>
    <mergeCell ref="A48:D48"/>
    <mergeCell ref="A49:D49"/>
    <mergeCell ref="A16:D16"/>
    <mergeCell ref="A17:D17"/>
    <mergeCell ref="A18:D18"/>
    <mergeCell ref="A19:D19"/>
    <mergeCell ref="A23:D23"/>
    <mergeCell ref="A25:D25"/>
    <mergeCell ref="A22:D22"/>
    <mergeCell ref="A40:D40"/>
    <mergeCell ref="A35:D35"/>
    <mergeCell ref="A36:D36"/>
    <mergeCell ref="A33:D33"/>
    <mergeCell ref="A59:D59"/>
    <mergeCell ref="A47:D47"/>
    <mergeCell ref="A55:D55"/>
    <mergeCell ref="A50:D50"/>
    <mergeCell ref="A51:D51"/>
    <mergeCell ref="A21:D21"/>
    <mergeCell ref="A27:D27"/>
    <mergeCell ref="F3:H3"/>
    <mergeCell ref="J3:L3"/>
    <mergeCell ref="A34:D34"/>
    <mergeCell ref="A38:D38"/>
    <mergeCell ref="A39:D39"/>
    <mergeCell ref="I15:L15"/>
    <mergeCell ref="I16:L16"/>
    <mergeCell ref="I17:L17"/>
    <mergeCell ref="I25:L25"/>
    <mergeCell ref="I23:L23"/>
    <mergeCell ref="I26:L26"/>
    <mergeCell ref="I29:L29"/>
    <mergeCell ref="I30:L30"/>
    <mergeCell ref="I31:L31"/>
    <mergeCell ref="I32:L32"/>
    <mergeCell ref="I12:L12"/>
    <mergeCell ref="I13:L13"/>
    <mergeCell ref="I14:L14"/>
    <mergeCell ref="I24:L24"/>
    <mergeCell ref="A7:D7"/>
    <mergeCell ref="A8:D8"/>
    <mergeCell ref="A9:D9"/>
    <mergeCell ref="A10:D10"/>
    <mergeCell ref="A11:D11"/>
  </mergeCells>
  <conditionalFormatting sqref="K3:L3">
    <cfRule type="containsText" dxfId="4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4A36-27E7-4839-A561-B8699D3D5499}">
  <dimension ref="A1:H20"/>
  <sheetViews>
    <sheetView workbookViewId="0">
      <selection activeCell="K8" sqref="K8"/>
    </sheetView>
  </sheetViews>
  <sheetFormatPr defaultRowHeight="14.5" x14ac:dyDescent="0.35"/>
  <cols>
    <col min="2" max="2" width="8.7265625" customWidth="1"/>
    <col min="5" max="5" width="8.7265625" customWidth="1"/>
  </cols>
  <sheetData>
    <row r="1" spans="1:8" x14ac:dyDescent="0.35">
      <c r="A1" s="74" t="s">
        <v>37</v>
      </c>
      <c r="B1" s="125">
        <v>0</v>
      </c>
      <c r="C1" s="125"/>
      <c r="D1" s="74" t="s">
        <v>16</v>
      </c>
      <c r="E1" s="90"/>
      <c r="F1" s="74" t="s">
        <v>15</v>
      </c>
      <c r="G1" s="92"/>
      <c r="H1" s="100"/>
    </row>
    <row r="2" spans="1:8" x14ac:dyDescent="0.35">
      <c r="A2" s="75" t="s">
        <v>35</v>
      </c>
      <c r="B2" s="125" t="s">
        <v>100</v>
      </c>
      <c r="C2" s="125"/>
      <c r="D2" s="75" t="s">
        <v>13</v>
      </c>
      <c r="E2" s="90"/>
      <c r="F2" s="75" t="s">
        <v>38</v>
      </c>
      <c r="G2" s="92"/>
      <c r="H2" s="100"/>
    </row>
    <row r="3" spans="1:8" x14ac:dyDescent="0.35">
      <c r="A3" s="76" t="s">
        <v>36</v>
      </c>
      <c r="B3" s="125" t="s">
        <v>89</v>
      </c>
      <c r="C3" s="125"/>
      <c r="D3" s="76" t="s">
        <v>14</v>
      </c>
      <c r="E3" s="90"/>
      <c r="F3" s="76" t="s">
        <v>39</v>
      </c>
      <c r="G3" s="91"/>
      <c r="H3" s="100"/>
    </row>
    <row r="4" spans="1:8" x14ac:dyDescent="0.35">
      <c r="A4" s="196" t="s">
        <v>27</v>
      </c>
      <c r="B4" s="197"/>
      <c r="C4" s="197"/>
      <c r="D4" s="197"/>
      <c r="E4" s="198"/>
      <c r="F4" s="198"/>
      <c r="G4" s="198"/>
      <c r="H4" s="199"/>
    </row>
    <row r="5" spans="1:8" ht="15" thickBot="1" x14ac:dyDescent="0.4">
      <c r="A5" s="97" t="s">
        <v>17</v>
      </c>
      <c r="B5" s="97"/>
      <c r="C5" s="101" t="s">
        <v>18</v>
      </c>
      <c r="D5" s="101" t="s">
        <v>19</v>
      </c>
      <c r="E5" s="101" t="s">
        <v>49</v>
      </c>
      <c r="F5" s="101" t="s">
        <v>101</v>
      </c>
      <c r="G5" s="102" t="s">
        <v>48</v>
      </c>
      <c r="H5" s="98" t="s">
        <v>21</v>
      </c>
    </row>
    <row r="6" spans="1:8" ht="30.5" customHeight="1" x14ac:dyDescent="0.35">
      <c r="A6" s="192"/>
      <c r="B6" s="192"/>
      <c r="C6" s="99"/>
      <c r="D6" s="99"/>
      <c r="E6" s="99"/>
      <c r="F6" s="99"/>
      <c r="G6" s="99"/>
      <c r="H6" s="99" t="s">
        <v>9</v>
      </c>
    </row>
    <row r="7" spans="1:8" ht="30.5" customHeight="1" x14ac:dyDescent="0.35">
      <c r="A7" s="192"/>
      <c r="B7" s="192"/>
      <c r="C7" s="99"/>
      <c r="D7" s="99"/>
      <c r="E7" s="99"/>
      <c r="F7" s="99"/>
      <c r="G7" s="99"/>
      <c r="H7" s="99" t="s">
        <v>9</v>
      </c>
    </row>
    <row r="8" spans="1:8" ht="30.5" customHeight="1" x14ac:dyDescent="0.35">
      <c r="A8" s="192"/>
      <c r="B8" s="192"/>
      <c r="C8" s="99"/>
      <c r="D8" s="99"/>
      <c r="E8" s="99"/>
      <c r="F8" s="99"/>
      <c r="G8" s="99"/>
      <c r="H8" s="99" t="s">
        <v>9</v>
      </c>
    </row>
    <row r="9" spans="1:8" ht="30.5" customHeight="1" x14ac:dyDescent="0.35">
      <c r="A9" s="192"/>
      <c r="B9" s="192"/>
      <c r="C9" s="99"/>
      <c r="D9" s="99"/>
      <c r="E9" s="99"/>
      <c r="F9" s="99"/>
      <c r="G9" s="99"/>
      <c r="H9" s="99" t="s">
        <v>9</v>
      </c>
    </row>
    <row r="10" spans="1:8" ht="30.5" customHeight="1" x14ac:dyDescent="0.35">
      <c r="A10" s="192"/>
      <c r="B10" s="192"/>
      <c r="C10" s="99"/>
      <c r="D10" s="99"/>
      <c r="E10" s="99"/>
      <c r="F10" s="99"/>
      <c r="G10" s="99"/>
      <c r="H10" s="99" t="s">
        <v>9</v>
      </c>
    </row>
    <row r="11" spans="1:8" ht="30.5" customHeight="1" x14ac:dyDescent="0.35">
      <c r="A11" s="192"/>
      <c r="B11" s="192"/>
      <c r="C11" s="99"/>
      <c r="D11" s="99"/>
      <c r="E11" s="99"/>
      <c r="F11" s="99"/>
      <c r="G11" s="99"/>
      <c r="H11" s="99" t="s">
        <v>9</v>
      </c>
    </row>
    <row r="12" spans="1:8" ht="30.5" customHeight="1" x14ac:dyDescent="0.35">
      <c r="A12" s="192"/>
      <c r="B12" s="192"/>
      <c r="C12" s="99"/>
      <c r="D12" s="99"/>
      <c r="E12" s="99"/>
      <c r="F12" s="99"/>
      <c r="G12" s="99"/>
      <c r="H12" s="99" t="s">
        <v>9</v>
      </c>
    </row>
    <row r="13" spans="1:8" ht="30.5" customHeight="1" x14ac:dyDescent="0.35">
      <c r="A13" s="192"/>
      <c r="B13" s="192"/>
      <c r="C13" s="99"/>
      <c r="D13" s="99"/>
      <c r="E13" s="99"/>
      <c r="F13" s="99"/>
      <c r="G13" s="99"/>
      <c r="H13" s="99" t="s">
        <v>9</v>
      </c>
    </row>
    <row r="14" spans="1:8" ht="30.5" customHeight="1" x14ac:dyDescent="0.35">
      <c r="A14" s="192"/>
      <c r="B14" s="192"/>
      <c r="C14" s="99"/>
      <c r="D14" s="99"/>
      <c r="E14" s="99"/>
      <c r="F14" s="99"/>
      <c r="G14" s="99"/>
      <c r="H14" s="99" t="s">
        <v>9</v>
      </c>
    </row>
    <row r="15" spans="1:8" x14ac:dyDescent="0.35">
      <c r="A15" s="193" t="s">
        <v>102</v>
      </c>
      <c r="B15" s="194"/>
      <c r="C15" s="194"/>
      <c r="D15" s="194"/>
      <c r="E15" s="194"/>
      <c r="F15" s="194"/>
      <c r="G15" s="194"/>
      <c r="H15" s="195"/>
    </row>
    <row r="16" spans="1:8" ht="26" x14ac:dyDescent="0.35">
      <c r="A16" s="103" t="s">
        <v>50</v>
      </c>
      <c r="B16" s="177" t="s">
        <v>103</v>
      </c>
      <c r="C16" s="177"/>
      <c r="D16" s="177"/>
      <c r="E16" s="177"/>
      <c r="F16" s="178"/>
      <c r="G16" s="179"/>
      <c r="H16" s="180"/>
    </row>
    <row r="17" spans="1:8" ht="26" x14ac:dyDescent="0.35">
      <c r="A17" s="103" t="s">
        <v>51</v>
      </c>
      <c r="B17" s="187" t="s">
        <v>104</v>
      </c>
      <c r="C17" s="188"/>
      <c r="D17" s="188"/>
      <c r="E17" s="188"/>
      <c r="F17" s="181"/>
      <c r="G17" s="182"/>
      <c r="H17" s="183"/>
    </row>
    <row r="18" spans="1:8" ht="26" x14ac:dyDescent="0.35">
      <c r="A18" s="103" t="s">
        <v>52</v>
      </c>
      <c r="B18" s="189"/>
      <c r="C18" s="189"/>
      <c r="D18" s="189"/>
      <c r="E18" s="189"/>
      <c r="F18" s="181"/>
      <c r="G18" s="182"/>
      <c r="H18" s="183"/>
    </row>
    <row r="19" spans="1:8" ht="26" x14ac:dyDescent="0.35">
      <c r="A19" s="103" t="s">
        <v>53</v>
      </c>
      <c r="B19" s="190" t="s">
        <v>105</v>
      </c>
      <c r="C19" s="190"/>
      <c r="D19" s="190"/>
      <c r="E19" s="190"/>
      <c r="F19" s="181"/>
      <c r="G19" s="182"/>
      <c r="H19" s="183"/>
    </row>
    <row r="20" spans="1:8" x14ac:dyDescent="0.35">
      <c r="A20" s="103" t="s">
        <v>106</v>
      </c>
      <c r="B20" s="191" t="s">
        <v>107</v>
      </c>
      <c r="C20" s="191"/>
      <c r="D20" s="191"/>
      <c r="E20" s="191"/>
      <c r="F20" s="184"/>
      <c r="G20" s="185"/>
      <c r="H20" s="186"/>
    </row>
  </sheetData>
  <mergeCells count="21">
    <mergeCell ref="A4:D4"/>
    <mergeCell ref="E4:H4"/>
    <mergeCell ref="B1:C1"/>
    <mergeCell ref="B2:C2"/>
    <mergeCell ref="B3:C3"/>
    <mergeCell ref="A8:B8"/>
    <mergeCell ref="A7:B7"/>
    <mergeCell ref="A6:B6"/>
    <mergeCell ref="A10:B10"/>
    <mergeCell ref="A9:B9"/>
    <mergeCell ref="A12:B12"/>
    <mergeCell ref="A11:B11"/>
    <mergeCell ref="A14:B14"/>
    <mergeCell ref="A13:B13"/>
    <mergeCell ref="A15:H15"/>
    <mergeCell ref="B16:E16"/>
    <mergeCell ref="F16:H20"/>
    <mergeCell ref="B17:E17"/>
    <mergeCell ref="B18:E18"/>
    <mergeCell ref="B19:E19"/>
    <mergeCell ref="B20:E20"/>
  </mergeCells>
  <pageMargins left="0.7" right="0.7" top="0.75" bottom="0.75" header="0.3" footer="0.3"/>
  <customProperties>
    <customPr name="layoutContexts" r:id="rId1"/>
    <customPr name="pages" r:id="rId2"/>
    <customPr name="screen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3EA1-E2F8-4F41-A9F3-03BB454B8E79}">
  <dimension ref="A1:O54"/>
  <sheetViews>
    <sheetView tabSelected="1" view="pageBreakPreview" zoomScale="60" zoomScaleNormal="100" workbookViewId="0">
      <selection activeCell="G24" sqref="G24"/>
    </sheetView>
  </sheetViews>
  <sheetFormatPr defaultRowHeight="14.5" x14ac:dyDescent="0.35"/>
  <cols>
    <col min="5" max="5" width="34.08984375" customWidth="1"/>
  </cols>
  <sheetData>
    <row r="1" spans="1:15" x14ac:dyDescent="0.35">
      <c r="A1" s="74" t="s">
        <v>37</v>
      </c>
      <c r="B1" s="125"/>
      <c r="C1" s="125"/>
      <c r="D1" s="128"/>
      <c r="E1" s="111"/>
      <c r="F1" s="74" t="s">
        <v>16</v>
      </c>
      <c r="G1" s="125"/>
      <c r="H1" s="127"/>
      <c r="I1" s="205" t="s">
        <v>99</v>
      </c>
      <c r="J1" s="205"/>
      <c r="K1" s="205"/>
      <c r="L1" s="205"/>
      <c r="M1" s="205"/>
      <c r="N1" s="94"/>
    </row>
    <row r="2" spans="1:15" x14ac:dyDescent="0.35">
      <c r="A2" s="75" t="s">
        <v>35</v>
      </c>
      <c r="B2" s="125" t="s">
        <v>100</v>
      </c>
      <c r="C2" s="125"/>
      <c r="D2" s="128"/>
      <c r="E2" s="104"/>
      <c r="F2" s="75" t="s">
        <v>13</v>
      </c>
      <c r="G2" s="125"/>
      <c r="H2" s="127"/>
      <c r="I2" s="205" t="s">
        <v>38</v>
      </c>
      <c r="J2" s="205"/>
      <c r="K2" s="205"/>
      <c r="L2" s="205"/>
      <c r="M2" s="205"/>
      <c r="N2" s="94"/>
    </row>
    <row r="3" spans="1:15" x14ac:dyDescent="0.35">
      <c r="A3" s="76" t="s">
        <v>36</v>
      </c>
      <c r="B3" s="125" t="s">
        <v>89</v>
      </c>
      <c r="C3" s="125"/>
      <c r="D3" s="128"/>
      <c r="E3" s="261"/>
      <c r="F3" s="76" t="s">
        <v>14</v>
      </c>
      <c r="G3" s="125"/>
      <c r="H3" s="127"/>
      <c r="I3" s="205" t="s">
        <v>39</v>
      </c>
      <c r="J3" s="205"/>
      <c r="K3" s="205"/>
      <c r="L3" s="205"/>
      <c r="M3" s="205"/>
      <c r="N3" s="94"/>
    </row>
    <row r="4" spans="1:15" x14ac:dyDescent="0.35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93"/>
      <c r="N4" s="93"/>
    </row>
    <row r="5" spans="1:15" ht="15" thickBot="1" x14ac:dyDescent="0.4">
      <c r="A5" s="22"/>
      <c r="B5" s="23" t="s">
        <v>3</v>
      </c>
      <c r="C5" s="24"/>
      <c r="D5" s="24"/>
      <c r="E5" s="262" t="s">
        <v>108</v>
      </c>
      <c r="F5" s="60" t="s">
        <v>5</v>
      </c>
      <c r="G5" s="25" t="s">
        <v>33</v>
      </c>
      <c r="H5" s="25" t="s">
        <v>31</v>
      </c>
      <c r="I5" s="25" t="s">
        <v>30</v>
      </c>
      <c r="J5" s="25" t="s">
        <v>28</v>
      </c>
      <c r="K5" s="25" t="s">
        <v>29</v>
      </c>
      <c r="L5" s="25" t="s">
        <v>58</v>
      </c>
      <c r="M5" s="25" t="s">
        <v>59</v>
      </c>
      <c r="N5" s="95"/>
    </row>
    <row r="6" spans="1:15" x14ac:dyDescent="0.35">
      <c r="A6" s="168" t="s">
        <v>60</v>
      </c>
      <c r="B6" s="169"/>
      <c r="C6" s="169"/>
      <c r="D6" s="170"/>
      <c r="E6" s="106" t="s">
        <v>109</v>
      </c>
      <c r="F6" s="61">
        <v>1</v>
      </c>
      <c r="G6" s="55"/>
      <c r="H6" s="55">
        <v>37</v>
      </c>
      <c r="I6" s="55">
        <v>39.5</v>
      </c>
      <c r="J6" s="65">
        <v>42</v>
      </c>
      <c r="K6" s="55">
        <v>44.5</v>
      </c>
      <c r="L6" s="55">
        <v>47</v>
      </c>
      <c r="M6" s="55">
        <v>49.5</v>
      </c>
      <c r="N6" s="96"/>
    </row>
    <row r="7" spans="1:15" x14ac:dyDescent="0.35">
      <c r="A7" s="148" t="s">
        <v>61</v>
      </c>
      <c r="B7" s="149"/>
      <c r="C7" s="149"/>
      <c r="D7" s="150"/>
      <c r="E7" s="105" t="s">
        <v>110</v>
      </c>
      <c r="F7" s="54">
        <v>1</v>
      </c>
      <c r="G7" s="57"/>
      <c r="H7" s="55">
        <v>50</v>
      </c>
      <c r="I7" s="55">
        <v>52.5</v>
      </c>
      <c r="J7" s="65">
        <v>55</v>
      </c>
      <c r="K7" s="55">
        <v>57.5</v>
      </c>
      <c r="L7" s="55">
        <v>60</v>
      </c>
      <c r="M7" s="55">
        <v>62.5</v>
      </c>
      <c r="N7" s="96"/>
    </row>
    <row r="8" spans="1:15" x14ac:dyDescent="0.35">
      <c r="A8" s="148" t="s">
        <v>62</v>
      </c>
      <c r="B8" s="149"/>
      <c r="C8" s="149"/>
      <c r="D8" s="150"/>
      <c r="E8" s="105" t="s">
        <v>111</v>
      </c>
      <c r="F8" s="54">
        <v>1</v>
      </c>
      <c r="G8" s="58"/>
      <c r="H8" s="56">
        <v>30.6</v>
      </c>
      <c r="I8" s="56">
        <v>31.8</v>
      </c>
      <c r="J8" s="66">
        <v>33</v>
      </c>
      <c r="K8" s="56">
        <v>34.200000000000003</v>
      </c>
      <c r="L8" s="56">
        <v>35.400000000000006</v>
      </c>
      <c r="M8" s="56">
        <v>36.600000000000009</v>
      </c>
      <c r="N8" s="96"/>
    </row>
    <row r="9" spans="1:15" x14ac:dyDescent="0.35">
      <c r="A9" s="148" t="s">
        <v>84</v>
      </c>
      <c r="B9" s="149"/>
      <c r="C9" s="149"/>
      <c r="D9" s="150"/>
      <c r="E9" s="105" t="s">
        <v>112</v>
      </c>
      <c r="F9" s="54">
        <v>0.5</v>
      </c>
      <c r="G9" s="58"/>
      <c r="H9" s="56">
        <v>-2</v>
      </c>
      <c r="I9" s="56">
        <v>-1</v>
      </c>
      <c r="J9" s="66"/>
      <c r="K9" s="56">
        <v>1</v>
      </c>
      <c r="L9" s="56">
        <v>2</v>
      </c>
      <c r="M9" s="56">
        <v>3</v>
      </c>
      <c r="N9" s="96"/>
    </row>
    <row r="10" spans="1:15" x14ac:dyDescent="0.35">
      <c r="A10" s="148" t="s">
        <v>63</v>
      </c>
      <c r="B10" s="149"/>
      <c r="C10" s="149"/>
      <c r="D10" s="150"/>
      <c r="E10" s="105" t="s">
        <v>113</v>
      </c>
      <c r="F10" s="54">
        <v>0.5</v>
      </c>
      <c r="G10" s="58"/>
      <c r="H10" s="56">
        <v>25.4</v>
      </c>
      <c r="I10" s="56">
        <v>26.2</v>
      </c>
      <c r="J10" s="66">
        <v>27</v>
      </c>
      <c r="K10" s="56">
        <v>27.8</v>
      </c>
      <c r="L10" s="56">
        <v>28.6</v>
      </c>
      <c r="M10" s="56">
        <v>29.400000000000002</v>
      </c>
      <c r="N10" s="96"/>
    </row>
    <row r="11" spans="1:15" x14ac:dyDescent="0.35">
      <c r="A11" s="148" t="s">
        <v>32</v>
      </c>
      <c r="B11" s="149"/>
      <c r="C11" s="149"/>
      <c r="D11" s="150"/>
      <c r="E11" s="105" t="s">
        <v>114</v>
      </c>
      <c r="F11" s="54">
        <v>0.3</v>
      </c>
      <c r="G11" s="58"/>
      <c r="H11" s="56">
        <v>2.5</v>
      </c>
      <c r="I11" s="56">
        <v>2.5</v>
      </c>
      <c r="J11" s="66">
        <v>2.5</v>
      </c>
      <c r="K11" s="56">
        <v>2.5</v>
      </c>
      <c r="L11" s="56">
        <v>2.5</v>
      </c>
      <c r="M11" s="56">
        <v>2.5</v>
      </c>
      <c r="N11" s="96"/>
    </row>
    <row r="12" spans="1:15" x14ac:dyDescent="0.35">
      <c r="A12" s="148" t="s">
        <v>55</v>
      </c>
      <c r="B12" s="149"/>
      <c r="C12" s="149"/>
      <c r="D12" s="150"/>
      <c r="E12" s="105"/>
      <c r="F12" s="54">
        <v>0.3</v>
      </c>
      <c r="G12" s="58"/>
      <c r="H12" s="56">
        <v>0</v>
      </c>
      <c r="I12" s="56">
        <v>0</v>
      </c>
      <c r="J12" s="66"/>
      <c r="K12" s="56">
        <v>0</v>
      </c>
      <c r="L12" s="56">
        <v>0</v>
      </c>
      <c r="M12" s="56">
        <v>0</v>
      </c>
      <c r="N12" s="96"/>
    </row>
    <row r="13" spans="1:15" x14ac:dyDescent="0.35">
      <c r="A13" s="148" t="s">
        <v>64</v>
      </c>
      <c r="B13" s="149"/>
      <c r="C13" s="149"/>
      <c r="D13" s="150"/>
      <c r="E13" s="105" t="s">
        <v>115</v>
      </c>
      <c r="F13" s="54">
        <v>0.5</v>
      </c>
      <c r="G13" s="58"/>
      <c r="H13" s="56">
        <v>23</v>
      </c>
      <c r="I13" s="56">
        <v>24</v>
      </c>
      <c r="J13" s="66">
        <v>25</v>
      </c>
      <c r="K13" s="56">
        <v>26</v>
      </c>
      <c r="L13" s="56">
        <v>27</v>
      </c>
      <c r="M13" s="56">
        <v>28</v>
      </c>
      <c r="N13" s="96"/>
    </row>
    <row r="14" spans="1:15" x14ac:dyDescent="0.35">
      <c r="A14" s="148" t="s">
        <v>65</v>
      </c>
      <c r="B14" s="149"/>
      <c r="C14" s="149"/>
      <c r="D14" s="150"/>
      <c r="E14" s="105" t="s">
        <v>116</v>
      </c>
      <c r="F14" s="54">
        <v>0.5</v>
      </c>
      <c r="G14" s="58"/>
      <c r="H14" s="56">
        <v>35</v>
      </c>
      <c r="I14" s="56">
        <v>36</v>
      </c>
      <c r="J14" s="66">
        <v>37</v>
      </c>
      <c r="K14" s="56">
        <v>38</v>
      </c>
      <c r="L14" s="56">
        <v>39</v>
      </c>
      <c r="M14" s="56">
        <v>40</v>
      </c>
      <c r="N14" s="96"/>
    </row>
    <row r="15" spans="1:15" x14ac:dyDescent="0.35">
      <c r="A15" s="148" t="s">
        <v>66</v>
      </c>
      <c r="B15" s="149"/>
      <c r="C15" s="149"/>
      <c r="D15" s="150"/>
      <c r="E15" s="105" t="s">
        <v>117</v>
      </c>
      <c r="F15" s="54">
        <v>0.3</v>
      </c>
      <c r="G15" s="58"/>
      <c r="H15" s="56">
        <v>23</v>
      </c>
      <c r="I15" s="56">
        <v>23</v>
      </c>
      <c r="J15" s="66">
        <v>23</v>
      </c>
      <c r="K15" s="56">
        <v>23</v>
      </c>
      <c r="L15" s="56">
        <v>23</v>
      </c>
      <c r="M15" s="56">
        <v>23</v>
      </c>
      <c r="N15" s="96"/>
      <c r="O15" t="s">
        <v>95</v>
      </c>
    </row>
    <row r="16" spans="1:15" x14ac:dyDescent="0.35">
      <c r="A16" s="148" t="s">
        <v>67</v>
      </c>
      <c r="B16" s="149"/>
      <c r="C16" s="149"/>
      <c r="D16" s="150"/>
      <c r="E16" s="105"/>
      <c r="F16" s="54">
        <v>0.5</v>
      </c>
      <c r="G16" s="58"/>
      <c r="H16" s="56">
        <v>-1.2</v>
      </c>
      <c r="I16" s="56">
        <v>-0.6</v>
      </c>
      <c r="J16" s="66"/>
      <c r="K16" s="56">
        <v>0.6</v>
      </c>
      <c r="L16" s="56">
        <v>1.2</v>
      </c>
      <c r="M16" s="56">
        <v>1.7999999999999998</v>
      </c>
      <c r="N16" s="96"/>
      <c r="O16" t="s">
        <v>95</v>
      </c>
    </row>
    <row r="17" spans="1:14" x14ac:dyDescent="0.35">
      <c r="A17" s="148" t="s">
        <v>68</v>
      </c>
      <c r="B17" s="149"/>
      <c r="C17" s="149"/>
      <c r="D17" s="150"/>
      <c r="E17" s="105" t="s">
        <v>122</v>
      </c>
      <c r="F17" s="54">
        <v>0.3</v>
      </c>
      <c r="G17" s="58"/>
      <c r="H17" s="56">
        <v>15.5</v>
      </c>
      <c r="I17" s="56">
        <v>15.5</v>
      </c>
      <c r="J17" s="66">
        <v>16</v>
      </c>
      <c r="K17" s="56">
        <v>16</v>
      </c>
      <c r="L17" s="56">
        <v>16.5</v>
      </c>
      <c r="M17" s="56">
        <v>16.5</v>
      </c>
      <c r="N17" s="96"/>
    </row>
    <row r="18" spans="1:14" x14ac:dyDescent="0.35">
      <c r="A18" s="148" t="s">
        <v>69</v>
      </c>
      <c r="B18" s="149"/>
      <c r="C18" s="149"/>
      <c r="D18" s="150"/>
      <c r="E18" s="105" t="s">
        <v>123</v>
      </c>
      <c r="F18" s="54">
        <v>0.3</v>
      </c>
      <c r="G18" s="58"/>
      <c r="H18" s="56">
        <v>2.5</v>
      </c>
      <c r="I18" s="56">
        <v>2.5</v>
      </c>
      <c r="J18" s="66">
        <v>2.5</v>
      </c>
      <c r="K18" s="56">
        <v>2.5</v>
      </c>
      <c r="L18" s="56">
        <v>2.5</v>
      </c>
      <c r="M18" s="56">
        <v>2.5</v>
      </c>
      <c r="N18" s="96"/>
    </row>
    <row r="19" spans="1:14" x14ac:dyDescent="0.35">
      <c r="A19" s="160" t="s">
        <v>70</v>
      </c>
      <c r="B19" s="161"/>
      <c r="C19" s="161"/>
      <c r="D19" s="162"/>
      <c r="E19" s="107"/>
      <c r="F19" s="54">
        <v>0.5</v>
      </c>
      <c r="G19" s="58"/>
      <c r="H19" s="56">
        <v>-1</v>
      </c>
      <c r="I19" s="56">
        <v>-0.5</v>
      </c>
      <c r="J19" s="66"/>
      <c r="K19" s="56">
        <v>0.5</v>
      </c>
      <c r="L19" s="56">
        <v>1</v>
      </c>
      <c r="M19" s="56">
        <v>1.5</v>
      </c>
      <c r="N19" s="96"/>
    </row>
    <row r="20" spans="1:14" x14ac:dyDescent="0.35">
      <c r="A20" s="148" t="s">
        <v>71</v>
      </c>
      <c r="B20" s="149"/>
      <c r="C20" s="149"/>
      <c r="D20" s="150"/>
      <c r="E20" s="105" t="s">
        <v>118</v>
      </c>
      <c r="F20" s="54">
        <v>0.3</v>
      </c>
      <c r="G20" s="58"/>
      <c r="H20" s="56">
        <v>13.5</v>
      </c>
      <c r="I20" s="56">
        <v>13.5</v>
      </c>
      <c r="J20" s="66">
        <v>14</v>
      </c>
      <c r="K20" s="56">
        <v>14</v>
      </c>
      <c r="L20" s="56">
        <v>14.5</v>
      </c>
      <c r="M20" s="56">
        <v>14.5</v>
      </c>
      <c r="N20" s="96"/>
    </row>
    <row r="21" spans="1:14" x14ac:dyDescent="0.35">
      <c r="A21" s="148" t="s">
        <v>72</v>
      </c>
      <c r="B21" s="149"/>
      <c r="C21" s="149"/>
      <c r="D21" s="150"/>
      <c r="E21" s="105"/>
      <c r="F21" s="54">
        <v>0.3</v>
      </c>
      <c r="G21" s="58"/>
      <c r="H21" s="56">
        <v>-0.5</v>
      </c>
      <c r="I21" s="56">
        <v>-0.5</v>
      </c>
      <c r="J21" s="66"/>
      <c r="K21" s="56">
        <v>0</v>
      </c>
      <c r="L21" s="56">
        <v>0.5</v>
      </c>
      <c r="M21" s="56">
        <v>0.5</v>
      </c>
      <c r="N21" s="96"/>
    </row>
    <row r="22" spans="1:14" x14ac:dyDescent="0.35">
      <c r="A22" s="148" t="s">
        <v>73</v>
      </c>
      <c r="B22" s="149"/>
      <c r="C22" s="149"/>
      <c r="D22" s="150"/>
      <c r="E22" s="105" t="s">
        <v>124</v>
      </c>
      <c r="F22" s="54">
        <v>0.3</v>
      </c>
      <c r="G22" s="56"/>
      <c r="H22" s="56">
        <v>2</v>
      </c>
      <c r="I22" s="56">
        <v>2</v>
      </c>
      <c r="J22" s="66">
        <v>2</v>
      </c>
      <c r="K22" s="56">
        <v>2</v>
      </c>
      <c r="L22" s="56">
        <v>2</v>
      </c>
      <c r="M22" s="56">
        <v>2</v>
      </c>
      <c r="N22" s="96"/>
    </row>
    <row r="23" spans="1:14" x14ac:dyDescent="0.35">
      <c r="A23" s="148" t="s">
        <v>56</v>
      </c>
      <c r="B23" s="149"/>
      <c r="C23" s="149"/>
      <c r="D23" s="150"/>
      <c r="E23" s="105"/>
      <c r="F23" s="54">
        <v>0.3</v>
      </c>
      <c r="G23" s="58"/>
      <c r="H23" s="56">
        <v>0</v>
      </c>
      <c r="I23" s="56">
        <v>0</v>
      </c>
      <c r="J23" s="66"/>
      <c r="K23" s="56">
        <v>0</v>
      </c>
      <c r="L23" s="56">
        <v>0</v>
      </c>
      <c r="M23" s="56">
        <v>0</v>
      </c>
      <c r="N23" s="96"/>
    </row>
    <row r="24" spans="1:14" x14ac:dyDescent="0.35">
      <c r="A24" s="148" t="s">
        <v>74</v>
      </c>
      <c r="B24" s="149"/>
      <c r="C24" s="149"/>
      <c r="D24" s="150"/>
      <c r="E24" s="105"/>
      <c r="F24" s="54">
        <v>0.3</v>
      </c>
      <c r="G24" s="58"/>
      <c r="H24" s="56">
        <v>0</v>
      </c>
      <c r="I24" s="56">
        <v>0</v>
      </c>
      <c r="J24" s="66"/>
      <c r="K24" s="56">
        <v>0</v>
      </c>
      <c r="L24" s="56">
        <v>0</v>
      </c>
      <c r="M24" s="56">
        <v>0</v>
      </c>
      <c r="N24" s="96"/>
    </row>
    <row r="25" spans="1:14" x14ac:dyDescent="0.35">
      <c r="A25" s="148" t="s">
        <v>75</v>
      </c>
      <c r="B25" s="149"/>
      <c r="C25" s="149"/>
      <c r="D25" s="150"/>
      <c r="E25" s="105"/>
      <c r="F25" s="54">
        <v>0.3</v>
      </c>
      <c r="G25" s="58"/>
      <c r="H25" s="56">
        <v>0</v>
      </c>
      <c r="I25" s="56">
        <v>0</v>
      </c>
      <c r="J25" s="66"/>
      <c r="K25" s="56">
        <v>0</v>
      </c>
      <c r="L25" s="56">
        <v>0</v>
      </c>
      <c r="M25" s="56">
        <v>0</v>
      </c>
      <c r="N25" s="96"/>
    </row>
    <row r="26" spans="1:14" x14ac:dyDescent="0.35">
      <c r="A26" s="148" t="s">
        <v>76</v>
      </c>
      <c r="B26" s="149"/>
      <c r="C26" s="149"/>
      <c r="D26" s="150"/>
      <c r="E26" s="105"/>
      <c r="F26" s="54">
        <v>0.3</v>
      </c>
      <c r="G26" s="58"/>
      <c r="H26" s="56">
        <v>0</v>
      </c>
      <c r="I26" s="56">
        <v>0</v>
      </c>
      <c r="J26" s="66"/>
      <c r="K26" s="56">
        <v>0</v>
      </c>
      <c r="L26" s="56">
        <v>0</v>
      </c>
      <c r="M26" s="56">
        <v>0</v>
      </c>
      <c r="N26" s="96"/>
    </row>
    <row r="27" spans="1:14" x14ac:dyDescent="0.35">
      <c r="A27" s="148" t="s">
        <v>57</v>
      </c>
      <c r="B27" s="149"/>
      <c r="C27" s="149"/>
      <c r="D27" s="150"/>
      <c r="E27" s="105"/>
      <c r="F27" s="54">
        <v>0.3</v>
      </c>
      <c r="G27" s="58"/>
      <c r="H27" s="56">
        <v>0</v>
      </c>
      <c r="I27" s="56">
        <v>0</v>
      </c>
      <c r="J27" s="66"/>
      <c r="K27" s="56">
        <v>0</v>
      </c>
      <c r="L27" s="56">
        <v>0</v>
      </c>
      <c r="M27" s="56">
        <v>0</v>
      </c>
      <c r="N27" s="96"/>
    </row>
    <row r="28" spans="1:14" x14ac:dyDescent="0.35">
      <c r="A28" s="148" t="s">
        <v>77</v>
      </c>
      <c r="B28" s="149"/>
      <c r="C28" s="149"/>
      <c r="D28" s="150"/>
      <c r="E28" s="105" t="s">
        <v>119</v>
      </c>
      <c r="F28" s="54">
        <v>0.3</v>
      </c>
      <c r="G28" s="58"/>
      <c r="H28" s="56">
        <v>5</v>
      </c>
      <c r="I28" s="56">
        <v>5</v>
      </c>
      <c r="J28" s="66">
        <v>5</v>
      </c>
      <c r="K28" s="56">
        <v>5</v>
      </c>
      <c r="L28" s="56">
        <v>5</v>
      </c>
      <c r="M28" s="56">
        <v>5</v>
      </c>
      <c r="N28" s="96"/>
    </row>
    <row r="29" spans="1:14" x14ac:dyDescent="0.35">
      <c r="A29" s="148" t="s">
        <v>78</v>
      </c>
      <c r="B29" s="149"/>
      <c r="C29" s="149"/>
      <c r="D29" s="150"/>
      <c r="E29" s="105"/>
      <c r="F29" s="54">
        <v>0.3</v>
      </c>
      <c r="G29" s="58"/>
      <c r="H29" s="56">
        <v>0</v>
      </c>
      <c r="I29" s="56">
        <v>0</v>
      </c>
      <c r="J29" s="66"/>
      <c r="K29" s="56">
        <v>0</v>
      </c>
      <c r="L29" s="56">
        <v>0</v>
      </c>
      <c r="M29" s="56">
        <v>0</v>
      </c>
      <c r="N29" s="96"/>
    </row>
    <row r="30" spans="1:14" x14ac:dyDescent="0.35">
      <c r="A30" s="148" t="s">
        <v>80</v>
      </c>
      <c r="B30" s="149"/>
      <c r="C30" s="149"/>
      <c r="D30" s="150"/>
      <c r="E30" s="105"/>
      <c r="F30" s="54">
        <v>1</v>
      </c>
      <c r="G30" s="58"/>
      <c r="H30" s="56">
        <v>-1</v>
      </c>
      <c r="I30" s="56">
        <v>-1</v>
      </c>
      <c r="J30" s="66"/>
      <c r="K30" s="56">
        <v>0</v>
      </c>
      <c r="L30" s="56">
        <v>1</v>
      </c>
      <c r="M30" s="56">
        <v>1</v>
      </c>
      <c r="N30" s="96" t="s">
        <v>96</v>
      </c>
    </row>
    <row r="31" spans="1:14" x14ac:dyDescent="0.35">
      <c r="A31" s="148" t="s">
        <v>81</v>
      </c>
      <c r="B31" s="149"/>
      <c r="C31" s="149"/>
      <c r="D31" s="150"/>
      <c r="E31" s="105"/>
      <c r="F31" s="54">
        <v>0.3</v>
      </c>
      <c r="G31" s="56"/>
      <c r="H31" s="56">
        <v>0</v>
      </c>
      <c r="I31" s="56">
        <v>0</v>
      </c>
      <c r="J31" s="66"/>
      <c r="K31" s="56">
        <v>0</v>
      </c>
      <c r="L31" s="56">
        <v>0</v>
      </c>
      <c r="M31" s="56">
        <v>0</v>
      </c>
      <c r="N31" s="96"/>
    </row>
    <row r="32" spans="1:14" x14ac:dyDescent="0.35">
      <c r="A32" s="148" t="s">
        <v>82</v>
      </c>
      <c r="B32" s="149"/>
      <c r="C32" s="149"/>
      <c r="D32" s="150"/>
      <c r="E32" s="105"/>
      <c r="F32" s="54">
        <v>0.3</v>
      </c>
      <c r="G32" s="56"/>
      <c r="H32" s="56">
        <v>0</v>
      </c>
      <c r="I32" s="56">
        <v>0</v>
      </c>
      <c r="J32" s="66"/>
      <c r="K32" s="56">
        <v>0</v>
      </c>
      <c r="L32" s="56">
        <v>0</v>
      </c>
      <c r="M32" s="56">
        <v>0</v>
      </c>
      <c r="N32" s="96"/>
    </row>
    <row r="33" spans="1:14" x14ac:dyDescent="0.35">
      <c r="A33" s="148" t="s">
        <v>83</v>
      </c>
      <c r="B33" s="149"/>
      <c r="C33" s="149"/>
      <c r="D33" s="150"/>
      <c r="E33" s="105"/>
      <c r="F33" s="54">
        <v>0.3</v>
      </c>
      <c r="G33" s="58"/>
      <c r="H33" s="56">
        <v>0</v>
      </c>
      <c r="I33" s="56">
        <v>0</v>
      </c>
      <c r="J33" s="66"/>
      <c r="K33" s="56">
        <v>0</v>
      </c>
      <c r="L33" s="56">
        <v>0</v>
      </c>
      <c r="M33" s="56">
        <v>0</v>
      </c>
      <c r="N33" s="96"/>
    </row>
    <row r="34" spans="1:14" x14ac:dyDescent="0.35">
      <c r="A34" s="148" t="s">
        <v>97</v>
      </c>
      <c r="B34" s="149"/>
      <c r="C34" s="149"/>
      <c r="D34" s="150"/>
      <c r="E34" s="105"/>
      <c r="F34" s="54"/>
      <c r="G34" s="58"/>
      <c r="H34" s="56"/>
      <c r="I34" s="56"/>
      <c r="J34" s="66"/>
      <c r="K34" s="56"/>
      <c r="L34" s="56"/>
      <c r="M34" s="56"/>
      <c r="N34" s="96"/>
    </row>
    <row r="35" spans="1:14" x14ac:dyDescent="0.35">
      <c r="A35" s="158" t="s">
        <v>98</v>
      </c>
      <c r="B35" s="159"/>
      <c r="C35" s="159"/>
      <c r="D35" s="204"/>
      <c r="E35" s="108"/>
      <c r="F35" s="54"/>
      <c r="G35" s="58"/>
      <c r="H35" s="56">
        <v>0</v>
      </c>
      <c r="I35" s="56">
        <v>0</v>
      </c>
      <c r="J35" s="66"/>
      <c r="K35" s="56">
        <v>0</v>
      </c>
      <c r="L35" s="56">
        <v>0</v>
      </c>
      <c r="M35" s="56">
        <v>0</v>
      </c>
      <c r="N35" s="96"/>
    </row>
    <row r="36" spans="1:14" x14ac:dyDescent="0.35">
      <c r="A36" s="158" t="s">
        <v>93</v>
      </c>
      <c r="B36" s="159"/>
      <c r="C36" s="159"/>
      <c r="D36" s="204"/>
      <c r="E36" s="108" t="s">
        <v>125</v>
      </c>
      <c r="F36" s="54"/>
      <c r="G36" s="58"/>
      <c r="H36" s="56"/>
      <c r="I36" s="56"/>
      <c r="J36" s="66">
        <v>21</v>
      </c>
      <c r="K36" s="56"/>
      <c r="L36" s="56"/>
      <c r="M36" s="56"/>
      <c r="N36" s="96"/>
    </row>
    <row r="37" spans="1:14" x14ac:dyDescent="0.35">
      <c r="A37" s="158" t="s">
        <v>91</v>
      </c>
      <c r="B37" s="159"/>
      <c r="C37" s="159"/>
      <c r="D37" s="204"/>
      <c r="E37" s="108" t="s">
        <v>126</v>
      </c>
      <c r="F37" s="54"/>
      <c r="G37" s="58"/>
      <c r="H37" s="56"/>
      <c r="I37" s="56"/>
      <c r="J37" s="66">
        <v>19</v>
      </c>
      <c r="K37" s="56"/>
      <c r="L37" s="56"/>
      <c r="M37" s="56"/>
      <c r="N37" s="96"/>
    </row>
    <row r="38" spans="1:14" x14ac:dyDescent="0.35">
      <c r="A38" s="201" t="s">
        <v>92</v>
      </c>
      <c r="B38" s="202"/>
      <c r="C38" s="202"/>
      <c r="D38" s="203"/>
      <c r="E38" s="110" t="s">
        <v>127</v>
      </c>
      <c r="F38" s="54"/>
      <c r="G38" s="58"/>
      <c r="H38" s="56"/>
      <c r="I38" s="56"/>
      <c r="J38" s="66">
        <v>6.5</v>
      </c>
      <c r="K38" s="56"/>
      <c r="L38" s="56"/>
      <c r="M38" s="56"/>
      <c r="N38" s="96"/>
    </row>
    <row r="39" spans="1:14" x14ac:dyDescent="0.35">
      <c r="A39" s="158"/>
      <c r="B39" s="159"/>
      <c r="C39" s="159"/>
      <c r="D39" s="204"/>
      <c r="E39" s="108"/>
      <c r="F39" s="54"/>
      <c r="G39" s="58"/>
      <c r="H39" s="56"/>
      <c r="I39" s="56"/>
      <c r="J39" s="66"/>
      <c r="K39" s="56"/>
      <c r="L39" s="56"/>
      <c r="M39" s="56"/>
      <c r="N39" s="96"/>
    </row>
    <row r="40" spans="1:14" x14ac:dyDescent="0.35">
      <c r="A40" s="158"/>
      <c r="B40" s="159"/>
      <c r="C40" s="159"/>
      <c r="D40" s="204"/>
      <c r="E40" s="108"/>
      <c r="F40" s="54"/>
      <c r="G40" s="58"/>
      <c r="H40" s="56"/>
      <c r="I40" s="56"/>
      <c r="J40" s="66"/>
      <c r="K40" s="56"/>
      <c r="L40" s="56"/>
      <c r="M40" s="56"/>
      <c r="N40" s="96"/>
    </row>
    <row r="41" spans="1:14" x14ac:dyDescent="0.35">
      <c r="A41" s="201"/>
      <c r="B41" s="202"/>
      <c r="C41" s="202"/>
      <c r="D41" s="203"/>
      <c r="E41" s="110"/>
      <c r="F41" s="54"/>
      <c r="G41" s="58"/>
      <c r="H41" s="56"/>
      <c r="I41" s="56"/>
      <c r="J41" s="66"/>
      <c r="K41" s="56"/>
      <c r="L41" s="56"/>
      <c r="M41" s="56"/>
      <c r="N41" s="96"/>
    </row>
    <row r="42" spans="1:14" x14ac:dyDescent="0.35">
      <c r="A42" s="201"/>
      <c r="B42" s="202"/>
      <c r="C42" s="202"/>
      <c r="D42" s="203"/>
      <c r="E42" s="110"/>
      <c r="F42" s="54"/>
      <c r="G42" s="58"/>
      <c r="H42" s="56"/>
      <c r="I42" s="56"/>
      <c r="J42" s="66"/>
      <c r="K42" s="56"/>
      <c r="L42" s="56"/>
      <c r="M42" s="56"/>
      <c r="N42" s="96"/>
    </row>
    <row r="43" spans="1:14" x14ac:dyDescent="0.35">
      <c r="A43" s="201"/>
      <c r="B43" s="202"/>
      <c r="C43" s="202"/>
      <c r="D43" s="203"/>
      <c r="E43" s="110"/>
      <c r="F43" s="54"/>
      <c r="G43" s="58"/>
      <c r="H43" s="56"/>
      <c r="I43" s="56"/>
      <c r="J43" s="66"/>
      <c r="K43" s="56"/>
      <c r="L43" s="56"/>
      <c r="M43" s="56"/>
      <c r="N43" s="96"/>
    </row>
    <row r="44" spans="1:14" x14ac:dyDescent="0.35">
      <c r="A44" s="201"/>
      <c r="B44" s="202"/>
      <c r="C44" s="202"/>
      <c r="D44" s="203"/>
      <c r="E44" s="110"/>
      <c r="F44" s="54"/>
      <c r="G44" s="58"/>
      <c r="H44" s="56"/>
      <c r="I44" s="56"/>
      <c r="J44" s="66"/>
      <c r="K44" s="56"/>
      <c r="L44" s="56"/>
      <c r="M44" s="56"/>
      <c r="N44" s="96"/>
    </row>
    <row r="45" spans="1:14" x14ac:dyDescent="0.35">
      <c r="A45" s="201"/>
      <c r="B45" s="202"/>
      <c r="C45" s="202"/>
      <c r="D45" s="203"/>
      <c r="E45" s="110"/>
      <c r="F45" s="54"/>
      <c r="G45" s="58"/>
      <c r="H45" s="56"/>
      <c r="I45" s="56"/>
      <c r="J45" s="66"/>
      <c r="K45" s="56"/>
      <c r="L45" s="56"/>
      <c r="M45" s="56"/>
      <c r="N45" s="96"/>
    </row>
    <row r="46" spans="1:14" x14ac:dyDescent="0.35">
      <c r="A46" s="200"/>
      <c r="B46" s="201"/>
      <c r="C46" s="201"/>
      <c r="D46" s="201"/>
      <c r="E46" s="109"/>
      <c r="F46" s="54"/>
      <c r="G46" s="58"/>
      <c r="H46" s="56"/>
      <c r="I46" s="56"/>
      <c r="J46" s="66"/>
      <c r="K46" s="56"/>
      <c r="L46" s="56"/>
      <c r="M46" s="56"/>
      <c r="N46" s="96"/>
    </row>
    <row r="47" spans="1:14" x14ac:dyDescent="0.35">
      <c r="A47" s="200"/>
      <c r="B47" s="201"/>
      <c r="C47" s="201"/>
      <c r="D47" s="201"/>
      <c r="E47" s="109"/>
      <c r="F47" s="54"/>
      <c r="G47" s="58"/>
      <c r="H47" s="56"/>
      <c r="I47" s="56"/>
      <c r="J47" s="66"/>
      <c r="K47" s="56"/>
      <c r="L47" s="56"/>
      <c r="M47" s="56"/>
      <c r="N47" s="96"/>
    </row>
    <row r="48" spans="1:14" x14ac:dyDescent="0.35">
      <c r="A48" s="200"/>
      <c r="B48" s="201"/>
      <c r="C48" s="201"/>
      <c r="D48" s="201"/>
      <c r="E48" s="109"/>
      <c r="F48" s="54"/>
      <c r="G48" s="58"/>
      <c r="H48" s="56"/>
      <c r="I48" s="56"/>
      <c r="J48" s="66"/>
      <c r="K48" s="56"/>
      <c r="L48" s="56"/>
      <c r="M48" s="56"/>
      <c r="N48" s="96"/>
    </row>
    <row r="49" spans="1:14" x14ac:dyDescent="0.35">
      <c r="A49" s="200"/>
      <c r="B49" s="201"/>
      <c r="C49" s="201"/>
      <c r="D49" s="201"/>
      <c r="E49" s="109"/>
      <c r="F49" s="54"/>
      <c r="G49" s="58"/>
      <c r="H49" s="56"/>
      <c r="I49" s="56"/>
      <c r="J49" s="66"/>
      <c r="K49" s="56"/>
      <c r="L49" s="56"/>
      <c r="M49" s="56"/>
      <c r="N49" s="96"/>
    </row>
    <row r="50" spans="1:14" x14ac:dyDescent="0.35">
      <c r="A50" s="200"/>
      <c r="B50" s="201"/>
      <c r="C50" s="201"/>
      <c r="D50" s="201"/>
      <c r="E50" s="109"/>
      <c r="F50" s="54"/>
      <c r="G50" s="58"/>
      <c r="H50" s="56"/>
      <c r="I50" s="56"/>
      <c r="J50" s="66"/>
      <c r="K50" s="56"/>
      <c r="L50" s="56"/>
      <c r="M50" s="56"/>
      <c r="N50" s="96"/>
    </row>
    <row r="51" spans="1:14" x14ac:dyDescent="0.35">
      <c r="A51" s="200"/>
      <c r="B51" s="201"/>
      <c r="C51" s="201"/>
      <c r="D51" s="201"/>
      <c r="E51" s="109"/>
      <c r="F51" s="54"/>
      <c r="G51" s="58"/>
      <c r="H51" s="56"/>
      <c r="I51" s="56"/>
      <c r="J51" s="66"/>
      <c r="K51" s="56"/>
      <c r="L51" s="56"/>
      <c r="M51" s="56"/>
      <c r="N51" s="96"/>
    </row>
    <row r="52" spans="1:14" x14ac:dyDescent="0.35">
      <c r="A52" s="200"/>
      <c r="B52" s="201"/>
      <c r="C52" s="201"/>
      <c r="D52" s="201"/>
      <c r="E52" s="109"/>
      <c r="F52" s="54"/>
      <c r="G52" s="58"/>
      <c r="H52" s="56"/>
      <c r="I52" s="56"/>
      <c r="J52" s="66"/>
      <c r="K52" s="56"/>
      <c r="L52" s="56"/>
      <c r="M52" s="56"/>
      <c r="N52" s="96"/>
    </row>
    <row r="53" spans="1:14" x14ac:dyDescent="0.35">
      <c r="E53" t="s">
        <v>120</v>
      </c>
    </row>
    <row r="54" spans="1:14" x14ac:dyDescent="0.35">
      <c r="E54" t="s">
        <v>121</v>
      </c>
    </row>
  </sheetData>
  <mergeCells count="57">
    <mergeCell ref="I1:M1"/>
    <mergeCell ref="I2:M2"/>
    <mergeCell ref="A52:D52"/>
    <mergeCell ref="B3:D3"/>
    <mergeCell ref="G3:H3"/>
    <mergeCell ref="A6:D6"/>
    <mergeCell ref="I3:M3"/>
    <mergeCell ref="A9:D9"/>
    <mergeCell ref="A10:D10"/>
    <mergeCell ref="A7:D7"/>
    <mergeCell ref="A8:D8"/>
    <mergeCell ref="A4:L4"/>
    <mergeCell ref="A14:D14"/>
    <mergeCell ref="A15:D15"/>
    <mergeCell ref="A13:D13"/>
    <mergeCell ref="A11:D11"/>
    <mergeCell ref="A16:D16"/>
    <mergeCell ref="A17:D17"/>
    <mergeCell ref="A19:D19"/>
    <mergeCell ref="B1:D1"/>
    <mergeCell ref="G1:H1"/>
    <mergeCell ref="B2:D2"/>
    <mergeCell ref="G2:H2"/>
    <mergeCell ref="A12:D12"/>
    <mergeCell ref="A23:D23"/>
    <mergeCell ref="A24:D24"/>
    <mergeCell ref="A22:D22"/>
    <mergeCell ref="A21:D21"/>
    <mergeCell ref="A18:D18"/>
    <mergeCell ref="A20:D20"/>
    <mergeCell ref="A29:D29"/>
    <mergeCell ref="A27:D27"/>
    <mergeCell ref="A28:D28"/>
    <mergeCell ref="A31:D31"/>
    <mergeCell ref="A25:D25"/>
    <mergeCell ref="A26:D26"/>
    <mergeCell ref="A35:D35"/>
    <mergeCell ref="A36:D36"/>
    <mergeCell ref="A33:D33"/>
    <mergeCell ref="A34:D34"/>
    <mergeCell ref="A30:D30"/>
    <mergeCell ref="A32:D32"/>
    <mergeCell ref="A40:D40"/>
    <mergeCell ref="A41:D41"/>
    <mergeCell ref="A39:D39"/>
    <mergeCell ref="A37:D37"/>
    <mergeCell ref="A38:D38"/>
    <mergeCell ref="A46:D46"/>
    <mergeCell ref="A44:D44"/>
    <mergeCell ref="A45:D45"/>
    <mergeCell ref="A42:D42"/>
    <mergeCell ref="A43:D43"/>
    <mergeCell ref="A47:D47"/>
    <mergeCell ref="A48:D48"/>
    <mergeCell ref="A49:D49"/>
    <mergeCell ref="A50:D50"/>
    <mergeCell ref="A51:D51"/>
  </mergeCells>
  <printOptions horizontalCentered="1"/>
  <pageMargins left="0" right="0" top="0" bottom="0" header="0" footer="0"/>
  <pageSetup paperSize="9" scale="102" orientation="landscape" verticalDpi="0" r:id="rId1"/>
  <rowBreaks count="1" manualBreakCount="1">
    <brk id="38" max="12" man="1"/>
  </rowBreaks>
  <colBreaks count="1" manualBreakCount="1">
    <brk id="13" max="1048575" man="1"/>
  </colBreaks>
  <customProperties>
    <customPr name="layoutContexts" r:id="rId2"/>
    <customPr name="pages" r:id="rId3"/>
    <customPr name="screen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S58"/>
  <sheetViews>
    <sheetView showZeros="0" view="pageBreakPreview" topLeftCell="A4" zoomScaleNormal="100" zoomScaleSheetLayoutView="100" workbookViewId="0">
      <selection activeCell="A22" sqref="A22:D22"/>
    </sheetView>
  </sheetViews>
  <sheetFormatPr defaultColWidth="6" defaultRowHeight="12.75" customHeight="1" x14ac:dyDescent="0.25"/>
  <cols>
    <col min="1" max="1" width="11.453125" style="1" customWidth="1"/>
    <col min="2" max="4" width="8.08984375" style="1" customWidth="1"/>
    <col min="5" max="5" width="9.36328125" style="1" customWidth="1"/>
    <col min="6" max="6" width="7.08984375" style="1" customWidth="1"/>
    <col min="7" max="7" width="7.6328125" style="1" customWidth="1"/>
    <col min="8" max="8" width="7.08984375" style="1" customWidth="1"/>
    <col min="9" max="9" width="9.6328125" style="1" customWidth="1"/>
    <col min="10" max="12" width="6.453125" style="1" customWidth="1"/>
    <col min="13" max="13" width="8.08984375" style="1" customWidth="1"/>
    <col min="14" max="14" width="6.6328125" style="1" customWidth="1"/>
    <col min="15" max="16384" width="6" style="1"/>
  </cols>
  <sheetData>
    <row r="1" spans="1:12" ht="12.7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74" t="s">
        <v>15</v>
      </c>
      <c r="J1" s="139">
        <f>'Design Front Sheet '!J3</f>
        <v>0</v>
      </c>
      <c r="K1" s="139"/>
      <c r="L1" s="140"/>
    </row>
    <row r="2" spans="1:12" ht="12.75" customHeight="1" x14ac:dyDescent="0.35">
      <c r="A2" s="75" t="s">
        <v>35</v>
      </c>
      <c r="B2" s="125" t="str">
        <f>'Design Front Sheet '!B4:D4</f>
        <v>OLIVER CARGO SHORT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75" t="s">
        <v>38</v>
      </c>
      <c r="J2" s="139">
        <f>'Design Front Sheet '!J4:L4</f>
        <v>0</v>
      </c>
      <c r="K2" s="139"/>
      <c r="L2" s="140"/>
    </row>
    <row r="3" spans="1:12" ht="12.75" customHeight="1" x14ac:dyDescent="0.35">
      <c r="A3" s="76" t="s">
        <v>36</v>
      </c>
      <c r="B3" s="125" t="str">
        <f>'Design Front Sheet '!B5:D5</f>
        <v>CARGO SHORTS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76" t="s">
        <v>39</v>
      </c>
      <c r="J3" s="218"/>
      <c r="K3" s="218"/>
      <c r="L3" s="219"/>
    </row>
    <row r="4" spans="1:12" ht="12.75" customHeight="1" x14ac:dyDescent="0.25">
      <c r="A4" s="209" t="s">
        <v>44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1"/>
    </row>
    <row r="5" spans="1:12" ht="12.75" customHeight="1" thickBot="1" x14ac:dyDescent="0.4">
      <c r="A5" s="212" t="s">
        <v>3</v>
      </c>
      <c r="B5" s="212"/>
      <c r="C5" s="212"/>
      <c r="D5" s="212"/>
      <c r="E5" s="12" t="s">
        <v>4</v>
      </c>
      <c r="F5" s="12" t="s">
        <v>6</v>
      </c>
      <c r="G5" s="12" t="s">
        <v>1</v>
      </c>
      <c r="H5" s="13" t="s">
        <v>2</v>
      </c>
      <c r="I5" s="165" t="s">
        <v>26</v>
      </c>
      <c r="J5" s="166"/>
      <c r="K5" s="166"/>
      <c r="L5" s="167"/>
    </row>
    <row r="6" spans="1:12" ht="12.75" customHeight="1" thickBot="1" x14ac:dyDescent="0.4">
      <c r="A6" s="213" t="e">
        <f>#REF!</f>
        <v>#REF!</v>
      </c>
      <c r="B6" s="214"/>
      <c r="C6" s="214"/>
      <c r="D6" s="215"/>
      <c r="E6" s="18"/>
      <c r="F6" s="16"/>
      <c r="G6" s="17">
        <f>F6-E6</f>
        <v>0</v>
      </c>
      <c r="H6" s="15"/>
      <c r="I6" s="171"/>
      <c r="J6" s="216"/>
      <c r="K6" s="216"/>
      <c r="L6" s="217"/>
    </row>
    <row r="7" spans="1:12" ht="12.75" customHeight="1" x14ac:dyDescent="0.35">
      <c r="A7" s="213" t="e">
        <f>#REF!</f>
        <v>#REF!</v>
      </c>
      <c r="B7" s="214"/>
      <c r="C7" s="214"/>
      <c r="D7" s="215"/>
      <c r="E7" s="18"/>
      <c r="F7" s="16"/>
      <c r="G7" s="17">
        <f>F7-E7</f>
        <v>0</v>
      </c>
      <c r="H7" s="15"/>
      <c r="I7" s="171"/>
      <c r="J7" s="216"/>
      <c r="K7" s="216"/>
      <c r="L7" s="217"/>
    </row>
    <row r="8" spans="1:12" ht="12.75" customHeight="1" x14ac:dyDescent="0.35">
      <c r="A8" s="208" t="e">
        <f>#REF!</f>
        <v>#REF!</v>
      </c>
      <c r="B8" s="208"/>
      <c r="C8" s="208"/>
      <c r="D8" s="208"/>
      <c r="E8" s="14"/>
      <c r="F8" s="4"/>
      <c r="G8" s="2">
        <f t="shared" ref="G8:G58" si="0">F8-E8</f>
        <v>0</v>
      </c>
      <c r="H8" s="9"/>
      <c r="I8" s="151"/>
      <c r="J8" s="152"/>
      <c r="K8" s="152"/>
      <c r="L8" s="153"/>
    </row>
    <row r="9" spans="1:12" ht="12.75" customHeight="1" x14ac:dyDescent="0.35">
      <c r="A9" s="208" t="e">
        <f>#REF!</f>
        <v>#REF!</v>
      </c>
      <c r="B9" s="208"/>
      <c r="C9" s="208"/>
      <c r="D9" s="208"/>
      <c r="E9" s="14"/>
      <c r="F9" s="4"/>
      <c r="G9" s="2">
        <f t="shared" si="0"/>
        <v>0</v>
      </c>
      <c r="H9" s="9"/>
      <c r="I9" s="151"/>
      <c r="J9" s="152"/>
      <c r="K9" s="152"/>
      <c r="L9" s="153"/>
    </row>
    <row r="10" spans="1:12" ht="12.75" customHeight="1" x14ac:dyDescent="0.35">
      <c r="A10" s="208" t="e">
        <f>#REF!</f>
        <v>#REF!</v>
      </c>
      <c r="B10" s="208"/>
      <c r="C10" s="208"/>
      <c r="D10" s="208"/>
      <c r="E10" s="14"/>
      <c r="F10" s="4"/>
      <c r="G10" s="2">
        <f t="shared" si="0"/>
        <v>0</v>
      </c>
      <c r="H10" s="9"/>
      <c r="I10" s="151"/>
      <c r="J10" s="152"/>
      <c r="K10" s="152"/>
      <c r="L10" s="153"/>
    </row>
    <row r="11" spans="1:12" ht="12.75" customHeight="1" x14ac:dyDescent="0.35">
      <c r="A11" s="208" t="e">
        <f>#REF!</f>
        <v>#REF!</v>
      </c>
      <c r="B11" s="208"/>
      <c r="C11" s="208"/>
      <c r="D11" s="208"/>
      <c r="E11" s="14"/>
      <c r="F11" s="4"/>
      <c r="G11" s="2">
        <f t="shared" si="0"/>
        <v>0</v>
      </c>
      <c r="H11" s="9"/>
      <c r="I11" s="151"/>
      <c r="J11" s="152"/>
      <c r="K11" s="152"/>
      <c r="L11" s="153"/>
    </row>
    <row r="12" spans="1:12" ht="12.75" customHeight="1" x14ac:dyDescent="0.35">
      <c r="A12" s="208" t="e">
        <f>#REF!</f>
        <v>#REF!</v>
      </c>
      <c r="B12" s="208"/>
      <c r="C12" s="208"/>
      <c r="D12" s="208"/>
      <c r="E12" s="14"/>
      <c r="F12" s="4"/>
      <c r="G12" s="2">
        <f t="shared" si="0"/>
        <v>0</v>
      </c>
      <c r="H12" s="9"/>
      <c r="I12" s="151"/>
      <c r="J12" s="152"/>
      <c r="K12" s="152"/>
      <c r="L12" s="153"/>
    </row>
    <row r="13" spans="1:12" ht="12.75" customHeight="1" x14ac:dyDescent="0.35">
      <c r="A13" s="208" t="e">
        <f>#REF!</f>
        <v>#REF!</v>
      </c>
      <c r="B13" s="208"/>
      <c r="C13" s="208"/>
      <c r="D13" s="208"/>
      <c r="E13" s="14"/>
      <c r="F13" s="4"/>
      <c r="G13" s="2">
        <f t="shared" si="0"/>
        <v>0</v>
      </c>
      <c r="H13" s="9"/>
      <c r="I13" s="151"/>
      <c r="J13" s="152"/>
      <c r="K13" s="152"/>
      <c r="L13" s="153"/>
    </row>
    <row r="14" spans="1:12" ht="12.75" customHeight="1" x14ac:dyDescent="0.35">
      <c r="A14" s="208" t="e">
        <f>#REF!</f>
        <v>#REF!</v>
      </c>
      <c r="B14" s="208"/>
      <c r="C14" s="208"/>
      <c r="D14" s="208"/>
      <c r="E14" s="14"/>
      <c r="F14" s="4"/>
      <c r="G14" s="2">
        <f t="shared" si="0"/>
        <v>0</v>
      </c>
      <c r="H14" s="9"/>
      <c r="I14" s="151"/>
      <c r="J14" s="152"/>
      <c r="K14" s="152"/>
      <c r="L14" s="153"/>
    </row>
    <row r="15" spans="1:12" ht="12.75" customHeight="1" x14ac:dyDescent="0.35">
      <c r="A15" s="208" t="e">
        <f>#REF!</f>
        <v>#REF!</v>
      </c>
      <c r="B15" s="208"/>
      <c r="C15" s="208"/>
      <c r="D15" s="208"/>
      <c r="E15" s="14"/>
      <c r="F15" s="4"/>
      <c r="G15" s="2">
        <f t="shared" si="0"/>
        <v>0</v>
      </c>
      <c r="H15" s="9"/>
      <c r="I15" s="151"/>
      <c r="J15" s="152"/>
      <c r="K15" s="152"/>
      <c r="L15" s="153"/>
    </row>
    <row r="16" spans="1:12" ht="12.75" customHeight="1" x14ac:dyDescent="0.35">
      <c r="A16" s="208" t="e">
        <f>#REF!</f>
        <v>#REF!</v>
      </c>
      <c r="B16" s="208"/>
      <c r="C16" s="208"/>
      <c r="D16" s="208"/>
      <c r="E16" s="14"/>
      <c r="F16" s="4"/>
      <c r="G16" s="2">
        <f t="shared" si="0"/>
        <v>0</v>
      </c>
      <c r="H16" s="9"/>
      <c r="I16" s="151"/>
      <c r="J16" s="152"/>
      <c r="K16" s="152"/>
      <c r="L16" s="153"/>
    </row>
    <row r="17" spans="1:12" ht="12.75" customHeight="1" x14ac:dyDescent="0.35">
      <c r="A17" s="208" t="e">
        <f>#REF!</f>
        <v>#REF!</v>
      </c>
      <c r="B17" s="208"/>
      <c r="C17" s="208"/>
      <c r="D17" s="208"/>
      <c r="E17" s="14"/>
      <c r="F17" s="4"/>
      <c r="G17" s="2">
        <f t="shared" si="0"/>
        <v>0</v>
      </c>
      <c r="H17" s="9"/>
      <c r="I17" s="151"/>
      <c r="J17" s="152"/>
      <c r="K17" s="152"/>
      <c r="L17" s="153"/>
    </row>
    <row r="18" spans="1:12" ht="12.75" customHeight="1" x14ac:dyDescent="0.35">
      <c r="A18" s="208" t="e">
        <f>#REF!</f>
        <v>#REF!</v>
      </c>
      <c r="B18" s="208"/>
      <c r="C18" s="208"/>
      <c r="D18" s="208"/>
      <c r="E18" s="14"/>
      <c r="F18" s="4"/>
      <c r="G18" s="2">
        <f t="shared" si="0"/>
        <v>0</v>
      </c>
      <c r="H18" s="9"/>
      <c r="I18" s="151"/>
      <c r="J18" s="152"/>
      <c r="K18" s="152"/>
      <c r="L18" s="153"/>
    </row>
    <row r="19" spans="1:12" ht="12.75" customHeight="1" x14ac:dyDescent="0.35">
      <c r="A19" s="208" t="e">
        <f>#REF!</f>
        <v>#REF!</v>
      </c>
      <c r="B19" s="208"/>
      <c r="C19" s="208"/>
      <c r="D19" s="208"/>
      <c r="E19" s="14"/>
      <c r="F19" s="4"/>
      <c r="G19" s="2">
        <f t="shared" si="0"/>
        <v>0</v>
      </c>
      <c r="H19" s="9"/>
      <c r="I19" s="151"/>
      <c r="J19" s="152"/>
      <c r="K19" s="152"/>
      <c r="L19" s="153"/>
    </row>
    <row r="20" spans="1:12" ht="12.75" customHeight="1" x14ac:dyDescent="0.35">
      <c r="A20" s="208" t="e">
        <f>#REF!</f>
        <v>#REF!</v>
      </c>
      <c r="B20" s="208"/>
      <c r="C20" s="208"/>
      <c r="D20" s="208"/>
      <c r="E20" s="14"/>
      <c r="F20" s="4"/>
      <c r="G20" s="2"/>
      <c r="H20" s="9"/>
      <c r="I20" s="87"/>
      <c r="J20" s="88"/>
      <c r="K20" s="88"/>
      <c r="L20" s="89"/>
    </row>
    <row r="21" spans="1:12" ht="12.75" customHeight="1" x14ac:dyDescent="0.35">
      <c r="A21" s="208" t="e">
        <f>#REF!</f>
        <v>#REF!</v>
      </c>
      <c r="B21" s="208"/>
      <c r="C21" s="208"/>
      <c r="D21" s="208"/>
      <c r="E21" s="14"/>
      <c r="F21" s="4"/>
      <c r="G21" s="2"/>
      <c r="H21" s="9"/>
      <c r="I21" s="87"/>
      <c r="J21" s="88"/>
      <c r="K21" s="88"/>
      <c r="L21" s="89"/>
    </row>
    <row r="22" spans="1:12" ht="12.75" customHeight="1" x14ac:dyDescent="0.35">
      <c r="A22" s="208" t="e">
        <f>#REF!</f>
        <v>#REF!</v>
      </c>
      <c r="B22" s="208"/>
      <c r="C22" s="208"/>
      <c r="D22" s="208"/>
      <c r="E22" s="14"/>
      <c r="F22" s="4"/>
      <c r="G22" s="2">
        <f t="shared" ref="G22" si="1">F22-E22</f>
        <v>0</v>
      </c>
      <c r="H22" s="9"/>
      <c r="I22" s="151"/>
      <c r="J22" s="152"/>
      <c r="K22" s="152"/>
      <c r="L22" s="153"/>
    </row>
    <row r="23" spans="1:12" ht="12.75" customHeight="1" x14ac:dyDescent="0.35">
      <c r="A23" s="208" t="e">
        <f>#REF!</f>
        <v>#REF!</v>
      </c>
      <c r="B23" s="208"/>
      <c r="C23" s="208"/>
      <c r="D23" s="208"/>
      <c r="E23" s="14"/>
      <c r="F23" s="4"/>
      <c r="G23" s="2">
        <f t="shared" si="0"/>
        <v>0</v>
      </c>
      <c r="H23" s="9"/>
      <c r="I23" s="151"/>
      <c r="J23" s="152"/>
      <c r="K23" s="152"/>
      <c r="L23" s="153"/>
    </row>
    <row r="24" spans="1:12" ht="12.75" customHeight="1" x14ac:dyDescent="0.35">
      <c r="A24" s="208" t="e">
        <f>#REF!</f>
        <v>#REF!</v>
      </c>
      <c r="B24" s="208"/>
      <c r="C24" s="208"/>
      <c r="D24" s="208"/>
      <c r="E24" s="14"/>
      <c r="F24" s="4"/>
      <c r="G24" s="2">
        <f t="shared" ref="G24" si="2">F24-E24</f>
        <v>0</v>
      </c>
      <c r="H24" s="9"/>
      <c r="I24" s="151"/>
      <c r="J24" s="152"/>
      <c r="K24" s="152"/>
      <c r="L24" s="153"/>
    </row>
    <row r="25" spans="1:12" ht="12.75" customHeight="1" x14ac:dyDescent="0.35">
      <c r="A25" s="208" t="e">
        <f>#REF!</f>
        <v>#REF!</v>
      </c>
      <c r="B25" s="208"/>
      <c r="C25" s="208"/>
      <c r="D25" s="208"/>
      <c r="E25" s="14"/>
      <c r="F25" s="4"/>
      <c r="G25" s="2">
        <f t="shared" si="0"/>
        <v>0</v>
      </c>
      <c r="H25" s="9"/>
      <c r="I25" s="151"/>
      <c r="J25" s="152"/>
      <c r="K25" s="152"/>
      <c r="L25" s="153"/>
    </row>
    <row r="26" spans="1:12" ht="12.75" customHeight="1" x14ac:dyDescent="0.35">
      <c r="A26" s="208" t="e">
        <f>#REF!</f>
        <v>#REF!</v>
      </c>
      <c r="B26" s="208"/>
      <c r="C26" s="208"/>
      <c r="D26" s="208"/>
      <c r="E26" s="14"/>
      <c r="F26" s="4"/>
      <c r="G26" s="2">
        <f t="shared" si="0"/>
        <v>0</v>
      </c>
      <c r="H26" s="9"/>
      <c r="I26" s="151"/>
      <c r="J26" s="152"/>
      <c r="K26" s="152"/>
      <c r="L26" s="153"/>
    </row>
    <row r="27" spans="1:12" ht="12.75" customHeight="1" x14ac:dyDescent="0.35">
      <c r="A27" s="208" t="e">
        <f>#REF!</f>
        <v>#REF!</v>
      </c>
      <c r="B27" s="208"/>
      <c r="C27" s="208"/>
      <c r="D27" s="208"/>
      <c r="E27" s="14"/>
      <c r="F27" s="4"/>
      <c r="G27" s="2"/>
      <c r="H27" s="9"/>
      <c r="I27" s="151"/>
      <c r="J27" s="152"/>
      <c r="K27" s="152"/>
      <c r="L27" s="153"/>
    </row>
    <row r="28" spans="1:12" ht="12.75" customHeight="1" x14ac:dyDescent="0.35">
      <c r="A28" s="208" t="e">
        <f>#REF!</f>
        <v>#REF!</v>
      </c>
      <c r="B28" s="208"/>
      <c r="C28" s="208"/>
      <c r="D28" s="208"/>
      <c r="E28" s="14"/>
      <c r="F28" s="4"/>
      <c r="G28" s="2">
        <f t="shared" si="0"/>
        <v>0</v>
      </c>
      <c r="H28" s="9"/>
      <c r="I28" s="151"/>
      <c r="J28" s="152"/>
      <c r="K28" s="152"/>
      <c r="L28" s="153"/>
    </row>
    <row r="29" spans="1:12" ht="12.75" customHeight="1" x14ac:dyDescent="0.35">
      <c r="A29" s="208" t="e">
        <f>#REF!</f>
        <v>#REF!</v>
      </c>
      <c r="B29" s="208"/>
      <c r="C29" s="208"/>
      <c r="D29" s="208"/>
      <c r="E29" s="14"/>
      <c r="F29" s="4"/>
      <c r="G29" s="2">
        <f t="shared" si="0"/>
        <v>0</v>
      </c>
      <c r="H29" s="9"/>
      <c r="I29" s="151"/>
      <c r="J29" s="152"/>
      <c r="K29" s="152"/>
      <c r="L29" s="153"/>
    </row>
    <row r="30" spans="1:12" ht="12.75" customHeight="1" x14ac:dyDescent="0.35">
      <c r="A30" s="208" t="e">
        <f>#REF!</f>
        <v>#REF!</v>
      </c>
      <c r="B30" s="208"/>
      <c r="C30" s="208"/>
      <c r="D30" s="208"/>
      <c r="E30" s="14"/>
      <c r="F30" s="4"/>
      <c r="G30" s="2">
        <f t="shared" si="0"/>
        <v>0</v>
      </c>
      <c r="H30" s="9"/>
      <c r="I30" s="151"/>
      <c r="J30" s="152"/>
      <c r="K30" s="152"/>
      <c r="L30" s="153"/>
    </row>
    <row r="31" spans="1:12" ht="12.75" customHeight="1" x14ac:dyDescent="0.35">
      <c r="A31" s="208" t="e">
        <f>#REF!</f>
        <v>#REF!</v>
      </c>
      <c r="B31" s="208"/>
      <c r="C31" s="208"/>
      <c r="D31" s="208"/>
      <c r="E31" s="14"/>
      <c r="F31" s="4"/>
      <c r="G31" s="2">
        <f t="shared" si="0"/>
        <v>0</v>
      </c>
      <c r="H31" s="9"/>
      <c r="I31" s="151"/>
      <c r="J31" s="152"/>
      <c r="K31" s="152"/>
      <c r="L31" s="153"/>
    </row>
    <row r="32" spans="1:12" ht="12.75" customHeight="1" x14ac:dyDescent="0.35">
      <c r="A32" s="208" t="e">
        <f>#REF!</f>
        <v>#REF!</v>
      </c>
      <c r="B32" s="208"/>
      <c r="C32" s="208"/>
      <c r="D32" s="208"/>
      <c r="E32" s="14"/>
      <c r="F32" s="4"/>
      <c r="G32" s="2">
        <f t="shared" si="0"/>
        <v>0</v>
      </c>
      <c r="H32" s="9"/>
      <c r="I32" s="151"/>
      <c r="J32" s="152"/>
      <c r="K32" s="152"/>
      <c r="L32" s="153"/>
    </row>
    <row r="33" spans="1:19" ht="12.75" customHeight="1" x14ac:dyDescent="0.35">
      <c r="A33" s="208" t="e">
        <f>#REF!</f>
        <v>#REF!</v>
      </c>
      <c r="B33" s="208"/>
      <c r="C33" s="208"/>
      <c r="D33" s="208"/>
      <c r="E33" s="14"/>
      <c r="F33" s="4"/>
      <c r="G33" s="2">
        <f t="shared" si="0"/>
        <v>0</v>
      </c>
      <c r="H33" s="9"/>
      <c r="I33" s="151"/>
      <c r="J33" s="152"/>
      <c r="K33" s="152"/>
      <c r="L33" s="153"/>
    </row>
    <row r="34" spans="1:19" ht="12.75" customHeight="1" x14ac:dyDescent="0.35">
      <c r="A34" s="208" t="e">
        <f>#REF!</f>
        <v>#REF!</v>
      </c>
      <c r="B34" s="208"/>
      <c r="C34" s="208"/>
      <c r="D34" s="208"/>
      <c r="E34" s="14"/>
      <c r="F34" s="4"/>
      <c r="G34" s="2">
        <f t="shared" si="0"/>
        <v>0</v>
      </c>
      <c r="H34" s="9"/>
      <c r="I34" s="151"/>
      <c r="J34" s="152"/>
      <c r="K34" s="152"/>
      <c r="L34" s="153"/>
      <c r="P34" s="5"/>
      <c r="Q34" s="5"/>
      <c r="R34" s="5"/>
      <c r="S34" s="5"/>
    </row>
    <row r="35" spans="1:19" ht="12.75" customHeight="1" x14ac:dyDescent="0.35">
      <c r="A35" s="208" t="e">
        <f>#REF!</f>
        <v>#REF!</v>
      </c>
      <c r="B35" s="208"/>
      <c r="C35" s="208"/>
      <c r="D35" s="208"/>
      <c r="E35" s="14"/>
      <c r="F35" s="4"/>
      <c r="G35" s="2">
        <f t="shared" ref="G35" si="3">F35-E35</f>
        <v>0</v>
      </c>
      <c r="H35" s="9"/>
      <c r="I35" s="151"/>
      <c r="J35" s="152"/>
      <c r="K35" s="152"/>
      <c r="L35" s="153"/>
      <c r="P35" s="5"/>
      <c r="Q35" s="5"/>
      <c r="R35" s="5"/>
      <c r="S35" s="5"/>
    </row>
    <row r="36" spans="1:19" ht="12.75" customHeight="1" x14ac:dyDescent="0.35">
      <c r="A36" s="208" t="e">
        <f>#REF!</f>
        <v>#REF!</v>
      </c>
      <c r="B36" s="208"/>
      <c r="C36" s="208"/>
      <c r="D36" s="208"/>
      <c r="E36" s="14"/>
      <c r="F36" s="4"/>
      <c r="G36" s="2">
        <f t="shared" si="0"/>
        <v>0</v>
      </c>
      <c r="H36" s="9"/>
      <c r="I36" s="151"/>
      <c r="J36" s="152"/>
      <c r="K36" s="152"/>
      <c r="L36" s="153"/>
      <c r="P36" s="5"/>
      <c r="Q36" s="5"/>
      <c r="R36" s="5"/>
      <c r="S36" s="5"/>
    </row>
    <row r="37" spans="1:19" ht="12.75" customHeight="1" x14ac:dyDescent="0.35">
      <c r="A37" s="208" t="e">
        <f>#REF!</f>
        <v>#REF!</v>
      </c>
      <c r="B37" s="208"/>
      <c r="C37" s="208"/>
      <c r="D37" s="208"/>
      <c r="E37" s="14"/>
      <c r="F37" s="4"/>
      <c r="G37" s="2">
        <f t="shared" ref="G37" si="4">F37-E37</f>
        <v>0</v>
      </c>
      <c r="H37" s="9"/>
      <c r="I37" s="151"/>
      <c r="J37" s="152"/>
      <c r="K37" s="152"/>
      <c r="L37" s="153"/>
    </row>
    <row r="38" spans="1:19" ht="12.75" customHeight="1" x14ac:dyDescent="0.35">
      <c r="A38" s="208" t="e">
        <f>#REF!</f>
        <v>#REF!</v>
      </c>
      <c r="B38" s="208"/>
      <c r="C38" s="208"/>
      <c r="D38" s="208"/>
      <c r="E38" s="14"/>
      <c r="F38" s="4"/>
      <c r="G38" s="2">
        <f t="shared" si="0"/>
        <v>0</v>
      </c>
      <c r="H38" s="9"/>
      <c r="I38" s="151"/>
      <c r="J38" s="152"/>
      <c r="K38" s="152"/>
      <c r="L38" s="153"/>
    </row>
    <row r="39" spans="1:19" ht="12.75" customHeight="1" x14ac:dyDescent="0.35">
      <c r="A39" s="208" t="e">
        <f>#REF!</f>
        <v>#REF!</v>
      </c>
      <c r="B39" s="208"/>
      <c r="C39" s="208"/>
      <c r="D39" s="208"/>
      <c r="E39" s="14"/>
      <c r="F39" s="4"/>
      <c r="G39" s="2">
        <f t="shared" si="0"/>
        <v>0</v>
      </c>
      <c r="H39" s="9"/>
      <c r="I39" s="151"/>
      <c r="J39" s="152"/>
      <c r="K39" s="152"/>
      <c r="L39" s="153"/>
    </row>
    <row r="40" spans="1:19" ht="12.75" customHeight="1" x14ac:dyDescent="0.35">
      <c r="A40" s="208" t="e">
        <f>#REF!</f>
        <v>#REF!</v>
      </c>
      <c r="B40" s="208"/>
      <c r="C40" s="208"/>
      <c r="D40" s="208"/>
      <c r="E40" s="14"/>
      <c r="F40" s="4"/>
      <c r="G40" s="2">
        <f t="shared" si="0"/>
        <v>0</v>
      </c>
      <c r="H40" s="9"/>
      <c r="I40" s="151"/>
      <c r="J40" s="152"/>
      <c r="K40" s="152"/>
      <c r="L40" s="153"/>
    </row>
    <row r="41" spans="1:19" ht="12.75" customHeight="1" x14ac:dyDescent="0.35">
      <c r="A41" s="208" t="e">
        <f>#REF!</f>
        <v>#REF!</v>
      </c>
      <c r="B41" s="208"/>
      <c r="C41" s="208"/>
      <c r="D41" s="208"/>
      <c r="E41" s="14"/>
      <c r="F41" s="4"/>
      <c r="G41" s="2">
        <f t="shared" si="0"/>
        <v>0</v>
      </c>
      <c r="H41" s="9"/>
      <c r="I41" s="151"/>
      <c r="J41" s="152"/>
      <c r="K41" s="152"/>
      <c r="L41" s="153"/>
    </row>
    <row r="42" spans="1:19" ht="12.75" customHeight="1" x14ac:dyDescent="0.35">
      <c r="A42" s="208" t="e">
        <f>#REF!</f>
        <v>#REF!</v>
      </c>
      <c r="B42" s="208"/>
      <c r="C42" s="208"/>
      <c r="D42" s="208"/>
      <c r="E42" s="14"/>
      <c r="F42" s="4"/>
      <c r="G42" s="2">
        <f t="shared" si="0"/>
        <v>0</v>
      </c>
      <c r="H42" s="9"/>
      <c r="I42" s="151"/>
      <c r="J42" s="152"/>
      <c r="K42" s="152"/>
      <c r="L42" s="153"/>
    </row>
    <row r="43" spans="1:19" ht="12.75" customHeight="1" x14ac:dyDescent="0.35">
      <c r="A43" s="208" t="e">
        <f>#REF!</f>
        <v>#REF!</v>
      </c>
      <c r="B43" s="208"/>
      <c r="C43" s="208"/>
      <c r="D43" s="208"/>
      <c r="E43" s="14"/>
      <c r="F43" s="4"/>
      <c r="G43" s="2">
        <f t="shared" si="0"/>
        <v>0</v>
      </c>
      <c r="H43" s="9"/>
      <c r="I43" s="151"/>
      <c r="J43" s="152"/>
      <c r="K43" s="152"/>
      <c r="L43" s="153"/>
    </row>
    <row r="44" spans="1:19" ht="12.75" customHeight="1" x14ac:dyDescent="0.35">
      <c r="A44" s="208" t="e">
        <f>#REF!</f>
        <v>#REF!</v>
      </c>
      <c r="B44" s="208"/>
      <c r="C44" s="208"/>
      <c r="D44" s="208"/>
      <c r="E44" s="14"/>
      <c r="F44" s="4"/>
      <c r="G44" s="2">
        <f t="shared" si="0"/>
        <v>0</v>
      </c>
      <c r="H44" s="9"/>
      <c r="I44" s="151"/>
      <c r="J44" s="152"/>
      <c r="K44" s="152"/>
      <c r="L44" s="153"/>
    </row>
    <row r="45" spans="1:19" ht="12.75" customHeight="1" x14ac:dyDescent="0.35">
      <c r="A45" s="208" t="e">
        <f>#REF!</f>
        <v>#REF!</v>
      </c>
      <c r="B45" s="208"/>
      <c r="C45" s="208"/>
      <c r="D45" s="208"/>
      <c r="E45" s="14"/>
      <c r="F45" s="4"/>
      <c r="G45" s="2">
        <f t="shared" si="0"/>
        <v>0</v>
      </c>
      <c r="H45" s="9"/>
      <c r="I45" s="151"/>
      <c r="J45" s="152"/>
      <c r="K45" s="152"/>
      <c r="L45" s="153"/>
    </row>
    <row r="46" spans="1:19" ht="12.75" customHeight="1" x14ac:dyDescent="0.35">
      <c r="A46" s="208" t="e">
        <f>#REF!</f>
        <v>#REF!</v>
      </c>
      <c r="B46" s="208"/>
      <c r="C46" s="208"/>
      <c r="D46" s="208"/>
      <c r="E46" s="14"/>
      <c r="F46" s="4"/>
      <c r="G46" s="2">
        <f t="shared" si="0"/>
        <v>0</v>
      </c>
      <c r="H46" s="9"/>
      <c r="I46" s="151"/>
      <c r="J46" s="152"/>
      <c r="K46" s="152"/>
      <c r="L46" s="153"/>
    </row>
    <row r="47" spans="1:19" ht="12.75" customHeight="1" x14ac:dyDescent="0.35">
      <c r="A47" s="208" t="e">
        <f>#REF!</f>
        <v>#REF!</v>
      </c>
      <c r="B47" s="208"/>
      <c r="C47" s="208"/>
      <c r="D47" s="208"/>
      <c r="E47" s="14"/>
      <c r="F47" s="4"/>
      <c r="G47" s="2">
        <f t="shared" si="0"/>
        <v>0</v>
      </c>
      <c r="H47" s="9"/>
      <c r="I47" s="151"/>
      <c r="J47" s="152"/>
      <c r="K47" s="152"/>
      <c r="L47" s="153"/>
    </row>
    <row r="48" spans="1:19" ht="12.75" customHeight="1" x14ac:dyDescent="0.35">
      <c r="A48" s="208" t="e">
        <f>#REF!</f>
        <v>#REF!</v>
      </c>
      <c r="B48" s="208"/>
      <c r="C48" s="208"/>
      <c r="D48" s="208"/>
      <c r="E48" s="14"/>
      <c r="F48" s="4"/>
      <c r="G48" s="2">
        <f t="shared" si="0"/>
        <v>0</v>
      </c>
      <c r="H48" s="9"/>
      <c r="I48" s="151"/>
      <c r="J48" s="152"/>
      <c r="K48" s="152"/>
      <c r="L48" s="153"/>
    </row>
    <row r="49" spans="1:12" ht="12.75" customHeight="1" x14ac:dyDescent="0.35">
      <c r="A49" s="208" t="e">
        <f>#REF!</f>
        <v>#REF!</v>
      </c>
      <c r="B49" s="208"/>
      <c r="C49" s="208"/>
      <c r="D49" s="208"/>
      <c r="E49" s="14"/>
      <c r="F49" s="4"/>
      <c r="G49" s="2">
        <f t="shared" si="0"/>
        <v>0</v>
      </c>
      <c r="H49" s="9"/>
      <c r="I49" s="151"/>
      <c r="J49" s="152"/>
      <c r="K49" s="152"/>
      <c r="L49" s="153"/>
    </row>
    <row r="50" spans="1:12" ht="12.75" customHeight="1" x14ac:dyDescent="0.35">
      <c r="A50" s="208" t="e">
        <f>#REF!</f>
        <v>#REF!</v>
      </c>
      <c r="B50" s="208"/>
      <c r="C50" s="208"/>
      <c r="D50" s="208"/>
      <c r="E50" s="14"/>
      <c r="F50" s="4"/>
      <c r="G50" s="2">
        <f t="shared" si="0"/>
        <v>0</v>
      </c>
      <c r="H50" s="9"/>
      <c r="I50" s="151"/>
      <c r="J50" s="152"/>
      <c r="K50" s="152"/>
      <c r="L50" s="153"/>
    </row>
    <row r="51" spans="1:12" ht="12.75" customHeight="1" x14ac:dyDescent="0.35">
      <c r="A51" s="208" t="e">
        <f>#REF!</f>
        <v>#REF!</v>
      </c>
      <c r="B51" s="208"/>
      <c r="C51" s="208"/>
      <c r="D51" s="208"/>
      <c r="E51" s="14"/>
      <c r="F51" s="4"/>
      <c r="G51" s="2">
        <f t="shared" si="0"/>
        <v>0</v>
      </c>
      <c r="H51" s="9"/>
      <c r="I51" s="151"/>
      <c r="J51" s="152"/>
      <c r="K51" s="152"/>
      <c r="L51" s="153"/>
    </row>
    <row r="52" spans="1:12" ht="12.75" customHeight="1" x14ac:dyDescent="0.35">
      <c r="A52" s="208" t="e">
        <f>#REF!</f>
        <v>#REF!</v>
      </c>
      <c r="B52" s="208"/>
      <c r="C52" s="208"/>
      <c r="D52" s="208"/>
      <c r="E52" s="14"/>
      <c r="F52" s="4"/>
      <c r="G52" s="2">
        <f t="shared" si="0"/>
        <v>0</v>
      </c>
      <c r="H52" s="9"/>
      <c r="I52" s="151"/>
      <c r="J52" s="152"/>
      <c r="K52" s="152"/>
      <c r="L52" s="153"/>
    </row>
    <row r="53" spans="1:12" ht="12.75" customHeight="1" x14ac:dyDescent="0.35">
      <c r="A53" s="208" t="e">
        <f>#REF!</f>
        <v>#REF!</v>
      </c>
      <c r="B53" s="208"/>
      <c r="C53" s="208"/>
      <c r="D53" s="208"/>
      <c r="E53" s="14"/>
      <c r="F53" s="4"/>
      <c r="G53" s="2">
        <f t="shared" si="0"/>
        <v>0</v>
      </c>
      <c r="H53" s="9"/>
      <c r="I53" s="151"/>
      <c r="J53" s="152"/>
      <c r="K53" s="152"/>
      <c r="L53" s="153"/>
    </row>
    <row r="54" spans="1:12" ht="12.75" customHeight="1" x14ac:dyDescent="0.35">
      <c r="A54" s="208" t="e">
        <f>#REF!</f>
        <v>#REF!</v>
      </c>
      <c r="B54" s="208"/>
      <c r="C54" s="208"/>
      <c r="D54" s="208"/>
      <c r="E54" s="14"/>
      <c r="F54" s="4"/>
      <c r="G54" s="2">
        <f t="shared" si="0"/>
        <v>0</v>
      </c>
      <c r="H54" s="9"/>
      <c r="I54" s="151"/>
      <c r="J54" s="152"/>
      <c r="K54" s="152"/>
      <c r="L54" s="153"/>
    </row>
    <row r="55" spans="1:12" ht="12.75" customHeight="1" x14ac:dyDescent="0.35">
      <c r="A55" s="208" t="e">
        <f>#REF!</f>
        <v>#REF!</v>
      </c>
      <c r="B55" s="208"/>
      <c r="C55" s="208"/>
      <c r="D55" s="208"/>
      <c r="E55" s="14"/>
      <c r="F55" s="4"/>
      <c r="G55" s="2">
        <f t="shared" si="0"/>
        <v>0</v>
      </c>
      <c r="H55" s="9"/>
      <c r="I55" s="151"/>
      <c r="J55" s="152"/>
      <c r="K55" s="152"/>
      <c r="L55" s="153"/>
    </row>
    <row r="56" spans="1:12" ht="12.75" customHeight="1" x14ac:dyDescent="0.35">
      <c r="A56" s="208" t="e">
        <f>#REF!</f>
        <v>#REF!</v>
      </c>
      <c r="B56" s="208"/>
      <c r="C56" s="208"/>
      <c r="D56" s="208"/>
      <c r="E56" s="14"/>
      <c r="F56" s="4"/>
      <c r="G56" s="2">
        <f t="shared" si="0"/>
        <v>0</v>
      </c>
      <c r="H56" s="9"/>
      <c r="I56" s="151"/>
      <c r="J56" s="152"/>
      <c r="K56" s="152"/>
      <c r="L56" s="153"/>
    </row>
    <row r="57" spans="1:12" ht="12.75" customHeight="1" x14ac:dyDescent="0.35">
      <c r="A57" s="220" t="e">
        <f>#REF!</f>
        <v>#REF!</v>
      </c>
      <c r="B57" s="220"/>
      <c r="C57" s="220"/>
      <c r="D57" s="220"/>
      <c r="E57" s="14"/>
      <c r="F57" s="4"/>
      <c r="G57" s="2">
        <f t="shared" si="0"/>
        <v>0</v>
      </c>
      <c r="H57" s="9"/>
      <c r="I57" s="151"/>
      <c r="J57" s="152"/>
      <c r="K57" s="152"/>
      <c r="L57" s="153"/>
    </row>
    <row r="58" spans="1:12" ht="12.75" customHeight="1" x14ac:dyDescent="0.35">
      <c r="A58" s="220" t="e">
        <f>#REF!</f>
        <v>#REF!</v>
      </c>
      <c r="B58" s="220"/>
      <c r="C58" s="220"/>
      <c r="D58" s="220"/>
      <c r="E58" s="14"/>
      <c r="F58" s="4"/>
      <c r="G58" s="2">
        <f t="shared" si="0"/>
        <v>0</v>
      </c>
      <c r="H58" s="9"/>
      <c r="I58" s="151"/>
      <c r="J58" s="152"/>
      <c r="K58" s="152"/>
      <c r="L58" s="153"/>
    </row>
  </sheetData>
  <mergeCells count="116">
    <mergeCell ref="I57:L5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A26:D26"/>
    <mergeCell ref="A22:D22"/>
    <mergeCell ref="A24:D24"/>
    <mergeCell ref="I28:L28"/>
    <mergeCell ref="I29:L29"/>
    <mergeCell ref="I30:L30"/>
    <mergeCell ref="I24:L24"/>
    <mergeCell ref="I23:L23"/>
    <mergeCell ref="I25:L25"/>
    <mergeCell ref="I26:L26"/>
    <mergeCell ref="A25:D25"/>
    <mergeCell ref="A27:D27"/>
    <mergeCell ref="A29:D29"/>
    <mergeCell ref="A28:D28"/>
    <mergeCell ref="I22:L22"/>
    <mergeCell ref="A23:D23"/>
    <mergeCell ref="I31:L31"/>
    <mergeCell ref="I27:L27"/>
    <mergeCell ref="I32:L32"/>
    <mergeCell ref="A48:D48"/>
    <mergeCell ref="A49:D49"/>
    <mergeCell ref="A33:D33"/>
    <mergeCell ref="A36:D36"/>
    <mergeCell ref="A38:D38"/>
    <mergeCell ref="A34:D34"/>
    <mergeCell ref="A31:D31"/>
    <mergeCell ref="A32:D32"/>
    <mergeCell ref="A30:D30"/>
    <mergeCell ref="A39:D39"/>
    <mergeCell ref="A43:D43"/>
    <mergeCell ref="A47:D47"/>
    <mergeCell ref="A46:D46"/>
    <mergeCell ref="I33:L33"/>
    <mergeCell ref="I34:L34"/>
    <mergeCell ref="I36:L36"/>
    <mergeCell ref="I37:L37"/>
    <mergeCell ref="I38:L38"/>
    <mergeCell ref="I39:L39"/>
    <mergeCell ref="I40:L40"/>
    <mergeCell ref="I41:L41"/>
    <mergeCell ref="I42:L42"/>
    <mergeCell ref="A35:D35"/>
    <mergeCell ref="I35:L35"/>
    <mergeCell ref="A41:D41"/>
    <mergeCell ref="A42:D42"/>
    <mergeCell ref="A40:D40"/>
    <mergeCell ref="A37:D37"/>
    <mergeCell ref="A57:D57"/>
    <mergeCell ref="A58:D58"/>
    <mergeCell ref="A54:D54"/>
    <mergeCell ref="A55:D55"/>
    <mergeCell ref="A56:D56"/>
    <mergeCell ref="A53:D53"/>
    <mergeCell ref="A44:D44"/>
    <mergeCell ref="A45:D45"/>
    <mergeCell ref="A50:D50"/>
    <mergeCell ref="A51:D51"/>
    <mergeCell ref="A52:D52"/>
    <mergeCell ref="I58:L58"/>
    <mergeCell ref="I43:L43"/>
    <mergeCell ref="I44:L44"/>
    <mergeCell ref="I45:L45"/>
    <mergeCell ref="I46:L46"/>
    <mergeCell ref="I47:L47"/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8:D8"/>
    <mergeCell ref="A9:D9"/>
    <mergeCell ref="A10:D10"/>
    <mergeCell ref="A4:L4"/>
    <mergeCell ref="A5:D5"/>
    <mergeCell ref="A6:D6"/>
    <mergeCell ref="I6:L6"/>
    <mergeCell ref="I5:L5"/>
    <mergeCell ref="I7:L7"/>
    <mergeCell ref="I8:L8"/>
    <mergeCell ref="I9:L9"/>
    <mergeCell ref="I10:L10"/>
    <mergeCell ref="A7:D7"/>
    <mergeCell ref="A20:D20"/>
    <mergeCell ref="A21:D21"/>
    <mergeCell ref="A11:D11"/>
    <mergeCell ref="I13:L13"/>
    <mergeCell ref="I14:L14"/>
    <mergeCell ref="I15:L15"/>
    <mergeCell ref="I16:L16"/>
    <mergeCell ref="I17:L17"/>
    <mergeCell ref="I18:L18"/>
    <mergeCell ref="I19:L19"/>
    <mergeCell ref="A12:D12"/>
    <mergeCell ref="A17:D17"/>
    <mergeCell ref="I11:L11"/>
    <mergeCell ref="I12:L12"/>
    <mergeCell ref="A18:D18"/>
    <mergeCell ref="A19:D19"/>
    <mergeCell ref="A16:D16"/>
    <mergeCell ref="A13:D13"/>
    <mergeCell ref="A14:D14"/>
    <mergeCell ref="A15:D15"/>
  </mergeCells>
  <conditionalFormatting sqref="K3:L3">
    <cfRule type="containsText" dxfId="3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Q121"/>
  <sheetViews>
    <sheetView showZeros="0" view="pageBreakPreview" zoomScaleNormal="115" zoomScaleSheetLayoutView="100" workbookViewId="0">
      <selection activeCell="A14" sqref="A14:L14"/>
    </sheetView>
  </sheetViews>
  <sheetFormatPr defaultColWidth="6" defaultRowHeight="12.75" customHeight="1" x14ac:dyDescent="0.25"/>
  <cols>
    <col min="1" max="1" width="13.08984375" style="1" customWidth="1"/>
    <col min="2" max="4" width="7.453125" style="1" customWidth="1"/>
    <col min="5" max="5" width="10.08984375" style="1" customWidth="1"/>
    <col min="6" max="8" width="7.36328125" style="1" customWidth="1"/>
    <col min="9" max="9" width="8.90625" style="1" customWidth="1"/>
    <col min="10" max="12" width="5.90625" style="1" customWidth="1"/>
    <col min="13" max="13" width="8.08984375" style="1" customWidth="1"/>
    <col min="14" max="14" width="6.6328125" style="1" customWidth="1"/>
    <col min="15" max="16384" width="6" style="1"/>
  </cols>
  <sheetData>
    <row r="1" spans="1:17" ht="12.7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74" t="s">
        <v>15</v>
      </c>
      <c r="J1" s="139">
        <f>'Design Front Sheet '!J3</f>
        <v>0</v>
      </c>
      <c r="K1" s="139"/>
      <c r="L1" s="140"/>
    </row>
    <row r="2" spans="1:17" ht="12.75" customHeight="1" x14ac:dyDescent="0.35">
      <c r="A2" s="75" t="s">
        <v>35</v>
      </c>
      <c r="B2" s="125" t="str">
        <f>'Design Front Sheet '!B4:D4</f>
        <v>OLIVER CARGO SHORT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75" t="s">
        <v>38</v>
      </c>
      <c r="J2" s="139">
        <f>'Design Front Sheet '!J4:L4</f>
        <v>0</v>
      </c>
      <c r="K2" s="139"/>
      <c r="L2" s="140"/>
    </row>
    <row r="3" spans="1:17" ht="12.75" customHeight="1" x14ac:dyDescent="0.35">
      <c r="A3" s="76" t="s">
        <v>36</v>
      </c>
      <c r="B3" s="125" t="str">
        <f>'Design Front Sheet '!B5:D5</f>
        <v>CARGO SHORTS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76" t="s">
        <v>39</v>
      </c>
      <c r="J3" s="218"/>
      <c r="K3" s="218"/>
      <c r="L3" s="219"/>
    </row>
    <row r="4" spans="1:17" ht="12.75" customHeight="1" x14ac:dyDescent="0.25">
      <c r="A4" s="209" t="s">
        <v>43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1"/>
    </row>
    <row r="5" spans="1:17" ht="12.75" customHeight="1" x14ac:dyDescent="0.25">
      <c r="A5" s="224" t="s">
        <v>10</v>
      </c>
      <c r="B5" s="225"/>
      <c r="C5" s="226"/>
      <c r="D5" s="226"/>
      <c r="E5" s="226"/>
      <c r="F5" s="226"/>
      <c r="G5" s="226"/>
      <c r="H5" s="226"/>
      <c r="I5" s="226"/>
      <c r="J5" s="226"/>
      <c r="K5" s="226"/>
      <c r="L5" s="227"/>
    </row>
    <row r="6" spans="1:17" ht="12.75" customHeight="1" x14ac:dyDescent="0.25">
      <c r="A6" s="224" t="s">
        <v>11</v>
      </c>
      <c r="B6" s="225"/>
      <c r="C6" s="228"/>
      <c r="D6" s="228"/>
      <c r="E6" s="228"/>
      <c r="F6" s="228"/>
      <c r="G6" s="228"/>
      <c r="H6" s="228"/>
      <c r="I6" s="228"/>
      <c r="J6" s="228"/>
      <c r="K6" s="228"/>
      <c r="L6" s="229"/>
    </row>
    <row r="7" spans="1:17" ht="285" customHeight="1" x14ac:dyDescent="0.3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2"/>
    </row>
    <row r="8" spans="1:17" ht="12.75" customHeight="1" x14ac:dyDescent="0.3">
      <c r="A8" s="221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3"/>
    </row>
    <row r="9" spans="1:17" ht="12.75" customHeight="1" x14ac:dyDescent="0.3">
      <c r="A9" s="221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3"/>
    </row>
    <row r="10" spans="1:17" ht="12.75" customHeight="1" x14ac:dyDescent="0.3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3"/>
    </row>
    <row r="11" spans="1:17" ht="12.75" customHeight="1" x14ac:dyDescent="0.3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3"/>
    </row>
    <row r="12" spans="1:17" ht="12.75" customHeight="1" x14ac:dyDescent="0.3">
      <c r="A12" s="221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3"/>
    </row>
    <row r="13" spans="1:17" ht="12.75" customHeight="1" x14ac:dyDescent="0.3">
      <c r="A13" s="221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3"/>
    </row>
    <row r="14" spans="1:17" ht="12.75" customHeight="1" x14ac:dyDescent="0.3">
      <c r="A14" s="221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3"/>
      <c r="Q14" s="6"/>
    </row>
    <row r="15" spans="1:17" ht="12.75" customHeight="1" x14ac:dyDescent="0.3">
      <c r="A15" s="221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3"/>
    </row>
    <row r="16" spans="1:17" ht="12.75" customHeight="1" x14ac:dyDescent="0.3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3"/>
    </row>
    <row r="17" spans="1:12" ht="12.75" customHeight="1" x14ac:dyDescent="0.3">
      <c r="A17" s="221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3"/>
    </row>
    <row r="18" spans="1:12" ht="12.75" customHeight="1" x14ac:dyDescent="0.3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3"/>
    </row>
    <row r="19" spans="1:12" ht="12.75" customHeight="1" x14ac:dyDescent="0.3">
      <c r="A19" s="221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3"/>
    </row>
    <row r="20" spans="1:12" ht="12.75" customHeight="1" x14ac:dyDescent="0.3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3"/>
    </row>
    <row r="21" spans="1:12" ht="12.75" customHeight="1" x14ac:dyDescent="0.3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3"/>
    </row>
    <row r="22" spans="1:12" ht="12.75" customHeight="1" x14ac:dyDescent="0.3">
      <c r="A22" s="221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</row>
    <row r="23" spans="1:12" ht="12.75" customHeight="1" x14ac:dyDescent="0.3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3"/>
    </row>
    <row r="24" spans="1:12" ht="12.75" customHeight="1" x14ac:dyDescent="0.3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3"/>
    </row>
    <row r="25" spans="1:12" ht="12.75" customHeight="1" x14ac:dyDescent="0.3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3"/>
    </row>
    <row r="26" spans="1:12" ht="12.75" customHeight="1" x14ac:dyDescent="0.3">
      <c r="A26" s="221"/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3"/>
    </row>
    <row r="27" spans="1:12" ht="12.75" customHeight="1" x14ac:dyDescent="0.3">
      <c r="A27" s="221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3"/>
    </row>
    <row r="28" spans="1:12" ht="12.75" customHeight="1" x14ac:dyDescent="0.3">
      <c r="A28" s="221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3"/>
    </row>
    <row r="29" spans="1:12" ht="12.75" customHeight="1" x14ac:dyDescent="0.3">
      <c r="A29" s="221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3"/>
    </row>
    <row r="30" spans="1:12" ht="12.75" customHeight="1" x14ac:dyDescent="0.3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3"/>
    </row>
    <row r="31" spans="1:12" ht="12.75" customHeight="1" x14ac:dyDescent="0.3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3"/>
    </row>
    <row r="32" spans="1:12" ht="12.75" customHeight="1" x14ac:dyDescent="0.3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3"/>
    </row>
    <row r="33" spans="1:12" ht="12.75" customHeight="1" x14ac:dyDescent="0.3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3"/>
    </row>
    <row r="34" spans="1:12" ht="12.75" customHeight="1" x14ac:dyDescent="0.3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3"/>
    </row>
    <row r="35" spans="1:12" ht="12.75" customHeight="1" x14ac:dyDescent="0.3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3"/>
    </row>
    <row r="36" spans="1:12" ht="12.75" customHeight="1" x14ac:dyDescent="0.3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3"/>
    </row>
    <row r="37" spans="1:12" ht="12.75" customHeight="1" x14ac:dyDescent="0.3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3"/>
    </row>
    <row r="38" spans="1:12" ht="12.75" customHeight="1" x14ac:dyDescent="0.3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3"/>
    </row>
    <row r="39" spans="1:12" ht="12.75" customHeight="1" x14ac:dyDescent="0.3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3"/>
    </row>
    <row r="40" spans="1:12" ht="12.75" customHeight="1" x14ac:dyDescent="0.3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3"/>
    </row>
    <row r="41" spans="1:12" ht="12.75" customHeight="1" x14ac:dyDescent="0.3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3"/>
    </row>
    <row r="42" spans="1:12" ht="12.75" customHeight="1" x14ac:dyDescent="0.3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3"/>
    </row>
    <row r="43" spans="1:12" ht="12.75" customHeight="1" x14ac:dyDescent="0.3">
      <c r="A43" s="221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3"/>
    </row>
    <row r="44" spans="1:12" ht="12.75" customHeight="1" x14ac:dyDescent="0.3">
      <c r="A44" s="221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3"/>
    </row>
    <row r="45" spans="1:12" ht="12.75" customHeight="1" x14ac:dyDescent="0.3">
      <c r="A45" s="221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3"/>
    </row>
    <row r="46" spans="1:12" ht="12.75" customHeight="1" x14ac:dyDescent="0.3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3"/>
    </row>
    <row r="47" spans="1:12" ht="12.75" customHeight="1" x14ac:dyDescent="0.3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3"/>
    </row>
    <row r="48" spans="1:12" ht="12.75" customHeight="1" x14ac:dyDescent="0.3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3"/>
    </row>
    <row r="49" spans="1:12" ht="12.75" customHeight="1" x14ac:dyDescent="0.3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3"/>
    </row>
    <row r="50" spans="1:12" ht="12.75" customHeight="1" x14ac:dyDescent="0.3">
      <c r="A50" s="221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3"/>
    </row>
    <row r="51" spans="1:12" ht="12.75" customHeight="1" x14ac:dyDescent="0.3">
      <c r="A51" s="221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3"/>
    </row>
    <row r="52" spans="1:12" ht="12.75" customHeight="1" x14ac:dyDescent="0.3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3"/>
    </row>
    <row r="53" spans="1:12" ht="12.75" customHeight="1" x14ac:dyDescent="0.3">
      <c r="A53" s="221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3"/>
    </row>
    <row r="54" spans="1:12" ht="12.75" customHeight="1" x14ac:dyDescent="0.3">
      <c r="A54" s="221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3"/>
    </row>
    <row r="55" spans="1:12" ht="12.75" customHeight="1" x14ac:dyDescent="0.3">
      <c r="A55" s="221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3"/>
    </row>
    <row r="56" spans="1:12" ht="12.75" customHeight="1" x14ac:dyDescent="0.3">
      <c r="A56" s="221"/>
      <c r="B56" s="222"/>
      <c r="C56" s="222"/>
      <c r="D56" s="222"/>
      <c r="E56" s="222"/>
      <c r="F56" s="222"/>
      <c r="G56" s="222"/>
      <c r="H56" s="222"/>
      <c r="I56" s="222"/>
      <c r="J56" s="222"/>
      <c r="K56" s="222"/>
      <c r="L56" s="223"/>
    </row>
    <row r="57" spans="1:12" ht="12.75" customHeight="1" x14ac:dyDescent="0.3">
      <c r="A57" s="221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3"/>
    </row>
    <row r="58" spans="1:12" ht="12.75" customHeight="1" x14ac:dyDescent="0.3">
      <c r="A58" s="221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3"/>
    </row>
    <row r="59" spans="1:12" ht="12.75" customHeight="1" x14ac:dyDescent="0.3">
      <c r="A59" s="221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3"/>
    </row>
    <row r="60" spans="1:12" ht="12.75" customHeight="1" x14ac:dyDescent="0.3">
      <c r="A60" s="221"/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3"/>
    </row>
    <row r="61" spans="1:12" ht="12.75" customHeight="1" x14ac:dyDescent="0.3">
      <c r="A61" s="221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3"/>
    </row>
    <row r="62" spans="1:12" ht="12.75" customHeight="1" x14ac:dyDescent="0.3">
      <c r="A62" s="221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3"/>
    </row>
    <row r="63" spans="1:12" ht="12.75" customHeight="1" x14ac:dyDescent="0.3">
      <c r="A63" s="221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3"/>
    </row>
    <row r="64" spans="1:12" ht="12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2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2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2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2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2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2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2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2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2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2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2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2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2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2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2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2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2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2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2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2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2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2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2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2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2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2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2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2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2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2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2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2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2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2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2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2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2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2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2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2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2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2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2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2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12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12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12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12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12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2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12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12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2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2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12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12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</sheetData>
  <mergeCells count="71">
    <mergeCell ref="A54:L54"/>
    <mergeCell ref="A55:L55"/>
    <mergeCell ref="A56:L56"/>
    <mergeCell ref="A57:L57"/>
    <mergeCell ref="A63:L63"/>
    <mergeCell ref="A58:L58"/>
    <mergeCell ref="A59:L59"/>
    <mergeCell ref="A60:L60"/>
    <mergeCell ref="A61:L61"/>
    <mergeCell ref="A62:L62"/>
    <mergeCell ref="A49:L49"/>
    <mergeCell ref="A50:L50"/>
    <mergeCell ref="A51:L51"/>
    <mergeCell ref="A52:L52"/>
    <mergeCell ref="A53:L53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  <mergeCell ref="A34:L34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A24:L24"/>
    <mergeCell ref="A25:L25"/>
    <mergeCell ref="A26:L26"/>
    <mergeCell ref="A27:L27"/>
    <mergeCell ref="A28:L28"/>
    <mergeCell ref="A19:L19"/>
    <mergeCell ref="A20:L20"/>
    <mergeCell ref="A21:L21"/>
    <mergeCell ref="A22:L22"/>
    <mergeCell ref="A23:L23"/>
    <mergeCell ref="A18:L18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</mergeCells>
  <conditionalFormatting sqref="K3:L3">
    <cfRule type="containsText" dxfId="2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customProperties>
    <customPr name="layoutContext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3399"/>
    <pageSetUpPr fitToPage="1"/>
  </sheetPr>
  <dimension ref="A1:X56"/>
  <sheetViews>
    <sheetView showZeros="0" view="pageBreakPreview" zoomScale="85" zoomScaleNormal="100" zoomScaleSheetLayoutView="85" workbookViewId="0">
      <selection activeCell="J54" sqref="J54"/>
    </sheetView>
  </sheetViews>
  <sheetFormatPr defaultColWidth="16.08984375" defaultRowHeight="12.75" customHeight="1" x14ac:dyDescent="0.35"/>
  <cols>
    <col min="2" max="4" width="15.90625" customWidth="1"/>
    <col min="5" max="5" width="10.08984375" customWidth="1"/>
    <col min="6" max="11" width="9.6328125" customWidth="1"/>
    <col min="12" max="12" width="0" style="35" hidden="1" customWidth="1"/>
    <col min="13" max="23" width="0" hidden="1" customWidth="1"/>
    <col min="24" max="24" width="7.453125" hidden="1" customWidth="1"/>
  </cols>
  <sheetData>
    <row r="1" spans="1:24" ht="12.7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74" t="s">
        <v>15</v>
      </c>
      <c r="J1" s="139">
        <f>'Design Front Sheet '!J3</f>
        <v>0</v>
      </c>
      <c r="K1" s="139"/>
      <c r="L1" s="140"/>
      <c r="M1" s="243">
        <f>'PP2 Comments '!B1</f>
        <v>0</v>
      </c>
      <c r="N1" s="244"/>
      <c r="O1" s="19">
        <f>'PP2 Comments '!D1</f>
        <v>0</v>
      </c>
      <c r="P1" s="245" t="str">
        <f>'PP2 Comments '!E1</f>
        <v>Supplier:</v>
      </c>
      <c r="Q1" s="246"/>
      <c r="R1" s="19">
        <f>'PP2 Comments '!G1</f>
        <v>0</v>
      </c>
      <c r="S1" s="245">
        <f>'PP2 Comments '!H1</f>
        <v>0</v>
      </c>
      <c r="T1" s="246"/>
      <c r="U1" s="19">
        <f>'PP2 Comments '!J1</f>
        <v>0</v>
      </c>
      <c r="V1" s="71">
        <f>'PP2 Comments '!K1</f>
        <v>0</v>
      </c>
      <c r="W1" s="20"/>
      <c r="X1" s="21"/>
    </row>
    <row r="2" spans="1:24" ht="12.75" customHeight="1" x14ac:dyDescent="0.35">
      <c r="A2" s="75" t="s">
        <v>35</v>
      </c>
      <c r="B2" s="125" t="str">
        <f>'Design Front Sheet '!B4:D4</f>
        <v>OLIVER CARGO SHORT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75" t="s">
        <v>38</v>
      </c>
      <c r="J2" s="139">
        <f>'Design Front Sheet '!J4:L4</f>
        <v>0</v>
      </c>
      <c r="K2" s="139"/>
      <c r="L2" s="140"/>
      <c r="M2" s="243" t="str">
        <f>'PP2 Comments '!B2</f>
        <v>OLIVER CARGO SHORT</v>
      </c>
      <c r="N2" s="244"/>
      <c r="O2" s="19">
        <f>'PP2 Comments '!D2</f>
        <v>0</v>
      </c>
      <c r="P2" s="245" t="str">
        <f>'PP2 Comments '!E2</f>
        <v>Country:</v>
      </c>
      <c r="Q2" s="246"/>
      <c r="R2" s="19">
        <f>'PP2 Comments '!G2</f>
        <v>0</v>
      </c>
      <c r="S2" s="245">
        <f>'PP2 Comments '!H2</f>
        <v>0</v>
      </c>
      <c r="T2" s="246"/>
      <c r="U2" s="19">
        <f>'PP2 Comments '!J2</f>
        <v>0</v>
      </c>
      <c r="V2" s="71">
        <f>'PP2 Comments '!K2</f>
        <v>0</v>
      </c>
      <c r="W2" s="21"/>
      <c r="X2" s="21"/>
    </row>
    <row r="3" spans="1:24" ht="12.75" customHeight="1" x14ac:dyDescent="0.35">
      <c r="A3" s="76" t="s">
        <v>36</v>
      </c>
      <c r="B3" s="125" t="str">
        <f>'Design Front Sheet '!B5:D5</f>
        <v>CARGO SHORTS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76" t="s">
        <v>39</v>
      </c>
      <c r="J3" s="218"/>
      <c r="K3" s="218"/>
      <c r="L3" s="219"/>
      <c r="M3" s="243" t="str">
        <f>'PP2 Comments '!B3</f>
        <v>CARGO SHORTS</v>
      </c>
      <c r="N3" s="244"/>
      <c r="O3" s="19">
        <f>'PP2 Comments '!D3</f>
        <v>0</v>
      </c>
      <c r="P3" s="245" t="str">
        <f>'PP2 Comments '!E3</f>
        <v xml:space="preserve">Block: </v>
      </c>
      <c r="Q3" s="246"/>
      <c r="R3" s="19">
        <f>'PP2 Comments '!G3</f>
        <v>0</v>
      </c>
      <c r="S3" s="245">
        <f>'PP2 Comments '!H3</f>
        <v>0</v>
      </c>
      <c r="T3" s="246"/>
      <c r="U3" s="19">
        <f>'PP2 Comments '!J3</f>
        <v>0</v>
      </c>
      <c r="V3" s="239" t="s">
        <v>24</v>
      </c>
      <c r="W3" s="239"/>
      <c r="X3" s="240"/>
    </row>
    <row r="4" spans="1:24" ht="12.75" customHeight="1" x14ac:dyDescent="0.35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41" t="s">
        <v>25</v>
      </c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</row>
    <row r="5" spans="1:24" ht="13.5" customHeight="1" thickBot="1" x14ac:dyDescent="0.4">
      <c r="A5" s="22"/>
      <c r="B5" s="23" t="s">
        <v>3</v>
      </c>
      <c r="C5" s="24"/>
      <c r="D5" s="24"/>
      <c r="E5" s="60" t="s">
        <v>5</v>
      </c>
      <c r="F5" s="25"/>
      <c r="G5" s="25" t="s">
        <v>31</v>
      </c>
      <c r="H5" s="25" t="s">
        <v>30</v>
      </c>
      <c r="I5" s="25" t="s">
        <v>28</v>
      </c>
      <c r="J5" s="25" t="s">
        <v>29</v>
      </c>
      <c r="K5" s="25"/>
      <c r="L5" s="26"/>
      <c r="M5" s="23"/>
      <c r="N5" s="25" t="s">
        <v>5</v>
      </c>
      <c r="O5" s="27">
        <v>24</v>
      </c>
      <c r="P5" s="25">
        <v>25</v>
      </c>
      <c r="Q5" s="25">
        <v>26</v>
      </c>
      <c r="R5" s="25">
        <v>27</v>
      </c>
      <c r="S5" s="25">
        <v>28</v>
      </c>
      <c r="T5" s="25">
        <v>29</v>
      </c>
      <c r="U5" s="25">
        <v>30</v>
      </c>
      <c r="V5" s="25">
        <v>31</v>
      </c>
      <c r="W5" s="25">
        <v>32</v>
      </c>
      <c r="X5" s="25" t="s">
        <v>22</v>
      </c>
    </row>
    <row r="6" spans="1:24" ht="15.75" customHeight="1" x14ac:dyDescent="0.35">
      <c r="A6" s="242" t="e">
        <f>'PP2 Spec'!A6</f>
        <v>#REF!</v>
      </c>
      <c r="B6" s="242"/>
      <c r="C6" s="242"/>
      <c r="D6" s="237"/>
      <c r="E6" s="61">
        <v>0</v>
      </c>
      <c r="F6" s="57"/>
      <c r="G6" s="55">
        <f>H6</f>
        <v>0</v>
      </c>
      <c r="H6" s="55">
        <f>I6</f>
        <v>0</v>
      </c>
      <c r="I6" s="65"/>
      <c r="J6" s="55">
        <f>I6</f>
        <v>0</v>
      </c>
      <c r="K6" s="55"/>
      <c r="L6" s="235" t="e">
        <f>'PP2 Spec'!A6</f>
        <v>#REF!</v>
      </c>
      <c r="M6" s="236"/>
      <c r="N6" s="28">
        <v>1</v>
      </c>
      <c r="O6" s="31"/>
      <c r="P6" s="31"/>
      <c r="Q6" s="31"/>
      <c r="R6" s="31"/>
      <c r="S6" s="30">
        <f>I6</f>
        <v>0</v>
      </c>
      <c r="T6" s="31"/>
      <c r="U6" s="31"/>
      <c r="V6" s="32"/>
      <c r="W6" s="32"/>
      <c r="X6" s="26">
        <v>1</v>
      </c>
    </row>
    <row r="7" spans="1:24" ht="15.75" customHeight="1" x14ac:dyDescent="0.35">
      <c r="A7" s="242" t="e">
        <f>'PP2 Spec'!A7</f>
        <v>#REF!</v>
      </c>
      <c r="B7" s="242"/>
      <c r="C7" s="242"/>
      <c r="D7" s="237"/>
      <c r="E7" s="53">
        <v>1</v>
      </c>
      <c r="F7" s="57"/>
      <c r="G7" s="55">
        <f>H7-1.8</f>
        <v>-5.6</v>
      </c>
      <c r="H7" s="55">
        <f>I7-3.8</f>
        <v>-3.8</v>
      </c>
      <c r="I7" s="65"/>
      <c r="J7" s="55">
        <f>I7+5</f>
        <v>5</v>
      </c>
      <c r="K7" s="55"/>
      <c r="L7" s="235" t="e">
        <f>'PP2 Spec'!A7</f>
        <v>#REF!</v>
      </c>
      <c r="M7" s="236"/>
      <c r="N7" s="28">
        <v>1</v>
      </c>
      <c r="O7" s="31"/>
      <c r="P7" s="31"/>
      <c r="Q7" s="31"/>
      <c r="R7" s="31"/>
      <c r="S7" s="30">
        <f>I7</f>
        <v>0</v>
      </c>
      <c r="T7" s="31"/>
      <c r="U7" s="31"/>
      <c r="V7" s="32"/>
      <c r="W7" s="32"/>
      <c r="X7" s="26">
        <v>1</v>
      </c>
    </row>
    <row r="8" spans="1:24" ht="15.75" customHeight="1" x14ac:dyDescent="0.35">
      <c r="A8" s="233" t="e">
        <f>'PP2 Spec'!A8</f>
        <v>#REF!</v>
      </c>
      <c r="B8" s="233"/>
      <c r="C8" s="233"/>
      <c r="D8" s="234"/>
      <c r="E8" s="54">
        <v>0.5</v>
      </c>
      <c r="F8" s="58"/>
      <c r="G8" s="56">
        <f>H8-0.4</f>
        <v>-1.1499999999999999</v>
      </c>
      <c r="H8" s="56">
        <f>I8-0.75</f>
        <v>-0.75</v>
      </c>
      <c r="I8" s="66"/>
      <c r="J8" s="56">
        <f>I8+1</f>
        <v>1</v>
      </c>
      <c r="K8" s="56"/>
      <c r="L8" s="235" t="e">
        <f>'PP2 Spec'!A8</f>
        <v>#REF!</v>
      </c>
      <c r="M8" s="236"/>
      <c r="N8" s="28">
        <v>1</v>
      </c>
      <c r="O8" s="31"/>
      <c r="P8" s="31"/>
      <c r="Q8" s="31"/>
      <c r="R8" s="31"/>
      <c r="S8" s="30">
        <f>I8</f>
        <v>0</v>
      </c>
      <c r="T8" s="31"/>
      <c r="U8" s="31"/>
      <c r="V8" s="31"/>
      <c r="W8" s="31"/>
      <c r="X8" s="26">
        <v>1</v>
      </c>
    </row>
    <row r="9" spans="1:24" ht="15.75" customHeight="1" x14ac:dyDescent="0.35">
      <c r="A9" s="233" t="e">
        <f>'PP2 Spec'!A9</f>
        <v>#REF!</v>
      </c>
      <c r="B9" s="233"/>
      <c r="C9" s="233"/>
      <c r="D9" s="234"/>
      <c r="E9" s="54">
        <v>1</v>
      </c>
      <c r="F9" s="58"/>
      <c r="G9" s="55">
        <f>H9-1.8</f>
        <v>-5.6</v>
      </c>
      <c r="H9" s="55">
        <f>I9-3.8</f>
        <v>-3.8</v>
      </c>
      <c r="I9" s="65"/>
      <c r="J9" s="55">
        <f>I9+5</f>
        <v>5</v>
      </c>
      <c r="K9" s="56"/>
      <c r="L9" s="235" t="e">
        <f>'PP2 Spec'!A9</f>
        <v>#REF!</v>
      </c>
      <c r="M9" s="236"/>
      <c r="N9" s="28">
        <v>1</v>
      </c>
      <c r="O9" s="31"/>
      <c r="P9" s="31"/>
      <c r="Q9" s="31"/>
      <c r="R9" s="31"/>
      <c r="S9" s="30">
        <f>I9</f>
        <v>0</v>
      </c>
      <c r="T9" s="31"/>
      <c r="U9" s="31"/>
      <c r="V9" s="31"/>
      <c r="W9" s="31"/>
      <c r="X9" s="26">
        <v>1</v>
      </c>
    </row>
    <row r="10" spans="1:24" ht="15.75" customHeight="1" x14ac:dyDescent="0.35">
      <c r="A10" s="233" t="e">
        <f>'PP2 Spec'!A10</f>
        <v>#REF!</v>
      </c>
      <c r="B10" s="233"/>
      <c r="C10" s="233"/>
      <c r="D10" s="234"/>
      <c r="E10" s="54">
        <v>1</v>
      </c>
      <c r="F10" s="58"/>
      <c r="G10" s="55">
        <f>H10-1.8</f>
        <v>-5.6</v>
      </c>
      <c r="H10" s="55">
        <f>I10-3.8</f>
        <v>-3.8</v>
      </c>
      <c r="I10" s="65"/>
      <c r="J10" s="55">
        <f>I10+5</f>
        <v>5</v>
      </c>
      <c r="K10" s="56"/>
      <c r="L10" s="235" t="e">
        <f>'PP2 Spec'!A10</f>
        <v>#REF!</v>
      </c>
      <c r="M10" s="236"/>
      <c r="N10" s="28">
        <v>1</v>
      </c>
      <c r="O10" s="31"/>
      <c r="P10" s="31"/>
      <c r="Q10" s="31"/>
      <c r="R10" s="31"/>
      <c r="S10" s="30">
        <f>I10</f>
        <v>0</v>
      </c>
      <c r="T10" s="31"/>
      <c r="U10" s="31"/>
      <c r="V10" s="31"/>
      <c r="W10" s="31"/>
      <c r="X10" s="26">
        <v>1</v>
      </c>
    </row>
    <row r="11" spans="1:24" ht="15.75" customHeight="1" x14ac:dyDescent="0.35">
      <c r="A11" s="233" t="e">
        <f>'PP2 Spec'!A11</f>
        <v>#REF!</v>
      </c>
      <c r="B11" s="233"/>
      <c r="C11" s="233"/>
      <c r="D11" s="234"/>
      <c r="E11" s="54">
        <v>1</v>
      </c>
      <c r="F11" s="58"/>
      <c r="G11" s="55">
        <f>H11-1.8</f>
        <v>-5.6</v>
      </c>
      <c r="H11" s="55">
        <f>I11-3.8</f>
        <v>-3.8</v>
      </c>
      <c r="I11" s="65"/>
      <c r="J11" s="55">
        <f>I11+5</f>
        <v>5</v>
      </c>
      <c r="K11" s="56"/>
      <c r="L11" s="235" t="e">
        <f>'PP2 Spec'!A11</f>
        <v>#REF!</v>
      </c>
      <c r="M11" s="236"/>
      <c r="N11" s="28">
        <v>1</v>
      </c>
      <c r="O11" s="31"/>
      <c r="P11" s="31"/>
      <c r="Q11" s="31"/>
      <c r="R11" s="31"/>
      <c r="S11" s="30">
        <v>0</v>
      </c>
      <c r="T11" s="31"/>
      <c r="U11" s="31"/>
      <c r="V11" s="31"/>
      <c r="W11" s="31"/>
      <c r="X11" s="26">
        <v>2.5</v>
      </c>
    </row>
    <row r="12" spans="1:24" ht="15.75" customHeight="1" x14ac:dyDescent="0.35">
      <c r="A12" s="233" t="e">
        <f>'PP2 Spec'!A12</f>
        <v>#REF!</v>
      </c>
      <c r="B12" s="233"/>
      <c r="C12" s="233"/>
      <c r="D12" s="234"/>
      <c r="E12" s="54">
        <v>1</v>
      </c>
      <c r="F12" s="58"/>
      <c r="G12" s="55">
        <f>H12-1.8</f>
        <v>-5.6</v>
      </c>
      <c r="H12" s="55">
        <f>I12-3.8</f>
        <v>-3.8</v>
      </c>
      <c r="I12" s="65"/>
      <c r="J12" s="55">
        <f>I12+5</f>
        <v>5</v>
      </c>
      <c r="K12" s="56"/>
      <c r="L12" s="235" t="e">
        <f>'PP2 Spec'!A12</f>
        <v>#REF!</v>
      </c>
      <c r="M12" s="236"/>
      <c r="N12" s="28">
        <v>0.5</v>
      </c>
      <c r="O12" s="31"/>
      <c r="P12" s="31"/>
      <c r="Q12" s="31"/>
      <c r="R12" s="31"/>
      <c r="S12" s="30">
        <f>I12</f>
        <v>0</v>
      </c>
      <c r="T12" s="31"/>
      <c r="U12" s="31"/>
      <c r="V12" s="31"/>
      <c r="W12" s="31"/>
      <c r="X12" s="26">
        <v>0.5</v>
      </c>
    </row>
    <row r="13" spans="1:24" ht="15.75" customHeight="1" x14ac:dyDescent="0.35">
      <c r="A13" s="233" t="e">
        <f>'PP2 Spec'!A13</f>
        <v>#REF!</v>
      </c>
      <c r="B13" s="233"/>
      <c r="C13" s="233"/>
      <c r="D13" s="234"/>
      <c r="E13" s="54">
        <v>0.3</v>
      </c>
      <c r="F13" s="58"/>
      <c r="G13" s="56">
        <f>H13</f>
        <v>0</v>
      </c>
      <c r="H13" s="56">
        <f>I13</f>
        <v>0</v>
      </c>
      <c r="I13" s="66"/>
      <c r="J13" s="56">
        <f>I13</f>
        <v>0</v>
      </c>
      <c r="K13" s="56"/>
      <c r="L13" s="235" t="e">
        <f>'PP2 Spec'!A13</f>
        <v>#REF!</v>
      </c>
      <c r="M13" s="236"/>
      <c r="N13" s="28">
        <v>1</v>
      </c>
      <c r="O13" s="30">
        <f>P13-(X13/2)</f>
        <v>-5</v>
      </c>
      <c r="P13" s="30">
        <f>Q13-(X13/2)</f>
        <v>-3.75</v>
      </c>
      <c r="Q13" s="30">
        <f>R13-(X13/2)</f>
        <v>-2.5</v>
      </c>
      <c r="R13" s="30">
        <f>S13-(X13/2)</f>
        <v>-1.25</v>
      </c>
      <c r="S13" s="30">
        <v>0</v>
      </c>
      <c r="T13" s="30">
        <f>S13+(X13/2)</f>
        <v>1.25</v>
      </c>
      <c r="U13" s="30">
        <f>T13+(X13/2)</f>
        <v>2.5</v>
      </c>
      <c r="V13" s="30">
        <f>U13+(X13/2)</f>
        <v>3.75</v>
      </c>
      <c r="W13" s="30">
        <f>V13+(X13/2)</f>
        <v>5</v>
      </c>
      <c r="X13" s="26">
        <v>2.5</v>
      </c>
    </row>
    <row r="14" spans="1:24" ht="15.75" customHeight="1" x14ac:dyDescent="0.35">
      <c r="A14" s="233" t="e">
        <f>'PP2 Spec'!A14</f>
        <v>#REF!</v>
      </c>
      <c r="B14" s="233"/>
      <c r="C14" s="233"/>
      <c r="D14" s="234"/>
      <c r="E14" s="54">
        <v>0.7</v>
      </c>
      <c r="F14" s="58"/>
      <c r="G14" s="56">
        <f>H14-0.9</f>
        <v>-2.7</v>
      </c>
      <c r="H14" s="56">
        <f>I14-1.8</f>
        <v>-1.8</v>
      </c>
      <c r="I14" s="66"/>
      <c r="J14" s="56">
        <f>I14+2.5</f>
        <v>2.5</v>
      </c>
      <c r="K14" s="56"/>
      <c r="L14" s="235" t="e">
        <f>'PP2 Spec'!A14</f>
        <v>#REF!</v>
      </c>
      <c r="M14" s="236"/>
      <c r="N14" s="28">
        <v>1</v>
      </c>
      <c r="O14" s="30"/>
      <c r="P14" s="30"/>
      <c r="Q14" s="30"/>
      <c r="R14" s="30"/>
      <c r="S14" s="30"/>
      <c r="T14" s="30"/>
      <c r="U14" s="30"/>
      <c r="V14" s="30"/>
      <c r="W14" s="30"/>
      <c r="X14" s="26">
        <v>2.5</v>
      </c>
    </row>
    <row r="15" spans="1:24" ht="15.75" customHeight="1" x14ac:dyDescent="0.35">
      <c r="A15" s="233" t="e">
        <f>'PP2 Spec'!A15</f>
        <v>#REF!</v>
      </c>
      <c r="B15" s="233"/>
      <c r="C15" s="233"/>
      <c r="D15" s="234"/>
      <c r="E15" s="54">
        <v>0.3</v>
      </c>
      <c r="F15" s="58"/>
      <c r="G15" s="56">
        <f>H15-0.2</f>
        <v>-0.60000000000000009</v>
      </c>
      <c r="H15" s="56">
        <f>I15-0.4</f>
        <v>-0.4</v>
      </c>
      <c r="I15" s="66"/>
      <c r="J15" s="56">
        <f>I15+0.6</f>
        <v>0.6</v>
      </c>
      <c r="K15" s="56"/>
      <c r="L15" s="235" t="e">
        <f>'PP2 Spec'!A15</f>
        <v>#REF!</v>
      </c>
      <c r="M15" s="236"/>
      <c r="N15" s="28">
        <v>1</v>
      </c>
      <c r="O15" s="30"/>
      <c r="P15" s="30"/>
      <c r="Q15" s="30"/>
      <c r="R15" s="30"/>
      <c r="S15" s="30"/>
      <c r="T15" s="30"/>
      <c r="U15" s="30"/>
      <c r="V15" s="30"/>
      <c r="W15" s="30"/>
      <c r="X15" s="26">
        <v>2.5</v>
      </c>
    </row>
    <row r="16" spans="1:24" ht="15.75" customHeight="1" x14ac:dyDescent="0.35">
      <c r="A16" s="233" t="e">
        <f>'PP2 Spec'!A16</f>
        <v>#REF!</v>
      </c>
      <c r="B16" s="233"/>
      <c r="C16" s="233"/>
      <c r="D16" s="234"/>
      <c r="E16" s="53">
        <v>0.7</v>
      </c>
      <c r="F16" s="58"/>
      <c r="G16" s="56">
        <f>H16-0.9</f>
        <v>-2.7</v>
      </c>
      <c r="H16" s="56">
        <f>I16-1.8</f>
        <v>-1.8</v>
      </c>
      <c r="I16" s="66"/>
      <c r="J16" s="56">
        <f>I16+2.5</f>
        <v>2.5</v>
      </c>
      <c r="K16" s="56"/>
      <c r="L16" s="235" t="e">
        <f>'PP2 Spec'!A16</f>
        <v>#REF!</v>
      </c>
      <c r="M16" s="236"/>
      <c r="N16" s="28">
        <v>1</v>
      </c>
      <c r="O16" s="31"/>
      <c r="P16" s="31"/>
      <c r="Q16" s="31"/>
      <c r="R16" s="31"/>
      <c r="S16" s="30">
        <f t="shared" ref="S16:S24" si="0">I16</f>
        <v>0</v>
      </c>
      <c r="T16" s="31"/>
      <c r="U16" s="31"/>
      <c r="V16" s="31"/>
      <c r="W16" s="31"/>
      <c r="X16" s="26">
        <v>2.5</v>
      </c>
    </row>
    <row r="17" spans="1:24" ht="15.75" customHeight="1" x14ac:dyDescent="0.35">
      <c r="A17" s="233" t="e">
        <f>'PP2 Spec'!A17</f>
        <v>#REF!</v>
      </c>
      <c r="B17" s="233"/>
      <c r="C17" s="233"/>
      <c r="D17" s="234"/>
      <c r="E17" s="54">
        <v>0.7</v>
      </c>
      <c r="F17" s="58"/>
      <c r="G17" s="56">
        <f>H17-0.9</f>
        <v>-2.7</v>
      </c>
      <c r="H17" s="56">
        <f>I17-1.8</f>
        <v>-1.8</v>
      </c>
      <c r="I17" s="66"/>
      <c r="J17" s="56">
        <f>I17+2.5</f>
        <v>2.5</v>
      </c>
      <c r="K17" s="56"/>
      <c r="L17" s="235" t="e">
        <f>'PP2 Spec'!A17</f>
        <v>#REF!</v>
      </c>
      <c r="M17" s="236"/>
      <c r="N17" s="28">
        <v>0.5</v>
      </c>
      <c r="O17" s="31"/>
      <c r="P17" s="31"/>
      <c r="Q17" s="31"/>
      <c r="R17" s="31"/>
      <c r="S17" s="30">
        <f t="shared" si="0"/>
        <v>0</v>
      </c>
      <c r="T17" s="31"/>
      <c r="U17" s="31"/>
      <c r="V17" s="31"/>
      <c r="W17" s="31"/>
      <c r="X17" s="26">
        <v>0</v>
      </c>
    </row>
    <row r="18" spans="1:24" ht="15.75" customHeight="1" x14ac:dyDescent="0.35">
      <c r="A18" s="233" t="e">
        <f>'PP2 Spec'!A18</f>
        <v>#REF!</v>
      </c>
      <c r="B18" s="233"/>
      <c r="C18" s="233"/>
      <c r="D18" s="234"/>
      <c r="E18" s="54">
        <v>1</v>
      </c>
      <c r="F18" s="58"/>
      <c r="G18" s="56">
        <f>H18-0.8</f>
        <v>-2.2999999999999998</v>
      </c>
      <c r="H18" s="56">
        <f>I18-1.5</f>
        <v>-1.5</v>
      </c>
      <c r="I18" s="66"/>
      <c r="J18" s="56">
        <f>I18+2</f>
        <v>2</v>
      </c>
      <c r="K18" s="56"/>
      <c r="L18" s="235" t="e">
        <f>'PP2 Spec'!A18</f>
        <v>#REF!</v>
      </c>
      <c r="M18" s="236"/>
      <c r="N18" s="28">
        <v>0.3</v>
      </c>
      <c r="O18" s="31"/>
      <c r="P18" s="31"/>
      <c r="Q18" s="31"/>
      <c r="R18" s="31"/>
      <c r="S18" s="30">
        <f t="shared" si="0"/>
        <v>0</v>
      </c>
      <c r="T18" s="31"/>
      <c r="U18" s="31"/>
      <c r="V18" s="31"/>
      <c r="W18" s="31"/>
      <c r="X18" s="26">
        <v>0</v>
      </c>
    </row>
    <row r="19" spans="1:24" ht="15.75" customHeight="1" x14ac:dyDescent="0.35">
      <c r="A19" s="233" t="e">
        <f>'PP2 Spec'!A19</f>
        <v>#REF!</v>
      </c>
      <c r="B19" s="233"/>
      <c r="C19" s="233"/>
      <c r="D19" s="234"/>
      <c r="E19" s="54">
        <v>0.3</v>
      </c>
      <c r="F19" s="58"/>
      <c r="G19" s="56">
        <f>H19-0.2</f>
        <v>-0.60000000000000009</v>
      </c>
      <c r="H19" s="56">
        <f>I19-0.4</f>
        <v>-0.4</v>
      </c>
      <c r="I19" s="66"/>
      <c r="J19" s="56">
        <f>I19+0.6</f>
        <v>0.6</v>
      </c>
      <c r="K19" s="56"/>
      <c r="L19" s="235" t="e">
        <f>'PP2 Spec'!A19</f>
        <v>#REF!</v>
      </c>
      <c r="M19" s="236"/>
      <c r="N19" s="28">
        <v>0.3</v>
      </c>
      <c r="O19" s="31"/>
      <c r="P19" s="31"/>
      <c r="Q19" s="31"/>
      <c r="R19" s="31"/>
      <c r="S19" s="30">
        <f t="shared" si="0"/>
        <v>0</v>
      </c>
      <c r="T19" s="31"/>
      <c r="U19" s="31"/>
      <c r="V19" s="31"/>
      <c r="W19" s="31"/>
      <c r="X19" s="26">
        <v>0.3</v>
      </c>
    </row>
    <row r="20" spans="1:24" ht="15.75" customHeight="1" x14ac:dyDescent="0.35">
      <c r="A20" s="233" t="e">
        <f>'PP2 Spec'!A22</f>
        <v>#REF!</v>
      </c>
      <c r="B20" s="233"/>
      <c r="C20" s="233"/>
      <c r="D20" s="234"/>
      <c r="E20" s="54">
        <v>0.5</v>
      </c>
      <c r="F20" s="58"/>
      <c r="G20" s="56">
        <f>H20-0.4</f>
        <v>-1.1499999999999999</v>
      </c>
      <c r="H20" s="56">
        <f>I20-0.75</f>
        <v>-0.75</v>
      </c>
      <c r="I20" s="66"/>
      <c r="J20" s="56">
        <f>I20+1</f>
        <v>1</v>
      </c>
      <c r="K20" s="56"/>
      <c r="L20" s="235" t="e">
        <f>'PP2 Spec'!A22</f>
        <v>#REF!</v>
      </c>
      <c r="M20" s="236"/>
      <c r="N20" s="28">
        <v>0.3</v>
      </c>
      <c r="O20" s="31"/>
      <c r="P20" s="31"/>
      <c r="Q20" s="31"/>
      <c r="R20" s="31"/>
      <c r="S20" s="30">
        <f t="shared" si="0"/>
        <v>0</v>
      </c>
      <c r="T20" s="31"/>
      <c r="U20" s="31"/>
      <c r="V20" s="31"/>
      <c r="W20" s="31"/>
      <c r="X20" s="26">
        <v>0.3</v>
      </c>
    </row>
    <row r="21" spans="1:24" ht="15.75" customHeight="1" x14ac:dyDescent="0.35">
      <c r="A21" s="233" t="e">
        <f>'PP2 Spec'!A23</f>
        <v>#REF!</v>
      </c>
      <c r="B21" s="233"/>
      <c r="C21" s="233"/>
      <c r="D21" s="234"/>
      <c r="E21" s="54">
        <v>1</v>
      </c>
      <c r="F21" s="58"/>
      <c r="G21" s="56">
        <f>H21-0.8</f>
        <v>-2.2999999999999998</v>
      </c>
      <c r="H21" s="56">
        <f>I21-1.5</f>
        <v>-1.5</v>
      </c>
      <c r="I21" s="66"/>
      <c r="J21" s="56">
        <f>I21+2</f>
        <v>2</v>
      </c>
      <c r="K21" s="56"/>
      <c r="L21" s="235" t="e">
        <f>'PP2 Spec'!A23</f>
        <v>#REF!</v>
      </c>
      <c r="M21" s="236"/>
      <c r="N21" s="28">
        <v>0.7</v>
      </c>
      <c r="O21" s="31"/>
      <c r="P21" s="31"/>
      <c r="Q21" s="31"/>
      <c r="R21" s="31"/>
      <c r="S21" s="30">
        <f t="shared" si="0"/>
        <v>0</v>
      </c>
      <c r="T21" s="31"/>
      <c r="U21" s="31"/>
      <c r="V21" s="31"/>
      <c r="W21" s="31"/>
      <c r="X21" s="26">
        <v>1.2</v>
      </c>
    </row>
    <row r="22" spans="1:24" ht="15.75" customHeight="1" x14ac:dyDescent="0.35">
      <c r="A22" s="233" t="e">
        <f>'PP2 Spec'!A24</f>
        <v>#REF!</v>
      </c>
      <c r="B22" s="233"/>
      <c r="C22" s="233"/>
      <c r="D22" s="234"/>
      <c r="E22" s="53">
        <v>0.3</v>
      </c>
      <c r="F22" s="58"/>
      <c r="G22" s="56"/>
      <c r="H22" s="56"/>
      <c r="I22" s="66"/>
      <c r="J22" s="56"/>
      <c r="K22" s="56"/>
      <c r="L22" s="235" t="e">
        <f>'PP2 Spec'!A24</f>
        <v>#REF!</v>
      </c>
      <c r="M22" s="236"/>
      <c r="N22" s="28">
        <v>0.7</v>
      </c>
      <c r="O22" s="31"/>
      <c r="P22" s="31"/>
      <c r="Q22" s="31"/>
      <c r="R22" s="31"/>
      <c r="S22" s="30">
        <f t="shared" ref="S22" si="1">I22</f>
        <v>0</v>
      </c>
      <c r="T22" s="31"/>
      <c r="U22" s="31"/>
      <c r="V22" s="31"/>
      <c r="W22" s="31"/>
      <c r="X22" s="26">
        <v>1.2</v>
      </c>
    </row>
    <row r="23" spans="1:24" ht="15.75" customHeight="1" x14ac:dyDescent="0.35">
      <c r="A23" s="233" t="e">
        <f>'PP2 Spec'!A25</f>
        <v>#REF!</v>
      </c>
      <c r="B23" s="233"/>
      <c r="C23" s="233"/>
      <c r="D23" s="234"/>
      <c r="E23" s="53">
        <v>0.3</v>
      </c>
      <c r="F23" s="58"/>
      <c r="G23" s="56"/>
      <c r="H23" s="56"/>
      <c r="I23" s="66"/>
      <c r="J23" s="56"/>
      <c r="K23" s="56"/>
      <c r="L23" s="235" t="e">
        <f>'PP2 Spec'!A25</f>
        <v>#REF!</v>
      </c>
      <c r="M23" s="236"/>
      <c r="N23" s="28">
        <v>0.7</v>
      </c>
      <c r="O23" s="31"/>
      <c r="P23" s="31"/>
      <c r="Q23" s="31"/>
      <c r="R23" s="31"/>
      <c r="S23" s="30">
        <f t="shared" si="0"/>
        <v>0</v>
      </c>
      <c r="T23" s="31"/>
      <c r="U23" s="31"/>
      <c r="V23" s="31"/>
      <c r="W23" s="31"/>
      <c r="X23" s="26">
        <v>1.2</v>
      </c>
    </row>
    <row r="24" spans="1:24" ht="15.75" customHeight="1" x14ac:dyDescent="0.35">
      <c r="A24" s="233" t="e">
        <f>'PP2 Spec'!A26</f>
        <v>#REF!</v>
      </c>
      <c r="B24" s="233"/>
      <c r="C24" s="233"/>
      <c r="D24" s="234"/>
      <c r="E24" s="54">
        <v>0.3</v>
      </c>
      <c r="F24" s="58"/>
      <c r="G24" s="56">
        <f>H24-0.5</f>
        <v>-1.4</v>
      </c>
      <c r="H24" s="56">
        <f>I24-0.9</f>
        <v>-0.9</v>
      </c>
      <c r="I24" s="66"/>
      <c r="J24" s="56">
        <f>I24+1.2</f>
        <v>1.2</v>
      </c>
      <c r="K24" s="56"/>
      <c r="L24" s="235" t="e">
        <f>'PP2 Spec'!A26</f>
        <v>#REF!</v>
      </c>
      <c r="M24" s="236"/>
      <c r="N24" s="28">
        <v>0.7</v>
      </c>
      <c r="O24" s="31"/>
      <c r="P24" s="31"/>
      <c r="Q24" s="31"/>
      <c r="R24" s="31"/>
      <c r="S24" s="30">
        <f t="shared" si="0"/>
        <v>0</v>
      </c>
      <c r="T24" s="31"/>
      <c r="U24" s="31"/>
      <c r="V24" s="31"/>
      <c r="W24" s="31"/>
      <c r="X24" s="26">
        <v>1.2</v>
      </c>
    </row>
    <row r="25" spans="1:24" ht="15.75" customHeight="1" x14ac:dyDescent="0.35">
      <c r="A25" s="237" t="e">
        <f>'PP2 Spec'!A27:D27</f>
        <v>#REF!</v>
      </c>
      <c r="B25" s="238"/>
      <c r="C25" s="238"/>
      <c r="D25" s="238"/>
      <c r="E25" s="54">
        <v>0.5</v>
      </c>
      <c r="F25" s="58"/>
      <c r="G25" s="56">
        <f>H25-0.7</f>
        <v>-2.0999999999999996</v>
      </c>
      <c r="H25" s="56">
        <f>I25-1.4</f>
        <v>-1.4</v>
      </c>
      <c r="I25" s="66"/>
      <c r="J25" s="56">
        <f>I25+1.8</f>
        <v>1.8</v>
      </c>
      <c r="K25" s="56"/>
      <c r="L25" s="235" t="e">
        <f>'PP2 Spec'!A27</f>
        <v>#REF!</v>
      </c>
      <c r="M25" s="236"/>
      <c r="N25" s="33">
        <v>0.5</v>
      </c>
      <c r="O25" s="31"/>
      <c r="P25" s="31"/>
      <c r="Q25" s="31"/>
      <c r="R25" s="31"/>
      <c r="S25" s="30"/>
      <c r="T25" s="31"/>
      <c r="U25" s="31"/>
      <c r="V25" s="31"/>
      <c r="W25" s="31"/>
      <c r="X25" s="26"/>
    </row>
    <row r="26" spans="1:24" ht="15.75" customHeight="1" x14ac:dyDescent="0.35">
      <c r="A26" s="233" t="e">
        <f>'PP2 Spec'!A28</f>
        <v>#REF!</v>
      </c>
      <c r="B26" s="233"/>
      <c r="C26" s="233"/>
      <c r="D26" s="234"/>
      <c r="E26" s="54">
        <v>0.5</v>
      </c>
      <c r="F26" s="58"/>
      <c r="G26" s="56">
        <f>H26-0.5</f>
        <v>-1.5</v>
      </c>
      <c r="H26" s="56">
        <f>I26-1</f>
        <v>-1</v>
      </c>
      <c r="I26" s="66"/>
      <c r="J26" s="56">
        <f>I26+1.5</f>
        <v>1.5</v>
      </c>
      <c r="K26" s="56"/>
      <c r="L26" s="235" t="e">
        <f>'PP2 Spec'!A28</f>
        <v>#REF!</v>
      </c>
      <c r="M26" s="236"/>
      <c r="N26" s="28">
        <v>1</v>
      </c>
      <c r="O26" s="31"/>
      <c r="P26" s="31"/>
      <c r="Q26" s="31"/>
      <c r="R26" s="31"/>
      <c r="S26" s="30">
        <f t="shared" ref="S26:S37" si="2">I26</f>
        <v>0</v>
      </c>
      <c r="T26" s="31"/>
      <c r="U26" s="31"/>
      <c r="V26" s="31"/>
      <c r="W26" s="31"/>
      <c r="X26" s="26">
        <v>1</v>
      </c>
    </row>
    <row r="27" spans="1:24" ht="15.75" customHeight="1" x14ac:dyDescent="0.35">
      <c r="A27" s="233" t="e">
        <f>'PP2 Spec'!A29</f>
        <v>#REF!</v>
      </c>
      <c r="B27" s="233"/>
      <c r="C27" s="233"/>
      <c r="D27" s="234"/>
      <c r="E27" s="54">
        <v>0.5</v>
      </c>
      <c r="F27" s="58"/>
      <c r="G27" s="56">
        <f>H27-0.5</f>
        <v>-1.5</v>
      </c>
      <c r="H27" s="56">
        <f>I27-1</f>
        <v>-1</v>
      </c>
      <c r="I27" s="66"/>
      <c r="J27" s="56">
        <f>I27+1.5</f>
        <v>1.5</v>
      </c>
      <c r="K27" s="56"/>
      <c r="L27" s="235" t="e">
        <f>'PP2 Spec'!A29</f>
        <v>#REF!</v>
      </c>
      <c r="M27" s="236"/>
      <c r="N27" s="28">
        <v>0.5</v>
      </c>
      <c r="O27" s="31"/>
      <c r="P27" s="31"/>
      <c r="Q27" s="31"/>
      <c r="R27" s="31"/>
      <c r="S27" s="30">
        <f t="shared" si="2"/>
        <v>0</v>
      </c>
      <c r="T27" s="31"/>
      <c r="U27" s="31"/>
      <c r="V27" s="31"/>
      <c r="W27" s="31"/>
      <c r="X27" s="26">
        <v>0.7</v>
      </c>
    </row>
    <row r="28" spans="1:24" ht="15.75" customHeight="1" x14ac:dyDescent="0.35">
      <c r="A28" s="233" t="e">
        <f>'PP2 Spec'!A30</f>
        <v>#REF!</v>
      </c>
      <c r="B28" s="233"/>
      <c r="C28" s="233"/>
      <c r="D28" s="234"/>
      <c r="E28" s="54">
        <v>0.3</v>
      </c>
      <c r="F28" s="58"/>
      <c r="G28" s="56">
        <f>H28-0.3</f>
        <v>-0.89999999999999991</v>
      </c>
      <c r="H28" s="56">
        <f>I28-0.6</f>
        <v>-0.6</v>
      </c>
      <c r="I28" s="66"/>
      <c r="J28" s="56">
        <f>I28+0.9</f>
        <v>0.9</v>
      </c>
      <c r="K28" s="56"/>
      <c r="L28" s="235" t="e">
        <f>'PP2 Spec'!A30</f>
        <v>#REF!</v>
      </c>
      <c r="M28" s="236"/>
      <c r="N28" s="28">
        <v>0.5</v>
      </c>
      <c r="O28" s="31"/>
      <c r="P28" s="31"/>
      <c r="Q28" s="31"/>
      <c r="R28" s="31"/>
      <c r="S28" s="30">
        <f t="shared" si="2"/>
        <v>0</v>
      </c>
      <c r="T28" s="31"/>
      <c r="U28" s="31"/>
      <c r="V28" s="31"/>
      <c r="W28" s="31"/>
      <c r="X28" s="26">
        <v>0.5</v>
      </c>
    </row>
    <row r="29" spans="1:24" ht="15.75" customHeight="1" x14ac:dyDescent="0.35">
      <c r="A29" s="233" t="e">
        <f>'PP2 Spec'!A31</f>
        <v>#REF!</v>
      </c>
      <c r="B29" s="233"/>
      <c r="C29" s="233"/>
      <c r="D29" s="234"/>
      <c r="E29" s="54">
        <v>0.3</v>
      </c>
      <c r="F29" s="58"/>
      <c r="G29" s="56"/>
      <c r="H29" s="56"/>
      <c r="I29" s="66"/>
      <c r="J29" s="56"/>
      <c r="K29" s="56"/>
      <c r="L29" s="235" t="e">
        <f>'PP2 Spec'!A31</f>
        <v>#REF!</v>
      </c>
      <c r="M29" s="236"/>
      <c r="N29" s="28">
        <v>0.3</v>
      </c>
      <c r="O29" s="31"/>
      <c r="P29" s="31"/>
      <c r="Q29" s="31"/>
      <c r="R29" s="31"/>
      <c r="S29" s="30">
        <f t="shared" si="2"/>
        <v>0</v>
      </c>
      <c r="T29" s="31"/>
      <c r="U29" s="31"/>
      <c r="V29" s="31"/>
      <c r="W29" s="31"/>
      <c r="X29" s="26">
        <v>0.3</v>
      </c>
    </row>
    <row r="30" spans="1:24" ht="15.75" customHeight="1" x14ac:dyDescent="0.35">
      <c r="A30" s="233" t="e">
        <f>'PP2 Spec'!A32</f>
        <v>#REF!</v>
      </c>
      <c r="B30" s="233"/>
      <c r="C30" s="233"/>
      <c r="D30" s="234"/>
      <c r="E30" s="54">
        <v>1</v>
      </c>
      <c r="F30" s="58"/>
      <c r="G30" s="56">
        <f>H30-0.8</f>
        <v>-2.2999999999999998</v>
      </c>
      <c r="H30" s="56">
        <f>I30-1.5</f>
        <v>-1.5</v>
      </c>
      <c r="I30" s="66"/>
      <c r="J30" s="56">
        <f>I30+2</f>
        <v>2</v>
      </c>
      <c r="K30" s="56"/>
      <c r="L30" s="235" t="e">
        <f>'PP2 Spec'!A32</f>
        <v>#REF!</v>
      </c>
      <c r="M30" s="236"/>
      <c r="N30" s="28">
        <v>0.5</v>
      </c>
      <c r="O30" s="31"/>
      <c r="P30" s="31"/>
      <c r="Q30" s="31"/>
      <c r="R30" s="31"/>
      <c r="S30" s="30">
        <f t="shared" si="2"/>
        <v>0</v>
      </c>
      <c r="T30" s="31"/>
      <c r="U30" s="31"/>
      <c r="V30" s="31"/>
      <c r="W30" s="31"/>
      <c r="X30" s="26">
        <v>0.6</v>
      </c>
    </row>
    <row r="31" spans="1:24" ht="15.75" customHeight="1" x14ac:dyDescent="0.35">
      <c r="A31" s="233" t="e">
        <f>'PP2 Spec'!A33</f>
        <v>#REF!</v>
      </c>
      <c r="B31" s="233"/>
      <c r="C31" s="233"/>
      <c r="D31" s="234"/>
      <c r="E31" s="54">
        <v>0.3</v>
      </c>
      <c r="F31" s="58"/>
      <c r="G31" s="56">
        <f>H31</f>
        <v>0</v>
      </c>
      <c r="H31" s="56">
        <f>I31</f>
        <v>0</v>
      </c>
      <c r="I31" s="66"/>
      <c r="J31" s="56">
        <f>I31</f>
        <v>0</v>
      </c>
      <c r="K31" s="56"/>
      <c r="L31" s="235" t="e">
        <f>'PP2 Spec'!A33</f>
        <v>#REF!</v>
      </c>
      <c r="M31" s="236"/>
      <c r="N31" s="28">
        <v>0.3</v>
      </c>
      <c r="O31" s="31"/>
      <c r="P31" s="31"/>
      <c r="Q31" s="31"/>
      <c r="R31" s="31"/>
      <c r="S31" s="30">
        <f t="shared" si="2"/>
        <v>0</v>
      </c>
      <c r="T31" s="31"/>
      <c r="U31" s="31"/>
      <c r="V31" s="31"/>
      <c r="W31" s="31"/>
      <c r="X31" s="26">
        <v>0</v>
      </c>
    </row>
    <row r="32" spans="1:24" ht="15.75" customHeight="1" x14ac:dyDescent="0.35">
      <c r="A32" s="233" t="e">
        <f>'PP2 Spec'!A34</f>
        <v>#REF!</v>
      </c>
      <c r="B32" s="233"/>
      <c r="C32" s="233"/>
      <c r="D32" s="234"/>
      <c r="E32" s="54">
        <v>0.3</v>
      </c>
      <c r="F32" s="58"/>
      <c r="G32" s="56">
        <f t="shared" ref="G32:H32" si="3">H32</f>
        <v>0</v>
      </c>
      <c r="H32" s="56">
        <f t="shared" si="3"/>
        <v>0</v>
      </c>
      <c r="I32" s="66"/>
      <c r="J32" s="56">
        <f t="shared" ref="J32:J34" si="4">I32</f>
        <v>0</v>
      </c>
      <c r="K32" s="56"/>
      <c r="L32" s="235" t="e">
        <f>'PP2 Spec'!A34</f>
        <v>#REF!</v>
      </c>
      <c r="M32" s="236"/>
      <c r="N32" s="33">
        <v>0.6</v>
      </c>
      <c r="O32" s="31"/>
      <c r="P32" s="31"/>
      <c r="Q32" s="31"/>
      <c r="R32" s="31"/>
      <c r="S32" s="30">
        <f t="shared" si="2"/>
        <v>0</v>
      </c>
      <c r="T32" s="31"/>
      <c r="U32" s="31"/>
      <c r="V32" s="31"/>
      <c r="W32" s="31"/>
      <c r="X32" s="26">
        <v>0.6</v>
      </c>
    </row>
    <row r="33" spans="1:24" ht="15.75" customHeight="1" x14ac:dyDescent="0.35">
      <c r="A33" s="233" t="e">
        <f>'PP2 Spec'!A35</f>
        <v>#REF!</v>
      </c>
      <c r="B33" s="233"/>
      <c r="C33" s="233"/>
      <c r="D33" s="234"/>
      <c r="E33" s="54">
        <v>0.3</v>
      </c>
      <c r="F33" s="58"/>
      <c r="G33" s="56">
        <f t="shared" ref="G33" si="5">H33</f>
        <v>0</v>
      </c>
      <c r="H33" s="56">
        <f t="shared" ref="H33" si="6">I33</f>
        <v>0</v>
      </c>
      <c r="I33" s="66"/>
      <c r="J33" s="56">
        <f t="shared" ref="J33" si="7">I33</f>
        <v>0</v>
      </c>
      <c r="K33" s="56"/>
      <c r="L33" s="235" t="e">
        <f>'PP2 Spec'!A35</f>
        <v>#REF!</v>
      </c>
      <c r="M33" s="236"/>
      <c r="N33" s="33">
        <v>0.6</v>
      </c>
      <c r="O33" s="31"/>
      <c r="P33" s="31"/>
      <c r="Q33" s="31"/>
      <c r="R33" s="31"/>
      <c r="S33" s="30">
        <f t="shared" ref="S33" si="8">I33</f>
        <v>0</v>
      </c>
      <c r="T33" s="31"/>
      <c r="U33" s="31"/>
      <c r="V33" s="31"/>
      <c r="W33" s="31"/>
      <c r="X33" s="26">
        <v>0.6</v>
      </c>
    </row>
    <row r="34" spans="1:24" ht="15.75" customHeight="1" x14ac:dyDescent="0.35">
      <c r="A34" s="233" t="e">
        <f>'PP2 Spec'!A36</f>
        <v>#REF!</v>
      </c>
      <c r="B34" s="233"/>
      <c r="C34" s="233"/>
      <c r="D34" s="234"/>
      <c r="E34" s="54">
        <v>0.3</v>
      </c>
      <c r="F34" s="58"/>
      <c r="G34" s="56">
        <f t="shared" ref="G34:H34" si="9">H34</f>
        <v>0</v>
      </c>
      <c r="H34" s="56">
        <f t="shared" si="9"/>
        <v>0</v>
      </c>
      <c r="I34" s="66"/>
      <c r="J34" s="56">
        <f t="shared" si="4"/>
        <v>0</v>
      </c>
      <c r="K34" s="56"/>
      <c r="L34" s="235" t="e">
        <f>'PP2 Spec'!A36</f>
        <v>#REF!</v>
      </c>
      <c r="M34" s="236"/>
      <c r="N34" s="33">
        <v>0.3</v>
      </c>
      <c r="O34" s="31"/>
      <c r="P34" s="31"/>
      <c r="Q34" s="31"/>
      <c r="R34" s="31"/>
      <c r="S34" s="30">
        <f t="shared" si="2"/>
        <v>0</v>
      </c>
      <c r="T34" s="31"/>
      <c r="U34" s="31"/>
      <c r="V34" s="31"/>
      <c r="W34" s="31"/>
      <c r="X34" s="26">
        <v>0</v>
      </c>
    </row>
    <row r="35" spans="1:24" ht="15.75" customHeight="1" x14ac:dyDescent="0.35">
      <c r="A35" s="233" t="e">
        <f>'PP2 Spec'!A37</f>
        <v>#REF!</v>
      </c>
      <c r="B35" s="233"/>
      <c r="C35" s="233"/>
      <c r="D35" s="234"/>
      <c r="E35" s="54"/>
      <c r="F35" s="58"/>
      <c r="G35" s="56"/>
      <c r="H35" s="56"/>
      <c r="I35" s="66"/>
      <c r="J35" s="56"/>
      <c r="K35" s="56"/>
      <c r="L35" s="72"/>
      <c r="M35" s="73"/>
      <c r="N35" s="33"/>
      <c r="O35" s="31"/>
      <c r="P35" s="31"/>
      <c r="Q35" s="31"/>
      <c r="R35" s="31"/>
      <c r="S35" s="30"/>
      <c r="T35" s="31"/>
      <c r="U35" s="31"/>
      <c r="V35" s="31"/>
      <c r="W35" s="31"/>
      <c r="X35" s="26"/>
    </row>
    <row r="36" spans="1:24" ht="15.75" customHeight="1" x14ac:dyDescent="0.35">
      <c r="A36" s="233" t="e">
        <f>'PP2 Spec'!A38</f>
        <v>#REF!</v>
      </c>
      <c r="B36" s="233"/>
      <c r="C36" s="233"/>
      <c r="D36" s="234"/>
      <c r="E36" s="54">
        <v>0.3</v>
      </c>
      <c r="F36" s="58"/>
      <c r="G36" s="56">
        <f>H36-1</f>
        <v>-2.8</v>
      </c>
      <c r="H36" s="56">
        <f>I36-1.8</f>
        <v>-1.8</v>
      </c>
      <c r="I36" s="66"/>
      <c r="J36" s="56">
        <f>I36+2.4</f>
        <v>2.4</v>
      </c>
      <c r="K36" s="56"/>
      <c r="L36" s="235" t="e">
        <f>'PP2 Spec'!A38</f>
        <v>#REF!</v>
      </c>
      <c r="M36" s="236"/>
      <c r="N36" s="28">
        <v>0.3</v>
      </c>
      <c r="O36" s="31"/>
      <c r="P36" s="31"/>
      <c r="Q36" s="31"/>
      <c r="R36" s="31"/>
      <c r="S36" s="30">
        <f t="shared" si="2"/>
        <v>0</v>
      </c>
      <c r="T36" s="31"/>
      <c r="U36" s="31"/>
      <c r="V36" s="31"/>
      <c r="W36" s="31"/>
      <c r="X36" s="26">
        <v>0.3</v>
      </c>
    </row>
    <row r="37" spans="1:24" ht="15.75" customHeight="1" x14ac:dyDescent="0.35">
      <c r="A37" s="233" t="e">
        <f>'PP2 Spec'!A39</f>
        <v>#REF!</v>
      </c>
      <c r="B37" s="233"/>
      <c r="C37" s="233"/>
      <c r="D37" s="234"/>
      <c r="E37" s="54">
        <v>0</v>
      </c>
      <c r="F37" s="58"/>
      <c r="G37" s="56">
        <f>H37</f>
        <v>0</v>
      </c>
      <c r="H37" s="56">
        <f>I37</f>
        <v>0</v>
      </c>
      <c r="I37" s="66"/>
      <c r="J37" s="56">
        <f>I37</f>
        <v>0</v>
      </c>
      <c r="K37" s="56"/>
      <c r="L37" s="235" t="e">
        <f>'PP2 Spec'!A39</f>
        <v>#REF!</v>
      </c>
      <c r="M37" s="236"/>
      <c r="N37" s="28">
        <v>0.3</v>
      </c>
      <c r="O37" s="31"/>
      <c r="P37" s="31"/>
      <c r="Q37" s="31"/>
      <c r="R37" s="31"/>
      <c r="S37" s="30">
        <f t="shared" si="2"/>
        <v>0</v>
      </c>
      <c r="T37" s="31" t="e">
        <f>S37+(#REF!/2)</f>
        <v>#REF!</v>
      </c>
      <c r="U37" s="31" t="e">
        <f>T37+(#REF!/2)</f>
        <v>#REF!</v>
      </c>
      <c r="V37" s="31" t="e">
        <f>U37+(#REF!/2)</f>
        <v>#REF!</v>
      </c>
      <c r="W37" s="31" t="e">
        <f>V37+(#REF!/2)</f>
        <v>#REF!</v>
      </c>
      <c r="X37" s="26">
        <v>0</v>
      </c>
    </row>
    <row r="38" spans="1:24" ht="15.75" customHeight="1" x14ac:dyDescent="0.35">
      <c r="A38" s="233" t="e">
        <f>'PP2 Spec'!A40</f>
        <v>#REF!</v>
      </c>
      <c r="B38" s="233"/>
      <c r="C38" s="233"/>
      <c r="D38" s="234"/>
      <c r="E38" s="54">
        <v>0.3</v>
      </c>
      <c r="F38" s="58"/>
      <c r="G38" s="56">
        <f>H38-0.5</f>
        <v>-1.25</v>
      </c>
      <c r="H38" s="56">
        <f>I38-0.75</f>
        <v>-0.75</v>
      </c>
      <c r="I38" s="66"/>
      <c r="J38" s="56">
        <f>I38+1</f>
        <v>1</v>
      </c>
      <c r="K38" s="56"/>
      <c r="L38" s="235" t="e">
        <f>'PP2 Spec'!A40</f>
        <v>#REF!</v>
      </c>
      <c r="M38" s="236"/>
      <c r="N38" s="28">
        <v>0.2</v>
      </c>
      <c r="O38" s="31"/>
      <c r="P38" s="31"/>
      <c r="Q38" s="31"/>
      <c r="R38" s="31"/>
      <c r="S38" s="30"/>
      <c r="T38" s="31"/>
      <c r="U38" s="31"/>
      <c r="V38" s="31"/>
      <c r="W38" s="31"/>
      <c r="X38" s="26">
        <v>0</v>
      </c>
    </row>
    <row r="39" spans="1:24" ht="15.75" customHeight="1" x14ac:dyDescent="0.35">
      <c r="A39" s="233" t="e">
        <f>'PP2 Spec'!A41</f>
        <v>#REF!</v>
      </c>
      <c r="B39" s="233"/>
      <c r="C39" s="233"/>
      <c r="D39" s="234"/>
      <c r="E39" s="54">
        <v>0.3</v>
      </c>
      <c r="F39" s="58"/>
      <c r="G39" s="56">
        <f>H39-0.2</f>
        <v>-0.65</v>
      </c>
      <c r="H39" s="56">
        <f>I39-0.45</f>
        <v>-0.45</v>
      </c>
      <c r="I39" s="66"/>
      <c r="J39" s="56">
        <f>I39+0.6</f>
        <v>0.6</v>
      </c>
      <c r="K39" s="56"/>
      <c r="L39" s="235" t="e">
        <f>'PP2 Spec'!A41</f>
        <v>#REF!</v>
      </c>
      <c r="M39" s="236"/>
      <c r="N39" s="28">
        <v>0.2</v>
      </c>
      <c r="O39" s="31"/>
      <c r="P39" s="31"/>
      <c r="Q39" s="31"/>
      <c r="R39" s="31"/>
      <c r="S39" s="30"/>
      <c r="T39" s="31"/>
      <c r="U39" s="31"/>
      <c r="V39" s="31"/>
      <c r="W39" s="31"/>
      <c r="X39" s="26">
        <v>0</v>
      </c>
    </row>
    <row r="40" spans="1:24" ht="15.75" customHeight="1" x14ac:dyDescent="0.35">
      <c r="A40" s="233" t="e">
        <f>'PP2 Spec'!A42</f>
        <v>#REF!</v>
      </c>
      <c r="B40" s="233"/>
      <c r="C40" s="233"/>
      <c r="D40" s="234"/>
      <c r="E40" s="54">
        <v>0.3</v>
      </c>
      <c r="F40" s="58"/>
      <c r="G40" s="56">
        <f>H40-0.2</f>
        <v>-0.65</v>
      </c>
      <c r="H40" s="56">
        <f>I40-0.45</f>
        <v>-0.45</v>
      </c>
      <c r="I40" s="66"/>
      <c r="J40" s="56">
        <f>I40+0.6</f>
        <v>0.6</v>
      </c>
      <c r="K40" s="56"/>
      <c r="L40" s="235" t="e">
        <f>'PP2 Spec'!A42</f>
        <v>#REF!</v>
      </c>
      <c r="M40" s="236"/>
      <c r="N40" s="28">
        <v>0.3</v>
      </c>
      <c r="O40" s="31"/>
      <c r="P40" s="31"/>
      <c r="Q40" s="31"/>
      <c r="R40" s="31"/>
      <c r="S40" s="30"/>
      <c r="T40" s="31"/>
      <c r="U40" s="31"/>
      <c r="V40" s="31"/>
      <c r="W40" s="31"/>
      <c r="X40" s="26">
        <v>0</v>
      </c>
    </row>
    <row r="41" spans="1:24" ht="15.75" customHeight="1" x14ac:dyDescent="0.35">
      <c r="A41" s="233" t="e">
        <f>'PP2 Spec'!A43</f>
        <v>#REF!</v>
      </c>
      <c r="B41" s="233"/>
      <c r="C41" s="233"/>
      <c r="D41" s="234"/>
      <c r="E41" s="54">
        <v>0</v>
      </c>
      <c r="F41" s="58"/>
      <c r="G41" s="56">
        <f>H41</f>
        <v>0</v>
      </c>
      <c r="H41" s="56">
        <f>I41</f>
        <v>0</v>
      </c>
      <c r="I41" s="66"/>
      <c r="J41" s="56">
        <f>I41</f>
        <v>0</v>
      </c>
      <c r="K41" s="56"/>
      <c r="L41" s="235" t="e">
        <f>'PP2 Spec'!A43</f>
        <v>#REF!</v>
      </c>
      <c r="M41" s="236"/>
      <c r="N41" s="28">
        <v>0.5</v>
      </c>
      <c r="O41" s="31"/>
      <c r="P41" s="31"/>
      <c r="Q41" s="31"/>
      <c r="R41" s="31"/>
      <c r="S41" s="30"/>
      <c r="T41" s="31"/>
      <c r="U41" s="31"/>
      <c r="V41" s="31"/>
      <c r="W41" s="31"/>
      <c r="X41" s="26">
        <v>0.5</v>
      </c>
    </row>
    <row r="42" spans="1:24" ht="15.75" customHeight="1" x14ac:dyDescent="0.35">
      <c r="A42" s="233" t="e">
        <f>'PP2 Spec'!A44</f>
        <v>#REF!</v>
      </c>
      <c r="B42" s="233"/>
      <c r="C42" s="233"/>
      <c r="D42" s="234"/>
      <c r="E42" s="54">
        <v>0.3</v>
      </c>
      <c r="F42" s="58"/>
      <c r="G42" s="56">
        <f>H42-0.5</f>
        <v>-1.25</v>
      </c>
      <c r="H42" s="56">
        <f>I42-0.75</f>
        <v>-0.75</v>
      </c>
      <c r="I42" s="66"/>
      <c r="J42" s="56">
        <f>I42+1</f>
        <v>1</v>
      </c>
      <c r="K42" s="56"/>
      <c r="L42" s="235" t="e">
        <f>'PP2 Spec'!A44</f>
        <v>#REF!</v>
      </c>
      <c r="M42" s="236"/>
      <c r="N42" s="28">
        <v>1</v>
      </c>
      <c r="O42" s="30"/>
      <c r="P42" s="30"/>
      <c r="Q42" s="30"/>
      <c r="R42" s="30"/>
      <c r="S42" s="30"/>
      <c r="T42" s="30"/>
      <c r="U42" s="30"/>
      <c r="V42" s="30"/>
      <c r="W42" s="30"/>
      <c r="X42" s="26">
        <v>5</v>
      </c>
    </row>
    <row r="43" spans="1:24" ht="15.75" customHeight="1" x14ac:dyDescent="0.35">
      <c r="A43" s="233" t="e">
        <f>'PP2 Spec'!A45</f>
        <v>#REF!</v>
      </c>
      <c r="B43" s="233"/>
      <c r="C43" s="233"/>
      <c r="D43" s="234"/>
      <c r="E43" s="54">
        <v>0.3</v>
      </c>
      <c r="F43" s="58"/>
      <c r="G43" s="56">
        <f t="shared" ref="G43:H43" si="10">H43</f>
        <v>0</v>
      </c>
      <c r="H43" s="56">
        <f t="shared" si="10"/>
        <v>0</v>
      </c>
      <c r="I43" s="66"/>
      <c r="J43" s="56">
        <f t="shared" ref="J43:J44" si="11">I43</f>
        <v>0</v>
      </c>
      <c r="K43" s="56"/>
      <c r="L43" s="235" t="e">
        <f>'PP2 Spec'!A45</f>
        <v>#REF!</v>
      </c>
      <c r="M43" s="236"/>
      <c r="N43" s="28">
        <v>0.3</v>
      </c>
      <c r="O43" s="30"/>
      <c r="P43" s="30"/>
      <c r="Q43" s="30"/>
      <c r="R43" s="30"/>
      <c r="S43" s="30"/>
      <c r="T43" s="30"/>
      <c r="U43" s="30"/>
      <c r="V43" s="30"/>
      <c r="W43" s="30"/>
      <c r="X43" s="26">
        <v>0</v>
      </c>
    </row>
    <row r="44" spans="1:24" ht="15.75" customHeight="1" x14ac:dyDescent="0.35">
      <c r="A44" s="233" t="e">
        <f>'PP2 Spec'!A46</f>
        <v>#REF!</v>
      </c>
      <c r="B44" s="233"/>
      <c r="C44" s="233"/>
      <c r="D44" s="234"/>
      <c r="E44" s="54">
        <v>0.3</v>
      </c>
      <c r="F44" s="58"/>
      <c r="G44" s="56">
        <f t="shared" ref="G44:H44" si="12">H44</f>
        <v>0</v>
      </c>
      <c r="H44" s="56">
        <f t="shared" si="12"/>
        <v>0</v>
      </c>
      <c r="I44" s="66"/>
      <c r="J44" s="56">
        <f t="shared" si="11"/>
        <v>0</v>
      </c>
      <c r="K44" s="56"/>
      <c r="L44" s="235" t="e">
        <f>'PP2 Spec'!A46</f>
        <v>#REF!</v>
      </c>
      <c r="M44" s="236"/>
      <c r="N44" s="34"/>
      <c r="O44" s="31"/>
      <c r="P44" s="31"/>
      <c r="Q44" s="31"/>
      <c r="R44" s="31"/>
      <c r="S44" s="30"/>
      <c r="T44" s="31"/>
      <c r="U44" s="31"/>
      <c r="V44" s="31"/>
      <c r="W44" s="31"/>
      <c r="X44" s="26">
        <v>0</v>
      </c>
    </row>
    <row r="45" spans="1:24" ht="15.75" customHeight="1" x14ac:dyDescent="0.35">
      <c r="A45" s="233" t="e">
        <f>'PP2 Spec'!A47</f>
        <v>#REF!</v>
      </c>
      <c r="B45" s="233"/>
      <c r="C45" s="233"/>
      <c r="D45" s="234"/>
      <c r="E45" s="54">
        <v>0.3</v>
      </c>
      <c r="F45" s="58"/>
      <c r="G45" s="56">
        <f>H45-0.2</f>
        <v>-0.65</v>
      </c>
      <c r="H45" s="56">
        <f>I45-0.45</f>
        <v>-0.45</v>
      </c>
      <c r="I45" s="66"/>
      <c r="J45" s="56">
        <f>I45+0.6</f>
        <v>0.6</v>
      </c>
      <c r="K45" s="56"/>
      <c r="L45" s="235" t="e">
        <f>'PP2 Spec'!A47</f>
        <v>#REF!</v>
      </c>
      <c r="M45" s="236"/>
      <c r="N45" s="34"/>
      <c r="O45" s="31"/>
      <c r="P45" s="31"/>
      <c r="Q45" s="31"/>
      <c r="R45" s="31"/>
      <c r="S45" s="30"/>
      <c r="T45" s="31"/>
      <c r="U45" s="31"/>
      <c r="V45" s="31"/>
      <c r="W45" s="31"/>
      <c r="X45" s="26">
        <v>0</v>
      </c>
    </row>
    <row r="46" spans="1:24" ht="15.75" customHeight="1" x14ac:dyDescent="0.35">
      <c r="A46" s="233" t="e">
        <f>'PP2 Spec'!A48</f>
        <v>#REF!</v>
      </c>
      <c r="B46" s="233"/>
      <c r="C46" s="233"/>
      <c r="D46" s="234"/>
      <c r="E46" s="54">
        <v>0.5</v>
      </c>
      <c r="F46" s="58"/>
      <c r="G46" s="56"/>
      <c r="H46" s="56"/>
      <c r="I46" s="66"/>
      <c r="J46" s="56"/>
      <c r="K46" s="56"/>
      <c r="L46" s="235" t="e">
        <f>'PP2 Spec'!A48</f>
        <v>#REF!</v>
      </c>
      <c r="M46" s="236"/>
      <c r="N46" s="34"/>
      <c r="O46" s="31"/>
      <c r="P46" s="31"/>
      <c r="Q46" s="31"/>
      <c r="R46" s="31"/>
      <c r="S46" s="30"/>
      <c r="T46" s="31"/>
      <c r="U46" s="31"/>
      <c r="V46" s="31"/>
      <c r="W46" s="31"/>
      <c r="X46" s="26">
        <v>0</v>
      </c>
    </row>
    <row r="47" spans="1:24" ht="15.75" customHeight="1" x14ac:dyDescent="0.35">
      <c r="A47" s="233" t="e">
        <f>'PP2 Spec'!A49</f>
        <v>#REF!</v>
      </c>
      <c r="B47" s="233"/>
      <c r="C47" s="233"/>
      <c r="D47" s="234"/>
      <c r="E47" s="54">
        <v>0</v>
      </c>
      <c r="F47" s="58"/>
      <c r="G47" s="56">
        <f>H47-0.8</f>
        <v>-2.2999999999999998</v>
      </c>
      <c r="H47" s="56">
        <f>I47-1.5</f>
        <v>-1.5</v>
      </c>
      <c r="I47" s="66"/>
      <c r="J47" s="56">
        <f>I47+2</f>
        <v>2</v>
      </c>
      <c r="K47" s="56"/>
      <c r="L47" s="235" t="e">
        <f>'PP2 Spec'!A49</f>
        <v>#REF!</v>
      </c>
      <c r="M47" s="236"/>
      <c r="N47" s="34"/>
      <c r="O47" s="31"/>
      <c r="P47" s="31"/>
      <c r="Q47" s="31"/>
      <c r="R47" s="31"/>
      <c r="S47" s="30"/>
      <c r="T47" s="31"/>
      <c r="U47" s="31"/>
      <c r="V47" s="31"/>
      <c r="W47" s="31"/>
      <c r="X47" s="26">
        <v>0</v>
      </c>
    </row>
    <row r="48" spans="1:24" ht="15.75" customHeight="1" x14ac:dyDescent="0.35">
      <c r="A48" s="233" t="e">
        <f>'PP2 Spec'!A50</f>
        <v>#REF!</v>
      </c>
      <c r="B48" s="233"/>
      <c r="C48" s="233"/>
      <c r="D48" s="234"/>
      <c r="E48" s="54">
        <v>0</v>
      </c>
      <c r="F48" s="58"/>
      <c r="G48" s="56"/>
      <c r="H48" s="56"/>
      <c r="I48" s="66"/>
      <c r="J48" s="56"/>
      <c r="K48" s="56"/>
      <c r="L48" s="235" t="e">
        <f>'PP2 Spec'!A50</f>
        <v>#REF!</v>
      </c>
      <c r="M48" s="236"/>
      <c r="N48" s="34"/>
      <c r="O48" s="31"/>
      <c r="P48" s="31"/>
      <c r="Q48" s="31"/>
      <c r="R48" s="31"/>
      <c r="S48" s="30"/>
      <c r="T48" s="31"/>
      <c r="U48" s="31"/>
      <c r="V48" s="31"/>
      <c r="W48" s="31"/>
      <c r="X48" s="26">
        <v>0</v>
      </c>
    </row>
    <row r="49" spans="1:24" ht="15.75" customHeight="1" x14ac:dyDescent="0.35">
      <c r="A49" s="233" t="e">
        <f>'PP2 Spec'!A51</f>
        <v>#REF!</v>
      </c>
      <c r="B49" s="233"/>
      <c r="C49" s="233"/>
      <c r="D49" s="234"/>
      <c r="E49" s="54">
        <v>1</v>
      </c>
      <c r="F49" s="58"/>
      <c r="G49" s="56">
        <f>H49-2.5</f>
        <v>-10</v>
      </c>
      <c r="H49" s="56">
        <f>I49-7.5</f>
        <v>-7.5</v>
      </c>
      <c r="I49" s="66"/>
      <c r="J49" s="56">
        <f>I49+10</f>
        <v>10</v>
      </c>
      <c r="K49" s="56"/>
      <c r="L49" s="235" t="e">
        <f>'PP2 Spec'!A51</f>
        <v>#REF!</v>
      </c>
      <c r="M49" s="236"/>
      <c r="N49" s="34"/>
      <c r="O49" s="31"/>
      <c r="P49" s="31"/>
      <c r="Q49" s="31"/>
      <c r="R49" s="31"/>
      <c r="S49" s="30"/>
      <c r="T49" s="31"/>
      <c r="U49" s="31"/>
      <c r="V49" s="31"/>
      <c r="W49" s="31"/>
      <c r="X49" s="26">
        <v>0</v>
      </c>
    </row>
    <row r="50" spans="1:24" ht="15.75" customHeight="1" x14ac:dyDescent="0.35">
      <c r="A50" s="233" t="e">
        <f>'PP2 Spec'!A52</f>
        <v>#REF!</v>
      </c>
      <c r="B50" s="233"/>
      <c r="C50" s="233"/>
      <c r="D50" s="234"/>
      <c r="E50" s="54">
        <v>0.3</v>
      </c>
      <c r="F50" s="58"/>
      <c r="G50" s="56">
        <f t="shared" ref="G50:H50" si="13">H50</f>
        <v>0</v>
      </c>
      <c r="H50" s="56">
        <f t="shared" si="13"/>
        <v>0</v>
      </c>
      <c r="I50" s="66"/>
      <c r="J50" s="56">
        <f t="shared" ref="J50" si="14">I50</f>
        <v>0</v>
      </c>
      <c r="K50" s="56"/>
      <c r="L50" s="235" t="e">
        <f>'PP2 Spec'!A52</f>
        <v>#REF!</v>
      </c>
      <c r="M50" s="236"/>
      <c r="N50" s="34"/>
      <c r="O50" s="31"/>
      <c r="P50" s="31"/>
      <c r="Q50" s="31"/>
      <c r="R50" s="31"/>
      <c r="S50" s="30"/>
      <c r="T50" s="31"/>
      <c r="U50" s="31"/>
      <c r="V50" s="31"/>
      <c r="W50" s="31"/>
      <c r="X50" s="26">
        <v>0</v>
      </c>
    </row>
    <row r="51" spans="1:24" ht="15.75" customHeight="1" x14ac:dyDescent="0.35">
      <c r="A51" s="233" t="e">
        <f>'PP2 Spec'!A53</f>
        <v>#REF!</v>
      </c>
      <c r="B51" s="233"/>
      <c r="C51" s="233"/>
      <c r="D51" s="234"/>
      <c r="E51" s="62"/>
      <c r="F51" s="59"/>
      <c r="G51" s="29"/>
      <c r="H51" s="29"/>
      <c r="I51" s="67"/>
      <c r="J51" s="29"/>
      <c r="K51" s="29"/>
      <c r="L51" s="235" t="e">
        <f>'PP2 Spec'!A53</f>
        <v>#REF!</v>
      </c>
      <c r="M51" s="236"/>
      <c r="N51" s="34"/>
      <c r="O51" s="31"/>
      <c r="P51" s="31"/>
      <c r="Q51" s="31"/>
      <c r="R51" s="31"/>
      <c r="S51" s="30"/>
      <c r="T51" s="31"/>
      <c r="U51" s="31"/>
      <c r="V51" s="31"/>
      <c r="W51" s="31"/>
      <c r="X51" s="26">
        <v>0</v>
      </c>
    </row>
    <row r="52" spans="1:24" ht="15.75" customHeight="1" x14ac:dyDescent="0.35">
      <c r="A52" s="233" t="e">
        <f>'PP2 Spec'!A54</f>
        <v>#REF!</v>
      </c>
      <c r="B52" s="233"/>
      <c r="C52" s="233"/>
      <c r="D52" s="234"/>
      <c r="E52" s="54">
        <v>0.5</v>
      </c>
      <c r="F52" s="64"/>
      <c r="G52" s="64">
        <f>H52-0.9</f>
        <v>-1.8</v>
      </c>
      <c r="H52" s="64">
        <f>I52-0.9</f>
        <v>-0.9</v>
      </c>
      <c r="I52" s="68"/>
      <c r="J52" s="64">
        <f>I52+1.2</f>
        <v>1.2</v>
      </c>
      <c r="K52" s="64"/>
      <c r="L52" s="235" t="e">
        <f>'PP2 Spec'!A54</f>
        <v>#REF!</v>
      </c>
      <c r="M52" s="236"/>
      <c r="N52" s="34"/>
      <c r="O52" s="31"/>
      <c r="P52" s="31"/>
      <c r="Q52" s="31"/>
      <c r="R52" s="31"/>
      <c r="S52" s="30">
        <f>I52</f>
        <v>0</v>
      </c>
      <c r="T52" s="31" t="e">
        <f>S52+(#REF!/2)</f>
        <v>#REF!</v>
      </c>
      <c r="U52" s="31" t="e">
        <f>T52+(#REF!/2)</f>
        <v>#REF!</v>
      </c>
      <c r="V52" s="31" t="e">
        <f>U52+(#REF!/2)</f>
        <v>#REF!</v>
      </c>
      <c r="W52" s="31" t="e">
        <f>V52+(#REF!/2)</f>
        <v>#REF!</v>
      </c>
      <c r="X52" s="26">
        <v>0</v>
      </c>
    </row>
    <row r="53" spans="1:24" ht="15.75" customHeight="1" x14ac:dyDescent="0.35">
      <c r="A53" s="233" t="e">
        <f>'PP2 Spec'!A55</f>
        <v>#REF!</v>
      </c>
      <c r="B53" s="233"/>
      <c r="C53" s="233"/>
      <c r="D53" s="234"/>
      <c r="E53" s="54">
        <v>0.5</v>
      </c>
      <c r="F53" s="64"/>
      <c r="G53" s="64">
        <f>H53-0.5</f>
        <v>-1</v>
      </c>
      <c r="H53" s="64">
        <f>I53-0.5</f>
        <v>-0.5</v>
      </c>
      <c r="I53" s="68"/>
      <c r="J53" s="64">
        <f>I53+1</f>
        <v>1</v>
      </c>
      <c r="K53" s="64"/>
      <c r="L53" s="235" t="e">
        <f>'PP2 Spec'!A55</f>
        <v>#REF!</v>
      </c>
      <c r="M53" s="236"/>
      <c r="N53" s="34"/>
      <c r="O53" s="31"/>
      <c r="P53" s="31"/>
      <c r="Q53" s="31"/>
      <c r="R53" s="31"/>
      <c r="S53" s="30"/>
      <c r="T53" s="31"/>
      <c r="U53" s="31"/>
      <c r="V53" s="31"/>
      <c r="W53" s="31"/>
      <c r="X53" s="26"/>
    </row>
    <row r="54" spans="1:24" ht="15.75" customHeight="1" x14ac:dyDescent="0.35">
      <c r="A54" s="233" t="e">
        <f>'PP2 Spec'!A56</f>
        <v>#REF!</v>
      </c>
      <c r="B54" s="233"/>
      <c r="C54" s="233"/>
      <c r="D54" s="234"/>
      <c r="E54" s="54">
        <v>0.5</v>
      </c>
      <c r="F54" s="64"/>
      <c r="G54" s="64">
        <f>H54-0.6</f>
        <v>-1.7999999999999998</v>
      </c>
      <c r="H54" s="64">
        <f>I54-1.2</f>
        <v>-1.2</v>
      </c>
      <c r="I54" s="68"/>
      <c r="J54" s="64">
        <f>I54+1.6</f>
        <v>1.6</v>
      </c>
      <c r="K54" s="64"/>
      <c r="L54" s="235" t="e">
        <f>'PP2 Spec'!A56</f>
        <v>#REF!</v>
      </c>
      <c r="M54" s="236"/>
      <c r="N54" s="34"/>
      <c r="O54" s="31"/>
      <c r="P54" s="31"/>
      <c r="Q54" s="31"/>
      <c r="R54" s="31"/>
      <c r="S54" s="30"/>
      <c r="T54" s="31"/>
      <c r="U54" s="31"/>
      <c r="V54" s="31"/>
      <c r="W54" s="31"/>
      <c r="X54" s="26"/>
    </row>
    <row r="55" spans="1:24" ht="15.75" customHeight="1" x14ac:dyDescent="0.35">
      <c r="A55" s="233" t="e">
        <f>'PP2 Spec'!A57</f>
        <v>#REF!</v>
      </c>
      <c r="B55" s="233"/>
      <c r="C55" s="233"/>
      <c r="D55" s="234"/>
      <c r="E55" s="54">
        <v>0.3</v>
      </c>
      <c r="F55" s="64"/>
      <c r="G55" s="56">
        <f t="shared" ref="G55:H55" si="15">H55</f>
        <v>0</v>
      </c>
      <c r="H55" s="56">
        <f t="shared" si="15"/>
        <v>0</v>
      </c>
      <c r="I55" s="66"/>
      <c r="J55" s="56">
        <f t="shared" ref="J55" si="16">I55</f>
        <v>0</v>
      </c>
      <c r="K55" s="64"/>
      <c r="L55" s="235" t="e">
        <f>'PP2 Spec'!A57</f>
        <v>#REF!</v>
      </c>
      <c r="M55" s="236"/>
      <c r="N55" s="34"/>
      <c r="O55" s="31"/>
      <c r="P55" s="31"/>
      <c r="Q55" s="31"/>
      <c r="R55" s="31"/>
      <c r="S55" s="30"/>
      <c r="T55" s="31"/>
      <c r="U55" s="31"/>
      <c r="V55" s="31"/>
      <c r="W55" s="31"/>
      <c r="X55" s="26"/>
    </row>
    <row r="56" spans="1:24" ht="12.75" customHeight="1" x14ac:dyDescent="0.35">
      <c r="A56" s="233" t="e">
        <f>'PP2 Spec'!A58</f>
        <v>#REF!</v>
      </c>
      <c r="B56" s="233"/>
      <c r="C56" s="233"/>
      <c r="D56" s="234"/>
      <c r="E56" s="62"/>
      <c r="F56" s="59"/>
      <c r="G56" s="29"/>
      <c r="H56" s="29"/>
      <c r="I56" s="67"/>
      <c r="J56" s="29"/>
      <c r="K56" s="29"/>
      <c r="L56" s="235" t="e">
        <f>'PP2 Spec'!A58</f>
        <v>#REF!</v>
      </c>
      <c r="M56" s="236"/>
      <c r="N56" s="34"/>
      <c r="O56" s="31"/>
      <c r="P56" s="31"/>
      <c r="Q56" s="31"/>
      <c r="R56" s="31"/>
      <c r="S56" s="30"/>
      <c r="T56" s="31"/>
      <c r="U56" s="31"/>
      <c r="V56" s="31"/>
      <c r="W56" s="31"/>
      <c r="X56" s="26"/>
    </row>
  </sheetData>
  <mergeCells count="122">
    <mergeCell ref="A14:D14"/>
    <mergeCell ref="L14:M14"/>
    <mergeCell ref="A9:D9"/>
    <mergeCell ref="L9:M9"/>
    <mergeCell ref="A10:D10"/>
    <mergeCell ref="L10:M10"/>
    <mergeCell ref="A11:D11"/>
    <mergeCell ref="L11:M11"/>
    <mergeCell ref="A18:D18"/>
    <mergeCell ref="L18:M18"/>
    <mergeCell ref="M2:N2"/>
    <mergeCell ref="P2:Q2"/>
    <mergeCell ref="S2:T2"/>
    <mergeCell ref="M1:N1"/>
    <mergeCell ref="P1:Q1"/>
    <mergeCell ref="S1:T1"/>
    <mergeCell ref="A12:D12"/>
    <mergeCell ref="L12:M12"/>
    <mergeCell ref="A13:D13"/>
    <mergeCell ref="L13:M13"/>
    <mergeCell ref="B1:D1"/>
    <mergeCell ref="F1:H1"/>
    <mergeCell ref="J1:L1"/>
    <mergeCell ref="B2:D2"/>
    <mergeCell ref="F2:H2"/>
    <mergeCell ref="J2:L2"/>
    <mergeCell ref="V3:X3"/>
    <mergeCell ref="A4:K4"/>
    <mergeCell ref="L4:X4"/>
    <mergeCell ref="A7:D7"/>
    <mergeCell ref="L7:M7"/>
    <mergeCell ref="A8:D8"/>
    <mergeCell ref="L8:M8"/>
    <mergeCell ref="M3:N3"/>
    <mergeCell ref="P3:Q3"/>
    <mergeCell ref="S3:T3"/>
    <mergeCell ref="A6:D6"/>
    <mergeCell ref="L6:M6"/>
    <mergeCell ref="B3:D3"/>
    <mergeCell ref="F3:H3"/>
    <mergeCell ref="J3:L3"/>
    <mergeCell ref="A20:D20"/>
    <mergeCell ref="L20:M20"/>
    <mergeCell ref="A15:D15"/>
    <mergeCell ref="L15:M15"/>
    <mergeCell ref="A16:D16"/>
    <mergeCell ref="L16:M16"/>
    <mergeCell ref="A17:D17"/>
    <mergeCell ref="L17:M17"/>
    <mergeCell ref="A25:D25"/>
    <mergeCell ref="L25:M25"/>
    <mergeCell ref="A19:D19"/>
    <mergeCell ref="L19:M19"/>
    <mergeCell ref="A27:D27"/>
    <mergeCell ref="L27:M27"/>
    <mergeCell ref="A28:D28"/>
    <mergeCell ref="L28:M28"/>
    <mergeCell ref="A29:D29"/>
    <mergeCell ref="L29:M29"/>
    <mergeCell ref="A26:D26"/>
    <mergeCell ref="L26:M26"/>
    <mergeCell ref="A21:D21"/>
    <mergeCell ref="L21:M21"/>
    <mergeCell ref="A23:D23"/>
    <mergeCell ref="L23:M23"/>
    <mergeCell ref="A24:D24"/>
    <mergeCell ref="L24:M24"/>
    <mergeCell ref="A22:D22"/>
    <mergeCell ref="L22:M22"/>
    <mergeCell ref="A34:D34"/>
    <mergeCell ref="L34:M34"/>
    <mergeCell ref="A36:D36"/>
    <mergeCell ref="L36:M36"/>
    <mergeCell ref="A37:D37"/>
    <mergeCell ref="L37:M37"/>
    <mergeCell ref="A35:D35"/>
    <mergeCell ref="A30:D30"/>
    <mergeCell ref="L30:M30"/>
    <mergeCell ref="A31:D31"/>
    <mergeCell ref="L31:M31"/>
    <mergeCell ref="A32:D32"/>
    <mergeCell ref="L32:M32"/>
    <mergeCell ref="A33:D33"/>
    <mergeCell ref="L33:M33"/>
    <mergeCell ref="A41:D41"/>
    <mergeCell ref="L41:M41"/>
    <mergeCell ref="A42:D42"/>
    <mergeCell ref="L42:M42"/>
    <mergeCell ref="A43:D43"/>
    <mergeCell ref="L43:M43"/>
    <mergeCell ref="A38:D38"/>
    <mergeCell ref="L38:M38"/>
    <mergeCell ref="A39:D39"/>
    <mergeCell ref="L39:M39"/>
    <mergeCell ref="A40:D40"/>
    <mergeCell ref="L40:M40"/>
    <mergeCell ref="A50:D50"/>
    <mergeCell ref="L50:M50"/>
    <mergeCell ref="A47:D47"/>
    <mergeCell ref="L47:M47"/>
    <mergeCell ref="A48:D48"/>
    <mergeCell ref="L48:M48"/>
    <mergeCell ref="A49:D49"/>
    <mergeCell ref="L49:M49"/>
    <mergeCell ref="A44:D44"/>
    <mergeCell ref="L44:M44"/>
    <mergeCell ref="A45:D45"/>
    <mergeCell ref="L45:M45"/>
    <mergeCell ref="A46:D46"/>
    <mergeCell ref="L46:M46"/>
    <mergeCell ref="A54:D54"/>
    <mergeCell ref="L54:M54"/>
    <mergeCell ref="A55:D55"/>
    <mergeCell ref="L55:M55"/>
    <mergeCell ref="A56:D56"/>
    <mergeCell ref="L56:M56"/>
    <mergeCell ref="A51:D51"/>
    <mergeCell ref="L51:M51"/>
    <mergeCell ref="A52:D52"/>
    <mergeCell ref="L52:M52"/>
    <mergeCell ref="A53:D53"/>
    <mergeCell ref="L53:M53"/>
  </mergeCells>
  <conditionalFormatting sqref="K3">
    <cfRule type="containsText" dxfId="1" priority="3" operator="containsText" text=" ">
      <formula>NOT(ISERROR(SEARCH(" ",K3)))</formula>
    </cfRule>
  </conditionalFormatting>
  <conditionalFormatting sqref="V3">
    <cfRule type="containsText" dxfId="0" priority="1" operator="containsText" text=" ">
      <formula>NOT(ISERROR(SEARCH(" ",V3)))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75" orientation="portrait" r:id="rId1"/>
  <headerFooter>
    <oddHeader>&amp;L&amp;"Arno Pro Smbd Subhead,Regular"&amp;14    A L L S A I N T S</oddHeader>
  </headerFooter>
  <colBreaks count="1" manualBreakCount="1">
    <brk id="11" max="59" man="1"/>
  </colBreaks>
  <customProperties>
    <customPr name="layoutContexts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T57"/>
  <sheetViews>
    <sheetView showZeros="0" view="pageBreakPreview" zoomScale="85" zoomScaleNormal="100" zoomScaleSheetLayoutView="85" workbookViewId="0">
      <selection activeCell="A50" sqref="A50:B50"/>
    </sheetView>
  </sheetViews>
  <sheetFormatPr defaultColWidth="16.08984375" defaultRowHeight="12.75" customHeight="1" x14ac:dyDescent="0.25"/>
  <cols>
    <col min="1" max="1" width="19" style="5" customWidth="1"/>
    <col min="2" max="2" width="21.6328125" style="1" customWidth="1"/>
    <col min="3" max="3" width="7.453125" style="1" customWidth="1"/>
    <col min="4" max="4" width="7.90625" style="1" customWidth="1"/>
    <col min="5" max="5" width="9.36328125" style="1" customWidth="1"/>
    <col min="6" max="8" width="7.453125" style="1" customWidth="1"/>
    <col min="9" max="9" width="9.6328125" style="1" customWidth="1"/>
    <col min="10" max="19" width="7.453125" style="1" customWidth="1"/>
    <col min="20" max="29" width="9.453125" style="1" customWidth="1"/>
    <col min="30" max="16384" width="16.08984375" style="1"/>
  </cols>
  <sheetData>
    <row r="1" spans="1:20" ht="12.75" customHeight="1" x14ac:dyDescent="0.35">
      <c r="A1" s="74" t="s">
        <v>37</v>
      </c>
      <c r="B1" s="125">
        <f>'Design Front Sheet '!B3:D3</f>
        <v>0</v>
      </c>
      <c r="C1" s="125"/>
      <c r="D1" s="128"/>
      <c r="E1" s="74" t="s">
        <v>16</v>
      </c>
      <c r="F1" s="125">
        <f>'Design Front Sheet '!F3:H3</f>
        <v>0</v>
      </c>
      <c r="G1" s="126"/>
      <c r="H1" s="127"/>
      <c r="I1" s="255" t="s">
        <v>45</v>
      </c>
      <c r="J1" s="126"/>
      <c r="K1" s="218"/>
      <c r="L1" s="256"/>
      <c r="M1" s="44"/>
      <c r="N1" s="51" t="e">
        <f>#REF!</f>
        <v>#REF!</v>
      </c>
      <c r="O1" s="125" t="e">
        <f>#REF!</f>
        <v>#REF!</v>
      </c>
      <c r="P1" s="125"/>
      <c r="Q1" s="128"/>
      <c r="R1" s="251"/>
      <c r="S1" s="252"/>
      <c r="T1" s="37"/>
    </row>
    <row r="2" spans="1:20" ht="12.75" customHeight="1" x14ac:dyDescent="0.35">
      <c r="A2" s="75" t="s">
        <v>35</v>
      </c>
      <c r="B2" s="125" t="str">
        <f>'Design Front Sheet '!B4:D4</f>
        <v>OLIVER CARGO SHORT</v>
      </c>
      <c r="C2" s="125"/>
      <c r="D2" s="128"/>
      <c r="E2" s="75" t="s">
        <v>13</v>
      </c>
      <c r="F2" s="125">
        <f>'Design Front Sheet '!F4:H4</f>
        <v>0</v>
      </c>
      <c r="G2" s="126"/>
      <c r="H2" s="127"/>
      <c r="I2" s="255" t="s">
        <v>46</v>
      </c>
      <c r="J2" s="126"/>
      <c r="K2" s="218"/>
      <c r="L2" s="256"/>
      <c r="M2" s="44"/>
      <c r="N2" s="51" t="e">
        <f>#REF!</f>
        <v>#REF!</v>
      </c>
      <c r="O2" s="125" t="e">
        <f>#REF!</f>
        <v>#REF!</v>
      </c>
      <c r="P2" s="125"/>
      <c r="Q2" s="128"/>
      <c r="R2" s="253"/>
      <c r="S2" s="254"/>
      <c r="T2" s="37"/>
    </row>
    <row r="3" spans="1:20" ht="12.75" customHeight="1" thickBot="1" x14ac:dyDescent="0.4">
      <c r="A3" s="76" t="s">
        <v>36</v>
      </c>
      <c r="B3" s="125" t="str">
        <f>'Design Front Sheet '!B5:D5</f>
        <v>CARGO SHORTS</v>
      </c>
      <c r="C3" s="125"/>
      <c r="D3" s="128"/>
      <c r="E3" s="76" t="s">
        <v>14</v>
      </c>
      <c r="F3" s="125">
        <f>'Design Front Sheet '!F5:H5</f>
        <v>0</v>
      </c>
      <c r="G3" s="126"/>
      <c r="H3" s="127"/>
      <c r="I3" s="257" t="s">
        <v>47</v>
      </c>
      <c r="J3" s="258"/>
      <c r="K3" s="218"/>
      <c r="L3" s="256"/>
      <c r="M3" s="45"/>
      <c r="N3" s="52" t="e">
        <f>#REF!</f>
        <v>#REF!</v>
      </c>
      <c r="O3" s="259"/>
      <c r="P3" s="259"/>
      <c r="Q3" s="260"/>
      <c r="R3" s="253"/>
      <c r="S3" s="254"/>
      <c r="T3" s="43"/>
    </row>
    <row r="4" spans="1:20" ht="12.75" customHeight="1" thickBot="1" x14ac:dyDescent="0.3">
      <c r="A4" s="247" t="s">
        <v>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1:20" ht="13.5" customHeight="1" x14ac:dyDescent="0.3">
      <c r="A5" s="249" t="str">
        <f>'PP2 Spec'!A5:D5</f>
        <v>FIXED GRADING POINTS ONLY</v>
      </c>
      <c r="B5" s="250"/>
      <c r="C5" s="46" t="s">
        <v>5</v>
      </c>
      <c r="D5" s="47" t="s">
        <v>31</v>
      </c>
      <c r="E5" s="48"/>
      <c r="F5" s="48"/>
      <c r="G5" s="49"/>
      <c r="H5" s="50" t="s">
        <v>30</v>
      </c>
      <c r="I5" s="48"/>
      <c r="J5" s="48"/>
      <c r="K5" s="49"/>
      <c r="L5" s="50" t="s">
        <v>28</v>
      </c>
      <c r="M5" s="48"/>
      <c r="N5" s="48"/>
      <c r="O5" s="49"/>
      <c r="P5" s="50" t="s">
        <v>29</v>
      </c>
      <c r="Q5" s="48"/>
      <c r="R5" s="48"/>
      <c r="S5" s="49"/>
    </row>
    <row r="6" spans="1:20" ht="13.5" customHeight="1" x14ac:dyDescent="0.25">
      <c r="A6" s="208" t="e">
        <f>'Grading ALPHA'!A6:D6</f>
        <v>#REF!</v>
      </c>
      <c r="B6" s="208"/>
      <c r="C6" s="38">
        <f>'Grading ALPHA'!E6</f>
        <v>0</v>
      </c>
      <c r="D6" s="79">
        <f>'Grading ALPHA'!G6</f>
        <v>0</v>
      </c>
      <c r="E6" s="7"/>
      <c r="F6" s="7"/>
      <c r="G6" s="39"/>
      <c r="H6" s="79">
        <f>'Grading ALPHA'!H6</f>
        <v>0</v>
      </c>
      <c r="I6" s="7"/>
      <c r="J6" s="7"/>
      <c r="K6" s="40"/>
      <c r="L6" s="77">
        <f>'Grading ALPHA'!I6</f>
        <v>0</v>
      </c>
      <c r="M6" s="36"/>
      <c r="N6" s="41"/>
      <c r="O6" s="42"/>
      <c r="P6" s="77">
        <f>'Grading ALPHA'!J6</f>
        <v>0</v>
      </c>
      <c r="Q6" s="41"/>
      <c r="R6" s="41"/>
      <c r="S6" s="42"/>
    </row>
    <row r="7" spans="1:20" ht="13.5" customHeight="1" x14ac:dyDescent="0.25">
      <c r="A7" s="208" t="e">
        <f>'Grading ALPHA'!A7:D7</f>
        <v>#REF!</v>
      </c>
      <c r="B7" s="208"/>
      <c r="C7" s="38">
        <f>'Grading ALPHA'!E7</f>
        <v>1</v>
      </c>
      <c r="D7" s="79">
        <f>'Grading ALPHA'!G7</f>
        <v>-5.6</v>
      </c>
      <c r="E7" s="7"/>
      <c r="F7" s="7"/>
      <c r="G7" s="39"/>
      <c r="H7" s="79">
        <f>'Grading ALPHA'!H7</f>
        <v>-3.8</v>
      </c>
      <c r="I7" s="7"/>
      <c r="J7" s="7"/>
      <c r="K7" s="40"/>
      <c r="L7" s="77">
        <f>'Grading ALPHA'!I7</f>
        <v>0</v>
      </c>
      <c r="M7" s="36"/>
      <c r="N7" s="41"/>
      <c r="O7" s="42"/>
      <c r="P7" s="77">
        <f>'Grading ALPHA'!J7</f>
        <v>5</v>
      </c>
      <c r="Q7" s="41"/>
      <c r="R7" s="41"/>
      <c r="S7" s="42"/>
    </row>
    <row r="8" spans="1:20" ht="12.75" customHeight="1" x14ac:dyDescent="0.25">
      <c r="A8" s="208" t="e">
        <f>'Grading ALPHA'!A8:D8</f>
        <v>#REF!</v>
      </c>
      <c r="B8" s="208"/>
      <c r="C8" s="38">
        <f>'Grading ALPHA'!E8</f>
        <v>0.5</v>
      </c>
      <c r="D8" s="79">
        <f>'Grading ALPHA'!G8</f>
        <v>-1.1499999999999999</v>
      </c>
      <c r="E8" s="7"/>
      <c r="F8" s="7"/>
      <c r="G8" s="39"/>
      <c r="H8" s="79">
        <f>'Grading ALPHA'!H8</f>
        <v>-0.75</v>
      </c>
      <c r="I8" s="7"/>
      <c r="J8" s="7"/>
      <c r="K8" s="39"/>
      <c r="L8" s="77">
        <f>'Grading ALPHA'!I8</f>
        <v>0</v>
      </c>
      <c r="M8" s="36"/>
      <c r="N8" s="41"/>
      <c r="O8" s="42"/>
      <c r="P8" s="77">
        <f>'Grading ALPHA'!J8</f>
        <v>1</v>
      </c>
      <c r="Q8" s="41"/>
      <c r="R8" s="41"/>
      <c r="S8" s="42"/>
    </row>
    <row r="9" spans="1:20" ht="12.75" customHeight="1" x14ac:dyDescent="0.25">
      <c r="A9" s="208" t="e">
        <f>'Grading ALPHA'!A9:D9</f>
        <v>#REF!</v>
      </c>
      <c r="B9" s="208"/>
      <c r="C9" s="38">
        <f>'Grading ALPHA'!E9</f>
        <v>1</v>
      </c>
      <c r="D9" s="79">
        <f>'Grading ALPHA'!G9</f>
        <v>-5.6</v>
      </c>
      <c r="E9" s="7"/>
      <c r="F9" s="7"/>
      <c r="G9" s="39"/>
      <c r="H9" s="79">
        <f>'Grading ALPHA'!H9</f>
        <v>-3.8</v>
      </c>
      <c r="I9" s="7"/>
      <c r="J9" s="7"/>
      <c r="K9" s="39"/>
      <c r="L9" s="77">
        <f>'Grading ALPHA'!I9</f>
        <v>0</v>
      </c>
      <c r="M9" s="36"/>
      <c r="N9" s="41"/>
      <c r="O9" s="42"/>
      <c r="P9" s="77">
        <f>'Grading ALPHA'!J9</f>
        <v>5</v>
      </c>
      <c r="Q9" s="41"/>
      <c r="R9" s="41"/>
      <c r="S9" s="42"/>
    </row>
    <row r="10" spans="1:20" ht="12.75" customHeight="1" x14ac:dyDescent="0.25">
      <c r="A10" s="208" t="e">
        <f>'Grading ALPHA'!A10:D10</f>
        <v>#REF!</v>
      </c>
      <c r="B10" s="208"/>
      <c r="C10" s="38">
        <f>'Grading ALPHA'!E10</f>
        <v>1</v>
      </c>
      <c r="D10" s="79">
        <f>'Grading ALPHA'!G10</f>
        <v>-5.6</v>
      </c>
      <c r="E10" s="7"/>
      <c r="F10" s="7"/>
      <c r="G10" s="39"/>
      <c r="H10" s="79">
        <f>'Grading ALPHA'!H10</f>
        <v>-3.8</v>
      </c>
      <c r="I10" s="7"/>
      <c r="J10" s="7"/>
      <c r="K10" s="39"/>
      <c r="L10" s="77">
        <f>'Grading ALPHA'!I10</f>
        <v>0</v>
      </c>
      <c r="M10" s="36"/>
      <c r="N10" s="41"/>
      <c r="O10" s="42"/>
      <c r="P10" s="77">
        <f>'Grading ALPHA'!J10</f>
        <v>5</v>
      </c>
      <c r="Q10" s="41"/>
      <c r="R10" s="41"/>
      <c r="S10" s="42"/>
    </row>
    <row r="11" spans="1:20" ht="12.75" customHeight="1" x14ac:dyDescent="0.25">
      <c r="A11" s="208" t="e">
        <f>'Grading ALPHA'!A11:D11</f>
        <v>#REF!</v>
      </c>
      <c r="B11" s="208"/>
      <c r="C11" s="38">
        <f>'Grading ALPHA'!E11</f>
        <v>1</v>
      </c>
      <c r="D11" s="79">
        <f>'Grading ALPHA'!G11</f>
        <v>-5.6</v>
      </c>
      <c r="E11" s="7"/>
      <c r="F11" s="7"/>
      <c r="G11" s="39"/>
      <c r="H11" s="79">
        <f>'Grading ALPHA'!H11</f>
        <v>-3.8</v>
      </c>
      <c r="I11" s="7"/>
      <c r="J11" s="7"/>
      <c r="K11" s="39"/>
      <c r="L11" s="77">
        <f>'Grading ALPHA'!I11</f>
        <v>0</v>
      </c>
      <c r="M11" s="36"/>
      <c r="N11" s="41"/>
      <c r="O11" s="42"/>
      <c r="P11" s="77">
        <f>'Grading ALPHA'!J11</f>
        <v>5</v>
      </c>
      <c r="Q11" s="41"/>
      <c r="R11" s="41"/>
      <c r="S11" s="42"/>
    </row>
    <row r="12" spans="1:20" ht="12.75" customHeight="1" x14ac:dyDescent="0.25">
      <c r="A12" s="208" t="e">
        <f>'Grading ALPHA'!A12:D12</f>
        <v>#REF!</v>
      </c>
      <c r="B12" s="208"/>
      <c r="C12" s="38">
        <f>'Grading ALPHA'!E12</f>
        <v>1</v>
      </c>
      <c r="D12" s="79">
        <f>'Grading ALPHA'!G12</f>
        <v>-5.6</v>
      </c>
      <c r="E12" s="7"/>
      <c r="F12" s="7"/>
      <c r="G12" s="39"/>
      <c r="H12" s="79">
        <f>'Grading ALPHA'!H12</f>
        <v>-3.8</v>
      </c>
      <c r="I12" s="7"/>
      <c r="J12" s="7"/>
      <c r="K12" s="39"/>
      <c r="L12" s="77">
        <f>'Grading ALPHA'!I12</f>
        <v>0</v>
      </c>
      <c r="M12" s="36"/>
      <c r="N12" s="41"/>
      <c r="O12" s="42"/>
      <c r="P12" s="77">
        <f>'Grading ALPHA'!J12</f>
        <v>5</v>
      </c>
      <c r="Q12" s="41"/>
      <c r="R12" s="41"/>
      <c r="S12" s="42"/>
    </row>
    <row r="13" spans="1:20" ht="12.75" customHeight="1" x14ac:dyDescent="0.25">
      <c r="A13" s="208" t="e">
        <f>'Grading ALPHA'!A13:D13</f>
        <v>#REF!</v>
      </c>
      <c r="B13" s="208"/>
      <c r="C13" s="38">
        <f>'Grading ALPHA'!E13</f>
        <v>0.3</v>
      </c>
      <c r="D13" s="79">
        <f>'Grading ALPHA'!G13</f>
        <v>0</v>
      </c>
      <c r="E13" s="7"/>
      <c r="F13" s="7"/>
      <c r="G13" s="39"/>
      <c r="H13" s="79">
        <f>'Grading ALPHA'!H13</f>
        <v>0</v>
      </c>
      <c r="I13" s="7"/>
      <c r="J13" s="7"/>
      <c r="K13" s="39"/>
      <c r="L13" s="77">
        <f>'Grading ALPHA'!I13</f>
        <v>0</v>
      </c>
      <c r="M13" s="36"/>
      <c r="N13" s="41"/>
      <c r="O13" s="42"/>
      <c r="P13" s="77">
        <f>'Grading ALPHA'!J13</f>
        <v>0</v>
      </c>
      <c r="Q13" s="41"/>
      <c r="R13" s="41"/>
      <c r="S13" s="42"/>
    </row>
    <row r="14" spans="1:20" ht="12.75" customHeight="1" x14ac:dyDescent="0.25">
      <c r="A14" s="208" t="e">
        <f>'Grading ALPHA'!A14:D14</f>
        <v>#REF!</v>
      </c>
      <c r="B14" s="208"/>
      <c r="C14" s="38">
        <f>'Grading ALPHA'!E14</f>
        <v>0.7</v>
      </c>
      <c r="D14" s="79">
        <f>'Grading ALPHA'!G14</f>
        <v>-2.7</v>
      </c>
      <c r="E14" s="7"/>
      <c r="F14" s="7"/>
      <c r="G14" s="39"/>
      <c r="H14" s="79">
        <f>'Grading ALPHA'!H14</f>
        <v>-1.8</v>
      </c>
      <c r="I14" s="7"/>
      <c r="J14" s="7"/>
      <c r="K14" s="39"/>
      <c r="L14" s="77">
        <f>'Grading ALPHA'!I14</f>
        <v>0</v>
      </c>
      <c r="M14" s="36"/>
      <c r="N14" s="41"/>
      <c r="O14" s="42"/>
      <c r="P14" s="77">
        <f>'Grading ALPHA'!J14</f>
        <v>2.5</v>
      </c>
      <c r="Q14" s="41"/>
      <c r="R14" s="41"/>
      <c r="S14" s="42"/>
    </row>
    <row r="15" spans="1:20" ht="12.75" customHeight="1" x14ac:dyDescent="0.25">
      <c r="A15" s="208" t="e">
        <f>'Grading ALPHA'!A15:D15</f>
        <v>#REF!</v>
      </c>
      <c r="B15" s="208"/>
      <c r="C15" s="38">
        <f>'Grading ALPHA'!E15</f>
        <v>0.3</v>
      </c>
      <c r="D15" s="79">
        <f>'Grading ALPHA'!G15</f>
        <v>-0.60000000000000009</v>
      </c>
      <c r="E15" s="7"/>
      <c r="F15" s="7"/>
      <c r="G15" s="39"/>
      <c r="H15" s="79">
        <f>'Grading ALPHA'!H15</f>
        <v>-0.4</v>
      </c>
      <c r="I15" s="7"/>
      <c r="J15" s="7"/>
      <c r="K15" s="39"/>
      <c r="L15" s="77">
        <f>'Grading ALPHA'!I15</f>
        <v>0</v>
      </c>
      <c r="M15" s="36"/>
      <c r="N15" s="41"/>
      <c r="O15" s="42"/>
      <c r="P15" s="77">
        <f>'Grading ALPHA'!J15</f>
        <v>0.6</v>
      </c>
      <c r="Q15" s="41"/>
      <c r="R15" s="41"/>
      <c r="S15" s="42"/>
    </row>
    <row r="16" spans="1:20" ht="12.75" customHeight="1" x14ac:dyDescent="0.25">
      <c r="A16" s="208" t="e">
        <f>'Grading ALPHA'!A16:D16</f>
        <v>#REF!</v>
      </c>
      <c r="B16" s="208"/>
      <c r="C16" s="38">
        <f>'Grading ALPHA'!E16</f>
        <v>0.7</v>
      </c>
      <c r="D16" s="79">
        <f>'Grading ALPHA'!G16</f>
        <v>-2.7</v>
      </c>
      <c r="E16" s="7"/>
      <c r="F16" s="7"/>
      <c r="G16" s="39"/>
      <c r="H16" s="79">
        <f>'Grading ALPHA'!H16</f>
        <v>-1.8</v>
      </c>
      <c r="I16" s="7"/>
      <c r="J16" s="7"/>
      <c r="K16" s="39"/>
      <c r="L16" s="77">
        <f>'Grading ALPHA'!I16</f>
        <v>0</v>
      </c>
      <c r="M16" s="36"/>
      <c r="N16" s="41"/>
      <c r="O16" s="42"/>
      <c r="P16" s="77">
        <f>'Grading ALPHA'!J16</f>
        <v>2.5</v>
      </c>
      <c r="Q16" s="41"/>
      <c r="R16" s="41"/>
      <c r="S16" s="42"/>
    </row>
    <row r="17" spans="1:19" ht="12.75" customHeight="1" x14ac:dyDescent="0.25">
      <c r="A17" s="208" t="e">
        <f>'Grading ALPHA'!A17:D17</f>
        <v>#REF!</v>
      </c>
      <c r="B17" s="208"/>
      <c r="C17" s="38">
        <f>'Grading ALPHA'!E17</f>
        <v>0.7</v>
      </c>
      <c r="D17" s="79">
        <f>'Grading ALPHA'!G17</f>
        <v>-2.7</v>
      </c>
      <c r="E17" s="7"/>
      <c r="F17" s="7"/>
      <c r="G17" s="39"/>
      <c r="H17" s="79">
        <f>'Grading ALPHA'!H17</f>
        <v>-1.8</v>
      </c>
      <c r="I17" s="7"/>
      <c r="J17" s="7"/>
      <c r="K17" s="39"/>
      <c r="L17" s="77">
        <f>'Grading ALPHA'!I17</f>
        <v>0</v>
      </c>
      <c r="M17" s="36"/>
      <c r="N17" s="41"/>
      <c r="O17" s="42"/>
      <c r="P17" s="77">
        <f>'Grading ALPHA'!J17</f>
        <v>2.5</v>
      </c>
      <c r="Q17" s="41"/>
      <c r="R17" s="41"/>
      <c r="S17" s="42"/>
    </row>
    <row r="18" spans="1:19" ht="12.75" customHeight="1" x14ac:dyDescent="0.25">
      <c r="A18" s="208" t="e">
        <f>'Grading ALPHA'!A18:D18</f>
        <v>#REF!</v>
      </c>
      <c r="B18" s="208"/>
      <c r="C18" s="38">
        <f>'Grading ALPHA'!E18</f>
        <v>1</v>
      </c>
      <c r="D18" s="79">
        <f>'Grading ALPHA'!G18</f>
        <v>-2.2999999999999998</v>
      </c>
      <c r="E18" s="7"/>
      <c r="F18" s="7"/>
      <c r="G18" s="39"/>
      <c r="H18" s="79">
        <f>'Grading ALPHA'!H18</f>
        <v>-1.5</v>
      </c>
      <c r="I18" s="7"/>
      <c r="J18" s="7"/>
      <c r="K18" s="39"/>
      <c r="L18" s="77">
        <f>'Grading ALPHA'!I18</f>
        <v>0</v>
      </c>
      <c r="M18" s="36"/>
      <c r="N18" s="41"/>
      <c r="O18" s="42"/>
      <c r="P18" s="77">
        <f>'Grading ALPHA'!J18</f>
        <v>2</v>
      </c>
      <c r="Q18" s="41"/>
      <c r="R18" s="41"/>
      <c r="S18" s="42"/>
    </row>
    <row r="19" spans="1:19" ht="12.75" customHeight="1" x14ac:dyDescent="0.25">
      <c r="A19" s="208" t="e">
        <f>'Grading ALPHA'!A19:D19</f>
        <v>#REF!</v>
      </c>
      <c r="B19" s="208"/>
      <c r="C19" s="38">
        <f>'Grading ALPHA'!E19</f>
        <v>0.3</v>
      </c>
      <c r="D19" s="79">
        <f>'Grading ALPHA'!G19</f>
        <v>-0.60000000000000009</v>
      </c>
      <c r="E19" s="7"/>
      <c r="F19" s="7"/>
      <c r="G19" s="39"/>
      <c r="H19" s="79">
        <f>'Grading ALPHA'!H19</f>
        <v>-0.4</v>
      </c>
      <c r="I19" s="7"/>
      <c r="J19" s="7"/>
      <c r="K19" s="39"/>
      <c r="L19" s="77">
        <f>'Grading ALPHA'!I19</f>
        <v>0</v>
      </c>
      <c r="M19" s="36"/>
      <c r="N19" s="41"/>
      <c r="O19" s="42"/>
      <c r="P19" s="77">
        <f>'Grading ALPHA'!J19</f>
        <v>0.6</v>
      </c>
      <c r="Q19" s="41"/>
      <c r="R19" s="41"/>
      <c r="S19" s="42"/>
    </row>
    <row r="20" spans="1:19" ht="12.75" customHeight="1" x14ac:dyDescent="0.25">
      <c r="A20" s="208" t="e">
        <f>'Grading ALPHA'!A20:D20</f>
        <v>#REF!</v>
      </c>
      <c r="B20" s="208"/>
      <c r="C20" s="38">
        <f>'Grading ALPHA'!E20</f>
        <v>0.5</v>
      </c>
      <c r="D20" s="79">
        <f>'Grading ALPHA'!G20</f>
        <v>-1.1499999999999999</v>
      </c>
      <c r="E20" s="7"/>
      <c r="F20" s="7"/>
      <c r="G20" s="39"/>
      <c r="H20" s="79">
        <f>'Grading ALPHA'!H20</f>
        <v>-0.75</v>
      </c>
      <c r="I20" s="7"/>
      <c r="J20" s="7"/>
      <c r="K20" s="39"/>
      <c r="L20" s="77">
        <f>'Grading ALPHA'!I20</f>
        <v>0</v>
      </c>
      <c r="M20" s="36"/>
      <c r="N20" s="41"/>
      <c r="O20" s="42"/>
      <c r="P20" s="77">
        <f>'Grading ALPHA'!J20</f>
        <v>1</v>
      </c>
      <c r="Q20" s="41"/>
      <c r="R20" s="41"/>
      <c r="S20" s="42"/>
    </row>
    <row r="21" spans="1:19" ht="12.75" customHeight="1" x14ac:dyDescent="0.25">
      <c r="A21" s="208" t="e">
        <f>'Grading ALPHA'!A21:D21</f>
        <v>#REF!</v>
      </c>
      <c r="B21" s="208"/>
      <c r="C21" s="38">
        <f>'Grading ALPHA'!E21</f>
        <v>1</v>
      </c>
      <c r="D21" s="79">
        <f>'Grading ALPHA'!G21</f>
        <v>-2.2999999999999998</v>
      </c>
      <c r="E21" s="7"/>
      <c r="F21" s="7"/>
      <c r="G21" s="39"/>
      <c r="H21" s="79">
        <f>'Grading ALPHA'!H21</f>
        <v>-1.5</v>
      </c>
      <c r="I21" s="7"/>
      <c r="J21" s="7"/>
      <c r="K21" s="39"/>
      <c r="L21" s="77">
        <f>'Grading ALPHA'!I21</f>
        <v>0</v>
      </c>
      <c r="M21" s="36"/>
      <c r="N21" s="41"/>
      <c r="O21" s="42"/>
      <c r="P21" s="77">
        <f>'Grading ALPHA'!J21</f>
        <v>2</v>
      </c>
      <c r="Q21" s="41"/>
      <c r="R21" s="41"/>
      <c r="S21" s="42"/>
    </row>
    <row r="22" spans="1:19" ht="12.75" customHeight="1" x14ac:dyDescent="0.25">
      <c r="A22" s="208" t="e">
        <f>'Grading ALPHA'!A22:D22</f>
        <v>#REF!</v>
      </c>
      <c r="B22" s="208"/>
      <c r="C22" s="38">
        <f>'Grading ALPHA'!E22</f>
        <v>0.3</v>
      </c>
      <c r="D22" s="79">
        <f>'Grading ALPHA'!G22</f>
        <v>0</v>
      </c>
      <c r="E22" s="7"/>
      <c r="F22" s="7"/>
      <c r="G22" s="39"/>
      <c r="H22" s="79">
        <f>'Grading ALPHA'!H22</f>
        <v>0</v>
      </c>
      <c r="I22" s="7"/>
      <c r="J22" s="7"/>
      <c r="K22" s="39"/>
      <c r="L22" s="77">
        <f>'Grading ALPHA'!I22</f>
        <v>0</v>
      </c>
      <c r="M22" s="36"/>
      <c r="N22" s="41"/>
      <c r="O22" s="42"/>
      <c r="P22" s="77">
        <f>'Grading ALPHA'!J22</f>
        <v>0</v>
      </c>
      <c r="Q22" s="41"/>
      <c r="R22" s="41"/>
      <c r="S22" s="42"/>
    </row>
    <row r="23" spans="1:19" ht="12.75" customHeight="1" x14ac:dyDescent="0.25">
      <c r="A23" s="208" t="e">
        <f>'Grading ALPHA'!A23:D23</f>
        <v>#REF!</v>
      </c>
      <c r="B23" s="208"/>
      <c r="C23" s="38">
        <f>'Grading ALPHA'!E23</f>
        <v>0.3</v>
      </c>
      <c r="D23" s="79">
        <f>'Grading ALPHA'!G23</f>
        <v>0</v>
      </c>
      <c r="E23" s="7"/>
      <c r="F23" s="7"/>
      <c r="G23" s="39"/>
      <c r="H23" s="79">
        <f>'Grading ALPHA'!H23</f>
        <v>0</v>
      </c>
      <c r="I23" s="7"/>
      <c r="J23" s="7"/>
      <c r="K23" s="39"/>
      <c r="L23" s="77">
        <f>'Grading ALPHA'!I23</f>
        <v>0</v>
      </c>
      <c r="M23" s="36"/>
      <c r="N23" s="41"/>
      <c r="O23" s="42"/>
      <c r="P23" s="77">
        <f>'Grading ALPHA'!J23</f>
        <v>0</v>
      </c>
      <c r="Q23" s="41"/>
      <c r="R23" s="41"/>
      <c r="S23" s="42"/>
    </row>
    <row r="24" spans="1:19" ht="12.75" customHeight="1" x14ac:dyDescent="0.25">
      <c r="A24" s="208" t="e">
        <f>'Grading ALPHA'!A24:D24</f>
        <v>#REF!</v>
      </c>
      <c r="B24" s="208"/>
      <c r="C24" s="38">
        <f>'Grading ALPHA'!E24</f>
        <v>0.3</v>
      </c>
      <c r="D24" s="79">
        <f>'Grading ALPHA'!G24</f>
        <v>-1.4</v>
      </c>
      <c r="E24" s="7"/>
      <c r="F24" s="7"/>
      <c r="G24" s="39"/>
      <c r="H24" s="79">
        <f>'Grading ALPHA'!H24</f>
        <v>-0.9</v>
      </c>
      <c r="I24" s="7"/>
      <c r="J24" s="7"/>
      <c r="K24" s="39"/>
      <c r="L24" s="77">
        <f>'Grading ALPHA'!I24</f>
        <v>0</v>
      </c>
      <c r="M24" s="36"/>
      <c r="N24" s="41"/>
      <c r="O24" s="42"/>
      <c r="P24" s="77">
        <f>'Grading ALPHA'!J24</f>
        <v>1.2</v>
      </c>
      <c r="Q24" s="41"/>
      <c r="R24" s="41"/>
      <c r="S24" s="42"/>
    </row>
    <row r="25" spans="1:19" ht="12.75" customHeight="1" x14ac:dyDescent="0.25">
      <c r="A25" s="208" t="e">
        <f>'Grading ALPHA'!A25:D25</f>
        <v>#REF!</v>
      </c>
      <c r="B25" s="208"/>
      <c r="C25" s="38">
        <f>'Grading ALPHA'!E25</f>
        <v>0.5</v>
      </c>
      <c r="D25" s="79">
        <f>'Grading ALPHA'!G25</f>
        <v>-2.0999999999999996</v>
      </c>
      <c r="E25" s="7"/>
      <c r="F25" s="7"/>
      <c r="G25" s="39"/>
      <c r="H25" s="79">
        <f>'Grading ALPHA'!H25</f>
        <v>-1.4</v>
      </c>
      <c r="I25" s="7"/>
      <c r="J25" s="7"/>
      <c r="K25" s="39"/>
      <c r="L25" s="77">
        <f>'Grading ALPHA'!I25</f>
        <v>0</v>
      </c>
      <c r="M25" s="36"/>
      <c r="N25" s="41"/>
      <c r="O25" s="42"/>
      <c r="P25" s="77">
        <f>'Grading ALPHA'!J25</f>
        <v>1.8</v>
      </c>
      <c r="Q25" s="41"/>
      <c r="R25" s="41"/>
      <c r="S25" s="42"/>
    </row>
    <row r="26" spans="1:19" ht="12.75" customHeight="1" x14ac:dyDescent="0.25">
      <c r="A26" s="208" t="e">
        <f>'Grading ALPHA'!A26:D26</f>
        <v>#REF!</v>
      </c>
      <c r="B26" s="208"/>
      <c r="C26" s="38">
        <f>'Grading ALPHA'!E26</f>
        <v>0.5</v>
      </c>
      <c r="D26" s="79">
        <f>'Grading ALPHA'!G26</f>
        <v>-1.5</v>
      </c>
      <c r="E26" s="7"/>
      <c r="F26" s="7"/>
      <c r="G26" s="39"/>
      <c r="H26" s="79">
        <f>'Grading ALPHA'!H26</f>
        <v>-1</v>
      </c>
      <c r="I26" s="7"/>
      <c r="J26" s="7"/>
      <c r="K26" s="39"/>
      <c r="L26" s="77">
        <f>'Grading ALPHA'!I26</f>
        <v>0</v>
      </c>
      <c r="M26" s="36"/>
      <c r="N26" s="41"/>
      <c r="O26" s="42"/>
      <c r="P26" s="77">
        <f>'Grading ALPHA'!J26</f>
        <v>1.5</v>
      </c>
      <c r="Q26" s="41"/>
      <c r="R26" s="41"/>
      <c r="S26" s="42"/>
    </row>
    <row r="27" spans="1:19" ht="12.75" customHeight="1" x14ac:dyDescent="0.25">
      <c r="A27" s="208" t="e">
        <f>'Grading ALPHA'!A27:D27</f>
        <v>#REF!</v>
      </c>
      <c r="B27" s="208"/>
      <c r="C27" s="38">
        <f>'Grading ALPHA'!E27</f>
        <v>0.5</v>
      </c>
      <c r="D27" s="79">
        <f>'Grading ALPHA'!G27</f>
        <v>-1.5</v>
      </c>
      <c r="E27" s="7"/>
      <c r="F27" s="7"/>
      <c r="G27" s="39"/>
      <c r="H27" s="79">
        <f>'Grading ALPHA'!H27</f>
        <v>-1</v>
      </c>
      <c r="I27" s="7"/>
      <c r="J27" s="7"/>
      <c r="K27" s="39"/>
      <c r="L27" s="77">
        <f>'Grading ALPHA'!I27</f>
        <v>0</v>
      </c>
      <c r="M27" s="36"/>
      <c r="N27" s="41"/>
      <c r="O27" s="42"/>
      <c r="P27" s="77">
        <f>'Grading ALPHA'!J27</f>
        <v>1.5</v>
      </c>
      <c r="Q27" s="41"/>
      <c r="R27" s="41"/>
      <c r="S27" s="42"/>
    </row>
    <row r="28" spans="1:19" ht="12.75" customHeight="1" x14ac:dyDescent="0.25">
      <c r="A28" s="208" t="e">
        <f>'Grading ALPHA'!A28:D28</f>
        <v>#REF!</v>
      </c>
      <c r="B28" s="208"/>
      <c r="C28" s="38">
        <f>'Grading ALPHA'!E28</f>
        <v>0.3</v>
      </c>
      <c r="D28" s="79">
        <f>'Grading ALPHA'!G28</f>
        <v>-0.89999999999999991</v>
      </c>
      <c r="E28" s="7"/>
      <c r="F28" s="7"/>
      <c r="G28" s="39"/>
      <c r="H28" s="79">
        <f>'Grading ALPHA'!H28</f>
        <v>-0.6</v>
      </c>
      <c r="I28" s="7"/>
      <c r="J28" s="7"/>
      <c r="K28" s="39"/>
      <c r="L28" s="77">
        <f>'Grading ALPHA'!I28</f>
        <v>0</v>
      </c>
      <c r="M28" s="36"/>
      <c r="N28" s="41"/>
      <c r="O28" s="42"/>
      <c r="P28" s="77">
        <f>'Grading ALPHA'!J28</f>
        <v>0.9</v>
      </c>
      <c r="Q28" s="41"/>
      <c r="R28" s="41"/>
      <c r="S28" s="42"/>
    </row>
    <row r="29" spans="1:19" ht="12.75" customHeight="1" x14ac:dyDescent="0.25">
      <c r="A29" s="208" t="e">
        <f>'Grading ALPHA'!A29:D29</f>
        <v>#REF!</v>
      </c>
      <c r="B29" s="208"/>
      <c r="C29" s="38">
        <f>'Grading ALPHA'!E29</f>
        <v>0.3</v>
      </c>
      <c r="D29" s="79">
        <f>'Grading ALPHA'!G29</f>
        <v>0</v>
      </c>
      <c r="E29" s="7"/>
      <c r="F29" s="7"/>
      <c r="G29" s="39"/>
      <c r="H29" s="79">
        <f>'Grading ALPHA'!H29</f>
        <v>0</v>
      </c>
      <c r="I29" s="7"/>
      <c r="J29" s="7"/>
      <c r="K29" s="39"/>
      <c r="L29" s="77">
        <f>'Grading ALPHA'!I29</f>
        <v>0</v>
      </c>
      <c r="M29" s="36"/>
      <c r="N29" s="41"/>
      <c r="O29" s="42"/>
      <c r="P29" s="77">
        <f>'Grading ALPHA'!J29</f>
        <v>0</v>
      </c>
      <c r="Q29" s="41"/>
      <c r="R29" s="41"/>
      <c r="S29" s="42"/>
    </row>
    <row r="30" spans="1:19" ht="12.75" customHeight="1" x14ac:dyDescent="0.25">
      <c r="A30" s="208" t="e">
        <f>'Grading ALPHA'!A30:D30</f>
        <v>#REF!</v>
      </c>
      <c r="B30" s="208"/>
      <c r="C30" s="38">
        <f>'Grading ALPHA'!E30</f>
        <v>1</v>
      </c>
      <c r="D30" s="79">
        <f>'Grading ALPHA'!G30</f>
        <v>-2.2999999999999998</v>
      </c>
      <c r="E30" s="7"/>
      <c r="F30" s="7"/>
      <c r="G30" s="39"/>
      <c r="H30" s="79">
        <f>'Grading ALPHA'!H30</f>
        <v>-1.5</v>
      </c>
      <c r="I30" s="7"/>
      <c r="J30" s="7"/>
      <c r="K30" s="39"/>
      <c r="L30" s="77">
        <f>'Grading ALPHA'!I30</f>
        <v>0</v>
      </c>
      <c r="M30" s="36"/>
      <c r="N30" s="41"/>
      <c r="O30" s="42"/>
      <c r="P30" s="77">
        <f>'Grading ALPHA'!J30</f>
        <v>2</v>
      </c>
      <c r="Q30" s="41"/>
      <c r="R30" s="41"/>
      <c r="S30" s="42"/>
    </row>
    <row r="31" spans="1:19" ht="12.75" customHeight="1" x14ac:dyDescent="0.25">
      <c r="A31" s="208" t="e">
        <f>'Grading ALPHA'!A31:D31</f>
        <v>#REF!</v>
      </c>
      <c r="B31" s="208"/>
      <c r="C31" s="38">
        <f>'Grading ALPHA'!E31</f>
        <v>0.3</v>
      </c>
      <c r="D31" s="79">
        <f>'Grading ALPHA'!G31</f>
        <v>0</v>
      </c>
      <c r="E31" s="7"/>
      <c r="F31" s="7"/>
      <c r="G31" s="39"/>
      <c r="H31" s="79">
        <f>'Grading ALPHA'!H31</f>
        <v>0</v>
      </c>
      <c r="I31" s="7"/>
      <c r="J31" s="7"/>
      <c r="K31" s="39"/>
      <c r="L31" s="77">
        <f>'Grading ALPHA'!I31</f>
        <v>0</v>
      </c>
      <c r="M31" s="36"/>
      <c r="N31" s="41"/>
      <c r="O31" s="42"/>
      <c r="P31" s="77">
        <f>'Grading ALPHA'!J31</f>
        <v>0</v>
      </c>
      <c r="Q31" s="41"/>
      <c r="R31" s="41"/>
      <c r="S31" s="42"/>
    </row>
    <row r="32" spans="1:19" ht="12.75" customHeight="1" x14ac:dyDescent="0.25">
      <c r="A32" s="208" t="e">
        <f>'Grading ALPHA'!A32:D32</f>
        <v>#REF!</v>
      </c>
      <c r="B32" s="208"/>
      <c r="C32" s="38">
        <f>'Grading ALPHA'!E32</f>
        <v>0.3</v>
      </c>
      <c r="D32" s="79">
        <f>'Grading ALPHA'!G32</f>
        <v>0</v>
      </c>
      <c r="E32" s="7"/>
      <c r="F32" s="7"/>
      <c r="G32" s="39"/>
      <c r="H32" s="79">
        <f>'Grading ALPHA'!H32</f>
        <v>0</v>
      </c>
      <c r="I32" s="7"/>
      <c r="J32" s="7"/>
      <c r="K32" s="39"/>
      <c r="L32" s="77">
        <f>'Grading ALPHA'!I32</f>
        <v>0</v>
      </c>
      <c r="M32" s="36"/>
      <c r="N32" s="41"/>
      <c r="O32" s="42"/>
      <c r="P32" s="77">
        <f>'Grading ALPHA'!J32</f>
        <v>0</v>
      </c>
      <c r="Q32" s="41"/>
      <c r="R32" s="41"/>
      <c r="S32" s="42"/>
    </row>
    <row r="33" spans="1:19" ht="12.75" customHeight="1" x14ac:dyDescent="0.25">
      <c r="A33" s="208" t="e">
        <f>'Grading ALPHA'!A33:D33</f>
        <v>#REF!</v>
      </c>
      <c r="B33" s="208"/>
      <c r="C33" s="38">
        <f>'Grading ALPHA'!E33</f>
        <v>0.3</v>
      </c>
      <c r="D33" s="79">
        <f>'Grading ALPHA'!G33</f>
        <v>0</v>
      </c>
      <c r="E33" s="7"/>
      <c r="F33" s="7"/>
      <c r="G33" s="39"/>
      <c r="H33" s="79">
        <f>'Grading ALPHA'!H33</f>
        <v>0</v>
      </c>
      <c r="I33" s="7"/>
      <c r="J33" s="7"/>
      <c r="K33" s="39"/>
      <c r="L33" s="77">
        <f>'Grading ALPHA'!I33</f>
        <v>0</v>
      </c>
      <c r="M33" s="36"/>
      <c r="N33" s="41"/>
      <c r="O33" s="42"/>
      <c r="P33" s="77">
        <f>'Grading ALPHA'!J33</f>
        <v>0</v>
      </c>
      <c r="Q33" s="41"/>
      <c r="R33" s="41"/>
      <c r="S33" s="42"/>
    </row>
    <row r="34" spans="1:19" ht="12.75" customHeight="1" x14ac:dyDescent="0.25">
      <c r="A34" s="208" t="e">
        <f>'Grading ALPHA'!A34:D34</f>
        <v>#REF!</v>
      </c>
      <c r="B34" s="208"/>
      <c r="C34" s="38">
        <f>'Grading ALPHA'!E34</f>
        <v>0.3</v>
      </c>
      <c r="D34" s="79">
        <f>'Grading ALPHA'!G34</f>
        <v>0</v>
      </c>
      <c r="E34" s="7"/>
      <c r="F34" s="7"/>
      <c r="G34" s="39"/>
      <c r="H34" s="79">
        <f>'Grading ALPHA'!H34</f>
        <v>0</v>
      </c>
      <c r="I34" s="7"/>
      <c r="J34" s="7"/>
      <c r="K34" s="39"/>
      <c r="L34" s="77">
        <f>'Grading ALPHA'!I34</f>
        <v>0</v>
      </c>
      <c r="M34" s="36"/>
      <c r="N34" s="41"/>
      <c r="O34" s="42"/>
      <c r="P34" s="77">
        <f>'Grading ALPHA'!J34</f>
        <v>0</v>
      </c>
      <c r="Q34" s="41"/>
      <c r="R34" s="41"/>
      <c r="S34" s="42"/>
    </row>
    <row r="35" spans="1:19" ht="12.75" customHeight="1" x14ac:dyDescent="0.25">
      <c r="A35" s="208" t="e">
        <f>'Grading ALPHA'!A35:D35</f>
        <v>#REF!</v>
      </c>
      <c r="B35" s="208"/>
      <c r="C35" s="38">
        <f>'Grading ALPHA'!E35</f>
        <v>0</v>
      </c>
      <c r="D35" s="79">
        <f>'Grading ALPHA'!G35</f>
        <v>0</v>
      </c>
      <c r="E35" s="7"/>
      <c r="F35" s="7"/>
      <c r="G35" s="39"/>
      <c r="H35" s="79">
        <f>'Grading ALPHA'!H35</f>
        <v>0</v>
      </c>
      <c r="I35" s="7"/>
      <c r="J35" s="7"/>
      <c r="K35" s="39"/>
      <c r="L35" s="77">
        <f>'Grading ALPHA'!I35</f>
        <v>0</v>
      </c>
      <c r="M35" s="36"/>
      <c r="N35" s="41"/>
      <c r="O35" s="42"/>
      <c r="P35" s="77">
        <f>'Grading ALPHA'!J35</f>
        <v>0</v>
      </c>
      <c r="Q35" s="41"/>
      <c r="R35" s="41"/>
      <c r="S35" s="42"/>
    </row>
    <row r="36" spans="1:19" ht="12.75" customHeight="1" x14ac:dyDescent="0.25">
      <c r="A36" s="208" t="e">
        <f>'Grading ALPHA'!A36:D36</f>
        <v>#REF!</v>
      </c>
      <c r="B36" s="208"/>
      <c r="C36" s="38">
        <f>'Grading ALPHA'!E36</f>
        <v>0.3</v>
      </c>
      <c r="D36" s="79">
        <f>'Grading ALPHA'!G36</f>
        <v>-2.8</v>
      </c>
      <c r="E36" s="7"/>
      <c r="F36" s="7"/>
      <c r="G36" s="39"/>
      <c r="H36" s="79">
        <f>'Grading ALPHA'!H36</f>
        <v>-1.8</v>
      </c>
      <c r="I36" s="7"/>
      <c r="J36" s="7"/>
      <c r="K36" s="39"/>
      <c r="L36" s="77">
        <f>'Grading ALPHA'!I36</f>
        <v>0</v>
      </c>
      <c r="M36" s="36"/>
      <c r="N36" s="41"/>
      <c r="O36" s="42"/>
      <c r="P36" s="77">
        <f>'Grading ALPHA'!J36</f>
        <v>2.4</v>
      </c>
      <c r="Q36" s="41"/>
      <c r="R36" s="41"/>
      <c r="S36" s="42"/>
    </row>
    <row r="37" spans="1:19" ht="27.75" customHeight="1" x14ac:dyDescent="0.25">
      <c r="A37" s="208" t="e">
        <f>'Grading ALPHA'!A37:D37</f>
        <v>#REF!</v>
      </c>
      <c r="B37" s="208"/>
      <c r="C37" s="38">
        <f>'Grading ALPHA'!E37</f>
        <v>0</v>
      </c>
      <c r="D37" s="79">
        <f>'Grading ALPHA'!G37</f>
        <v>0</v>
      </c>
      <c r="E37" s="7"/>
      <c r="F37" s="7"/>
      <c r="G37" s="39"/>
      <c r="H37" s="79">
        <f>'Grading ALPHA'!H37</f>
        <v>0</v>
      </c>
      <c r="I37" s="7"/>
      <c r="J37" s="7"/>
      <c r="K37" s="39"/>
      <c r="L37" s="77">
        <f>'Grading ALPHA'!I37</f>
        <v>0</v>
      </c>
      <c r="M37" s="36"/>
      <c r="N37" s="41"/>
      <c r="O37" s="42"/>
      <c r="P37" s="77">
        <f>'Grading ALPHA'!J37</f>
        <v>0</v>
      </c>
      <c r="Q37" s="41"/>
      <c r="R37" s="41"/>
      <c r="S37" s="42"/>
    </row>
    <row r="38" spans="1:19" ht="12.75" customHeight="1" x14ac:dyDescent="0.25">
      <c r="A38" s="208" t="e">
        <f>'Grading ALPHA'!A38:D38</f>
        <v>#REF!</v>
      </c>
      <c r="B38" s="208"/>
      <c r="C38" s="38">
        <f>'Grading ALPHA'!E38</f>
        <v>0.3</v>
      </c>
      <c r="D38" s="79">
        <f>'Grading ALPHA'!G38</f>
        <v>-1.25</v>
      </c>
      <c r="E38" s="7"/>
      <c r="F38" s="7"/>
      <c r="G38" s="39"/>
      <c r="H38" s="79">
        <f>'Grading ALPHA'!H38</f>
        <v>-0.75</v>
      </c>
      <c r="I38" s="7"/>
      <c r="J38" s="7"/>
      <c r="K38" s="39"/>
      <c r="L38" s="77">
        <f>'Grading ALPHA'!I38</f>
        <v>0</v>
      </c>
      <c r="M38" s="36"/>
      <c r="N38" s="41"/>
      <c r="O38" s="42"/>
      <c r="P38" s="77">
        <f>'Grading ALPHA'!J38</f>
        <v>1</v>
      </c>
      <c r="Q38" s="41"/>
      <c r="R38" s="41"/>
      <c r="S38" s="42"/>
    </row>
    <row r="39" spans="1:19" ht="12.75" customHeight="1" x14ac:dyDescent="0.25">
      <c r="A39" s="208" t="e">
        <f>'Grading ALPHA'!A39:D39</f>
        <v>#REF!</v>
      </c>
      <c r="B39" s="208"/>
      <c r="C39" s="38">
        <f>'Grading ALPHA'!E39</f>
        <v>0.3</v>
      </c>
      <c r="D39" s="79">
        <f>'Grading ALPHA'!G39</f>
        <v>-0.65</v>
      </c>
      <c r="E39" s="7"/>
      <c r="F39" s="7"/>
      <c r="G39" s="39"/>
      <c r="H39" s="79">
        <f>'Grading ALPHA'!H39</f>
        <v>-0.45</v>
      </c>
      <c r="I39" s="7"/>
      <c r="J39" s="7"/>
      <c r="K39" s="39"/>
      <c r="L39" s="77">
        <f>'Grading ALPHA'!I39</f>
        <v>0</v>
      </c>
      <c r="M39" s="36"/>
      <c r="N39" s="41"/>
      <c r="O39" s="42"/>
      <c r="P39" s="77">
        <f>'Grading ALPHA'!J39</f>
        <v>0.6</v>
      </c>
      <c r="Q39" s="41"/>
      <c r="R39" s="41"/>
      <c r="S39" s="42"/>
    </row>
    <row r="40" spans="1:19" ht="12.75" customHeight="1" x14ac:dyDescent="0.25">
      <c r="A40" s="208" t="e">
        <f>'Grading ALPHA'!A40:D40</f>
        <v>#REF!</v>
      </c>
      <c r="B40" s="208"/>
      <c r="C40" s="38">
        <f>'Grading ALPHA'!E40</f>
        <v>0.3</v>
      </c>
      <c r="D40" s="79">
        <f>'Grading ALPHA'!G40</f>
        <v>-0.65</v>
      </c>
      <c r="E40" s="7"/>
      <c r="F40" s="7"/>
      <c r="G40" s="39"/>
      <c r="H40" s="79">
        <f>'Grading ALPHA'!H40</f>
        <v>-0.45</v>
      </c>
      <c r="I40" s="7"/>
      <c r="J40" s="7"/>
      <c r="K40" s="39"/>
      <c r="L40" s="77">
        <f>'Grading ALPHA'!I40</f>
        <v>0</v>
      </c>
      <c r="M40" s="36"/>
      <c r="N40" s="41"/>
      <c r="O40" s="42"/>
      <c r="P40" s="77">
        <f>'Grading ALPHA'!J40</f>
        <v>0.6</v>
      </c>
      <c r="Q40" s="41"/>
      <c r="R40" s="41"/>
      <c r="S40" s="42"/>
    </row>
    <row r="41" spans="1:19" ht="12.75" customHeight="1" x14ac:dyDescent="0.25">
      <c r="A41" s="208" t="e">
        <f>'Grading ALPHA'!A41:D41</f>
        <v>#REF!</v>
      </c>
      <c r="B41" s="208"/>
      <c r="C41" s="38">
        <f>'Grading ALPHA'!E41</f>
        <v>0</v>
      </c>
      <c r="D41" s="79">
        <f>'Grading ALPHA'!G41</f>
        <v>0</v>
      </c>
      <c r="E41" s="7"/>
      <c r="F41" s="7"/>
      <c r="G41" s="39"/>
      <c r="H41" s="79">
        <f>'Grading ALPHA'!H41</f>
        <v>0</v>
      </c>
      <c r="I41" s="7"/>
      <c r="J41" s="7"/>
      <c r="K41" s="39"/>
      <c r="L41" s="77">
        <f>'Grading ALPHA'!I41</f>
        <v>0</v>
      </c>
      <c r="M41" s="36"/>
      <c r="N41" s="41"/>
      <c r="O41" s="42"/>
      <c r="P41" s="77">
        <f>'Grading ALPHA'!J41</f>
        <v>0</v>
      </c>
      <c r="Q41" s="41"/>
      <c r="R41" s="41"/>
      <c r="S41" s="42"/>
    </row>
    <row r="42" spans="1:19" ht="12.75" customHeight="1" x14ac:dyDescent="0.25">
      <c r="A42" s="208" t="e">
        <f>'Grading ALPHA'!A42:D42</f>
        <v>#REF!</v>
      </c>
      <c r="B42" s="208"/>
      <c r="C42" s="38">
        <f>'Grading ALPHA'!E42</f>
        <v>0.3</v>
      </c>
      <c r="D42" s="79">
        <f>'Grading ALPHA'!G42</f>
        <v>-1.25</v>
      </c>
      <c r="E42" s="7"/>
      <c r="F42" s="7"/>
      <c r="G42" s="39"/>
      <c r="H42" s="79">
        <f>'Grading ALPHA'!H42</f>
        <v>-0.75</v>
      </c>
      <c r="I42" s="7"/>
      <c r="J42" s="7"/>
      <c r="K42" s="39"/>
      <c r="L42" s="77">
        <f>'Grading ALPHA'!I42</f>
        <v>0</v>
      </c>
      <c r="M42" s="36"/>
      <c r="N42" s="41"/>
      <c r="O42" s="42"/>
      <c r="P42" s="77">
        <f>'Grading ALPHA'!J42</f>
        <v>1</v>
      </c>
      <c r="Q42" s="41"/>
      <c r="R42" s="41"/>
      <c r="S42" s="42"/>
    </row>
    <row r="43" spans="1:19" ht="12.75" customHeight="1" x14ac:dyDescent="0.25">
      <c r="A43" s="208" t="e">
        <f>'Grading ALPHA'!A43:D43</f>
        <v>#REF!</v>
      </c>
      <c r="B43" s="208"/>
      <c r="C43" s="38">
        <f>'Grading ALPHA'!E43</f>
        <v>0.3</v>
      </c>
      <c r="D43" s="79">
        <f>'Grading ALPHA'!G43</f>
        <v>0</v>
      </c>
      <c r="E43" s="7"/>
      <c r="F43" s="7"/>
      <c r="G43" s="39"/>
      <c r="H43" s="79">
        <f>'Grading ALPHA'!H43</f>
        <v>0</v>
      </c>
      <c r="I43" s="7"/>
      <c r="J43" s="7"/>
      <c r="K43" s="39"/>
      <c r="L43" s="77">
        <f>'Grading ALPHA'!I43</f>
        <v>0</v>
      </c>
      <c r="M43" s="36"/>
      <c r="N43" s="41"/>
      <c r="O43" s="42"/>
      <c r="P43" s="77">
        <f>'Grading ALPHA'!J43</f>
        <v>0</v>
      </c>
      <c r="Q43" s="41"/>
      <c r="R43" s="41"/>
      <c r="S43" s="42"/>
    </row>
    <row r="44" spans="1:19" ht="12.75" customHeight="1" x14ac:dyDescent="0.25">
      <c r="A44" s="208" t="e">
        <f>'Grading ALPHA'!A44:D44</f>
        <v>#REF!</v>
      </c>
      <c r="B44" s="208"/>
      <c r="C44" s="38">
        <f>'Grading ALPHA'!E44</f>
        <v>0.3</v>
      </c>
      <c r="D44" s="79">
        <f>'Grading ALPHA'!G44</f>
        <v>0</v>
      </c>
      <c r="E44" s="7"/>
      <c r="F44" s="7"/>
      <c r="G44" s="39"/>
      <c r="H44" s="79">
        <f>'Grading ALPHA'!H44</f>
        <v>0</v>
      </c>
      <c r="I44" s="7"/>
      <c r="J44" s="7"/>
      <c r="K44" s="39"/>
      <c r="L44" s="77">
        <f>'Grading ALPHA'!I44</f>
        <v>0</v>
      </c>
      <c r="M44" s="36"/>
      <c r="N44" s="41"/>
      <c r="O44" s="42"/>
      <c r="P44" s="77">
        <f>'Grading ALPHA'!J44</f>
        <v>0</v>
      </c>
      <c r="Q44" s="41"/>
      <c r="R44" s="41"/>
      <c r="S44" s="42"/>
    </row>
    <row r="45" spans="1:19" ht="12.75" customHeight="1" x14ac:dyDescent="0.25">
      <c r="A45" s="208" t="e">
        <f>'Grading ALPHA'!A45:D45</f>
        <v>#REF!</v>
      </c>
      <c r="B45" s="208"/>
      <c r="C45" s="38">
        <f>'Grading ALPHA'!E45</f>
        <v>0.3</v>
      </c>
      <c r="D45" s="79">
        <f>'Grading ALPHA'!G45</f>
        <v>-0.65</v>
      </c>
      <c r="E45" s="7"/>
      <c r="F45" s="7"/>
      <c r="G45" s="39"/>
      <c r="H45" s="79">
        <f>'Grading ALPHA'!H45</f>
        <v>-0.45</v>
      </c>
      <c r="I45" s="7"/>
      <c r="J45" s="7"/>
      <c r="K45" s="39"/>
      <c r="L45" s="77">
        <f>'Grading ALPHA'!I45</f>
        <v>0</v>
      </c>
      <c r="M45" s="36"/>
      <c r="N45" s="41"/>
      <c r="O45" s="42"/>
      <c r="P45" s="77">
        <f>'Grading ALPHA'!J45</f>
        <v>0.6</v>
      </c>
      <c r="Q45" s="41"/>
      <c r="R45" s="41"/>
      <c r="S45" s="42"/>
    </row>
    <row r="46" spans="1:19" ht="12.75" customHeight="1" x14ac:dyDescent="0.25">
      <c r="A46" s="208" t="e">
        <f>'Grading ALPHA'!A46:D46</f>
        <v>#REF!</v>
      </c>
      <c r="B46" s="208"/>
      <c r="C46" s="38">
        <f>'Grading ALPHA'!E46</f>
        <v>0.5</v>
      </c>
      <c r="D46" s="79">
        <f>'Grading ALPHA'!G46</f>
        <v>0</v>
      </c>
      <c r="E46" s="7"/>
      <c r="F46" s="7"/>
      <c r="G46" s="39"/>
      <c r="H46" s="79">
        <f>'Grading ALPHA'!H46</f>
        <v>0</v>
      </c>
      <c r="I46" s="7"/>
      <c r="J46" s="7"/>
      <c r="K46" s="39"/>
      <c r="L46" s="77">
        <f>'Grading ALPHA'!I46</f>
        <v>0</v>
      </c>
      <c r="M46" s="36"/>
      <c r="N46" s="41"/>
      <c r="O46" s="42"/>
      <c r="P46" s="77">
        <f>'Grading ALPHA'!J46</f>
        <v>0</v>
      </c>
      <c r="Q46" s="41"/>
      <c r="R46" s="41"/>
      <c r="S46" s="42"/>
    </row>
    <row r="47" spans="1:19" ht="12.75" customHeight="1" x14ac:dyDescent="0.25">
      <c r="A47" s="208" t="e">
        <f>'Grading ALPHA'!A47:D47</f>
        <v>#REF!</v>
      </c>
      <c r="B47" s="208"/>
      <c r="C47" s="38">
        <f>'Grading ALPHA'!E47</f>
        <v>0</v>
      </c>
      <c r="D47" s="79">
        <f>'Grading ALPHA'!G47</f>
        <v>-2.2999999999999998</v>
      </c>
      <c r="E47" s="7"/>
      <c r="F47" s="7"/>
      <c r="G47" s="39"/>
      <c r="H47" s="79">
        <f>'Grading ALPHA'!H47</f>
        <v>-1.5</v>
      </c>
      <c r="I47" s="7"/>
      <c r="J47" s="7"/>
      <c r="K47" s="39"/>
      <c r="L47" s="77">
        <f>'Grading ALPHA'!I47</f>
        <v>0</v>
      </c>
      <c r="M47" s="36"/>
      <c r="N47" s="41"/>
      <c r="O47" s="42"/>
      <c r="P47" s="77">
        <f>'Grading ALPHA'!J47</f>
        <v>2</v>
      </c>
      <c r="Q47" s="41"/>
      <c r="R47" s="41"/>
      <c r="S47" s="42"/>
    </row>
    <row r="48" spans="1:19" ht="12.75" customHeight="1" x14ac:dyDescent="0.25">
      <c r="A48" s="208" t="e">
        <f>'Grading ALPHA'!A48:D48</f>
        <v>#REF!</v>
      </c>
      <c r="B48" s="208"/>
      <c r="C48" s="38">
        <f>'Grading ALPHA'!E48</f>
        <v>0</v>
      </c>
      <c r="D48" s="79">
        <f>'Grading ALPHA'!G48</f>
        <v>0</v>
      </c>
      <c r="E48" s="7"/>
      <c r="F48" s="7"/>
      <c r="G48" s="39"/>
      <c r="H48" s="79">
        <f>'Grading ALPHA'!H48</f>
        <v>0</v>
      </c>
      <c r="I48" s="7"/>
      <c r="J48" s="7"/>
      <c r="K48" s="39"/>
      <c r="L48" s="77">
        <f>'Grading ALPHA'!I48</f>
        <v>0</v>
      </c>
      <c r="M48" s="36"/>
      <c r="N48" s="41"/>
      <c r="O48" s="42"/>
      <c r="P48" s="77">
        <f>'Grading ALPHA'!J48</f>
        <v>0</v>
      </c>
      <c r="Q48" s="41"/>
      <c r="R48" s="41"/>
      <c r="S48" s="42"/>
    </row>
    <row r="49" spans="1:19" ht="12.75" customHeight="1" x14ac:dyDescent="0.25">
      <c r="A49" s="208" t="e">
        <f>'Grading ALPHA'!A49:D49</f>
        <v>#REF!</v>
      </c>
      <c r="B49" s="208"/>
      <c r="C49" s="38">
        <f>'Grading ALPHA'!E49</f>
        <v>1</v>
      </c>
      <c r="D49" s="79">
        <f>'Grading ALPHA'!G49</f>
        <v>-10</v>
      </c>
      <c r="E49" s="7"/>
      <c r="F49" s="7"/>
      <c r="G49" s="39"/>
      <c r="H49" s="79">
        <f>'Grading ALPHA'!H49</f>
        <v>-7.5</v>
      </c>
      <c r="I49" s="7"/>
      <c r="J49" s="7"/>
      <c r="K49" s="39"/>
      <c r="L49" s="77">
        <f>'Grading ALPHA'!I49</f>
        <v>0</v>
      </c>
      <c r="M49" s="36"/>
      <c r="N49" s="41"/>
      <c r="O49" s="42"/>
      <c r="P49" s="77">
        <f>'Grading ALPHA'!J49</f>
        <v>10</v>
      </c>
      <c r="Q49" s="41"/>
      <c r="R49" s="41"/>
      <c r="S49" s="42"/>
    </row>
    <row r="50" spans="1:19" ht="12.75" customHeight="1" x14ac:dyDescent="0.25">
      <c r="A50" s="208" t="e">
        <f>'Grading ALPHA'!A50:D50</f>
        <v>#REF!</v>
      </c>
      <c r="B50" s="208"/>
      <c r="C50" s="38">
        <f>'Grading ALPHA'!E50</f>
        <v>0.3</v>
      </c>
      <c r="D50" s="79">
        <f>'Grading ALPHA'!G50</f>
        <v>0</v>
      </c>
      <c r="E50" s="7"/>
      <c r="F50" s="7"/>
      <c r="G50" s="39"/>
      <c r="H50" s="79">
        <f>'Grading ALPHA'!H50</f>
        <v>0</v>
      </c>
      <c r="I50" s="7"/>
      <c r="J50" s="7"/>
      <c r="K50" s="39"/>
      <c r="L50" s="77">
        <f>'Grading ALPHA'!I50</f>
        <v>0</v>
      </c>
      <c r="M50" s="36"/>
      <c r="N50" s="41"/>
      <c r="O50" s="42"/>
      <c r="P50" s="77">
        <f>'Grading ALPHA'!J50</f>
        <v>0</v>
      </c>
      <c r="Q50" s="41"/>
      <c r="R50" s="41"/>
      <c r="S50" s="42"/>
    </row>
    <row r="51" spans="1:19" ht="12.75" customHeight="1" x14ac:dyDescent="0.25">
      <c r="A51" s="208" t="e">
        <f>'Grading ALPHA'!A51:D51</f>
        <v>#REF!</v>
      </c>
      <c r="B51" s="208"/>
      <c r="C51" s="38">
        <f>'Grading ALPHA'!E51</f>
        <v>0</v>
      </c>
      <c r="D51" s="79">
        <f>'Grading ALPHA'!G51</f>
        <v>0</v>
      </c>
      <c r="E51" s="7"/>
      <c r="F51" s="7"/>
      <c r="G51" s="39"/>
      <c r="H51" s="79">
        <f>'Grading ALPHA'!H51</f>
        <v>0</v>
      </c>
      <c r="I51" s="7"/>
      <c r="J51" s="7"/>
      <c r="K51" s="39"/>
      <c r="L51" s="77">
        <f>'Grading ALPHA'!I51</f>
        <v>0</v>
      </c>
      <c r="M51" s="36"/>
      <c r="N51" s="41"/>
      <c r="O51" s="42"/>
      <c r="P51" s="77">
        <f>'Grading ALPHA'!J51</f>
        <v>0</v>
      </c>
      <c r="Q51" s="41"/>
      <c r="R51" s="41"/>
      <c r="S51" s="42"/>
    </row>
    <row r="52" spans="1:19" ht="12.75" customHeight="1" x14ac:dyDescent="0.25">
      <c r="A52" s="208" t="e">
        <f>'Grading ALPHA'!A52:D52</f>
        <v>#REF!</v>
      </c>
      <c r="B52" s="208"/>
      <c r="C52" s="38">
        <f>'Grading ALPHA'!E52</f>
        <v>0.5</v>
      </c>
      <c r="D52" s="79">
        <f>'Grading ALPHA'!G52</f>
        <v>-1.8</v>
      </c>
      <c r="E52" s="7"/>
      <c r="F52" s="7"/>
      <c r="G52" s="39"/>
      <c r="H52" s="79">
        <f>'Grading ALPHA'!H52</f>
        <v>-0.9</v>
      </c>
      <c r="I52" s="7"/>
      <c r="J52" s="7"/>
      <c r="K52" s="39"/>
      <c r="L52" s="77">
        <f>'Grading ALPHA'!I52</f>
        <v>0</v>
      </c>
      <c r="M52" s="36"/>
      <c r="N52" s="41"/>
      <c r="O52" s="42"/>
      <c r="P52" s="77">
        <f>'Grading ALPHA'!J52</f>
        <v>1.2</v>
      </c>
      <c r="Q52" s="41"/>
      <c r="R52" s="41"/>
      <c r="S52" s="42"/>
    </row>
    <row r="53" spans="1:19" ht="12.75" customHeight="1" x14ac:dyDescent="0.25">
      <c r="A53" s="208" t="e">
        <f>'Grading ALPHA'!A53:D53</f>
        <v>#REF!</v>
      </c>
      <c r="B53" s="208"/>
      <c r="C53" s="38">
        <f>'Grading ALPHA'!E53</f>
        <v>0.5</v>
      </c>
      <c r="D53" s="79">
        <f>'Grading ALPHA'!G53</f>
        <v>-1</v>
      </c>
      <c r="E53" s="7"/>
      <c r="F53" s="7"/>
      <c r="G53" s="39"/>
      <c r="H53" s="79">
        <f>'Grading ALPHA'!H53</f>
        <v>-0.5</v>
      </c>
      <c r="I53" s="7"/>
      <c r="J53" s="7"/>
      <c r="K53" s="39"/>
      <c r="L53" s="77">
        <f>'Grading ALPHA'!I53</f>
        <v>0</v>
      </c>
      <c r="M53" s="36"/>
      <c r="N53" s="41"/>
      <c r="O53" s="42"/>
      <c r="P53" s="77">
        <f>'Grading ALPHA'!J53</f>
        <v>1</v>
      </c>
      <c r="Q53" s="41"/>
      <c r="R53" s="41"/>
      <c r="S53" s="42"/>
    </row>
    <row r="54" spans="1:19" ht="12.75" customHeight="1" x14ac:dyDescent="0.25">
      <c r="A54" s="208" t="e">
        <f>'Grading ALPHA'!A54:D54</f>
        <v>#REF!</v>
      </c>
      <c r="B54" s="208"/>
      <c r="C54" s="38">
        <f>'Grading ALPHA'!E54</f>
        <v>0.5</v>
      </c>
      <c r="D54" s="79">
        <f>'Grading ALPHA'!G54</f>
        <v>-1.7999999999999998</v>
      </c>
      <c r="E54" s="7"/>
      <c r="F54" s="7"/>
      <c r="G54" s="39"/>
      <c r="H54" s="79">
        <f>'Grading ALPHA'!H54</f>
        <v>-1.2</v>
      </c>
      <c r="I54" s="7"/>
      <c r="J54" s="7"/>
      <c r="K54" s="39"/>
      <c r="L54" s="77">
        <f>'Grading ALPHA'!I54</f>
        <v>0</v>
      </c>
      <c r="M54" s="36"/>
      <c r="N54" s="41"/>
      <c r="O54" s="42"/>
      <c r="P54" s="77">
        <f>'Grading ALPHA'!J54</f>
        <v>1.6</v>
      </c>
      <c r="Q54" s="41"/>
      <c r="R54" s="41"/>
      <c r="S54" s="42"/>
    </row>
    <row r="55" spans="1:19" ht="12.75" customHeight="1" x14ac:dyDescent="0.25">
      <c r="A55" s="208" t="e">
        <f>'Grading ALPHA'!A55:D55</f>
        <v>#REF!</v>
      </c>
      <c r="B55" s="208"/>
      <c r="C55" s="38">
        <f>'Grading ALPHA'!E55</f>
        <v>0.3</v>
      </c>
      <c r="D55" s="79">
        <f>'Grading ALPHA'!G55</f>
        <v>0</v>
      </c>
      <c r="E55" s="7"/>
      <c r="F55" s="7"/>
      <c r="G55" s="39"/>
      <c r="H55" s="79">
        <f>'Grading ALPHA'!H55</f>
        <v>0</v>
      </c>
      <c r="I55" s="7"/>
      <c r="J55" s="7"/>
      <c r="K55" s="39"/>
      <c r="L55" s="77">
        <f>'Grading ALPHA'!I55</f>
        <v>0</v>
      </c>
      <c r="M55" s="36"/>
      <c r="N55" s="41"/>
      <c r="O55" s="42"/>
      <c r="P55" s="77">
        <f>'Grading ALPHA'!J55</f>
        <v>0</v>
      </c>
      <c r="Q55" s="41"/>
      <c r="R55" s="41"/>
      <c r="S55" s="42"/>
    </row>
    <row r="56" spans="1:19" ht="12.75" customHeight="1" x14ac:dyDescent="0.25">
      <c r="A56" s="208" t="e">
        <f>'PP2 Spec'!A58</f>
        <v>#REF!</v>
      </c>
      <c r="B56" s="208"/>
      <c r="C56" s="38">
        <f>'Grading ALPHA'!E56</f>
        <v>0</v>
      </c>
      <c r="D56" s="79"/>
      <c r="E56" s="7"/>
      <c r="F56" s="7"/>
      <c r="G56" s="39"/>
      <c r="H56" s="79"/>
      <c r="I56" s="7"/>
      <c r="J56" s="7"/>
      <c r="K56" s="39"/>
      <c r="L56" s="77"/>
      <c r="M56" s="36"/>
      <c r="N56" s="41"/>
      <c r="O56" s="42"/>
      <c r="P56" s="77"/>
      <c r="Q56" s="41"/>
      <c r="R56" s="41"/>
      <c r="S56" s="42"/>
    </row>
    <row r="57" spans="1:19" ht="12.75" customHeight="1" x14ac:dyDescent="0.25">
      <c r="P57" s="78"/>
    </row>
  </sheetData>
  <mergeCells count="69">
    <mergeCell ref="R1:S3"/>
    <mergeCell ref="B2:D2"/>
    <mergeCell ref="F2:H2"/>
    <mergeCell ref="I2:J2"/>
    <mergeCell ref="K2:L2"/>
    <mergeCell ref="B1:D1"/>
    <mergeCell ref="F1:H1"/>
    <mergeCell ref="I1:J1"/>
    <mergeCell ref="K1:L1"/>
    <mergeCell ref="O1:Q1"/>
    <mergeCell ref="O2:Q2"/>
    <mergeCell ref="B3:D3"/>
    <mergeCell ref="F3:H3"/>
    <mergeCell ref="I3:J3"/>
    <mergeCell ref="K3:L3"/>
    <mergeCell ref="O3:Q3"/>
    <mergeCell ref="A16:B16"/>
    <mergeCell ref="A4:S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6:B6"/>
    <mergeCell ref="A28:B28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21:B2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0:B5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B51"/>
    <mergeCell ref="A52:B52"/>
    <mergeCell ref="A55:B55"/>
    <mergeCell ref="A56:B56"/>
    <mergeCell ref="A53:B53"/>
    <mergeCell ref="A54:B54"/>
  </mergeCells>
  <printOptions horizontalCentered="1" gridLines="1"/>
  <pageMargins left="0.23622047244094491" right="0.23622047244094491" top="0.74803149606299213" bottom="0" header="0.31496062992125984" footer="0"/>
  <pageSetup paperSize="8" scale="93" orientation="landscape" r:id="rId1"/>
  <headerFooter>
    <oddHeader>&amp;L&amp;"Arno Pro Smbd Subhead,Regular"&amp;14REISS</oddHeader>
  </headerFooter>
  <customProperties>
    <customPr name="layoutContexts" r:id="rId2"/>
    <customPr name="screen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827994-7320-43B6-B5C7-2E01E2FE1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A35903-E05E-4924-98BA-48D64B05E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FFEB7-E6C8-4197-BEBF-5893EFD893F1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Design Front Sheet </vt:lpstr>
      <vt:lpstr>Design Detail</vt:lpstr>
      <vt:lpstr>Design Spec </vt:lpstr>
      <vt:lpstr>BOM</vt:lpstr>
      <vt:lpstr>GRADED SPEC</vt:lpstr>
      <vt:lpstr>PP2 Spec</vt:lpstr>
      <vt:lpstr>PP2 Comments </vt:lpstr>
      <vt:lpstr>Grading ALPHA</vt:lpstr>
      <vt:lpstr>AQL ALPHA</vt:lpstr>
      <vt:lpstr>'AQL ALPHA'!Print_Area</vt:lpstr>
      <vt:lpstr>'Design Detail'!Print_Area</vt:lpstr>
      <vt:lpstr>'Design Front Sheet '!Print_Area</vt:lpstr>
      <vt:lpstr>'Design Spec '!Print_Area</vt:lpstr>
      <vt:lpstr>'GRADED SPEC'!Print_Area</vt:lpstr>
      <vt:lpstr>'Grading ALPHA'!Print_Area</vt:lpstr>
      <vt:lpstr>'PP2 Comments '!Print_Area</vt:lpstr>
      <vt:lpstr>'PP2 Spec'!Print_Area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 Tran Thi Linh</cp:lastModifiedBy>
  <cp:lastPrinted>2025-04-17T06:26:25Z</cp:lastPrinted>
  <dcterms:created xsi:type="dcterms:W3CDTF">2014-05-18T10:39:53Z</dcterms:created>
  <dcterms:modified xsi:type="dcterms:W3CDTF">2025-04-17T06:26:26Z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2024-08-19T14:52:11Z</vt:filetime>
  </property>
  <property fmtid="{D5CDD505-2E9C-101B-9397-08002B2CF9AE}" pid="3" name="ContentTypeId">
    <vt:lpwstr>0x010100860B5223DC73FB4F94B03CE9BB59FFEB</vt:lpwstr>
  </property>
  <property fmtid="{D5CDD505-2E9C-101B-9397-08002B2CF9AE}" pid="4" name="MediaServiceImageTags">
    <vt:lpwstr/>
  </property>
</Properties>
</file>