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https://unavailablevn.sharepoint.com/sites/DEVELOPMENT-DevelopmentReporting/Shared Documents/DEVELOPMENT CUSTOMERS/REPRESENT/3-FW25/1-SAMPLE/2-STYLE-FILE/TECHPACK/RECEIVED ON 3.NOV/OCM41114  OWNERS CLUB T-SHIRT ss24/"/>
    </mc:Choice>
  </mc:AlternateContent>
  <xr:revisionPtr revIDLastSave="18" documentId="8_{A9017EE7-E98F-E145-A0BF-D9A9F7CB0D2D}" xr6:coauthVersionLast="47" xr6:coauthVersionMax="47" xr10:uidLastSave="{C1F268E8-80A4-416E-A732-98917D32E6E8}"/>
  <bookViews>
    <workbookView xWindow="-110" yWindow="-110" windowWidth="19420" windowHeight="10300" firstSheet="5" activeTab="5" xr2:uid="{00000000-000D-0000-FFFF-FFFF00000000}"/>
  </bookViews>
  <sheets>
    <sheet name="MINIMUN MAKES" sheetId="15" r:id="rId1"/>
    <sheet name="GUIDE TO MEASURE" sheetId="23" r:id="rId2"/>
    <sheet name="TESTING REQUIREMENTS" sheetId="53" r:id="rId3"/>
    <sheet name="LABELLING &amp; CARE INSTRUCTION" sheetId="52" r:id="rId4"/>
    <sheet name="CAD" sheetId="17" r:id="rId5"/>
    <sheet name="SIZE SPEC" sheetId="4" r:id="rId6"/>
    <sheet name="PROTO" sheetId="38" state="hidden" r:id="rId7"/>
    <sheet name="SMS" sheetId="39" state="hidden" r:id="rId8"/>
    <sheet name="SHIPMENT" sheetId="41" state="hidden" r:id="rId9"/>
    <sheet name="NEW GRADE RULES - L" sheetId="51" state="hidden" r:id="rId10"/>
    <sheet name="TESTING STANDARDS" sheetId="54" r:id="rId11"/>
    <sheet name="ANNEX A" sheetId="44" r:id="rId12"/>
    <sheet name="ANNEX E - RSL DECLARATION" sheetId="45" r:id="rId13"/>
    <sheet name="ANNEX C - LEATH DECLARATION" sheetId="46" state="hidden" r:id="rId14"/>
    <sheet name="ANNEX D - FEATH DECLARATION" sheetId="47" state="hidden" r:id="rId15"/>
    <sheet name="GradeRuleLookup" sheetId="5" state="hidden" r:id="rId16"/>
    <sheet name="FULL STLYE INDEX" sheetId="20" state="hidden" r:id="rId17"/>
  </sheets>
  <externalReferences>
    <externalReference r:id="rId18"/>
    <externalReference r:id="rId19"/>
    <externalReference r:id="rId20"/>
    <externalReference r:id="rId21"/>
    <externalReference r:id="rId22"/>
  </externalReferences>
  <definedNames>
    <definedName name="_xlnm._FilterDatabase" localSheetId="16" hidden="1">'FULL STLYE INDEX'!$C$2:$C$394</definedName>
    <definedName name="_xlnm._FilterDatabase" localSheetId="15" hidden="1">GradeRuleLookup!$B$2:$B$2</definedName>
    <definedName name="Bleach_Icon">INDIRECT([1]Icons!$I$5)</definedName>
    <definedName name="Cleaning">'[1]DROP DOWN LISTS'!$I$3:$I$21</definedName>
    <definedName name="Country_OO">'[1]DROP DOWN LISTS'!$N$11:$N$16</definedName>
    <definedName name="Disclaimer">'[1]DROP DOWN LISTS'!$P$3:$P$7</definedName>
    <definedName name="Dry_clean">'[1]DROP DOWN LISTS'!$A$17:$A$19</definedName>
    <definedName name="Dry_Cleaning_Icon">INDIRECT([1]Icons!$I$6)</definedName>
    <definedName name="Drying">'[1]DROP DOWN LISTS'!$J$3:$J$8</definedName>
    <definedName name="Drying_Icon">INDIRECT([1]Icons!$I$7)</definedName>
    <definedName name="Fabrics">'[1]DROP DOWN LISTS'!$M$3:$M$47</definedName>
    <definedName name="Fibre">'[1]DROP DOWN LISTS'!$G$3:$G$32</definedName>
    <definedName name="Fire">'[1]DROP DOWN LISTS'!$N$3:$N$4</definedName>
    <definedName name="Ironing">'[1]DROP DOWN LISTS'!$A$12:$A$16</definedName>
    <definedName name="Ironing_I">'[1]DROP DOWN LISTS'!$K$3:$K$10</definedName>
    <definedName name="Ironing_Icon">INDIRECT([1]Icons!$I$4)</definedName>
    <definedName name="Other">'[1]DROP DOWN LISTS'!$L$3:$L$5</definedName>
    <definedName name="PODate_Order_Placed">'[1]DESIGN - CAD'!$D$7</definedName>
    <definedName name="POPlanned_Delivery">'[1]DESIGN - CAD'!$D$8</definedName>
    <definedName name="POSupplierRef">'[1]DESIGN - CAD'!$D$6</definedName>
    <definedName name="Pre_cleaning">'[1]DROP DOWN LISTS'!$H$3:$H$4</definedName>
    <definedName name="_xlnm.Print_Area" localSheetId="13">'ANNEX C - LEATH DECLARATION'!$A$1:$L$66</definedName>
    <definedName name="_xlnm.Print_Area" localSheetId="14">'ANNEX D - FEATH DECLARATION'!$A$1:$L$62</definedName>
    <definedName name="_xlnm.Print_Area" localSheetId="12">'ANNEX E - RSL DECLARATION'!$A$1:$L$66</definedName>
    <definedName name="_xlnm.Print_Area" localSheetId="9">'NEW GRADE RULES - L'!$A$1:$I$127</definedName>
    <definedName name="_xlnm.Print_Area" localSheetId="8">SHIPMENT!$A$2:$Q$87</definedName>
    <definedName name="_xlnm.Print_Area" localSheetId="5">'SIZE SPEC'!$A$2:$O$58</definedName>
    <definedName name="_xlnm.Print_Area" localSheetId="7">SMS!$A$2:$W$89</definedName>
    <definedName name="_xlnm.Print_Area" localSheetId="2">'TESTING REQUIREMENTS'!$A$1:$F$39</definedName>
    <definedName name="_xlnm.Print_Area" localSheetId="10">'TESTING STANDARDS'!$A$1:$F$94</definedName>
    <definedName name="ProductTemplate" localSheetId="3">#REF!</definedName>
    <definedName name="ProductTemplate" localSheetId="9">#REF!</definedName>
    <definedName name="ProductTemplate" localSheetId="6">PROTO!$W$2</definedName>
    <definedName name="ProductTemplate" localSheetId="8">SHIPMENT!$T$2</definedName>
    <definedName name="ProductTemplate" localSheetId="7">SMS!$AA$2</definedName>
    <definedName name="ProductTemplate">#REF!</definedName>
    <definedName name="Side1_SetImage">INDIRECT('[1]Care translations'!$A$43)</definedName>
    <definedName name="Side2_SetImage">INDIRECT('[1]Care translations'!$B$43)</definedName>
    <definedName name="Side3_SetImage">INDIRECT('[1]Care translations'!$C$43)</definedName>
    <definedName name="Side4_SetImage">INDIRECT('[1]Care translations'!$D$43)</definedName>
    <definedName name="Side5_SetImage">INDIRECT('[1]Care translations'!$E$43)</definedName>
    <definedName name="Side6_SetImage">INDIRECT('[1]Care translations'!$F$43)</definedName>
    <definedName name="Side7_SetImage">INDIRECT('[1]Care translations'!$G$43)</definedName>
    <definedName name="SIZESETREQ">'[1]PRODUCTION SPEC'!$T$72</definedName>
    <definedName name="Sizing">'[1]DROP DOWN LISTS'!$C$3:$C$6</definedName>
    <definedName name="Sizing_Label">INDIRECT([1]Icons!$I$8)</definedName>
    <definedName name="Sizing_Lookup">'[1]DROP DOWN LISTS'!$C$3:$D$6</definedName>
    <definedName name="StyleName">'[1]DESIGN - CAD'!$I$5</definedName>
    <definedName name="StyleSupplierSKU">'[1]DESIGN - CAD'!$D$5</definedName>
    <definedName name="Swim_Bk_Top_Sporty_Sng_Size" localSheetId="3">#REF!</definedName>
    <definedName name="Swim_Bk_Top_Sporty_Sng_Size">#REF!</definedName>
    <definedName name="TemplateFriendlyName" localSheetId="15">'[1]DESIGN - CAD'!$D$2</definedName>
    <definedName name="TemplateFriendlyName" localSheetId="3">#REF!</definedName>
    <definedName name="TemplateFriendlyName" localSheetId="9">#REF!</definedName>
    <definedName name="TemplateFriendlyName" localSheetId="6">PROTO!#REF!</definedName>
    <definedName name="TemplateFriendlyName" localSheetId="8">SHIPMENT!#REF!</definedName>
    <definedName name="TemplateFriendlyName" localSheetId="7">SMS!#REF!</definedName>
    <definedName name="TemplateFriendlyName">#REF!</definedName>
    <definedName name="TEMPLATES" localSheetId="3">#REF!</definedName>
    <definedName name="TEMPLATES" localSheetId="9">GradeRuleLookup!#REF!</definedName>
    <definedName name="TEMPLATES" localSheetId="2">#REF!</definedName>
    <definedName name="TEMPLATES">GradeRuleLookup!#REF!</definedName>
    <definedName name="TESTING">[2]GradeRuleLookup!#REF!</definedName>
    <definedName name="Translations">[1]Translations!$A$1:$O$203</definedName>
    <definedName name="Trim">'[1]DROP DOWN LISTS'!$E$3:$E$4</definedName>
    <definedName name="Tumble">'[1]DROP DOWN LISTS'!$A$10:$A$11</definedName>
    <definedName name="Wash">'[1]DROP DOWN LISTS'!$A$3:$A$8</definedName>
    <definedName name="Washing_Icon">INDIRECT([1]Icons!$I$3)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41" l="1"/>
  <c r="C11" i="41"/>
  <c r="C12" i="41"/>
  <c r="C13" i="41"/>
  <c r="C14" i="41"/>
  <c r="C15" i="41"/>
  <c r="C16" i="41"/>
  <c r="C17" i="41"/>
  <c r="C18" i="41"/>
  <c r="C19" i="41"/>
  <c r="C20" i="41"/>
  <c r="C21" i="41"/>
  <c r="C22" i="41"/>
  <c r="C23" i="41"/>
  <c r="C24" i="41"/>
  <c r="C9" i="41"/>
  <c r="J10" i="41"/>
  <c r="J11" i="41"/>
  <c r="J12" i="41"/>
  <c r="J13" i="41"/>
  <c r="J14" i="41"/>
  <c r="J15" i="41"/>
  <c r="J16" i="41"/>
  <c r="J17" i="41"/>
  <c r="J18" i="41"/>
  <c r="J19" i="41"/>
  <c r="J20" i="41"/>
  <c r="J21" i="41"/>
  <c r="J22" i="41"/>
  <c r="J23" i="41"/>
  <c r="J24" i="41"/>
  <c r="J25" i="41"/>
  <c r="J26" i="41"/>
  <c r="J9" i="41"/>
  <c r="A10" i="41"/>
  <c r="A11" i="41"/>
  <c r="A12" i="41"/>
  <c r="A13" i="41"/>
  <c r="A14" i="41"/>
  <c r="A15" i="41"/>
  <c r="A16" i="41"/>
  <c r="A17" i="41"/>
  <c r="A18" i="41"/>
  <c r="A19" i="41"/>
  <c r="A20" i="41"/>
  <c r="A21" i="41"/>
  <c r="A22" i="41"/>
  <c r="A23" i="41"/>
  <c r="A24" i="41"/>
  <c r="A25" i="41"/>
  <c r="A26" i="41"/>
  <c r="A9" i="41"/>
  <c r="B10" i="41"/>
  <c r="B11" i="41"/>
  <c r="B12" i="41"/>
  <c r="B13" i="41"/>
  <c r="B14" i="41"/>
  <c r="B15" i="41"/>
  <c r="B16" i="41"/>
  <c r="B17" i="41"/>
  <c r="B18" i="41"/>
  <c r="B19" i="41"/>
  <c r="B20" i="41"/>
  <c r="B21" i="41"/>
  <c r="B22" i="41"/>
  <c r="B23" i="41"/>
  <c r="B24" i="41"/>
  <c r="B25" i="41"/>
  <c r="B26" i="41"/>
  <c r="B27" i="41"/>
  <c r="B28" i="41"/>
  <c r="B29" i="41"/>
  <c r="B30" i="41"/>
  <c r="B31" i="41"/>
  <c r="B32" i="41"/>
  <c r="B33" i="41"/>
  <c r="B34" i="41"/>
  <c r="B9" i="41"/>
  <c r="F39" i="53"/>
  <c r="E39" i="53"/>
  <c r="D39" i="53"/>
  <c r="C39" i="53"/>
  <c r="B39" i="53"/>
  <c r="F38" i="53"/>
  <c r="E38" i="53"/>
  <c r="D38" i="53"/>
  <c r="C38" i="53"/>
  <c r="B38" i="53"/>
  <c r="F37" i="53"/>
  <c r="E37" i="53"/>
  <c r="D37" i="53"/>
  <c r="C37" i="53"/>
  <c r="B37" i="53"/>
  <c r="F36" i="53"/>
  <c r="E36" i="53"/>
  <c r="D36" i="53"/>
  <c r="C36" i="53"/>
  <c r="B36" i="53"/>
  <c r="F35" i="53"/>
  <c r="E35" i="53"/>
  <c r="D35" i="53"/>
  <c r="C35" i="53"/>
  <c r="B35" i="53"/>
  <c r="F34" i="53"/>
  <c r="E34" i="53"/>
  <c r="D34" i="53"/>
  <c r="C34" i="53"/>
  <c r="B34" i="53"/>
  <c r="F33" i="53"/>
  <c r="E33" i="53"/>
  <c r="D33" i="53"/>
  <c r="C33" i="53"/>
  <c r="B33" i="53"/>
  <c r="F32" i="53"/>
  <c r="E32" i="53"/>
  <c r="D32" i="53"/>
  <c r="C32" i="53"/>
  <c r="B32" i="53"/>
  <c r="F31" i="53"/>
  <c r="E31" i="53"/>
  <c r="D31" i="53"/>
  <c r="C31" i="53"/>
  <c r="B31" i="53"/>
  <c r="F30" i="53"/>
  <c r="E30" i="53"/>
  <c r="D30" i="53"/>
  <c r="C30" i="53"/>
  <c r="B30" i="53"/>
  <c r="F29" i="53"/>
  <c r="E29" i="53"/>
  <c r="D29" i="53"/>
  <c r="C29" i="53"/>
  <c r="B29" i="53"/>
  <c r="F28" i="53"/>
  <c r="E28" i="53"/>
  <c r="D28" i="53"/>
  <c r="C28" i="53"/>
  <c r="B28" i="53"/>
  <c r="F27" i="53"/>
  <c r="E27" i="53"/>
  <c r="D27" i="53"/>
  <c r="C27" i="53"/>
  <c r="B27" i="53"/>
  <c r="F26" i="53"/>
  <c r="E26" i="53"/>
  <c r="D26" i="53"/>
  <c r="C26" i="53"/>
  <c r="B26" i="53"/>
  <c r="F25" i="53"/>
  <c r="E25" i="53"/>
  <c r="D25" i="53"/>
  <c r="C25" i="53"/>
  <c r="B25" i="53"/>
  <c r="F24" i="53"/>
  <c r="E24" i="53"/>
  <c r="D24" i="53"/>
  <c r="C24" i="53"/>
  <c r="B24" i="53"/>
  <c r="F23" i="53"/>
  <c r="E23" i="53"/>
  <c r="D23" i="53"/>
  <c r="C23" i="53"/>
  <c r="B23" i="53"/>
  <c r="F22" i="53"/>
  <c r="E22" i="53"/>
  <c r="D22" i="53"/>
  <c r="C22" i="53"/>
  <c r="B22" i="53"/>
  <c r="F21" i="53"/>
  <c r="E21" i="53"/>
  <c r="D21" i="53"/>
  <c r="C21" i="53"/>
  <c r="B21" i="53"/>
  <c r="F20" i="53"/>
  <c r="E20" i="53"/>
  <c r="D20" i="53"/>
  <c r="C20" i="53"/>
  <c r="B20" i="53"/>
  <c r="F19" i="53"/>
  <c r="E19" i="53"/>
  <c r="D19" i="53"/>
  <c r="C19" i="53"/>
  <c r="B19" i="53"/>
  <c r="F18" i="53"/>
  <c r="E18" i="53"/>
  <c r="D18" i="53"/>
  <c r="C18" i="53"/>
  <c r="B18" i="53"/>
  <c r="F17" i="53"/>
  <c r="E17" i="53"/>
  <c r="D17" i="53"/>
  <c r="C17" i="53"/>
  <c r="B17" i="53"/>
  <c r="F16" i="53"/>
  <c r="E16" i="53"/>
  <c r="D16" i="53"/>
  <c r="C16" i="53"/>
  <c r="B16" i="53"/>
  <c r="F15" i="53"/>
  <c r="E15" i="53"/>
  <c r="D15" i="53"/>
  <c r="C15" i="53"/>
  <c r="B15" i="53"/>
  <c r="F14" i="53"/>
  <c r="E14" i="53"/>
  <c r="D14" i="53"/>
  <c r="C14" i="53"/>
  <c r="B14" i="53"/>
  <c r="F13" i="53"/>
  <c r="E13" i="53"/>
  <c r="D13" i="53"/>
  <c r="C13" i="53"/>
  <c r="B13" i="53"/>
  <c r="F12" i="53"/>
  <c r="E12" i="53"/>
  <c r="D12" i="53"/>
  <c r="C12" i="53"/>
  <c r="B12" i="53"/>
  <c r="F11" i="53"/>
  <c r="E11" i="53"/>
  <c r="D11" i="53"/>
  <c r="C11" i="53"/>
  <c r="B11" i="53"/>
  <c r="F10" i="53"/>
  <c r="E10" i="53"/>
  <c r="D10" i="53"/>
  <c r="C10" i="53"/>
  <c r="B10" i="53"/>
  <c r="F9" i="53"/>
  <c r="E9" i="53"/>
  <c r="D9" i="53"/>
  <c r="C9" i="53"/>
  <c r="B9" i="53"/>
  <c r="F8" i="53"/>
  <c r="E8" i="53"/>
  <c r="D8" i="53"/>
  <c r="C8" i="53"/>
  <c r="B8" i="53"/>
  <c r="F7" i="53"/>
  <c r="E7" i="53"/>
  <c r="D7" i="53"/>
  <c r="C7" i="53"/>
  <c r="B7" i="53"/>
  <c r="F6" i="53"/>
  <c r="E6" i="53"/>
  <c r="D6" i="53"/>
  <c r="C6" i="53"/>
  <c r="B6" i="53"/>
  <c r="F5" i="53"/>
  <c r="E5" i="53"/>
  <c r="D5" i="53"/>
  <c r="C5" i="53"/>
  <c r="B5" i="53"/>
  <c r="F4" i="53"/>
  <c r="E4" i="53"/>
  <c r="D4" i="53"/>
  <c r="C4" i="53"/>
  <c r="B4" i="53"/>
  <c r="F3" i="53"/>
  <c r="E3" i="53"/>
  <c r="D3" i="53"/>
  <c r="C3" i="53"/>
  <c r="B3" i="53"/>
  <c r="G2" i="52"/>
  <c r="C2" i="52"/>
  <c r="C3" i="52"/>
  <c r="G3" i="52"/>
  <c r="F4" i="17"/>
  <c r="F3" i="17"/>
  <c r="F2" i="17"/>
  <c r="B3" i="17"/>
  <c r="K2" i="23" l="1"/>
  <c r="G4" i="23"/>
  <c r="G3" i="23"/>
  <c r="G2" i="23"/>
  <c r="C4" i="23"/>
  <c r="C3" i="23"/>
  <c r="H127" i="51" l="1"/>
  <c r="I127" i="51" s="1"/>
  <c r="F127" i="51"/>
  <c r="E127" i="51" s="1"/>
  <c r="D127" i="51" s="1"/>
  <c r="H126" i="51"/>
  <c r="I126" i="51" s="1"/>
  <c r="F126" i="51"/>
  <c r="E126" i="51" s="1"/>
  <c r="D126" i="51" s="1"/>
  <c r="I125" i="51"/>
  <c r="H125" i="51"/>
  <c r="F125" i="51"/>
  <c r="E125" i="51" s="1"/>
  <c r="D125" i="51" s="1"/>
  <c r="I124" i="51"/>
  <c r="H124" i="51"/>
  <c r="F124" i="51"/>
  <c r="E124" i="51"/>
  <c r="D124" i="51" s="1"/>
  <c r="I123" i="51"/>
  <c r="H123" i="51"/>
  <c r="F123" i="51"/>
  <c r="E123" i="51" s="1"/>
  <c r="D123" i="51" s="1"/>
  <c r="H122" i="51"/>
  <c r="I122" i="51" s="1"/>
  <c r="F122" i="51"/>
  <c r="E122" i="51"/>
  <c r="D122" i="51" s="1"/>
  <c r="H121" i="51"/>
  <c r="I121" i="51" s="1"/>
  <c r="F121" i="51"/>
  <c r="E121" i="51"/>
  <c r="D121" i="51"/>
  <c r="H120" i="51"/>
  <c r="I120" i="51" s="1"/>
  <c r="F120" i="51"/>
  <c r="E120" i="51"/>
  <c r="D120" i="51" s="1"/>
  <c r="H119" i="51"/>
  <c r="I119" i="51" s="1"/>
  <c r="F119" i="51"/>
  <c r="E119" i="51" s="1"/>
  <c r="D119" i="51" s="1"/>
  <c r="H116" i="51"/>
  <c r="I116" i="51" s="1"/>
  <c r="F116" i="51"/>
  <c r="E116" i="51" s="1"/>
  <c r="D116" i="51" s="1"/>
  <c r="I115" i="51"/>
  <c r="H115" i="51"/>
  <c r="F115" i="51"/>
  <c r="E115" i="51" s="1"/>
  <c r="D115" i="51" s="1"/>
  <c r="I114" i="51"/>
  <c r="H114" i="51"/>
  <c r="F114" i="51"/>
  <c r="E114" i="51"/>
  <c r="D114" i="51" s="1"/>
  <c r="I113" i="51"/>
  <c r="H113" i="51"/>
  <c r="F113" i="51"/>
  <c r="E113" i="51" s="1"/>
  <c r="D113" i="51" s="1"/>
  <c r="H112" i="51"/>
  <c r="I112" i="51" s="1"/>
  <c r="F112" i="51"/>
  <c r="E112" i="51"/>
  <c r="D112" i="51" s="1"/>
  <c r="H111" i="51"/>
  <c r="I111" i="51" s="1"/>
  <c r="F111" i="51"/>
  <c r="E111" i="51"/>
  <c r="D111" i="51"/>
  <c r="H110" i="51"/>
  <c r="I110" i="51" s="1"/>
  <c r="F110" i="51"/>
  <c r="E110" i="51"/>
  <c r="D110" i="51" s="1"/>
  <c r="H109" i="51"/>
  <c r="I109" i="51" s="1"/>
  <c r="F109" i="51"/>
  <c r="E109" i="51" s="1"/>
  <c r="D109" i="51" s="1"/>
  <c r="H108" i="51"/>
  <c r="I108" i="51" s="1"/>
  <c r="F108" i="51"/>
  <c r="E108" i="51" s="1"/>
  <c r="D108" i="51" s="1"/>
  <c r="I107" i="51"/>
  <c r="H107" i="51"/>
  <c r="F107" i="51"/>
  <c r="E107" i="51" s="1"/>
  <c r="D107" i="51" s="1"/>
  <c r="I106" i="51"/>
  <c r="H106" i="51"/>
  <c r="F106" i="51"/>
  <c r="E106" i="51"/>
  <c r="D106" i="51" s="1"/>
  <c r="I105" i="51"/>
  <c r="H105" i="51"/>
  <c r="F105" i="51"/>
  <c r="E105" i="51" s="1"/>
  <c r="D105" i="51" s="1"/>
  <c r="H104" i="51"/>
  <c r="I104" i="51" s="1"/>
  <c r="F104" i="51"/>
  <c r="E104" i="51"/>
  <c r="D104" i="51" s="1"/>
  <c r="H103" i="51"/>
  <c r="I103" i="51" s="1"/>
  <c r="F103" i="51"/>
  <c r="E103" i="51" s="1"/>
  <c r="D103" i="51" s="1"/>
  <c r="H102" i="51"/>
  <c r="I102" i="51" s="1"/>
  <c r="F102" i="51"/>
  <c r="E102" i="51"/>
  <c r="D102" i="51" s="1"/>
  <c r="H101" i="51"/>
  <c r="I101" i="51" s="1"/>
  <c r="F101" i="51"/>
  <c r="E101" i="51" s="1"/>
  <c r="D101" i="51" s="1"/>
  <c r="H100" i="51"/>
  <c r="I100" i="51" s="1"/>
  <c r="F100" i="51"/>
  <c r="E100" i="51" s="1"/>
  <c r="D100" i="51" s="1"/>
  <c r="I99" i="51"/>
  <c r="H99" i="51"/>
  <c r="F99" i="51"/>
  <c r="E99" i="51" s="1"/>
  <c r="D99" i="51" s="1"/>
  <c r="I98" i="51"/>
  <c r="H98" i="51"/>
  <c r="F98" i="51"/>
  <c r="E98" i="51"/>
  <c r="D98" i="51" s="1"/>
  <c r="I96" i="51"/>
  <c r="H96" i="51"/>
  <c r="F96" i="51"/>
  <c r="E96" i="51" s="1"/>
  <c r="D96" i="51" s="1"/>
  <c r="H95" i="51"/>
  <c r="I95" i="51" s="1"/>
  <c r="F95" i="51"/>
  <c r="E95" i="51"/>
  <c r="D95" i="51" s="1"/>
  <c r="H94" i="51"/>
  <c r="I94" i="51" s="1"/>
  <c r="F94" i="51"/>
  <c r="E94" i="51" s="1"/>
  <c r="D94" i="51" s="1"/>
  <c r="H93" i="51"/>
  <c r="I93" i="51" s="1"/>
  <c r="F93" i="51"/>
  <c r="E93" i="51"/>
  <c r="D93" i="51" s="1"/>
  <c r="H92" i="51"/>
  <c r="I92" i="51" s="1"/>
  <c r="F92" i="51"/>
  <c r="E92" i="51" s="1"/>
  <c r="D92" i="51" s="1"/>
  <c r="H91" i="51"/>
  <c r="I91" i="51" s="1"/>
  <c r="F91" i="51"/>
  <c r="E91" i="51" s="1"/>
  <c r="D91" i="51" s="1"/>
  <c r="I90" i="51"/>
  <c r="H90" i="51"/>
  <c r="F90" i="51"/>
  <c r="E90" i="51" s="1"/>
  <c r="D90" i="51" s="1"/>
  <c r="I89" i="51"/>
  <c r="H89" i="51"/>
  <c r="F89" i="51"/>
  <c r="E89" i="51"/>
  <c r="D89" i="51" s="1"/>
  <c r="I88" i="51"/>
  <c r="H88" i="51"/>
  <c r="F88" i="51"/>
  <c r="E88" i="51" s="1"/>
  <c r="D88" i="51" s="1"/>
  <c r="H87" i="51"/>
  <c r="I87" i="51" s="1"/>
  <c r="F87" i="51"/>
  <c r="E87" i="51"/>
  <c r="D87" i="51" s="1"/>
  <c r="H86" i="51"/>
  <c r="I86" i="51" s="1"/>
  <c r="F86" i="51"/>
  <c r="E86" i="51" s="1"/>
  <c r="D86" i="51" s="1"/>
  <c r="H85" i="51"/>
  <c r="I85" i="51" s="1"/>
  <c r="F85" i="51"/>
  <c r="E85" i="51"/>
  <c r="D85" i="51" s="1"/>
  <c r="H84" i="51"/>
  <c r="I84" i="51" s="1"/>
  <c r="F84" i="51"/>
  <c r="E84" i="51" s="1"/>
  <c r="D84" i="51" s="1"/>
  <c r="H83" i="51"/>
  <c r="I83" i="51" s="1"/>
  <c r="F83" i="51"/>
  <c r="E83" i="51" s="1"/>
  <c r="D83" i="51" s="1"/>
  <c r="I82" i="51"/>
  <c r="H82" i="51"/>
  <c r="F82" i="51"/>
  <c r="E82" i="51" s="1"/>
  <c r="D82" i="51" s="1"/>
  <c r="I81" i="51"/>
  <c r="H81" i="51"/>
  <c r="F81" i="51"/>
  <c r="E81" i="51"/>
  <c r="D81" i="51" s="1"/>
  <c r="I80" i="51"/>
  <c r="H80" i="51"/>
  <c r="F80" i="51"/>
  <c r="E80" i="51" s="1"/>
  <c r="D80" i="51" s="1"/>
  <c r="H79" i="51"/>
  <c r="I79" i="51" s="1"/>
  <c r="F79" i="51"/>
  <c r="E79" i="51"/>
  <c r="D79" i="51" s="1"/>
  <c r="H78" i="51"/>
  <c r="I78" i="51" s="1"/>
  <c r="F78" i="51"/>
  <c r="E78" i="51" s="1"/>
  <c r="D78" i="51" s="1"/>
  <c r="H77" i="51"/>
  <c r="I77" i="51" s="1"/>
  <c r="F77" i="51"/>
  <c r="E77" i="51"/>
  <c r="D77" i="51" s="1"/>
  <c r="H76" i="51"/>
  <c r="I76" i="51" s="1"/>
  <c r="F76" i="51"/>
  <c r="E76" i="51" s="1"/>
  <c r="D76" i="51" s="1"/>
  <c r="H75" i="51"/>
  <c r="I75" i="51" s="1"/>
  <c r="F75" i="51"/>
  <c r="E75" i="51" s="1"/>
  <c r="D75" i="51" s="1"/>
  <c r="I74" i="51"/>
  <c r="H74" i="51"/>
  <c r="F74" i="51"/>
  <c r="E74" i="51" s="1"/>
  <c r="D74" i="51" s="1"/>
  <c r="I73" i="51"/>
  <c r="H73" i="51"/>
  <c r="F73" i="51"/>
  <c r="E73" i="51"/>
  <c r="D73" i="51" s="1"/>
  <c r="I72" i="51"/>
  <c r="H72" i="51"/>
  <c r="F72" i="51"/>
  <c r="E72" i="51" s="1"/>
  <c r="D72" i="51" s="1"/>
  <c r="H71" i="51"/>
  <c r="I71" i="51" s="1"/>
  <c r="F71" i="51"/>
  <c r="E71" i="51"/>
  <c r="D71" i="51" s="1"/>
  <c r="H70" i="51"/>
  <c r="I70" i="51" s="1"/>
  <c r="F70" i="51"/>
  <c r="E70" i="51" s="1"/>
  <c r="D70" i="51" s="1"/>
  <c r="H69" i="51"/>
  <c r="I69" i="51" s="1"/>
  <c r="F69" i="51"/>
  <c r="E69" i="51"/>
  <c r="D69" i="51" s="1"/>
  <c r="H68" i="51"/>
  <c r="I68" i="51" s="1"/>
  <c r="F68" i="51"/>
  <c r="E68" i="51" s="1"/>
  <c r="D68" i="51" s="1"/>
  <c r="H67" i="51"/>
  <c r="I67" i="51" s="1"/>
  <c r="F67" i="51"/>
  <c r="E67" i="51" s="1"/>
  <c r="D67" i="51" s="1"/>
  <c r="I66" i="51"/>
  <c r="H66" i="51"/>
  <c r="F66" i="51"/>
  <c r="E66" i="51" s="1"/>
  <c r="D66" i="51" s="1"/>
  <c r="I65" i="51"/>
  <c r="H65" i="51"/>
  <c r="F65" i="51"/>
  <c r="E65" i="51"/>
  <c r="D65" i="51" s="1"/>
  <c r="I64" i="51"/>
  <c r="H64" i="51"/>
  <c r="F64" i="51"/>
  <c r="E64" i="51" s="1"/>
  <c r="D64" i="51" s="1"/>
  <c r="I63" i="51"/>
  <c r="H63" i="51"/>
  <c r="F63" i="51"/>
  <c r="E63" i="51"/>
  <c r="D63" i="51" s="1"/>
  <c r="H62" i="51"/>
  <c r="I62" i="51" s="1"/>
  <c r="F62" i="51"/>
  <c r="E62" i="51" s="1"/>
  <c r="D62" i="51" s="1"/>
  <c r="H61" i="51"/>
  <c r="I61" i="51" s="1"/>
  <c r="F61" i="51"/>
  <c r="E61" i="51"/>
  <c r="D61" i="51" s="1"/>
  <c r="H60" i="51"/>
  <c r="I60" i="51" s="1"/>
  <c r="F60" i="51"/>
  <c r="E60" i="51" s="1"/>
  <c r="D60" i="51" s="1"/>
  <c r="H59" i="51"/>
  <c r="I59" i="51" s="1"/>
  <c r="F59" i="51"/>
  <c r="E59" i="51" s="1"/>
  <c r="D59" i="51" s="1"/>
  <c r="I58" i="51"/>
  <c r="H58" i="51"/>
  <c r="F58" i="51"/>
  <c r="E58" i="51" s="1"/>
  <c r="D58" i="51" s="1"/>
  <c r="I57" i="51"/>
  <c r="H57" i="51"/>
  <c r="F57" i="51"/>
  <c r="E57" i="51"/>
  <c r="D57" i="51" s="1"/>
  <c r="I56" i="51"/>
  <c r="H56" i="51"/>
  <c r="F56" i="51"/>
  <c r="E56" i="51" s="1"/>
  <c r="D56" i="51" s="1"/>
  <c r="I55" i="51"/>
  <c r="H55" i="51"/>
  <c r="F55" i="51"/>
  <c r="E55" i="51"/>
  <c r="D55" i="51" s="1"/>
  <c r="I54" i="51"/>
  <c r="H54" i="51"/>
  <c r="F54" i="51"/>
  <c r="E54" i="51" s="1"/>
  <c r="D54" i="51" s="1"/>
  <c r="I53" i="51"/>
  <c r="H53" i="51"/>
  <c r="F53" i="51"/>
  <c r="E53" i="51"/>
  <c r="D53" i="51" s="1"/>
  <c r="I52" i="51"/>
  <c r="H52" i="51"/>
  <c r="F52" i="51"/>
  <c r="E52" i="51" s="1"/>
  <c r="D52" i="51" s="1"/>
  <c r="H49" i="51"/>
  <c r="I49" i="51" s="1"/>
  <c r="F49" i="51"/>
  <c r="E49" i="51" s="1"/>
  <c r="D49" i="51" s="1"/>
  <c r="I48" i="51"/>
  <c r="H48" i="51"/>
  <c r="F48" i="51"/>
  <c r="E48" i="51" s="1"/>
  <c r="D48" i="51" s="1"/>
  <c r="I47" i="51"/>
  <c r="H47" i="51"/>
  <c r="F47" i="51"/>
  <c r="E47" i="51"/>
  <c r="D47" i="51" s="1"/>
  <c r="I46" i="51"/>
  <c r="H46" i="51"/>
  <c r="F46" i="51"/>
  <c r="E46" i="51" s="1"/>
  <c r="D46" i="51" s="1"/>
  <c r="H45" i="51"/>
  <c r="I45" i="51" s="1"/>
  <c r="F45" i="51"/>
  <c r="E45" i="51"/>
  <c r="D45" i="51" s="1"/>
  <c r="H44" i="51"/>
  <c r="I44" i="51" s="1"/>
  <c r="F44" i="51"/>
  <c r="E44" i="51" s="1"/>
  <c r="D44" i="51" s="1"/>
  <c r="H43" i="51"/>
  <c r="I43" i="51" s="1"/>
  <c r="F43" i="51"/>
  <c r="E43" i="51"/>
  <c r="D43" i="51" s="1"/>
  <c r="H42" i="51"/>
  <c r="I42" i="51" s="1"/>
  <c r="F42" i="51"/>
  <c r="E42" i="51" s="1"/>
  <c r="D42" i="51" s="1"/>
  <c r="H41" i="51"/>
  <c r="I41" i="51" s="1"/>
  <c r="F41" i="51"/>
  <c r="E41" i="51" s="1"/>
  <c r="D41" i="51" s="1"/>
  <c r="I40" i="51"/>
  <c r="H40" i="51"/>
  <c r="F40" i="51"/>
  <c r="E40" i="51" s="1"/>
  <c r="D40" i="51" s="1"/>
  <c r="I39" i="51"/>
  <c r="H39" i="51"/>
  <c r="F39" i="51"/>
  <c r="E39" i="51"/>
  <c r="D39" i="51" s="1"/>
  <c r="I38" i="51"/>
  <c r="H38" i="51"/>
  <c r="F38" i="51"/>
  <c r="E38" i="51" s="1"/>
  <c r="D38" i="51" s="1"/>
  <c r="H37" i="51"/>
  <c r="I37" i="51" s="1"/>
  <c r="F37" i="51"/>
  <c r="E37" i="51"/>
  <c r="D37" i="51" s="1"/>
  <c r="H36" i="51"/>
  <c r="I36" i="51" s="1"/>
  <c r="F36" i="51"/>
  <c r="E36" i="51" s="1"/>
  <c r="D36" i="51" s="1"/>
  <c r="H35" i="51"/>
  <c r="I35" i="51" s="1"/>
  <c r="F35" i="51"/>
  <c r="E35" i="51"/>
  <c r="D35" i="51" s="1"/>
  <c r="H34" i="51"/>
  <c r="I34" i="51" s="1"/>
  <c r="F34" i="51"/>
  <c r="E34" i="51" s="1"/>
  <c r="D34" i="51" s="1"/>
  <c r="H33" i="51"/>
  <c r="I33" i="51" s="1"/>
  <c r="F33" i="51"/>
  <c r="E33" i="51" s="1"/>
  <c r="D33" i="51" s="1"/>
  <c r="I32" i="51"/>
  <c r="H32" i="51"/>
  <c r="F32" i="51"/>
  <c r="E32" i="51" s="1"/>
  <c r="D32" i="51" s="1"/>
  <c r="I31" i="51"/>
  <c r="H31" i="51"/>
  <c r="F31" i="51"/>
  <c r="E31" i="51"/>
  <c r="D31" i="51" s="1"/>
  <c r="I30" i="51"/>
  <c r="H30" i="51"/>
  <c r="F30" i="51"/>
  <c r="E30" i="51"/>
  <c r="D30" i="51" s="1"/>
  <c r="H29" i="51"/>
  <c r="I29" i="51" s="1"/>
  <c r="F29" i="51"/>
  <c r="E29" i="51"/>
  <c r="D29" i="51" s="1"/>
  <c r="H28" i="51"/>
  <c r="I28" i="51" s="1"/>
  <c r="F28" i="51"/>
  <c r="E28" i="51" s="1"/>
  <c r="D28" i="51" s="1"/>
  <c r="H27" i="51"/>
  <c r="I27" i="51" s="1"/>
  <c r="F27" i="51"/>
  <c r="E27" i="51"/>
  <c r="D27" i="51"/>
  <c r="H26" i="51"/>
  <c r="I26" i="51" s="1"/>
  <c r="F26" i="51"/>
  <c r="E26" i="51" s="1"/>
  <c r="D26" i="51" s="1"/>
  <c r="H25" i="51"/>
  <c r="I25" i="51" s="1"/>
  <c r="F25" i="51"/>
  <c r="E25" i="51" s="1"/>
  <c r="D25" i="51" s="1"/>
  <c r="I24" i="51"/>
  <c r="H24" i="51"/>
  <c r="F24" i="51"/>
  <c r="E24" i="51" s="1"/>
  <c r="D24" i="51" s="1"/>
  <c r="I23" i="51"/>
  <c r="H23" i="51"/>
  <c r="F23" i="51"/>
  <c r="E23" i="51"/>
  <c r="D23" i="51" s="1"/>
  <c r="I22" i="51"/>
  <c r="H22" i="51"/>
  <c r="F22" i="51"/>
  <c r="E22" i="51" s="1"/>
  <c r="D22" i="51" s="1"/>
  <c r="H21" i="51"/>
  <c r="I21" i="51" s="1"/>
  <c r="F21" i="51"/>
  <c r="E21" i="51"/>
  <c r="D21" i="51" s="1"/>
  <c r="I20" i="51"/>
  <c r="H20" i="51"/>
  <c r="F20" i="51"/>
  <c r="E20" i="51"/>
  <c r="D20" i="51"/>
  <c r="H19" i="51"/>
  <c r="I19" i="51" s="1"/>
  <c r="F19" i="51"/>
  <c r="E19" i="51"/>
  <c r="D19" i="51" s="1"/>
  <c r="H18" i="51"/>
  <c r="I18" i="51" s="1"/>
  <c r="F18" i="51"/>
  <c r="E18" i="51" s="1"/>
  <c r="D18" i="51" s="1"/>
  <c r="H17" i="51"/>
  <c r="I17" i="51" s="1"/>
  <c r="F17" i="51"/>
  <c r="E17" i="51" s="1"/>
  <c r="D17" i="51" s="1"/>
  <c r="I16" i="51"/>
  <c r="H16" i="51"/>
  <c r="F16" i="51"/>
  <c r="E16" i="51" s="1"/>
  <c r="D16" i="51" s="1"/>
  <c r="I15" i="51"/>
  <c r="H15" i="51"/>
  <c r="F15" i="51"/>
  <c r="E15" i="51"/>
  <c r="D15" i="51" s="1"/>
  <c r="I14" i="51"/>
  <c r="H14" i="51"/>
  <c r="F14" i="51"/>
  <c r="E14" i="51" s="1"/>
  <c r="D14" i="51" s="1"/>
  <c r="H13" i="51"/>
  <c r="I13" i="51" s="1"/>
  <c r="F13" i="51"/>
  <c r="E13" i="51"/>
  <c r="D13" i="51" s="1"/>
  <c r="H12" i="51"/>
  <c r="I12" i="51" s="1"/>
  <c r="F12" i="51"/>
  <c r="E12" i="51" s="1"/>
  <c r="D12" i="51" s="1"/>
  <c r="H11" i="51"/>
  <c r="I11" i="51" s="1"/>
  <c r="F11" i="51"/>
  <c r="E11" i="51"/>
  <c r="D11" i="51" s="1"/>
  <c r="H10" i="51"/>
  <c r="I10" i="51" s="1"/>
  <c r="F10" i="51"/>
  <c r="E10" i="51" s="1"/>
  <c r="D10" i="51" s="1"/>
  <c r="H9" i="51"/>
  <c r="I9" i="51" s="1"/>
  <c r="F9" i="51"/>
  <c r="E9" i="51" s="1"/>
  <c r="D9" i="51" s="1"/>
  <c r="I8" i="51"/>
  <c r="H8" i="51"/>
  <c r="F8" i="51"/>
  <c r="E8" i="51" s="1"/>
  <c r="D8" i="51" s="1"/>
  <c r="I7" i="51"/>
  <c r="H7" i="51"/>
  <c r="F7" i="51"/>
  <c r="E7" i="51"/>
  <c r="D7" i="51" s="1"/>
  <c r="I6" i="51"/>
  <c r="H6" i="51"/>
  <c r="F6" i="51"/>
  <c r="E6" i="51" s="1"/>
  <c r="D6" i="51" s="1"/>
  <c r="H5" i="51"/>
  <c r="I5" i="51" s="1"/>
  <c r="F5" i="51"/>
  <c r="E5" i="51"/>
  <c r="D5" i="51" s="1"/>
  <c r="H4" i="51"/>
  <c r="I4" i="51" s="1"/>
  <c r="F4" i="51"/>
  <c r="E4" i="51" s="1"/>
  <c r="D4" i="51" s="1"/>
  <c r="C2" i="23"/>
  <c r="B2" i="17"/>
  <c r="A24" i="38"/>
  <c r="A25" i="38"/>
  <c r="A26" i="38"/>
  <c r="A27" i="38"/>
  <c r="A28" i="38"/>
  <c r="A29" i="38"/>
  <c r="A30" i="38"/>
  <c r="A31" i="38"/>
  <c r="A32" i="38"/>
  <c r="A33" i="38"/>
  <c r="A34" i="38"/>
  <c r="A35" i="38"/>
  <c r="A36" i="38"/>
  <c r="A37" i="38"/>
  <c r="A38" i="38"/>
  <c r="A39" i="38"/>
  <c r="A40" i="38"/>
  <c r="A41" i="38"/>
  <c r="C10" i="38"/>
  <c r="C11" i="38"/>
  <c r="C12" i="38"/>
  <c r="C13" i="38"/>
  <c r="C14" i="38"/>
  <c r="C15" i="38"/>
  <c r="C16" i="38"/>
  <c r="C17" i="38"/>
  <c r="C18" i="38"/>
  <c r="C19" i="38"/>
  <c r="C20" i="38"/>
  <c r="C21" i="38"/>
  <c r="C22" i="38"/>
  <c r="C23" i="38"/>
  <c r="C24" i="38"/>
  <c r="J10" i="38"/>
  <c r="L10" i="38" s="1"/>
  <c r="J11" i="38"/>
  <c r="L11" i="38" s="1"/>
  <c r="J12" i="38"/>
  <c r="L12" i="38" s="1"/>
  <c r="J13" i="38"/>
  <c r="J14" i="38"/>
  <c r="J15" i="38"/>
  <c r="L15" i="38" s="1"/>
  <c r="J16" i="38"/>
  <c r="L16" i="38" s="1"/>
  <c r="J17" i="38"/>
  <c r="L17" i="38" s="1"/>
  <c r="J18" i="38"/>
  <c r="L18" i="38" s="1"/>
  <c r="J19" i="38"/>
  <c r="L19" i="38" s="1"/>
  <c r="J20" i="38"/>
  <c r="L20" i="38" s="1"/>
  <c r="J21" i="38"/>
  <c r="J22" i="38"/>
  <c r="L22" i="38" s="1"/>
  <c r="J23" i="38"/>
  <c r="L23" i="38" s="1"/>
  <c r="J24" i="38"/>
  <c r="L24" i="38" s="1"/>
  <c r="J9" i="38"/>
  <c r="L9" i="38" s="1"/>
  <c r="B27" i="38"/>
  <c r="B10" i="38"/>
  <c r="B11" i="38"/>
  <c r="B12" i="38"/>
  <c r="B13" i="38"/>
  <c r="B14" i="38"/>
  <c r="B15" i="38"/>
  <c r="B16" i="38"/>
  <c r="B17" i="38"/>
  <c r="B18" i="38"/>
  <c r="B19" i="38"/>
  <c r="B20" i="38"/>
  <c r="B21" i="38"/>
  <c r="B22" i="38"/>
  <c r="B23" i="38"/>
  <c r="B24" i="38"/>
  <c r="B25" i="38"/>
  <c r="B26" i="38"/>
  <c r="J25" i="4"/>
  <c r="K25" i="4" s="1"/>
  <c r="G25" i="4"/>
  <c r="E25" i="4" s="1"/>
  <c r="D25" i="4" s="1"/>
  <c r="C25" i="4" s="1"/>
  <c r="G25" i="41"/>
  <c r="I25" i="41" s="1"/>
  <c r="J24" i="4"/>
  <c r="K24" i="4" s="1"/>
  <c r="G24" i="4"/>
  <c r="E24" i="4" s="1"/>
  <c r="D24" i="4" s="1"/>
  <c r="C24" i="4" s="1"/>
  <c r="J23" i="4"/>
  <c r="K23" i="4" s="1"/>
  <c r="G23" i="4"/>
  <c r="E23" i="4" s="1"/>
  <c r="D23" i="4" s="1"/>
  <c r="C23" i="4" s="1"/>
  <c r="J22" i="4"/>
  <c r="K22" i="4" s="1"/>
  <c r="G22" i="4"/>
  <c r="E22" i="4" s="1"/>
  <c r="D22" i="4" s="1"/>
  <c r="C22" i="4" s="1"/>
  <c r="J21" i="4"/>
  <c r="K21" i="4" s="1"/>
  <c r="G21" i="4"/>
  <c r="E21" i="4" s="1"/>
  <c r="D21" i="4" s="1"/>
  <c r="C21" i="4" s="1"/>
  <c r="J20" i="4"/>
  <c r="K20" i="4" s="1"/>
  <c r="G20" i="4"/>
  <c r="E20" i="4" s="1"/>
  <c r="D20" i="4" s="1"/>
  <c r="C20" i="4" s="1"/>
  <c r="J19" i="4"/>
  <c r="K19" i="4" s="1"/>
  <c r="G19" i="4"/>
  <c r="E19" i="4" s="1"/>
  <c r="D19" i="4" s="1"/>
  <c r="C19" i="4" s="1"/>
  <c r="J18" i="4"/>
  <c r="K18" i="4" s="1"/>
  <c r="G18" i="4"/>
  <c r="E18" i="4" s="1"/>
  <c r="D18" i="4" s="1"/>
  <c r="C18" i="4" s="1"/>
  <c r="J17" i="4"/>
  <c r="K17" i="4" s="1"/>
  <c r="G17" i="4"/>
  <c r="E17" i="4" s="1"/>
  <c r="D17" i="4" s="1"/>
  <c r="C17" i="4" s="1"/>
  <c r="J16" i="4"/>
  <c r="K16" i="4" s="1"/>
  <c r="G16" i="4"/>
  <c r="E16" i="4" s="1"/>
  <c r="D16" i="4" s="1"/>
  <c r="C16" i="4" s="1"/>
  <c r="J15" i="4"/>
  <c r="K15" i="4" s="1"/>
  <c r="G15" i="4"/>
  <c r="E15" i="4" s="1"/>
  <c r="D15" i="4" s="1"/>
  <c r="C15" i="4" s="1"/>
  <c r="J14" i="4"/>
  <c r="K14" i="4" s="1"/>
  <c r="G14" i="4"/>
  <c r="E14" i="4" s="1"/>
  <c r="D14" i="4" s="1"/>
  <c r="C14" i="4" s="1"/>
  <c r="J13" i="4"/>
  <c r="K13" i="4" s="1"/>
  <c r="G13" i="4"/>
  <c r="E13" i="4" s="1"/>
  <c r="D13" i="4" s="1"/>
  <c r="C13" i="4" s="1"/>
  <c r="J12" i="4"/>
  <c r="K12" i="4" s="1"/>
  <c r="G12" i="4"/>
  <c r="E12" i="4" s="1"/>
  <c r="D12" i="4" s="1"/>
  <c r="C12" i="4" s="1"/>
  <c r="J11" i="4"/>
  <c r="K11" i="4" s="1"/>
  <c r="G11" i="4"/>
  <c r="E11" i="4" s="1"/>
  <c r="D11" i="4" s="1"/>
  <c r="C11" i="4" s="1"/>
  <c r="J10" i="4"/>
  <c r="K10" i="4" s="1"/>
  <c r="G10" i="4"/>
  <c r="G9" i="41" s="1"/>
  <c r="I9" i="41" s="1"/>
  <c r="J42" i="41"/>
  <c r="B42" i="41"/>
  <c r="A42" i="41"/>
  <c r="J41" i="41"/>
  <c r="L41" i="41" s="1"/>
  <c r="B41" i="41"/>
  <c r="A41" i="41"/>
  <c r="J40" i="41"/>
  <c r="L40" i="41" s="1"/>
  <c r="B40" i="41"/>
  <c r="A40" i="41"/>
  <c r="J39" i="41"/>
  <c r="L39" i="41" s="1"/>
  <c r="B39" i="41"/>
  <c r="A39" i="41"/>
  <c r="J38" i="41"/>
  <c r="L38" i="41" s="1"/>
  <c r="B38" i="41"/>
  <c r="A38" i="41"/>
  <c r="J37" i="41"/>
  <c r="B37" i="41"/>
  <c r="A37" i="41"/>
  <c r="J36" i="41"/>
  <c r="B36" i="41"/>
  <c r="A36" i="41"/>
  <c r="J35" i="41"/>
  <c r="L35" i="41" s="1"/>
  <c r="B35" i="41"/>
  <c r="A35" i="41"/>
  <c r="J34" i="41"/>
  <c r="A34" i="41"/>
  <c r="J33" i="41"/>
  <c r="L33" i="41" s="1"/>
  <c r="A33" i="41"/>
  <c r="J32" i="41"/>
  <c r="L32" i="41" s="1"/>
  <c r="A32" i="41"/>
  <c r="J31" i="41"/>
  <c r="L31" i="41" s="1"/>
  <c r="A31" i="41"/>
  <c r="J30" i="41"/>
  <c r="L30" i="41" s="1"/>
  <c r="A30" i="41"/>
  <c r="J29" i="41"/>
  <c r="L29" i="41" s="1"/>
  <c r="A29" i="41"/>
  <c r="J28" i="41"/>
  <c r="L28" i="41" s="1"/>
  <c r="C28" i="41"/>
  <c r="A28" i="41"/>
  <c r="J27" i="41"/>
  <c r="G27" i="41"/>
  <c r="C27" i="41"/>
  <c r="A27" i="41"/>
  <c r="L26" i="41"/>
  <c r="G26" i="41"/>
  <c r="I26" i="41" s="1"/>
  <c r="L25" i="41"/>
  <c r="L24" i="41"/>
  <c r="G24" i="41"/>
  <c r="I24" i="41" s="1"/>
  <c r="G21" i="41"/>
  <c r="I21" i="41" s="1"/>
  <c r="G20" i="41"/>
  <c r="I20" i="41" s="1"/>
  <c r="L19" i="41"/>
  <c r="L18" i="41"/>
  <c r="G17" i="41"/>
  <c r="L14" i="41"/>
  <c r="L13" i="41"/>
  <c r="G13" i="41"/>
  <c r="I13" i="41" s="1"/>
  <c r="L10" i="41"/>
  <c r="L9" i="41"/>
  <c r="T2" i="41" a="1"/>
  <c r="T2" i="41" s="1"/>
  <c r="AA2" i="39" a="1"/>
  <c r="AA2" i="39" s="1"/>
  <c r="B2" i="39"/>
  <c r="B41" i="38"/>
  <c r="B40" i="38"/>
  <c r="B39" i="38"/>
  <c r="B38" i="38"/>
  <c r="B37" i="38"/>
  <c r="B36" i="38"/>
  <c r="B35" i="38"/>
  <c r="B34" i="38"/>
  <c r="B33" i="38"/>
  <c r="B32" i="38"/>
  <c r="B31" i="38"/>
  <c r="B30" i="38"/>
  <c r="B29" i="38"/>
  <c r="B28" i="38"/>
  <c r="C27" i="38"/>
  <c r="C26" i="38"/>
  <c r="C25" i="38"/>
  <c r="A23" i="38"/>
  <c r="A22" i="38"/>
  <c r="A21" i="38"/>
  <c r="A20" i="38"/>
  <c r="A19" i="38"/>
  <c r="A18" i="38"/>
  <c r="A17" i="38"/>
  <c r="A16" i="38"/>
  <c r="A15" i="38"/>
  <c r="A14" i="38"/>
  <c r="A13" i="38"/>
  <c r="A12" i="38"/>
  <c r="A11" i="38"/>
  <c r="A10" i="38"/>
  <c r="C9" i="38"/>
  <c r="B9" i="38"/>
  <c r="A9" i="38"/>
  <c r="B6" i="38"/>
  <c r="G5" i="38"/>
  <c r="B5" i="38"/>
  <c r="B5" i="39" s="1"/>
  <c r="D4" i="38"/>
  <c r="D4" i="41" s="1"/>
  <c r="B4" i="38"/>
  <c r="B4" i="39" s="1"/>
  <c r="B3" i="38"/>
  <c r="B3" i="39" s="1"/>
  <c r="W2" i="38" a="1"/>
  <c r="W2" i="38" s="1"/>
  <c r="B2" i="38"/>
  <c r="B2" i="41" s="1"/>
  <c r="L42" i="41"/>
  <c r="L37" i="41"/>
  <c r="L36" i="41"/>
  <c r="L34" i="41"/>
  <c r="L27" i="41"/>
  <c r="I27" i="41"/>
  <c r="L23" i="41"/>
  <c r="L22" i="41"/>
  <c r="L21" i="41"/>
  <c r="L20" i="41"/>
  <c r="L17" i="41"/>
  <c r="I17" i="41"/>
  <c r="L16" i="41"/>
  <c r="L15" i="41"/>
  <c r="L12" i="41"/>
  <c r="L11" i="41"/>
  <c r="D6" i="41"/>
  <c r="D3" i="41"/>
  <c r="P42" i="39"/>
  <c r="O42" i="39"/>
  <c r="J42" i="39"/>
  <c r="L42" i="39" s="1"/>
  <c r="I42" i="39"/>
  <c r="D42" i="39"/>
  <c r="F42" i="39" s="1"/>
  <c r="C42" i="39"/>
  <c r="B42" i="39"/>
  <c r="A42" i="39"/>
  <c r="P41" i="39"/>
  <c r="O41" i="39"/>
  <c r="J41" i="39"/>
  <c r="L41" i="39" s="1"/>
  <c r="I41" i="39"/>
  <c r="D41" i="39"/>
  <c r="F41" i="39" s="1"/>
  <c r="C41" i="39"/>
  <c r="B41" i="39"/>
  <c r="A41" i="39"/>
  <c r="P40" i="39"/>
  <c r="O40" i="39"/>
  <c r="J40" i="39"/>
  <c r="L40" i="39" s="1"/>
  <c r="I40" i="39"/>
  <c r="D40" i="39"/>
  <c r="F40" i="39" s="1"/>
  <c r="C40" i="39"/>
  <c r="B40" i="39"/>
  <c r="A40" i="39"/>
  <c r="P39" i="39"/>
  <c r="O39" i="39"/>
  <c r="J39" i="39"/>
  <c r="L39" i="39" s="1"/>
  <c r="I39" i="39"/>
  <c r="F39" i="39"/>
  <c r="D39" i="39"/>
  <c r="C39" i="39"/>
  <c r="B39" i="39"/>
  <c r="A39" i="39"/>
  <c r="P38" i="39"/>
  <c r="O38" i="39"/>
  <c r="J38" i="39"/>
  <c r="L38" i="39" s="1"/>
  <c r="I38" i="39"/>
  <c r="D38" i="39"/>
  <c r="F38" i="39" s="1"/>
  <c r="C38" i="39"/>
  <c r="B38" i="39"/>
  <c r="A38" i="39"/>
  <c r="P37" i="39"/>
  <c r="O37" i="39"/>
  <c r="J37" i="39"/>
  <c r="L37" i="39" s="1"/>
  <c r="I37" i="39"/>
  <c r="D37" i="39"/>
  <c r="F37" i="39" s="1"/>
  <c r="C37" i="39"/>
  <c r="B37" i="39"/>
  <c r="A37" i="39"/>
  <c r="P36" i="39"/>
  <c r="O36" i="39"/>
  <c r="J36" i="39"/>
  <c r="L36" i="39" s="1"/>
  <c r="I36" i="39"/>
  <c r="D36" i="39"/>
  <c r="F36" i="39" s="1"/>
  <c r="C36" i="39"/>
  <c r="B36" i="39"/>
  <c r="A36" i="39"/>
  <c r="P35" i="39"/>
  <c r="O35" i="39"/>
  <c r="J35" i="39"/>
  <c r="L35" i="39" s="1"/>
  <c r="I35" i="39"/>
  <c r="D35" i="39"/>
  <c r="F35" i="39" s="1"/>
  <c r="C35" i="39"/>
  <c r="B35" i="39"/>
  <c r="A35" i="39"/>
  <c r="P34" i="39"/>
  <c r="O34" i="39"/>
  <c r="L34" i="39"/>
  <c r="J34" i="39"/>
  <c r="I34" i="39"/>
  <c r="D34" i="39"/>
  <c r="F34" i="39" s="1"/>
  <c r="C34" i="39"/>
  <c r="B34" i="39"/>
  <c r="A34" i="39"/>
  <c r="P33" i="39"/>
  <c r="O33" i="39"/>
  <c r="J33" i="39"/>
  <c r="L33" i="39" s="1"/>
  <c r="I33" i="39"/>
  <c r="D33" i="39"/>
  <c r="F33" i="39" s="1"/>
  <c r="C33" i="39"/>
  <c r="B33" i="39"/>
  <c r="A33" i="39"/>
  <c r="P32" i="39"/>
  <c r="O32" i="39"/>
  <c r="J32" i="39"/>
  <c r="L32" i="39" s="1"/>
  <c r="I32" i="39"/>
  <c r="D32" i="39"/>
  <c r="F32" i="39" s="1"/>
  <c r="C32" i="39"/>
  <c r="B32" i="39"/>
  <c r="A32" i="39"/>
  <c r="P31" i="39"/>
  <c r="O31" i="39"/>
  <c r="J31" i="39"/>
  <c r="L31" i="39" s="1"/>
  <c r="I31" i="39"/>
  <c r="D31" i="39"/>
  <c r="F31" i="39" s="1"/>
  <c r="C31" i="39"/>
  <c r="B31" i="39"/>
  <c r="A31" i="39"/>
  <c r="P30" i="39"/>
  <c r="O30" i="39"/>
  <c r="J30" i="39"/>
  <c r="L30" i="39" s="1"/>
  <c r="I30" i="39"/>
  <c r="D30" i="39"/>
  <c r="F30" i="39" s="1"/>
  <c r="C30" i="39"/>
  <c r="B30" i="39"/>
  <c r="A30" i="39"/>
  <c r="P29" i="39"/>
  <c r="O29" i="39"/>
  <c r="J29" i="39"/>
  <c r="L29" i="39" s="1"/>
  <c r="I29" i="39"/>
  <c r="D29" i="39"/>
  <c r="F29" i="39" s="1"/>
  <c r="C29" i="39"/>
  <c r="B29" i="39"/>
  <c r="A29" i="39"/>
  <c r="P28" i="39"/>
  <c r="O28" i="39"/>
  <c r="J28" i="39"/>
  <c r="L28" i="39" s="1"/>
  <c r="I28" i="39"/>
  <c r="D28" i="39"/>
  <c r="F28" i="39" s="1"/>
  <c r="C28" i="39"/>
  <c r="B28" i="39"/>
  <c r="A28" i="39"/>
  <c r="P27" i="39"/>
  <c r="O27" i="39"/>
  <c r="J27" i="39"/>
  <c r="L27" i="39" s="1"/>
  <c r="I27" i="39"/>
  <c r="D27" i="39"/>
  <c r="F27" i="39" s="1"/>
  <c r="C27" i="39"/>
  <c r="B27" i="39"/>
  <c r="A27" i="39"/>
  <c r="P26" i="39"/>
  <c r="O26" i="39"/>
  <c r="L26" i="39"/>
  <c r="J26" i="39"/>
  <c r="I26" i="39"/>
  <c r="D26" i="39"/>
  <c r="F26" i="39" s="1"/>
  <c r="C26" i="39"/>
  <c r="B26" i="39"/>
  <c r="A26" i="39"/>
  <c r="P25" i="39"/>
  <c r="O25" i="39"/>
  <c r="J25" i="39"/>
  <c r="L25" i="39" s="1"/>
  <c r="I25" i="39"/>
  <c r="D25" i="39"/>
  <c r="F25" i="39" s="1"/>
  <c r="C25" i="39"/>
  <c r="B25" i="39"/>
  <c r="A25" i="39"/>
  <c r="P24" i="39"/>
  <c r="O24" i="39"/>
  <c r="J24" i="39"/>
  <c r="L24" i="39" s="1"/>
  <c r="I24" i="39"/>
  <c r="F24" i="39"/>
  <c r="D24" i="39"/>
  <c r="C24" i="39"/>
  <c r="B24" i="39"/>
  <c r="A24" i="39"/>
  <c r="P23" i="39"/>
  <c r="O23" i="39"/>
  <c r="J23" i="39"/>
  <c r="L23" i="39" s="1"/>
  <c r="I23" i="39"/>
  <c r="F23" i="39"/>
  <c r="D23" i="39"/>
  <c r="C23" i="39"/>
  <c r="B23" i="39"/>
  <c r="A23" i="39"/>
  <c r="P22" i="39"/>
  <c r="O22" i="39"/>
  <c r="J22" i="39"/>
  <c r="L22" i="39" s="1"/>
  <c r="I22" i="39"/>
  <c r="D22" i="39"/>
  <c r="F22" i="39" s="1"/>
  <c r="C22" i="39"/>
  <c r="B22" i="39"/>
  <c r="A22" i="39"/>
  <c r="P21" i="39"/>
  <c r="O21" i="39"/>
  <c r="J21" i="39"/>
  <c r="L21" i="39" s="1"/>
  <c r="I21" i="39"/>
  <c r="D21" i="39"/>
  <c r="F21" i="39" s="1"/>
  <c r="C21" i="39"/>
  <c r="B21" i="39"/>
  <c r="A21" i="39"/>
  <c r="P20" i="39"/>
  <c r="O20" i="39"/>
  <c r="J20" i="39"/>
  <c r="L20" i="39" s="1"/>
  <c r="I20" i="39"/>
  <c r="D20" i="39"/>
  <c r="F20" i="39" s="1"/>
  <c r="C20" i="39"/>
  <c r="B20" i="39"/>
  <c r="A20" i="39"/>
  <c r="P19" i="39"/>
  <c r="O19" i="39"/>
  <c r="J19" i="39"/>
  <c r="L19" i="39" s="1"/>
  <c r="I19" i="39"/>
  <c r="D19" i="39"/>
  <c r="F19" i="39" s="1"/>
  <c r="C19" i="39"/>
  <c r="B19" i="39"/>
  <c r="A19" i="39"/>
  <c r="P18" i="39"/>
  <c r="O18" i="39"/>
  <c r="J18" i="39"/>
  <c r="L18" i="39" s="1"/>
  <c r="I18" i="39"/>
  <c r="D18" i="39"/>
  <c r="F18" i="39" s="1"/>
  <c r="C18" i="39"/>
  <c r="B18" i="39"/>
  <c r="A18" i="39"/>
  <c r="P17" i="39"/>
  <c r="O17" i="39"/>
  <c r="J17" i="39"/>
  <c r="L17" i="39" s="1"/>
  <c r="I17" i="39"/>
  <c r="D17" i="39"/>
  <c r="F17" i="39" s="1"/>
  <c r="C17" i="39"/>
  <c r="B17" i="39"/>
  <c r="A17" i="39"/>
  <c r="P16" i="39"/>
  <c r="O16" i="39"/>
  <c r="J16" i="39"/>
  <c r="L16" i="39" s="1"/>
  <c r="I16" i="39"/>
  <c r="F16" i="39"/>
  <c r="D16" i="39"/>
  <c r="C16" i="39"/>
  <c r="B16" i="39"/>
  <c r="A16" i="39"/>
  <c r="P15" i="39"/>
  <c r="O15" i="39"/>
  <c r="J15" i="39"/>
  <c r="L15" i="39" s="1"/>
  <c r="I15" i="39"/>
  <c r="D15" i="39"/>
  <c r="F15" i="39" s="1"/>
  <c r="C15" i="39"/>
  <c r="B15" i="39"/>
  <c r="A15" i="39"/>
  <c r="P14" i="39"/>
  <c r="O14" i="39"/>
  <c r="J14" i="39"/>
  <c r="L14" i="39" s="1"/>
  <c r="I14" i="39"/>
  <c r="D14" i="39"/>
  <c r="F14" i="39" s="1"/>
  <c r="C14" i="39"/>
  <c r="B14" i="39"/>
  <c r="A14" i="39"/>
  <c r="P13" i="39"/>
  <c r="O13" i="39"/>
  <c r="J13" i="39"/>
  <c r="L13" i="39" s="1"/>
  <c r="I13" i="39"/>
  <c r="D13" i="39"/>
  <c r="F13" i="39" s="1"/>
  <c r="C13" i="39"/>
  <c r="B13" i="39"/>
  <c r="A13" i="39"/>
  <c r="P12" i="39"/>
  <c r="O12" i="39"/>
  <c r="J12" i="39"/>
  <c r="L12" i="39" s="1"/>
  <c r="I12" i="39"/>
  <c r="D12" i="39"/>
  <c r="F12" i="39" s="1"/>
  <c r="C12" i="39"/>
  <c r="B12" i="39"/>
  <c r="A12" i="39"/>
  <c r="P11" i="39"/>
  <c r="O11" i="39"/>
  <c r="J11" i="39"/>
  <c r="L11" i="39" s="1"/>
  <c r="I11" i="39"/>
  <c r="D11" i="39"/>
  <c r="F11" i="39" s="1"/>
  <c r="C11" i="39"/>
  <c r="B11" i="39"/>
  <c r="A11" i="39"/>
  <c r="P10" i="39"/>
  <c r="O10" i="39"/>
  <c r="J10" i="39"/>
  <c r="L10" i="39" s="1"/>
  <c r="I10" i="39"/>
  <c r="D10" i="39"/>
  <c r="F10" i="39" s="1"/>
  <c r="C10" i="39"/>
  <c r="B10" i="39"/>
  <c r="A10" i="39"/>
  <c r="P9" i="39"/>
  <c r="O9" i="39"/>
  <c r="J9" i="39"/>
  <c r="L9" i="39" s="1"/>
  <c r="I9" i="39"/>
  <c r="D9" i="39"/>
  <c r="F9" i="39" s="1"/>
  <c r="C9" i="39"/>
  <c r="B9" i="39"/>
  <c r="A9" i="39"/>
  <c r="G5" i="39"/>
  <c r="D4" i="39"/>
  <c r="O41" i="38"/>
  <c r="L41" i="38"/>
  <c r="I41" i="38"/>
  <c r="F41" i="38"/>
  <c r="O40" i="38"/>
  <c r="L40" i="38"/>
  <c r="I40" i="38"/>
  <c r="F40" i="38"/>
  <c r="O39" i="38"/>
  <c r="L39" i="38"/>
  <c r="I39" i="38"/>
  <c r="F39" i="38"/>
  <c r="O38" i="38"/>
  <c r="L38" i="38"/>
  <c r="I38" i="38"/>
  <c r="F38" i="38"/>
  <c r="O37" i="38"/>
  <c r="L37" i="38"/>
  <c r="I37" i="38"/>
  <c r="F37" i="38"/>
  <c r="O36" i="38"/>
  <c r="L36" i="38"/>
  <c r="I36" i="38"/>
  <c r="F36" i="38"/>
  <c r="O35" i="38"/>
  <c r="L35" i="38"/>
  <c r="I35" i="38"/>
  <c r="F35" i="38"/>
  <c r="O34" i="38"/>
  <c r="L34" i="38"/>
  <c r="I34" i="38"/>
  <c r="F34" i="38"/>
  <c r="O33" i="38"/>
  <c r="L33" i="38"/>
  <c r="I33" i="38"/>
  <c r="F33" i="38"/>
  <c r="O32" i="38"/>
  <c r="L32" i="38"/>
  <c r="I32" i="38"/>
  <c r="F32" i="38"/>
  <c r="O31" i="38"/>
  <c r="L31" i="38"/>
  <c r="I31" i="38"/>
  <c r="F31" i="38"/>
  <c r="O30" i="38"/>
  <c r="L30" i="38"/>
  <c r="I30" i="38"/>
  <c r="F30" i="38"/>
  <c r="O29" i="38"/>
  <c r="L29" i="38"/>
  <c r="I29" i="38"/>
  <c r="F29" i="38"/>
  <c r="O28" i="38"/>
  <c r="L28" i="38"/>
  <c r="I28" i="38"/>
  <c r="F28" i="38"/>
  <c r="O27" i="38"/>
  <c r="L27" i="38"/>
  <c r="I27" i="38"/>
  <c r="O26" i="38"/>
  <c r="L26" i="38"/>
  <c r="I26" i="38"/>
  <c r="O25" i="38"/>
  <c r="L25" i="38"/>
  <c r="I25" i="38"/>
  <c r="O24" i="38"/>
  <c r="I24" i="38"/>
  <c r="O23" i="38"/>
  <c r="I23" i="38"/>
  <c r="O22" i="38"/>
  <c r="I22" i="38"/>
  <c r="O21" i="38"/>
  <c r="L21" i="38"/>
  <c r="I21" i="38"/>
  <c r="O20" i="38"/>
  <c r="I20" i="38"/>
  <c r="O19" i="38"/>
  <c r="I19" i="38"/>
  <c r="O18" i="38"/>
  <c r="I18" i="38"/>
  <c r="O17" i="38"/>
  <c r="I17" i="38"/>
  <c r="O16" i="38"/>
  <c r="I16" i="38"/>
  <c r="O15" i="38"/>
  <c r="I15" i="38"/>
  <c r="O14" i="38"/>
  <c r="L14" i="38"/>
  <c r="I14" i="38"/>
  <c r="O13" i="38"/>
  <c r="L13" i="38"/>
  <c r="I13" i="38"/>
  <c r="O12" i="38"/>
  <c r="I12" i="38"/>
  <c r="O11" i="38"/>
  <c r="I11" i="38"/>
  <c r="O10" i="38"/>
  <c r="I10" i="38"/>
  <c r="O9" i="38"/>
  <c r="I9" i="38"/>
  <c r="G5" i="41"/>
  <c r="O26" i="4"/>
  <c r="O27" i="4"/>
  <c r="C26" i="41" s="1"/>
  <c r="O28" i="4"/>
  <c r="O29" i="4"/>
  <c r="C32" i="41" s="1"/>
  <c r="O30" i="4"/>
  <c r="O31" i="4"/>
  <c r="O32" i="4"/>
  <c r="C34" i="38" s="1"/>
  <c r="O33" i="4"/>
  <c r="C36" i="41" s="1"/>
  <c r="O34" i="4"/>
  <c r="C36" i="38" s="1"/>
  <c r="O35" i="4"/>
  <c r="O36" i="4"/>
  <c r="O37" i="4"/>
  <c r="C40" i="41" s="1"/>
  <c r="O38" i="4"/>
  <c r="O39" i="4"/>
  <c r="C41" i="38" s="1"/>
  <c r="O40" i="4"/>
  <c r="O41" i="4"/>
  <c r="O42" i="4"/>
  <c r="O43" i="4"/>
  <c r="O44" i="4"/>
  <c r="O45" i="4"/>
  <c r="O46" i="4"/>
  <c r="O47" i="4"/>
  <c r="O48" i="4"/>
  <c r="O49" i="4"/>
  <c r="O50" i="4"/>
  <c r="O51" i="4"/>
  <c r="O52" i="4"/>
  <c r="O53" i="4"/>
  <c r="O54" i="4"/>
  <c r="O55" i="4"/>
  <c r="O56" i="4"/>
  <c r="O57" i="4"/>
  <c r="G26" i="4"/>
  <c r="E26" i="4" s="1"/>
  <c r="G27" i="4"/>
  <c r="E27" i="4" s="1"/>
  <c r="G28" i="4"/>
  <c r="E28" i="4" s="1"/>
  <c r="G29" i="4"/>
  <c r="E29" i="4" s="1"/>
  <c r="G30" i="4"/>
  <c r="E30" i="4" s="1"/>
  <c r="G31" i="4"/>
  <c r="E31" i="4" s="1"/>
  <c r="G32" i="4"/>
  <c r="E32" i="4" s="1"/>
  <c r="G33" i="4"/>
  <c r="E33" i="4" s="1"/>
  <c r="G34" i="4"/>
  <c r="E34" i="4" s="1"/>
  <c r="G35" i="4"/>
  <c r="E35" i="4" s="1"/>
  <c r="G36" i="4"/>
  <c r="E36" i="4" s="1"/>
  <c r="G37" i="4"/>
  <c r="E37" i="4" s="1"/>
  <c r="G38" i="4"/>
  <c r="E38" i="4" s="1"/>
  <c r="G39" i="4"/>
  <c r="E39" i="4" s="1"/>
  <c r="J26" i="4"/>
  <c r="K26" i="4" s="1"/>
  <c r="J27" i="4"/>
  <c r="K27" i="4" s="1"/>
  <c r="J28" i="4"/>
  <c r="K28" i="4" s="1"/>
  <c r="J29" i="4"/>
  <c r="K29" i="4" s="1"/>
  <c r="J30" i="4"/>
  <c r="K30" i="4" s="1"/>
  <c r="J31" i="4"/>
  <c r="K31" i="4" s="1"/>
  <c r="J32" i="4"/>
  <c r="K32" i="4" s="1"/>
  <c r="J33" i="4"/>
  <c r="K33" i="4" s="1"/>
  <c r="J34" i="4"/>
  <c r="K34" i="4" s="1"/>
  <c r="J35" i="4"/>
  <c r="K35" i="4" s="1"/>
  <c r="J36" i="4"/>
  <c r="K36" i="4" s="1"/>
  <c r="J37" i="4"/>
  <c r="K37" i="4" s="1"/>
  <c r="J38" i="4"/>
  <c r="K38" i="4" s="1"/>
  <c r="J39" i="4"/>
  <c r="K39" i="4" s="1"/>
  <c r="G18" i="41" l="1"/>
  <c r="I18" i="41" s="1"/>
  <c r="G14" i="41"/>
  <c r="I14" i="41" s="1"/>
  <c r="G12" i="41"/>
  <c r="I12" i="41" s="1"/>
  <c r="C28" i="38"/>
  <c r="C25" i="41"/>
  <c r="B6" i="39"/>
  <c r="C31" i="4"/>
  <c r="D31" i="4"/>
  <c r="C38" i="4"/>
  <c r="D38" i="4"/>
  <c r="C28" i="4"/>
  <c r="D28" i="4"/>
  <c r="C37" i="4"/>
  <c r="D37" i="4"/>
  <c r="C36" i="4"/>
  <c r="D36" i="4"/>
  <c r="C35" i="4"/>
  <c r="D35" i="4"/>
  <c r="C34" i="4"/>
  <c r="D34" i="4"/>
  <c r="C33" i="4"/>
  <c r="D33" i="4"/>
  <c r="C32" i="4"/>
  <c r="D32" i="4"/>
  <c r="C30" i="4"/>
  <c r="D30" i="4"/>
  <c r="C39" i="4"/>
  <c r="D39" i="4"/>
  <c r="C29" i="4"/>
  <c r="D29" i="4"/>
  <c r="C27" i="4"/>
  <c r="D27" i="4"/>
  <c r="C26" i="4"/>
  <c r="D26" i="4"/>
  <c r="D25" i="38"/>
  <c r="F25" i="38" s="1"/>
  <c r="G23" i="41"/>
  <c r="I23" i="41" s="1"/>
  <c r="G15" i="41"/>
  <c r="I15" i="41" s="1"/>
  <c r="D17" i="38"/>
  <c r="F17" i="38" s="1"/>
  <c r="D27" i="38"/>
  <c r="F27" i="38" s="1"/>
  <c r="D26" i="38"/>
  <c r="F26" i="38" s="1"/>
  <c r="G11" i="41"/>
  <c r="I11" i="41" s="1"/>
  <c r="D16" i="38"/>
  <c r="F16" i="38" s="1"/>
  <c r="D9" i="38"/>
  <c r="F9" i="38" s="1"/>
  <c r="D15" i="38"/>
  <c r="F15" i="38" s="1"/>
  <c r="D22" i="38"/>
  <c r="F22" i="38" s="1"/>
  <c r="D14" i="38"/>
  <c r="F14" i="38" s="1"/>
  <c r="D24" i="38"/>
  <c r="F24" i="38" s="1"/>
  <c r="D21" i="38"/>
  <c r="F21" i="38" s="1"/>
  <c r="D13" i="38"/>
  <c r="F13" i="38" s="1"/>
  <c r="D23" i="38"/>
  <c r="F23" i="38" s="1"/>
  <c r="D20" i="38"/>
  <c r="F20" i="38" s="1"/>
  <c r="D12" i="38"/>
  <c r="F12" i="38" s="1"/>
  <c r="D19" i="38"/>
  <c r="F19" i="38" s="1"/>
  <c r="D11" i="38"/>
  <c r="F11" i="38" s="1"/>
  <c r="D18" i="38"/>
  <c r="F18" i="38" s="1"/>
  <c r="D10" i="38"/>
  <c r="F10" i="38" s="1"/>
  <c r="G28" i="41"/>
  <c r="I28" i="41" s="1"/>
  <c r="B3" i="41"/>
  <c r="D26" i="41"/>
  <c r="F26" i="41" s="1"/>
  <c r="G22" i="41"/>
  <c r="I22" i="41" s="1"/>
  <c r="G19" i="41"/>
  <c r="I19" i="41" s="1"/>
  <c r="G16" i="41"/>
  <c r="I16" i="41" s="1"/>
  <c r="G10" i="41"/>
  <c r="I10" i="41" s="1"/>
  <c r="D18" i="41"/>
  <c r="F18" i="41" s="1"/>
  <c r="D15" i="41"/>
  <c r="F15" i="41" s="1"/>
  <c r="D23" i="41"/>
  <c r="F23" i="41" s="1"/>
  <c r="G40" i="41"/>
  <c r="I40" i="41" s="1"/>
  <c r="E10" i="4"/>
  <c r="D10" i="4" s="1"/>
  <c r="C10" i="4" s="1"/>
  <c r="C37" i="38"/>
  <c r="C31" i="41"/>
  <c r="G36" i="41"/>
  <c r="I36" i="41" s="1"/>
  <c r="C39" i="41"/>
  <c r="G32" i="41"/>
  <c r="I32" i="41" s="1"/>
  <c r="C35" i="41"/>
  <c r="C32" i="38"/>
  <c r="C40" i="38"/>
  <c r="D31" i="41"/>
  <c r="F31" i="41" s="1"/>
  <c r="D35" i="41"/>
  <c r="F35" i="41" s="1"/>
  <c r="D39" i="41"/>
  <c r="F39" i="41" s="1"/>
  <c r="C35" i="38"/>
  <c r="C30" i="41"/>
  <c r="G31" i="41"/>
  <c r="I31" i="41" s="1"/>
  <c r="C34" i="41"/>
  <c r="G35" i="41"/>
  <c r="I35" i="41" s="1"/>
  <c r="C38" i="41"/>
  <c r="G39" i="41"/>
  <c r="I39" i="41" s="1"/>
  <c r="C42" i="41"/>
  <c r="C29" i="38"/>
  <c r="C30" i="38"/>
  <c r="C38" i="38"/>
  <c r="D30" i="41"/>
  <c r="F30" i="41" s="1"/>
  <c r="D34" i="41"/>
  <c r="F34" i="41" s="1"/>
  <c r="D38" i="41"/>
  <c r="F38" i="41" s="1"/>
  <c r="D42" i="41"/>
  <c r="F42" i="41" s="1"/>
  <c r="C33" i="38"/>
  <c r="C29" i="41"/>
  <c r="G30" i="41"/>
  <c r="I30" i="41" s="1"/>
  <c r="C33" i="41"/>
  <c r="G34" i="41"/>
  <c r="I34" i="41" s="1"/>
  <c r="C37" i="41"/>
  <c r="G38" i="41"/>
  <c r="I38" i="41" s="1"/>
  <c r="C41" i="41"/>
  <c r="G42" i="41"/>
  <c r="I42" i="41" s="1"/>
  <c r="D29" i="41"/>
  <c r="F29" i="41" s="1"/>
  <c r="D33" i="41"/>
  <c r="F33" i="41" s="1"/>
  <c r="D37" i="41"/>
  <c r="F37" i="41" s="1"/>
  <c r="D41" i="41"/>
  <c r="F41" i="41" s="1"/>
  <c r="C31" i="38"/>
  <c r="C39" i="38"/>
  <c r="G29" i="41"/>
  <c r="I29" i="41" s="1"/>
  <c r="G33" i="41"/>
  <c r="I33" i="41" s="1"/>
  <c r="G37" i="41"/>
  <c r="I37" i="41" s="1"/>
  <c r="G41" i="41"/>
  <c r="I41" i="41" s="1"/>
  <c r="D32" i="41"/>
  <c r="F32" i="41" s="1"/>
  <c r="D36" i="41"/>
  <c r="F36" i="41" s="1"/>
  <c r="D40" i="41"/>
  <c r="F40" i="41" s="1"/>
  <c r="D17" i="41"/>
  <c r="F17" i="41" s="1"/>
  <c r="D16" i="41"/>
  <c r="F16" i="41" s="1"/>
  <c r="D10" i="41"/>
  <c r="F10" i="41" s="1"/>
  <c r="D13" i="41"/>
  <c r="F13" i="41" s="1"/>
  <c r="D21" i="41"/>
  <c r="F21" i="41" s="1"/>
  <c r="D14" i="41"/>
  <c r="F14" i="41" s="1"/>
  <c r="D22" i="41"/>
  <c r="F22" i="41" s="1"/>
  <c r="D11" i="41"/>
  <c r="F11" i="41" s="1"/>
  <c r="D19" i="41"/>
  <c r="F19" i="41" s="1"/>
  <c r="D27" i="41"/>
  <c r="F27" i="41" s="1"/>
  <c r="D28" i="41"/>
  <c r="F28" i="41" s="1"/>
  <c r="D12" i="41"/>
  <c r="F12" i="41" s="1"/>
  <c r="D20" i="41"/>
  <c r="F20" i="41" s="1"/>
  <c r="D24" i="41"/>
  <c r="F24" i="41" s="1"/>
  <c r="B5" i="41"/>
  <c r="B6" i="41"/>
  <c r="B4" i="41"/>
  <c r="G40" i="4"/>
  <c r="G41" i="4"/>
  <c r="G42" i="4"/>
  <c r="E42" i="4" s="1"/>
  <c r="G43" i="4"/>
  <c r="E43" i="4" s="1"/>
  <c r="G44" i="4"/>
  <c r="E44" i="4" s="1"/>
  <c r="G45" i="4"/>
  <c r="E45" i="4" s="1"/>
  <c r="G46" i="4"/>
  <c r="E46" i="4" s="1"/>
  <c r="G47" i="4"/>
  <c r="E47" i="4" s="1"/>
  <c r="G48" i="4"/>
  <c r="E48" i="4" s="1"/>
  <c r="G49" i="4"/>
  <c r="E49" i="4" s="1"/>
  <c r="G50" i="4"/>
  <c r="E50" i="4" s="1"/>
  <c r="G51" i="4"/>
  <c r="E51" i="4" s="1"/>
  <c r="G52" i="4"/>
  <c r="E52" i="4" s="1"/>
  <c r="G53" i="4"/>
  <c r="E53" i="4" s="1"/>
  <c r="G54" i="4"/>
  <c r="E54" i="4" s="1"/>
  <c r="G55" i="4"/>
  <c r="E55" i="4" s="1"/>
  <c r="G56" i="4"/>
  <c r="E56" i="4" s="1"/>
  <c r="G57" i="4"/>
  <c r="E57" i="4" s="1"/>
  <c r="J40" i="4"/>
  <c r="K40" i="4" s="1"/>
  <c r="J41" i="4"/>
  <c r="K41" i="4" s="1"/>
  <c r="J42" i="4"/>
  <c r="K42" i="4" s="1"/>
  <c r="J43" i="4"/>
  <c r="K43" i="4" s="1"/>
  <c r="J44" i="4"/>
  <c r="K44" i="4" s="1"/>
  <c r="J45" i="4"/>
  <c r="K45" i="4" s="1"/>
  <c r="J46" i="4"/>
  <c r="K46" i="4" s="1"/>
  <c r="J47" i="4"/>
  <c r="K47" i="4" s="1"/>
  <c r="J48" i="4"/>
  <c r="K48" i="4" s="1"/>
  <c r="J49" i="4"/>
  <c r="K49" i="4" s="1"/>
  <c r="J50" i="4"/>
  <c r="K50" i="4" s="1"/>
  <c r="J51" i="4"/>
  <c r="K51" i="4" s="1"/>
  <c r="J52" i="4"/>
  <c r="K52" i="4" s="1"/>
  <c r="J53" i="4"/>
  <c r="K53" i="4" s="1"/>
  <c r="J54" i="4"/>
  <c r="K54" i="4" s="1"/>
  <c r="J55" i="4"/>
  <c r="K55" i="4" s="1"/>
  <c r="J56" i="4"/>
  <c r="K56" i="4" s="1"/>
  <c r="J57" i="4"/>
  <c r="K57" i="4" s="1"/>
  <c r="C49" i="4" l="1"/>
  <c r="D49" i="4"/>
  <c r="C51" i="4"/>
  <c r="D51" i="4"/>
  <c r="C46" i="4"/>
  <c r="D46" i="4"/>
  <c r="C50" i="4"/>
  <c r="D50" i="4"/>
  <c r="C48" i="4"/>
  <c r="D48" i="4"/>
  <c r="C55" i="4"/>
  <c r="D55" i="4"/>
  <c r="C45" i="4"/>
  <c r="D45" i="4"/>
  <c r="C54" i="4"/>
  <c r="D54" i="4"/>
  <c r="C44" i="4"/>
  <c r="D44" i="4"/>
  <c r="C53" i="4"/>
  <c r="D53" i="4"/>
  <c r="C43" i="4"/>
  <c r="D43" i="4"/>
  <c r="C57" i="4"/>
  <c r="D57" i="4"/>
  <c r="C47" i="4"/>
  <c r="D47" i="4"/>
  <c r="C56" i="4"/>
  <c r="D56" i="4"/>
  <c r="C52" i="4"/>
  <c r="D52" i="4"/>
  <c r="C42" i="4"/>
  <c r="D42" i="4"/>
  <c r="D9" i="41"/>
  <c r="F9" i="41" s="1"/>
  <c r="D25" i="41"/>
  <c r="F25" i="41" s="1"/>
  <c r="B4" i="15"/>
  <c r="E40" i="4"/>
  <c r="E41" i="4"/>
  <c r="F3" i="15"/>
  <c r="F2" i="15"/>
  <c r="C41" i="4" l="1"/>
  <c r="D41" i="4"/>
  <c r="C40" i="4"/>
  <c r="D40" i="4"/>
  <c r="B3" i="15"/>
  <c r="B6" i="5" l="1"/>
  <c r="B5" i="5"/>
  <c r="B4" i="5"/>
  <c r="B3" i="5"/>
  <c r="B2" i="1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<sst xmlns="http://schemas.openxmlformats.org/spreadsheetml/2006/main" count="2311" uniqueCount="1575">
  <si>
    <t>PO NO.</t>
  </si>
  <si>
    <t>STYLE NO.</t>
  </si>
  <si>
    <t>SUPPLIER</t>
  </si>
  <si>
    <t>DATE:</t>
  </si>
  <si>
    <t>COMMENTS:</t>
  </si>
  <si>
    <t>Sheet Name</t>
  </si>
  <si>
    <t>M</t>
  </si>
  <si>
    <t>S</t>
  </si>
  <si>
    <t>XS</t>
  </si>
  <si>
    <t>L</t>
  </si>
  <si>
    <t>XL</t>
  </si>
  <si>
    <t>M01093</t>
  </si>
  <si>
    <t>DOWN BOMBER JACKET</t>
  </si>
  <si>
    <t>M01094</t>
  </si>
  <si>
    <t>PUFFER GILET</t>
  </si>
  <si>
    <t>M01095</t>
  </si>
  <si>
    <t>PUFFER PARKA</t>
  </si>
  <si>
    <t>M01096</t>
  </si>
  <si>
    <t>VARSITY JACKET</t>
  </si>
  <si>
    <t>M01097</t>
  </si>
  <si>
    <t>247 GILET</t>
  </si>
  <si>
    <t>M01098</t>
  </si>
  <si>
    <t>257 PUFFER JACKET</t>
  </si>
  <si>
    <t>M01099</t>
  </si>
  <si>
    <t>247 HOODED JACKET</t>
  </si>
  <si>
    <t>M01100</t>
  </si>
  <si>
    <t>OWNERS CLUB BOMBER</t>
  </si>
  <si>
    <t>M01101</t>
  </si>
  <si>
    <t>TEDDY JACKET</t>
  </si>
  <si>
    <t>M01102</t>
  </si>
  <si>
    <t>FUNNEL NECK BOMBER</t>
  </si>
  <si>
    <t>M01103</t>
  </si>
  <si>
    <t>HOODED JACKET</t>
  </si>
  <si>
    <t>M01104</t>
  </si>
  <si>
    <t>WINDBREAKER</t>
  </si>
  <si>
    <t>M01105</t>
  </si>
  <si>
    <t>SMART JACKET</t>
  </si>
  <si>
    <t>M01106</t>
  </si>
  <si>
    <t>JERSEY BOMBER</t>
  </si>
  <si>
    <t>M01107</t>
  </si>
  <si>
    <t>LIGHT DOWN BOMBER</t>
  </si>
  <si>
    <t>M01108</t>
  </si>
  <si>
    <t>PUFFER VEST</t>
  </si>
  <si>
    <t>M01109</t>
  </si>
  <si>
    <t>COACH JACKET</t>
  </si>
  <si>
    <t>M01110</t>
  </si>
  <si>
    <t>RAGLAN BOMBER</t>
  </si>
  <si>
    <t>M01111</t>
  </si>
  <si>
    <t>NYLON FUNNEL BOMBER</t>
  </si>
  <si>
    <t>M01112</t>
  </si>
  <si>
    <t>WOOL BOMBER JACKET BF</t>
  </si>
  <si>
    <t>M01113</t>
  </si>
  <si>
    <t>MOUNTAIN JACKET</t>
  </si>
  <si>
    <t>M01114</t>
  </si>
  <si>
    <t>PUFFER JACKET</t>
  </si>
  <si>
    <t>M01115</t>
  </si>
  <si>
    <t>M01116</t>
  </si>
  <si>
    <t>SOUVENIR BOMBER</t>
  </si>
  <si>
    <t>M01118</t>
  </si>
  <si>
    <t>247 MISSION JACKET</t>
  </si>
  <si>
    <t>M01119</t>
  </si>
  <si>
    <t>247 FLEECE HOODED JACKET</t>
  </si>
  <si>
    <t>M01120</t>
  </si>
  <si>
    <t>M01121</t>
  </si>
  <si>
    <t>FW21 BLANKS TRACK JACKET </t>
  </si>
  <si>
    <t>M01122</t>
  </si>
  <si>
    <t>247 JACKET FW21</t>
  </si>
  <si>
    <t>M01123</t>
  </si>
  <si>
    <t>247 HOODED JACKET FW21</t>
  </si>
  <si>
    <t>M01124</t>
  </si>
  <si>
    <t>247 JACKET FLEECEBACK</t>
  </si>
  <si>
    <t>M01125</t>
  </si>
  <si>
    <t>M01126</t>
  </si>
  <si>
    <t>M01127</t>
  </si>
  <si>
    <t>M01128</t>
  </si>
  <si>
    <t>M01129</t>
  </si>
  <si>
    <t>SHEARLING JACKET</t>
  </si>
  <si>
    <t>M01130</t>
  </si>
  <si>
    <t>FW22 BOMBER JACKET </t>
  </si>
  <si>
    <t>M01131</t>
  </si>
  <si>
    <t>SMART JACKET FW22 </t>
  </si>
  <si>
    <t>M01132</t>
  </si>
  <si>
    <t>SHACKET </t>
  </si>
  <si>
    <t>M01133</t>
  </si>
  <si>
    <t>FW22 VARSITY</t>
  </si>
  <si>
    <t>M01134</t>
  </si>
  <si>
    <t>FW22 TEDDY</t>
  </si>
  <si>
    <t>M01135</t>
  </si>
  <si>
    <t>FW22 TRACK JACKET </t>
  </si>
  <si>
    <t>M01136</t>
  </si>
  <si>
    <t>FW22 PUFFER JACKET </t>
  </si>
  <si>
    <t>M01137</t>
  </si>
  <si>
    <t>FW22 HOODED PUFFER </t>
  </si>
  <si>
    <t>M01138</t>
  </si>
  <si>
    <t>FW22 PUFFER GILET</t>
  </si>
  <si>
    <t>M01139</t>
  </si>
  <si>
    <t>FW22 PUFFER VEST</t>
  </si>
  <si>
    <t>M01140</t>
  </si>
  <si>
    <t>FW22 PUFFER OVERSHIRT </t>
  </si>
  <si>
    <t>M01141</t>
  </si>
  <si>
    <t>TEAM SPIRIT JACKET</t>
  </si>
  <si>
    <t>M01142</t>
  </si>
  <si>
    <t>M01143</t>
  </si>
  <si>
    <t>M02046</t>
  </si>
  <si>
    <t>ALPACA CARDIGAN</t>
  </si>
  <si>
    <t>M02047</t>
  </si>
  <si>
    <t>RIB SWEATER</t>
  </si>
  <si>
    <t>M02048</t>
  </si>
  <si>
    <t>SS22 CARDGIAN</t>
  </si>
  <si>
    <t>M02049</t>
  </si>
  <si>
    <t>POWERED BY SPIRIT SWEATER</t>
  </si>
  <si>
    <t>M02050</t>
  </si>
  <si>
    <t>INTARSIA KNIT</t>
  </si>
  <si>
    <t>M02051</t>
  </si>
  <si>
    <t>BF KNIT SWEATER</t>
  </si>
  <si>
    <t>M02052</t>
  </si>
  <si>
    <t>BF CARDIGAN</t>
  </si>
  <si>
    <t>M02053</t>
  </si>
  <si>
    <t>M02054</t>
  </si>
  <si>
    <t>SUMMER ROLL NECK</t>
  </si>
  <si>
    <t>M02055</t>
  </si>
  <si>
    <t>VARSITY KNITTED SWEATER</t>
  </si>
  <si>
    <t>M02056</t>
  </si>
  <si>
    <t>BESPOKE COMMISSIONS KNITTED SWEATER</t>
  </si>
  <si>
    <t>M02057</t>
  </si>
  <si>
    <t>M02058</t>
  </si>
  <si>
    <t>LIGHTWEIGHT LOGO SWEAT</t>
  </si>
  <si>
    <t>M02059</t>
  </si>
  <si>
    <t>OWNERS CLUB KNITTED SWEATER</t>
  </si>
  <si>
    <t>M03005</t>
  </si>
  <si>
    <t>247 TRACK TOP</t>
  </si>
  <si>
    <t>M03006</t>
  </si>
  <si>
    <t>247 T-SHIRT</t>
  </si>
  <si>
    <t>M03007</t>
  </si>
  <si>
    <t>247 LONG SLEEVE SKIN</t>
  </si>
  <si>
    <t>M03008</t>
  </si>
  <si>
    <t>247 SHORT SLEEVE SKIN</t>
  </si>
  <si>
    <t>M03009</t>
  </si>
  <si>
    <t>247 ZIP NECK</t>
  </si>
  <si>
    <t>M03010</t>
  </si>
  <si>
    <t>247 HALF ZIP FLEECE</t>
  </si>
  <si>
    <t>M03011</t>
  </si>
  <si>
    <t>FULL ZIP TRACK JACKET</t>
  </si>
  <si>
    <t>M03012</t>
  </si>
  <si>
    <t>STRIPED RIB PULLOVER</t>
  </si>
  <si>
    <t>M03013</t>
  </si>
  <si>
    <t>247 FOUNDATION HOODIE</t>
  </si>
  <si>
    <t>M03014</t>
  </si>
  <si>
    <t>247 FOUNDATION ZIP HOODIE</t>
  </si>
  <si>
    <t>M03015</t>
  </si>
  <si>
    <t>BLANKS TRACK JACKET</t>
  </si>
  <si>
    <t>M03016</t>
  </si>
  <si>
    <t>BLANKS ZIP NECK SWEATER</t>
  </si>
  <si>
    <t>M03017</t>
  </si>
  <si>
    <t>247 ZIP NECK LONG SLEEVE -SHIRT (FW21)</t>
  </si>
  <si>
    <t>M03018</t>
  </si>
  <si>
    <t>247 T-SHIRT (FW21)</t>
  </si>
  <si>
    <t>M03019</t>
  </si>
  <si>
    <t>247 LONG SLEEVE T-SHIRT (FW21)</t>
  </si>
  <si>
    <t>M04143</t>
  </si>
  <si>
    <t>LOGO HOODIE</t>
  </si>
  <si>
    <t>M04144</t>
  </si>
  <si>
    <t>LOGO SWEATER</t>
  </si>
  <si>
    <t>M04145</t>
  </si>
  <si>
    <t>BETWEEN HEAVEN &amp; HELL HOODIE</t>
  </si>
  <si>
    <t>M04146</t>
  </si>
  <si>
    <t>THE SPIRIT UNTAMED HOODIE</t>
  </si>
  <si>
    <t>M04147</t>
  </si>
  <si>
    <t>HORSE POWER HOODIE</t>
  </si>
  <si>
    <t>M04148</t>
  </si>
  <si>
    <t>AS GOOD AS DEAD HOODIE</t>
  </si>
  <si>
    <t>M04149</t>
  </si>
  <si>
    <t>THOROUGHBRED HOODIE</t>
  </si>
  <si>
    <t>M04150</t>
  </si>
  <si>
    <t>DUAL LOOPBACK SWEATER</t>
  </si>
  <si>
    <t>M04151</t>
  </si>
  <si>
    <t>DOUBLE LAYER HOODIE</t>
  </si>
  <si>
    <t>M04152</t>
  </si>
  <si>
    <t>DOUBLE LAYER SWEATER</t>
  </si>
  <si>
    <t>M04153</t>
  </si>
  <si>
    <t>REPRESENT OWNERS CLUB HOODIE</t>
  </si>
  <si>
    <t>M04154</t>
  </si>
  <si>
    <t>THOROUGHBRED SWEATER</t>
  </si>
  <si>
    <t>M04155</t>
  </si>
  <si>
    <t>OWENERS CLUB EMBROIDERED SWEATER</t>
  </si>
  <si>
    <t>M04156</t>
  </si>
  <si>
    <t>OWENERS CLUB EMBROIDERED HOODIE</t>
  </si>
  <si>
    <t>M04157</t>
  </si>
  <si>
    <t>REP HOODIE</t>
  </si>
  <si>
    <t>M04158</t>
  </si>
  <si>
    <t>OWNERS BADGE PRINT ZIP HOODIE</t>
  </si>
  <si>
    <t>M04159</t>
  </si>
  <si>
    <t>REPRESENT OWNERS CLUB SWEATER</t>
  </si>
  <si>
    <t>M04160</t>
  </si>
  <si>
    <t>MONOGRAM PRINT HOODIE</t>
  </si>
  <si>
    <t>M04161</t>
  </si>
  <si>
    <t>ZIP NECK HOODIE</t>
  </si>
  <si>
    <t>M04162</t>
  </si>
  <si>
    <t>REPRESENT HOODIE</t>
  </si>
  <si>
    <t>M04163</t>
  </si>
  <si>
    <t>RAGLAN SWEATER</t>
  </si>
  <si>
    <t>M04164</t>
  </si>
  <si>
    <t>RAGLAN HOODIE</t>
  </si>
  <si>
    <t>M04165</t>
  </si>
  <si>
    <t>RAGLAN ZIP HOODIE</t>
  </si>
  <si>
    <t>M04166</t>
  </si>
  <si>
    <t>STRIPED RIB SWEATER</t>
  </si>
  <si>
    <t>M04167</t>
  </si>
  <si>
    <t>STRIPED RIB HOODIE</t>
  </si>
  <si>
    <t>M04168</t>
  </si>
  <si>
    <t>SHOULDER PANELLED HOODIE</t>
  </si>
  <si>
    <t>M04169</t>
  </si>
  <si>
    <t>SHOULDER PANELLED SWEATER</t>
  </si>
  <si>
    <t>M04170</t>
  </si>
  <si>
    <t>ACID WASH HOODIE</t>
  </si>
  <si>
    <t>M04171</t>
  </si>
  <si>
    <t>ACID WASH SWEATER</t>
  </si>
  <si>
    <t>M04172</t>
  </si>
  <si>
    <t>REVERSILBLE SWEATER</t>
  </si>
  <si>
    <t>M04173</t>
  </si>
  <si>
    <t>REVERSILBLE HOODIE</t>
  </si>
  <si>
    <t>M04174</t>
  </si>
  <si>
    <t>REVERSILBLE ZIP HOODIE</t>
  </si>
  <si>
    <t>M04175</t>
  </si>
  <si>
    <t>ROC WORLDWIDE HOODIE</t>
  </si>
  <si>
    <t>M04176</t>
  </si>
  <si>
    <t>BESPOKE COMMISSION SWEATER</t>
  </si>
  <si>
    <t>M04177</t>
  </si>
  <si>
    <t>BESPOKE COMMISSION HOODIE</t>
  </si>
  <si>
    <t>M04178</t>
  </si>
  <si>
    <t>SHARK SWEATER</t>
  </si>
  <si>
    <t>M04179</t>
  </si>
  <si>
    <t>PIONEERS OF POWER HOODIE</t>
  </si>
  <si>
    <t>M04180</t>
  </si>
  <si>
    <t>THE NEW BREED HOODIE</t>
  </si>
  <si>
    <t>M04181</t>
  </si>
  <si>
    <t>REPRESENT PUFF PRINT ZIP HOODIE</t>
  </si>
  <si>
    <t>M04182</t>
  </si>
  <si>
    <t>REPRESENT PUFF PRINT HOODIE</t>
  </si>
  <si>
    <t>M04183</t>
  </si>
  <si>
    <t>REPRESENT PUFF PRINT SWEATER</t>
  </si>
  <si>
    <t>M04184</t>
  </si>
  <si>
    <t>M04185</t>
  </si>
  <si>
    <t>M04186</t>
  </si>
  <si>
    <t>BLANK V1 ZIP HOODIE</t>
  </si>
  <si>
    <t>M04187</t>
  </si>
  <si>
    <t>BLANK V1 HOODIE</t>
  </si>
  <si>
    <t>M04188</t>
  </si>
  <si>
    <t>BLANK V1 SWEATER</t>
  </si>
  <si>
    <t>M04189</t>
  </si>
  <si>
    <t>ROC WORLDWIDE SWEATER</t>
  </si>
  <si>
    <t>M04190</t>
  </si>
  <si>
    <t>PIT CREW HOODIE</t>
  </si>
  <si>
    <t>M04191</t>
  </si>
  <si>
    <t>RACING CLUB HOODIE</t>
  </si>
  <si>
    <t>M04192</t>
  </si>
  <si>
    <t>RACING CLUB SWEATER</t>
  </si>
  <si>
    <t>M04193</t>
  </si>
  <si>
    <t>SET THE PACE HOODIE</t>
  </si>
  <si>
    <t>M04194</t>
  </si>
  <si>
    <t>VINTAGE SPIRIT HOODIE</t>
  </si>
  <si>
    <t>M04195</t>
  </si>
  <si>
    <t>M04196</t>
  </si>
  <si>
    <t>M04197</t>
  </si>
  <si>
    <t>M04198</t>
  </si>
  <si>
    <t>M04199</t>
  </si>
  <si>
    <t>FW21 BLANKS HOODIE</t>
  </si>
  <si>
    <t>M04200</t>
  </si>
  <si>
    <t>FW21 BLANKS SWEATER</t>
  </si>
  <si>
    <t>M04201</t>
  </si>
  <si>
    <t>FW21 BLANKS ZIP THROUGH</t>
  </si>
  <si>
    <t>M04202</t>
  </si>
  <si>
    <t>M04203</t>
  </si>
  <si>
    <t>M04204</t>
  </si>
  <si>
    <t>RPRSNT HOODIE</t>
  </si>
  <si>
    <t>M04205</t>
  </si>
  <si>
    <t>RPRSNT SWEATER</t>
  </si>
  <si>
    <t>M04206</t>
  </si>
  <si>
    <t>V1 BLANKS ZIP THROUGH</t>
  </si>
  <si>
    <t>M04207</t>
  </si>
  <si>
    <t>SS21 BLANKS HOODIE</t>
  </si>
  <si>
    <t>M04208</t>
  </si>
  <si>
    <t>BATTLE PRINT HOODIE (FLANNELS EXCLUSIVE)</t>
  </si>
  <si>
    <t>M04209</t>
  </si>
  <si>
    <t>BATTLE SHIP HOODIE (FLANNELS EXCLUSIVE)</t>
  </si>
  <si>
    <t>M04210</t>
  </si>
  <si>
    <t>TEAM SPIRIT HOODIE</t>
  </si>
  <si>
    <t>M04211</t>
  </si>
  <si>
    <t>TEAM SPIRIT ZIP HOODIE</t>
  </si>
  <si>
    <t>M04212</t>
  </si>
  <si>
    <t>M04213</t>
  </si>
  <si>
    <t>M04214</t>
  </si>
  <si>
    <t>M04215</t>
  </si>
  <si>
    <t>M04216</t>
  </si>
  <si>
    <t>M04217</t>
  </si>
  <si>
    <t>M04218</t>
  </si>
  <si>
    <t>M05141</t>
  </si>
  <si>
    <t>LOGO T-SHIRT</t>
  </si>
  <si>
    <t>M05142</t>
  </si>
  <si>
    <t>M05143</t>
  </si>
  <si>
    <t>HORSE POWER T-SHIRT</t>
  </si>
  <si>
    <t>M05144</t>
  </si>
  <si>
    <t>BETWEEN HEAVEN &amp; HELL T-SHIRT</t>
  </si>
  <si>
    <t>M05145</t>
  </si>
  <si>
    <t>THE SPIRIT UNTAMED T-SHIRT</t>
  </si>
  <si>
    <t>M05146</t>
  </si>
  <si>
    <t>AS GOOD AS DEAD T-SHIRT</t>
  </si>
  <si>
    <t>M05147</t>
  </si>
  <si>
    <t>THOROUGHBRED T-SHIRT</t>
  </si>
  <si>
    <t>M05148</t>
  </si>
  <si>
    <t>M05149</t>
  </si>
  <si>
    <t>REPRESENT OWNERS CLUB T-SHIRT</t>
  </si>
  <si>
    <t>M05150</t>
  </si>
  <si>
    <t>OWNERS BADGE PRINT T-SHIRT</t>
  </si>
  <si>
    <t>M05151</t>
  </si>
  <si>
    <t>REP t-shirt</t>
  </si>
  <si>
    <t>M05152</t>
  </si>
  <si>
    <t>REPRESENT LOGO T-SHIRT</t>
  </si>
  <si>
    <t>M05153</t>
  </si>
  <si>
    <t>CUPRO T-SHIRT (VERSION 2)</t>
  </si>
  <si>
    <t>M05154</t>
  </si>
  <si>
    <t>REPRESENT OWNERS CLUB T-SHIRT (BOOK EXCLUSIVE)</t>
  </si>
  <si>
    <t>M05155</t>
  </si>
  <si>
    <t>MONOGRAM PRINT T-SHIRT</t>
  </si>
  <si>
    <t>M05156</t>
  </si>
  <si>
    <t>ROC WORLDWIDE T-SHIRT (VERSION 1)</t>
  </si>
  <si>
    <t>M05157</t>
  </si>
  <si>
    <t>WORLD CLASS POWER T-SHIRT</t>
  </si>
  <si>
    <t>M05158</t>
  </si>
  <si>
    <t>COTTON MESH BASKETBALL VEST</t>
  </si>
  <si>
    <t>M05159</t>
  </si>
  <si>
    <t>COTTON MESH BASKETBALL T-SHIRT</t>
  </si>
  <si>
    <t>M05160</t>
  </si>
  <si>
    <t>CUPRO VEST</t>
  </si>
  <si>
    <t>M05161</t>
  </si>
  <si>
    <t>CUPRO ROLL NECK</t>
  </si>
  <si>
    <t>M05162</t>
  </si>
  <si>
    <t>RAGLAN T-SHIRT</t>
  </si>
  <si>
    <t>M05163</t>
  </si>
  <si>
    <t>SHOULDER PANELLED T-SHIRT</t>
  </si>
  <si>
    <t>M05164</t>
  </si>
  <si>
    <t>ACID WASH T-SHIRT</t>
  </si>
  <si>
    <t>M05165</t>
  </si>
  <si>
    <t>ROC WORLDWIDE T-SHIRT</t>
  </si>
  <si>
    <t>M05166</t>
  </si>
  <si>
    <t>LIGHTWEIGHT BOUCLE T-SHIRT</t>
  </si>
  <si>
    <t>M05167</t>
  </si>
  <si>
    <t>LIGHTWEIGHT BOUCLE VEST</t>
  </si>
  <si>
    <t>M05168</t>
  </si>
  <si>
    <t>BESPOKE COMMISSION T-SHIRT</t>
  </si>
  <si>
    <t>M05169</t>
  </si>
  <si>
    <t>SHARK T-SHIRT</t>
  </si>
  <si>
    <t>M05170</t>
  </si>
  <si>
    <t>PIONEERS OF POWER T-SHIRT</t>
  </si>
  <si>
    <t>M05171</t>
  </si>
  <si>
    <t>THE NEW BREED T-SHIRT</t>
  </si>
  <si>
    <t>M05172</t>
  </si>
  <si>
    <t>EAGLE PRINT T-SHIRT</t>
  </si>
  <si>
    <t>M05173</t>
  </si>
  <si>
    <t>REPRESENT PUFF PRINT T-SHIRT</t>
  </si>
  <si>
    <t>M05174</t>
  </si>
  <si>
    <t>M05175</t>
  </si>
  <si>
    <t>M05176</t>
  </si>
  <si>
    <t>DEFECT VIC GOES TO HELL</t>
  </si>
  <si>
    <t>M05177</t>
  </si>
  <si>
    <t>CUPRO VEST (VERSION 2)</t>
  </si>
  <si>
    <t>M05178</t>
  </si>
  <si>
    <t>BLANK T-SHIRT</t>
  </si>
  <si>
    <t>M05179</t>
  </si>
  <si>
    <t>PIT CREW T-SHIRT</t>
  </si>
  <si>
    <t>M05180</t>
  </si>
  <si>
    <t>RACING CLUB T-SHIRT</t>
  </si>
  <si>
    <t>M05181</t>
  </si>
  <si>
    <t>SET THE PACE T-SHIRT</t>
  </si>
  <si>
    <t>M05182</t>
  </si>
  <si>
    <t>VINTAGE SPIRIT T-SHIRT</t>
  </si>
  <si>
    <t>M05183</t>
  </si>
  <si>
    <t>CUPRO FIT T-SHIRT</t>
  </si>
  <si>
    <t>M05184</t>
  </si>
  <si>
    <t>M05185</t>
  </si>
  <si>
    <t>M05186</t>
  </si>
  <si>
    <t>FW21 BLANKS T-SHIRT</t>
  </si>
  <si>
    <t>M05187</t>
  </si>
  <si>
    <t>SS22 EAGLE TSHIRT</t>
  </si>
  <si>
    <t>M05188</t>
  </si>
  <si>
    <t>EVERYDAY T-SHIRT 2 PACK</t>
  </si>
  <si>
    <t>M05189</t>
  </si>
  <si>
    <t>BATTLE PRINT T-SHIRT (FLANNELS EXCLUSIVE)</t>
  </si>
  <si>
    <t>M05190</t>
  </si>
  <si>
    <t>M05191</t>
  </si>
  <si>
    <t>BORN TO ROAR TEE (MALHINTER)</t>
  </si>
  <si>
    <t>M05192</t>
  </si>
  <si>
    <t>REPRESENT LOGO TEE - BLACK (ANGLOTEX)</t>
  </si>
  <si>
    <t>M05193</t>
  </si>
  <si>
    <t>TEAM SPIRIT T-SHIRT</t>
  </si>
  <si>
    <t>M05194</t>
  </si>
  <si>
    <t>M05195</t>
  </si>
  <si>
    <t>M06052</t>
  </si>
  <si>
    <t>summer capsule waffle flannel</t>
  </si>
  <si>
    <t>M06053</t>
  </si>
  <si>
    <t>Summer capsule short sleeve printed shirt</t>
  </si>
  <si>
    <t>M06054</t>
  </si>
  <si>
    <t>REAPER PAISLEY SHORT SLEEVE SHIRT</t>
  </si>
  <si>
    <t>M06055</t>
  </si>
  <si>
    <t>WASHED CHECK SHORT SLEEVE SHIRT</t>
  </si>
  <si>
    <t>M06056</t>
  </si>
  <si>
    <t>Reaper PAISLEY SHORT SLEEVE SHIRT</t>
  </si>
  <si>
    <t>M06057</t>
  </si>
  <si>
    <t>QUILTED OVERSHIRT</t>
  </si>
  <si>
    <t>M06058</t>
  </si>
  <si>
    <t>SHORT SLEEVED COTTON SHIRT</t>
  </si>
  <si>
    <t>M06059</t>
  </si>
  <si>
    <t>SHORT SLEEVED SHIRT</t>
  </si>
  <si>
    <t>M06060</t>
  </si>
  <si>
    <t>SILK SHIRT</t>
  </si>
  <si>
    <t>M06061</t>
  </si>
  <si>
    <t>MONOGRAM SHIRT</t>
  </si>
  <si>
    <t>M06062</t>
  </si>
  <si>
    <t>FLANNEL SHIRT</t>
  </si>
  <si>
    <t>M06063</t>
  </si>
  <si>
    <t>ZIP POPLIN SHIRT</t>
  </si>
  <si>
    <t>M06064</t>
  </si>
  <si>
    <t>PLAID AND PLAIN SHIRT</t>
  </si>
  <si>
    <t>M06065</t>
  </si>
  <si>
    <t>M06066</t>
  </si>
  <si>
    <t>RAGLAN SHIRT</t>
  </si>
  <si>
    <t>M06067</t>
  </si>
  <si>
    <t>OVERSHIRT</t>
  </si>
  <si>
    <t>M06068</t>
  </si>
  <si>
    <t>WORK SHIRT V3</t>
  </si>
  <si>
    <t>M06069</t>
  </si>
  <si>
    <t>BF OVERSHIRT</t>
  </si>
  <si>
    <t>M06070</t>
  </si>
  <si>
    <t>M06071</t>
  </si>
  <si>
    <t>BOWLING SHIRT </t>
  </si>
  <si>
    <t>M06072</t>
  </si>
  <si>
    <t>FW22 WOOL OVERSHIRT </t>
  </si>
  <si>
    <t>M06073</t>
  </si>
  <si>
    <t>FW22 SHORT SLEEVED SHIRT </t>
  </si>
  <si>
    <t>M06074</t>
  </si>
  <si>
    <t>FW22 SHERPA SHIRT </t>
  </si>
  <si>
    <t>M06075</t>
  </si>
  <si>
    <t>M06076</t>
  </si>
  <si>
    <t>M07063</t>
  </si>
  <si>
    <t>DENIM JACKET</t>
  </si>
  <si>
    <t>M07064</t>
  </si>
  <si>
    <t>STRAIGHT LEG DENIM</t>
  </si>
  <si>
    <t>M07065</t>
  </si>
  <si>
    <t>DENIM OVERSHIRT</t>
  </si>
  <si>
    <t>M07066</t>
  </si>
  <si>
    <t>BF ESSENTIAL DENIM</t>
  </si>
  <si>
    <t>M07067</t>
  </si>
  <si>
    <t>BF STRAIGHT LEG DENIM</t>
  </si>
  <si>
    <t>M07068</t>
  </si>
  <si>
    <t>BF DENIM OVERSHIRT</t>
  </si>
  <si>
    <t>M07069</t>
  </si>
  <si>
    <t>UNLINED WORKSHIRT</t>
  </si>
  <si>
    <t>M07070</t>
  </si>
  <si>
    <t>M07071</t>
  </si>
  <si>
    <t>M07072</t>
  </si>
  <si>
    <t>BAGGY CARPENTER</t>
  </si>
  <si>
    <t>M07073</t>
  </si>
  <si>
    <t>STRAIGHT LEG RAW HEM</t>
  </si>
  <si>
    <t>M07074</t>
  </si>
  <si>
    <t>BAGGY DESTROYER</t>
  </si>
  <si>
    <t>M07075</t>
  </si>
  <si>
    <t>BAGGY BOTTOM</t>
  </si>
  <si>
    <t>M07076</t>
  </si>
  <si>
    <t>BAGGY WAIST FASTENING</t>
  </si>
  <si>
    <t>M07077</t>
  </si>
  <si>
    <t>STRAIGHT LEG V</t>
  </si>
  <si>
    <t>M07078</t>
  </si>
  <si>
    <t>M07079</t>
  </si>
  <si>
    <t>CARPENTER EMBOSSED DENIM</t>
  </si>
  <si>
    <t>M08085</t>
  </si>
  <si>
    <t>SPLIT SWEATPANT</t>
  </si>
  <si>
    <t>M08086</t>
  </si>
  <si>
    <t>TECHNICAL SLIM FIT CARGOS</t>
  </si>
  <si>
    <t>M08087</t>
  </si>
  <si>
    <t>TEHCNICAL SLIM FIT MILITARY PANTS</t>
  </si>
  <si>
    <t>M08088</t>
  </si>
  <si>
    <t>Summer capsule tracksuit pant</t>
  </si>
  <si>
    <t>M08091</t>
  </si>
  <si>
    <t>SS21 COTTON CARGO</t>
  </si>
  <si>
    <t>M08092</t>
  </si>
  <si>
    <t>SS21 COTTON CARGO x2</t>
  </si>
  <si>
    <t>M08093</t>
  </si>
  <si>
    <t>TAILORED TRACKPANT</t>
  </si>
  <si>
    <t>M08094</t>
  </si>
  <si>
    <t>CARPENTER PANT</t>
  </si>
  <si>
    <t>M08095</t>
  </si>
  <si>
    <t>PATCH POCKET PANT</t>
  </si>
  <si>
    <t>M08096</t>
  </si>
  <si>
    <t>247 V2 PANT</t>
  </si>
  <si>
    <t>M08097</t>
  </si>
  <si>
    <t>TAILORED TRACKPANT ELASTICATED WAISTBAND</t>
  </si>
  <si>
    <t>M08098</t>
  </si>
  <si>
    <t>247 SWEATPANT</t>
  </si>
  <si>
    <t>M08099</t>
  </si>
  <si>
    <t>247 ZIP PANT</t>
  </si>
  <si>
    <t>M08100</t>
  </si>
  <si>
    <t>247 JERSEY SWEATPANT</t>
  </si>
  <si>
    <t>M08101</t>
  </si>
  <si>
    <t>SS21 TRACK PANTS</t>
  </si>
  <si>
    <t>M08102</t>
  </si>
  <si>
    <t>SUMMER CAPSULE JOGGERS</t>
  </si>
  <si>
    <t>M08103</t>
  </si>
  <si>
    <t>TAILORED PANT</t>
  </si>
  <si>
    <t>M08104</t>
  </si>
  <si>
    <t>MILITARY PANT V2</t>
  </si>
  <si>
    <t>M08105</t>
  </si>
  <si>
    <t>DUAL LOOPBACK SWEATPANT</t>
  </si>
  <si>
    <t>M08106</t>
  </si>
  <si>
    <t>247 V3 PANTS</t>
  </si>
  <si>
    <t>M08107</t>
  </si>
  <si>
    <t>247 LEGGINGS</t>
  </si>
  <si>
    <t>M08108</t>
  </si>
  <si>
    <t>247 STRAIGHT LEG PANT</t>
  </si>
  <si>
    <t>M08109</t>
  </si>
  <si>
    <t>SLIM TAILORED TRACK PANT</t>
  </si>
  <si>
    <t>M08110</t>
  </si>
  <si>
    <t>SS22 CARGO PANT</t>
  </si>
  <si>
    <t>M08111</t>
  </si>
  <si>
    <t>RELAXED PANT</t>
  </si>
  <si>
    <t>M08112</t>
  </si>
  <si>
    <t>ZIP SWEATPANT</t>
  </si>
  <si>
    <t>M08113</t>
  </si>
  <si>
    <t>RIB RELAXED PANT</t>
  </si>
  <si>
    <t>M08114</t>
  </si>
  <si>
    <t>M08115</t>
  </si>
  <si>
    <t>SLIM TAILORED PANT</t>
  </si>
  <si>
    <t>M08116</t>
  </si>
  <si>
    <t>MOUNTAIN PANTS</t>
  </si>
  <si>
    <t>M08117</t>
  </si>
  <si>
    <t>CARGO PANT V2</t>
  </si>
  <si>
    <t>M08118</t>
  </si>
  <si>
    <t>M08119</t>
  </si>
  <si>
    <t>REPRESENT PUFF PRINT JOGGERS</t>
  </si>
  <si>
    <t>M08120</t>
  </si>
  <si>
    <t>M08121</t>
  </si>
  <si>
    <t>FW21 BLANKS SWEATPANTS</t>
  </si>
  <si>
    <t>M08122</t>
  </si>
  <si>
    <t>247 HYBRID</t>
  </si>
  <si>
    <t>M08123</t>
  </si>
  <si>
    <t>247 COMPOUND SHORT</t>
  </si>
  <si>
    <t>M08124</t>
  </si>
  <si>
    <t>M08125</t>
  </si>
  <si>
    <t>DUAL LOOPBACK SWEATPANT V2</t>
  </si>
  <si>
    <t>M08126</t>
  </si>
  <si>
    <t>TRACKPANT</t>
  </si>
  <si>
    <t>M08127</t>
  </si>
  <si>
    <t>OWNERS CLUB SWEAT PANTS</t>
  </si>
  <si>
    <t>M08128</t>
  </si>
  <si>
    <t>BLANKS ZIP SWEATPANTS </t>
  </si>
  <si>
    <t>M08129</t>
  </si>
  <si>
    <t>MILITARY PANT V2 NYLON</t>
  </si>
  <si>
    <t>M08130</t>
  </si>
  <si>
    <t>CORE PANTS</t>
  </si>
  <si>
    <t>M08131</t>
  </si>
  <si>
    <t>CORE PANTS WITH POCKET </t>
  </si>
  <si>
    <t>M08132</t>
  </si>
  <si>
    <t>FW22 CARGO PANTS </t>
  </si>
  <si>
    <t>M08133</t>
  </si>
  <si>
    <t>FW22 MILITARY PANT</t>
  </si>
  <si>
    <t>M08134</t>
  </si>
  <si>
    <t>FW22 TAILORED PANT</t>
  </si>
  <si>
    <t>M08135</t>
  </si>
  <si>
    <t>FW22 SLIM TAILORED TRACKPANT </t>
  </si>
  <si>
    <t>M08136</t>
  </si>
  <si>
    <t>FW22 MESH SHORT </t>
  </si>
  <si>
    <t>M08137</t>
  </si>
  <si>
    <t>FW22 NYLON SHORT </t>
  </si>
  <si>
    <t>M08138</t>
  </si>
  <si>
    <t>OWNERS CLUB RELAXED SWEAT PANTS</t>
  </si>
  <si>
    <t>M08139</t>
  </si>
  <si>
    <t>BLANK SWEATPANT V1 (CHANGES TO BACK POCKET)</t>
  </si>
  <si>
    <t>M08140</t>
  </si>
  <si>
    <t>TEAM SPIRIT PANT</t>
  </si>
  <si>
    <t>M08141</t>
  </si>
  <si>
    <t>M08142</t>
  </si>
  <si>
    <t>M08143</t>
  </si>
  <si>
    <t>M08144</t>
  </si>
  <si>
    <t>M08145</t>
  </si>
  <si>
    <t>M09019</t>
  </si>
  <si>
    <t>MILITARY SHORTS</t>
  </si>
  <si>
    <t>M09020</t>
  </si>
  <si>
    <t>CARGO SHORTS</t>
  </si>
  <si>
    <t>M09021</t>
  </si>
  <si>
    <t>RELAXED SHORTS</t>
  </si>
  <si>
    <t>M09022</t>
  </si>
  <si>
    <t>JERSEY CARGO SHORT</t>
  </si>
  <si>
    <t>M09023</t>
  </si>
  <si>
    <t>NYLON SHORTS</t>
  </si>
  <si>
    <t>M09024</t>
  </si>
  <si>
    <t>MESH SHORTS</t>
  </si>
  <si>
    <t>M09025</t>
  </si>
  <si>
    <t>JERSEY SHORTS</t>
  </si>
  <si>
    <t>M09026</t>
  </si>
  <si>
    <t>Summer capsule mesh shorts</t>
  </si>
  <si>
    <t>M09027</t>
  </si>
  <si>
    <t>Summer capssule tech shorts</t>
  </si>
  <si>
    <t>M09028</t>
  </si>
  <si>
    <t>M09029</t>
  </si>
  <si>
    <t>247 V2 SHORTS</t>
  </si>
  <si>
    <t>M09030</t>
  </si>
  <si>
    <t>247 ACTIVE SHORTS</t>
  </si>
  <si>
    <t>M09031</t>
  </si>
  <si>
    <t>CARGO SHORTS SS22</t>
  </si>
  <si>
    <t>M09032</t>
  </si>
  <si>
    <t>COTTON MESH SHORTS</t>
  </si>
  <si>
    <t>M09033</t>
  </si>
  <si>
    <t>SATIN SHORT</t>
  </si>
  <si>
    <t>M09034</t>
  </si>
  <si>
    <t>MILITARY V2 SHORT</t>
  </si>
  <si>
    <t>M09035</t>
  </si>
  <si>
    <t>LIGHTWEIGHT BOUCLE SHORTS</t>
  </si>
  <si>
    <t>M09036</t>
  </si>
  <si>
    <t>REPRESENT PUFF PRINT SHORTS</t>
  </si>
  <si>
    <t>M09037</t>
  </si>
  <si>
    <t>COTTON SHORTS</t>
  </si>
  <si>
    <t>M09038</t>
  </si>
  <si>
    <t>PLAID SHORTS SS22</t>
  </si>
  <si>
    <t>M09039</t>
  </si>
  <si>
    <t>FLANNEL SHORTS</t>
  </si>
  <si>
    <t>M09040</t>
  </si>
  <si>
    <t>WAFFLE SHORTS</t>
  </si>
  <si>
    <t>M09041</t>
  </si>
  <si>
    <t>NYLON SHORTS SS22</t>
  </si>
  <si>
    <t>M09042</t>
  </si>
  <si>
    <t>M09043</t>
  </si>
  <si>
    <t>M09044</t>
  </si>
  <si>
    <t>FW21 BLANKS SHORTS</t>
  </si>
  <si>
    <t>M09045</t>
  </si>
  <si>
    <t>247 SESSION SHORT</t>
  </si>
  <si>
    <t>M09046</t>
  </si>
  <si>
    <t>BLANKS SHORTS (NEW FIT)</t>
  </si>
  <si>
    <t>M09047</t>
  </si>
  <si>
    <t>OWNERS CLUB SHORTS</t>
  </si>
  <si>
    <t>M09048</t>
  </si>
  <si>
    <t>247 SHORTS UPDATED FIT </t>
  </si>
  <si>
    <t>M09049</t>
  </si>
  <si>
    <t>M09050</t>
  </si>
  <si>
    <t>OWNERS CLUB MESH SHORTS </t>
  </si>
  <si>
    <t>M09051 </t>
  </si>
  <si>
    <t>M09052</t>
  </si>
  <si>
    <t>M09053</t>
  </si>
  <si>
    <t>M09054</t>
  </si>
  <si>
    <t>M09055</t>
  </si>
  <si>
    <t>M09056</t>
  </si>
  <si>
    <t>M09057</t>
  </si>
  <si>
    <t>M09058</t>
  </si>
  <si>
    <t>M09059</t>
  </si>
  <si>
    <t>M10071</t>
  </si>
  <si>
    <t>SPIRIT ANGEL BEANIE</t>
  </si>
  <si>
    <t>M10072</t>
  </si>
  <si>
    <t>SPIRIT ANGEL SOCKS</t>
  </si>
  <si>
    <t>M10073</t>
  </si>
  <si>
    <t>247 BEANIE</t>
  </si>
  <si>
    <t>M10074</t>
  </si>
  <si>
    <t>247 CAP</t>
  </si>
  <si>
    <t>M10075</t>
  </si>
  <si>
    <t>247 GLOVES</t>
  </si>
  <si>
    <t>M10076</t>
  </si>
  <si>
    <t>BORN FOR CHAOS</t>
  </si>
  <si>
    <t>M10077</t>
  </si>
  <si>
    <t>COLLEGE</t>
  </si>
  <si>
    <t>M10078</t>
  </si>
  <si>
    <t>SIGNATURE LOGO</t>
  </si>
  <si>
    <t>M10079</t>
  </si>
  <si>
    <t>OWNERS CLUB</t>
  </si>
  <si>
    <t>M10080</t>
  </si>
  <si>
    <t>OWNERS CLUB BADGE</t>
  </si>
  <si>
    <t>M10081</t>
  </si>
  <si>
    <t>MONOGRAM</t>
  </si>
  <si>
    <t>M10082</t>
  </si>
  <si>
    <t>LOGO</t>
  </si>
  <si>
    <t>M10083</t>
  </si>
  <si>
    <t>247 ACTIVE SOCK</t>
  </si>
  <si>
    <t>M10084</t>
  </si>
  <si>
    <t>A DECADE OF DEDICATION BOOK</t>
  </si>
  <si>
    <t>M10085</t>
  </si>
  <si>
    <t>HIKING SOCK</t>
  </si>
  <si>
    <t>M10086</t>
  </si>
  <si>
    <t>REPRESENT WATER BOTTLE</t>
  </si>
  <si>
    <t>M10087</t>
  </si>
  <si>
    <t>BESPOKE COMMISSIONS TOTE BAG</t>
  </si>
  <si>
    <t>M10088</t>
  </si>
  <si>
    <t>WINGED R CAP</t>
  </si>
  <si>
    <t>M10089</t>
  </si>
  <si>
    <t>SIGNATURE CAP</t>
  </si>
  <si>
    <t>M10090</t>
  </si>
  <si>
    <t>BESPOKE COMMISSIONS CAP</t>
  </si>
  <si>
    <t>M10091</t>
  </si>
  <si>
    <t>SPORTS CLUB CAP</t>
  </si>
  <si>
    <t>M10092</t>
  </si>
  <si>
    <t>RPRSNT CAP</t>
  </si>
  <si>
    <t>M10093</t>
  </si>
  <si>
    <t>REPRESENT RACING CLUB CAP</t>
  </si>
  <si>
    <t>M10094</t>
  </si>
  <si>
    <t>ROC WORLDWIDE CAP</t>
  </si>
  <si>
    <t>M10095</t>
  </si>
  <si>
    <t>247 BOXER</t>
  </si>
  <si>
    <t>M10096</t>
  </si>
  <si>
    <t>OWNERS CLUB BADGE RUG</t>
  </si>
  <si>
    <t>M10097</t>
  </si>
  <si>
    <t>OWNERS CLUB MUG</t>
  </si>
  <si>
    <t>M10098</t>
  </si>
  <si>
    <t>OWNERS CLUB RUG</t>
  </si>
  <si>
    <t>M10099</t>
  </si>
  <si>
    <t>SS22 HIKING SOCKS</t>
  </si>
  <si>
    <t>M10100</t>
  </si>
  <si>
    <t>M10101</t>
  </si>
  <si>
    <t>247 WATER BOTTLE XL</t>
  </si>
  <si>
    <t>M10102</t>
  </si>
  <si>
    <t>248 WATER BOTTLE XXL</t>
  </si>
  <si>
    <t>M10103</t>
  </si>
  <si>
    <t>M10104</t>
  </si>
  <si>
    <t>BLANKS CAP</t>
  </si>
  <si>
    <t>M10105</t>
  </si>
  <si>
    <t>OWNERS CLUB CAP (BF21) </t>
  </si>
  <si>
    <t>M10106</t>
  </si>
  <si>
    <t>REP CAP (BF21)</t>
  </si>
  <si>
    <t>M10107</t>
  </si>
  <si>
    <t>VARSITY CAP (SS22)</t>
  </si>
  <si>
    <t>M10108</t>
  </si>
  <si>
    <t>VARSITY BEANIE BF</t>
  </si>
  <si>
    <t>M10109</t>
  </si>
  <si>
    <t>LOGO SOCK - 5 PACK </t>
  </si>
  <si>
    <t>M10110</t>
  </si>
  <si>
    <t>REPRESENT BOXERS </t>
  </si>
  <si>
    <t xml:space="preserve">Product Specification - Testing requirements </t>
  </si>
  <si>
    <t>Comments</t>
  </si>
  <si>
    <t>Colour Fastness to Water</t>
  </si>
  <si>
    <t>Colour Fastness to Washing</t>
  </si>
  <si>
    <t>BS 4569</t>
  </si>
  <si>
    <t xml:space="preserve">All comments MUST be followed throughout development stages in addition to all below </t>
  </si>
  <si>
    <t xml:space="preserve">All draw cords must be secured with a bartack and must be equal lengths at each side </t>
  </si>
  <si>
    <t>Bartack to be added the fork crotch point on bottoms</t>
  </si>
  <si>
    <t xml:space="preserve">All eyelets / rivets / studs / buttons must be attached with a lightweight fusing behind to help stability </t>
  </si>
  <si>
    <t xml:space="preserve">All attachments must meet the requirement of 90N on the pull test </t>
  </si>
  <si>
    <t>Factory's must ensure that the PINCH settings for the above are maintained according to trim suppliers recommendations, this must be monitored throughout bulk</t>
  </si>
  <si>
    <t>Lightweight fusing to be added to reverse of the embroideries for stability - this must be removed after application</t>
  </si>
  <si>
    <t xml:space="preserve">** Nursery styles - fusing must be trapped into the seams so that this cannot come away from the body </t>
  </si>
  <si>
    <t>Button holes must have lightweight fusing behind to help stability and MUST be correct size for buttons</t>
  </si>
  <si>
    <t>Buttons must be attached by lockstitch button sew (NOT BY HAND) 2 Hole buttons must have a min of 16 stitches / 4 hole buttons must have a min of 26 stitches</t>
  </si>
  <si>
    <t xml:space="preserve">All thread ends must be removed and trimmed back </t>
  </si>
  <si>
    <t xml:space="preserve">All internal and external stitching must be neat and tidy </t>
  </si>
  <si>
    <t>Please work to 12 stitches per inch as a standard unless otherwise specified</t>
  </si>
  <si>
    <t xml:space="preserve">Where necessary zips need to be washed and pre-shrunk before inserting into the garment </t>
  </si>
  <si>
    <r>
      <t xml:space="preserve">Open zippers and Junior Zippers (all types) must </t>
    </r>
    <r>
      <rPr>
        <b/>
        <u/>
        <sz val="11"/>
        <color indexed="8"/>
        <rFont val="Calibri"/>
        <family val="2"/>
      </rPr>
      <t>ALWAYS</t>
    </r>
    <r>
      <rPr>
        <sz val="11"/>
        <color theme="1"/>
        <rFont val="Calibri"/>
        <family val="2"/>
        <scheme val="minor"/>
      </rPr>
      <t xml:space="preserve"> have top and bottom stoppers. </t>
    </r>
  </si>
  <si>
    <t>Closed zippers should not have top and bottom stoppers unless required in tech pack.</t>
  </si>
  <si>
    <t xml:space="preserve">Bartacks to be added to the top and bottom edges of welt pockets for security </t>
  </si>
  <si>
    <t xml:space="preserve">All measurements, unless specified need to be within tolerance to the size specs </t>
  </si>
  <si>
    <t xml:space="preserve">Thread colour should be DTM - Unless specified on cad </t>
  </si>
  <si>
    <t xml:space="preserve">Aglets MUST be fixed securely and must pass durability testing </t>
  </si>
  <si>
    <t>Branding packs must be followed for all brands, attachment of packaging and positions of labels must be followed</t>
  </si>
  <si>
    <t xml:space="preserve">Labels must be secure in seams </t>
  </si>
  <si>
    <t xml:space="preserve">Overlock stitching should be a 3thread overlock on jerseys and then a 4 thread overlock with additional single needle chain stitch on wovens - unless specified otherwise  </t>
  </si>
  <si>
    <t xml:space="preserve">Any waistband/cuff/hem attachments must have gathers evenly distributed </t>
  </si>
  <si>
    <t>All stay stitching MUST be removed at bulk</t>
  </si>
  <si>
    <t xml:space="preserve">Metal work must be free from Tarnishing and any scratches </t>
  </si>
  <si>
    <t xml:space="preserve">Jackets - All fill must be evenly distributed and baffles must be evenly spaced with even fill (unless specified) - This must be maintained in bulk </t>
  </si>
  <si>
    <t xml:space="preserve">CAD's must be followed for artwork / pocket/ panel positions for proto samples - note that this may change through development so please ensure most recent cad is followed </t>
  </si>
  <si>
    <t xml:space="preserve">Trims must be attached neatly with no puckering / gathers etc. </t>
  </si>
  <si>
    <t xml:space="preserve">Dark garments MUST have black elastic / Light garments to have white elastic - Unless specified </t>
  </si>
  <si>
    <t>Sharp needles must be used to avoid needle damage - this needs to be monitored, factory must ensure that the correct needle sizes are used for each fabric base.</t>
  </si>
  <si>
    <t xml:space="preserve">Product Specification - CAD Sheet </t>
  </si>
  <si>
    <t>XXL</t>
  </si>
  <si>
    <t>MEASUREMENT POINTS</t>
  </si>
  <si>
    <t>SEASON</t>
  </si>
  <si>
    <t>SEASON:</t>
  </si>
  <si>
    <t>INDEX</t>
  </si>
  <si>
    <t>STYLE CODE:</t>
  </si>
  <si>
    <t>STYLE NAME:</t>
  </si>
  <si>
    <t>GRADE RULES SPEC:</t>
  </si>
  <si>
    <t>JACKET</t>
  </si>
  <si>
    <t>GILLET</t>
  </si>
  <si>
    <t>COAT</t>
  </si>
  <si>
    <t>CARDIGAN</t>
  </si>
  <si>
    <t>SWEATER</t>
  </si>
  <si>
    <t>T-SHIRT</t>
  </si>
  <si>
    <t>HOODIE</t>
  </si>
  <si>
    <t>VEST</t>
  </si>
  <si>
    <t>SHIRT</t>
  </si>
  <si>
    <t>JEAN</t>
  </si>
  <si>
    <t>PANT</t>
  </si>
  <si>
    <t>SHORT</t>
  </si>
  <si>
    <t>BEANIE</t>
  </si>
  <si>
    <t>CAP</t>
  </si>
  <si>
    <t>GLOVE</t>
  </si>
  <si>
    <t>BOXER</t>
  </si>
  <si>
    <t>TOL +/-</t>
  </si>
  <si>
    <t>STYLE:</t>
  </si>
  <si>
    <t>SAMPLE</t>
  </si>
  <si>
    <t xml:space="preserve">VARIANCE </t>
  </si>
  <si>
    <t>COMMENT</t>
  </si>
  <si>
    <t>FIT IMAGES:</t>
  </si>
  <si>
    <t>FIT COMMENTS:</t>
  </si>
  <si>
    <t>FABRIC AND TRIMS:</t>
  </si>
  <si>
    <t>QUALITY AND CONSTRUCTION:</t>
  </si>
  <si>
    <t>SAMPLE STATUS:</t>
  </si>
  <si>
    <t>SIGN OFF:</t>
  </si>
  <si>
    <t>SAMPLE REQUEST:</t>
  </si>
  <si>
    <t>SAMPLE DELIVERY DATE:</t>
  </si>
  <si>
    <t>SIZE RANGE:</t>
  </si>
  <si>
    <t>RANGE:</t>
  </si>
  <si>
    <t>REPRESENT CLO</t>
  </si>
  <si>
    <t>AMENDED SPEC</t>
  </si>
  <si>
    <t>BLOCK USED:</t>
  </si>
  <si>
    <t>CODE</t>
  </si>
  <si>
    <t>MEASUREMENT POINT</t>
  </si>
  <si>
    <t>TOL</t>
  </si>
  <si>
    <t>Name</t>
  </si>
  <si>
    <t>Jean</t>
  </si>
  <si>
    <t>Pant</t>
  </si>
  <si>
    <t>Short</t>
  </si>
  <si>
    <t>Boxer</t>
  </si>
  <si>
    <t>FIT ATTENDEES:</t>
  </si>
  <si>
    <t>PO NO:</t>
  </si>
  <si>
    <t>FIT MODEL:</t>
  </si>
  <si>
    <t>APR/REJ:</t>
  </si>
  <si>
    <r>
      <rPr>
        <b/>
        <sz val="10"/>
        <color rgb="FF00B050"/>
        <rFont val="Calibri (Body)"/>
      </rPr>
      <t>APPROVED</t>
    </r>
    <r>
      <rPr>
        <b/>
        <sz val="10"/>
        <color theme="1"/>
        <rFont val="Calibri"/>
        <family val="2"/>
        <scheme val="minor"/>
      </rPr>
      <t>/</t>
    </r>
    <r>
      <rPr>
        <b/>
        <sz val="10"/>
        <color rgb="FFFF0000"/>
        <rFont val="Calibri (Body)"/>
      </rPr>
      <t>REJECTED</t>
    </r>
  </si>
  <si>
    <t>PLEASE NOTE: ALL MEASUREMENTS ARE RECORDED FLAT UNLESS OTHERWISE SPECIFIED</t>
  </si>
  <si>
    <t>MASTER GRADE RULES</t>
  </si>
  <si>
    <t>TOPS</t>
  </si>
  <si>
    <t>A1</t>
  </si>
  <si>
    <t>A2</t>
  </si>
  <si>
    <t>A3</t>
  </si>
  <si>
    <t>A4</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</si>
  <si>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</si>
  <si>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</si>
  <si>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</si>
  <si>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</si>
  <si>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</si>
  <si>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</si>
  <si>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</si>
  <si>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</si>
  <si>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</si>
  <si>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</si>
  <si>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</si>
  <si>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</si>
  <si>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</si>
  <si>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</si>
  <si>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</si>
  <si>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</si>
  <si>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</si>
  <si>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</si>
  <si>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</si>
  <si>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</si>
  <si>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</si>
  <si>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</si>
  <si>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</si>
  <si>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</si>
  <si>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</si>
  <si>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</si>
  <si>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</si>
  <si>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</si>
  <si>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</si>
  <si>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</si>
  <si>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</si>
  <si>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</si>
  <si>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</si>
  <si>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</si>
  <si>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</si>
  <si>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</si>
  <si>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</si>
  <si>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</si>
  <si>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CHANNEL DEPTH</t>
  </si>
  <si>
    <t>TRIMS/POCKETS - L</t>
  </si>
  <si>
    <t>C1</t>
  </si>
  <si>
    <t>C2</t>
  </si>
  <si>
    <t>C3</t>
  </si>
  <si>
    <t>C4</t>
  </si>
  <si>
    <t>C5</t>
  </si>
  <si>
    <t>C6</t>
  </si>
  <si>
    <t>C7</t>
  </si>
  <si>
    <t>C8</t>
  </si>
  <si>
    <t>C9</t>
  </si>
  <si>
    <t>C10</t>
  </si>
  <si>
    <t>C11</t>
  </si>
  <si>
    <t>C12</t>
  </si>
  <si>
    <t>C13</t>
  </si>
  <si>
    <t>C14</t>
  </si>
  <si>
    <t>C15</t>
  </si>
  <si>
    <t>C16</t>
  </si>
  <si>
    <t>C17</t>
  </si>
  <si>
    <t>BELT LOOP LENGTH</t>
  </si>
  <si>
    <t>C18</t>
  </si>
  <si>
    <t>BELT LOOP WIDTH</t>
  </si>
  <si>
    <t>C19</t>
  </si>
  <si>
    <t>TOTAL BELT LOOPS</t>
  </si>
  <si>
    <t>C20</t>
  </si>
  <si>
    <t>CUFF TRIM CHANNEL DEPTH</t>
  </si>
  <si>
    <t>C21</t>
  </si>
  <si>
    <t>C22</t>
  </si>
  <si>
    <t>C23</t>
  </si>
  <si>
    <t>B1</t>
  </si>
  <si>
    <t>B2</t>
  </si>
  <si>
    <t>B3</t>
  </si>
  <si>
    <t>B4</t>
  </si>
  <si>
    <t>B5</t>
  </si>
  <si>
    <t>B6</t>
  </si>
  <si>
    <t>B7</t>
  </si>
  <si>
    <t>B8</t>
  </si>
  <si>
    <t>B9</t>
  </si>
  <si>
    <t>B10</t>
  </si>
  <si>
    <t>B11</t>
  </si>
  <si>
    <t>B12</t>
  </si>
  <si>
    <t>B13</t>
  </si>
  <si>
    <t>B14</t>
  </si>
  <si>
    <t>B15</t>
  </si>
  <si>
    <t>B16</t>
  </si>
  <si>
    <t>B17</t>
  </si>
  <si>
    <t>B18</t>
  </si>
  <si>
    <t>B19</t>
  </si>
  <si>
    <t>B20</t>
  </si>
  <si>
    <t>B21</t>
  </si>
  <si>
    <t>B22</t>
  </si>
  <si>
    <t>B23</t>
  </si>
  <si>
    <t>GRADE RULES:</t>
  </si>
  <si>
    <t>EXPECTED DD:</t>
  </si>
  <si>
    <t>NEW FIT COMMENTS:</t>
  </si>
  <si>
    <t>PREVIOUS SAMPLE FIT COMMENTS:</t>
  </si>
  <si>
    <t>CHEST WIDTH - 2.5CM BELOW ARMHOLE STRAIGHT</t>
  </si>
  <si>
    <t>HEM WIDTH - RELAXED - AT BOTTOM EDGE</t>
  </si>
  <si>
    <t>HEM WIDTH - EXTENDED - AT BOTTOM EDGE</t>
  </si>
  <si>
    <t>HEM WIDTH - RELAXED - AT HEM SEAM</t>
  </si>
  <si>
    <t>BODY LENGTH - FROM SNP TO HEM EDGE</t>
  </si>
  <si>
    <t>BODY LENGTH - BACK (DIP) - FROM SNP TO HEM EDGE (BACK)</t>
  </si>
  <si>
    <t>HEM TRIM DEPTH - FROM HEM SEAM TO HEM EDGE</t>
  </si>
  <si>
    <t>BACK NECK WIDTH - FROM SEAM TO SEAM</t>
  </si>
  <si>
    <t>FRONT NECK DROP - FROM SNP TO SEAM</t>
  </si>
  <si>
    <t>BACK NECK DROP - FROM SNP TO SEAM</t>
  </si>
  <si>
    <t>COLLAR DEPTH - AT CB</t>
  </si>
  <si>
    <t>COLLAR STAND DEPTH - AT CB</t>
  </si>
  <si>
    <t>CROSS SHOULDER - STRANDARD - SHOULDER PT TO SHOULDER PT</t>
  </si>
  <si>
    <t>CROSS SHOULDER - DROP - SHOULDER PT TO SHOULDER PT</t>
  </si>
  <si>
    <t xml:space="preserve">CROSS FRONT - STANDARD - 16CM BELOW SNP STRAIGHT </t>
  </si>
  <si>
    <t xml:space="preserve">CROSS FRONT - DROP - 16CM BELOW SNP STRAIGHT </t>
  </si>
  <si>
    <t xml:space="preserve">CROSS BACK - STANDARD - 16CM BELOW SNP STRAIGHT </t>
  </si>
  <si>
    <t xml:space="preserve">CROSS BACK- DROP - 16CM BELOW SNP STRAIGHT </t>
  </si>
  <si>
    <t>RAGLAN SEAM LENGTH FRONT - APEX TO ARMHOLE POINT</t>
  </si>
  <si>
    <t>RAGLAN SEAM LENGTH BACK - APEX TO ARMHOLE POINT</t>
  </si>
  <si>
    <t>ARMHOLE STRAIGHT - SHOULDER PT TO UNDERAM PT</t>
  </si>
  <si>
    <t>BICEP WIDTH - 2.5CM BELOW UNDERARM PT - STRAIGHT</t>
  </si>
  <si>
    <t>SLEEVE LENGTH - STANDARD - LONG/3/4 - FROM CROWN TO CUFF EDGE</t>
  </si>
  <si>
    <t>SLEEVE LENGTH - STANDARD - SHORT - FROM CROWN TO CUFF EDGE</t>
  </si>
  <si>
    <t>SLEEVE LENGTH - DROP - LONG/3/4/ SHORT - FROM SHOULDER PT TO CUFF EDGE</t>
  </si>
  <si>
    <t>SLEEVE LENGTH - RAGLAN - SHORT - FROM SNP TO CUFF EDGE</t>
  </si>
  <si>
    <t>CUFF WIDTH - RELAXED - LONG/3/4 - AT CUFF EDGE</t>
  </si>
  <si>
    <t>CUFF WIDTH - RELAXED - SHORT - AT CUFF EDGE</t>
  </si>
  <si>
    <t>CUFF WIDTH - EXTENDED - LONG/3/4 - AT CUFF EDGE</t>
  </si>
  <si>
    <t>CUFF WIDTH - EXTENDED - SHORT - AT CUFF EDGE</t>
  </si>
  <si>
    <t>HOOD WIDTH - AT WIDEST POINT</t>
  </si>
  <si>
    <t>HOOD OPENING - AT CF STRAIGHT</t>
  </si>
  <si>
    <t xml:space="preserve">BACK POCKET WIDTH - ALONG TOP EDGE </t>
  </si>
  <si>
    <t>BACK POCKET WIDTH - AT WIDEST POINT</t>
  </si>
  <si>
    <t>BACK POCKET WIDTH - AT POCKET BASE</t>
  </si>
  <si>
    <t>BACK POCKET DEPTH - AT CENTRE FROM TOP EDGE TO BOTTOM SEAM</t>
  </si>
  <si>
    <t>YOKE DEPTH - AT CB FROM WAIST SEAM TO POINT</t>
  </si>
  <si>
    <t>YOKE DEPTH - AT SS FROM WAIST SEAM TO YOKE SEAM</t>
  </si>
  <si>
    <t>HAND POCKET PLACEMENT - FROM SNP TO TOP EDGE OF POCKET</t>
  </si>
  <si>
    <t xml:space="preserve">WAIST WIDTH - RELAXED - ALONG TOP EDGE </t>
  </si>
  <si>
    <t xml:space="preserve">WAIST WIDTH - EXTENEDED - ALONG TOP EDGE </t>
  </si>
  <si>
    <t>WAIST WIDTH - RELAXED - AT WAIST BAND SEAM</t>
  </si>
  <si>
    <t>WAIST WIDTH - EXTENEDED - AT WAIST BAND SEAM</t>
  </si>
  <si>
    <t>SEAT HIP - 20 CM FROM TOP WAISTBAND</t>
  </si>
  <si>
    <t>FRONT RISE - INCLUDING W/B - STRAIGHT</t>
  </si>
  <si>
    <t>BACK RISE - INCLUDING W/B - STRAIGHT</t>
  </si>
  <si>
    <t>THIGH WIDTH - 2.5CM BELOW CROTCH SEAM</t>
  </si>
  <si>
    <t>KNEE WIDTH - 30CM BELOW CROTCH SEAM</t>
  </si>
  <si>
    <t>HEM CUFF WIDTH - RELAXED - CROP - ALONG HEM CUFF EDGE</t>
  </si>
  <si>
    <t>HEM CUFF WIDTH - EXTENDED - CROP - ALONG HEM CUFF EDGE</t>
  </si>
  <si>
    <t>HEM CUFF WIDTH - RELAXED - SHORT - ALONG HEM CUFF EDGE</t>
  </si>
  <si>
    <t>HEM CUFF WIDTH - EXTENDED - SHORT - ALONG HEM CUFF EDGE</t>
  </si>
  <si>
    <t>HEM CUFF TRIM DEPTH - CUFF TRIM SEAM TO HEM CUFF TRIM EDGE</t>
  </si>
  <si>
    <t>MOCK/REAL FLY OPENING LENGTH - ALONG FLY OPENING WB SEAM TO FLY BOTTOM SEAM</t>
  </si>
  <si>
    <t>MOCK/REAL FLY WIDTH - FLY EDGE TO SEAM</t>
  </si>
  <si>
    <t>DEVELOPER:</t>
  </si>
  <si>
    <t>TECH PACK SENT:</t>
  </si>
  <si>
    <t>Product Specification - GUIDE TO MEASURE - BOTTOMS</t>
  </si>
  <si>
    <t>*ALL GARMENTS WILL BE FITTED ON LIVE MODEL*</t>
  </si>
  <si>
    <t>Please ensure that all below points (where relevant to the product) are followed as standard across all products</t>
  </si>
  <si>
    <t>BODY WIDTH - 7CM ABOVE RIB SEAM - RELAXED</t>
  </si>
  <si>
    <t>COLLAR WIDTH - ALONG TOP EDGE - HALF</t>
  </si>
  <si>
    <t>SHOULDER LENGTH - ALONG SHOULDER SEAM - SET IN SLEEVE</t>
  </si>
  <si>
    <t>SHOULDER LENGTH - ALONG SHOULDER SEAM - DROP SHOULDER</t>
  </si>
  <si>
    <t>FRONT NECK WIDTH - RAGLAN - FRONT APEX TO APEX</t>
  </si>
  <si>
    <t>BACK NECK WIDTH - RAGLAN - BACK APEX TO APEX</t>
  </si>
  <si>
    <t>ELBOW WIDTH - 21CM FROM UNDERARM</t>
  </si>
  <si>
    <t>A43</t>
  </si>
  <si>
    <t>CUFF TRIM DEPTH - CUFF SEAM TO CUFF EDGE</t>
  </si>
  <si>
    <t>A44</t>
  </si>
  <si>
    <t>A45</t>
  </si>
  <si>
    <t>A46</t>
  </si>
  <si>
    <t>BACK POCKET POSITION - FROM WB TO TOP EDGE</t>
  </si>
  <si>
    <t>BACK POCKET POISITON - FROM CB SEAM TO TOP EDGE POCKET</t>
  </si>
  <si>
    <t>BACK POCKET POISITON - FROM CB SEAM TO BOTTOM EDGE POCKET</t>
  </si>
  <si>
    <t>HAND POCKET PLACEMENT - FROM WAIST SEAM TO TOP EDGE OF POCKET</t>
  </si>
  <si>
    <t>HAND POCKET PLACMENT - FROM SS TO TOP EDGE OF POCKET</t>
  </si>
  <si>
    <t>HAND POCKET PLACMENT - FROM SS TO BOTTOM EDGE OF POCKET</t>
  </si>
  <si>
    <t>C24</t>
  </si>
  <si>
    <t>C25</t>
  </si>
  <si>
    <t>C26</t>
  </si>
  <si>
    <t>C27</t>
  </si>
  <si>
    <t>C28</t>
  </si>
  <si>
    <t>C29</t>
  </si>
  <si>
    <t>C30</t>
  </si>
  <si>
    <t>C32</t>
  </si>
  <si>
    <t>C33</t>
  </si>
  <si>
    <t>C34</t>
  </si>
  <si>
    <t>PRINT PLACEMENT - FROM SNP TO TOP OF PRINT (FRONT TOP)</t>
  </si>
  <si>
    <t>C35</t>
  </si>
  <si>
    <t>PRINT PLACMENT - FROM CB NECK SEAM TO TOP OF PRINT (BACK TOP)</t>
  </si>
  <si>
    <t>C36</t>
  </si>
  <si>
    <t>PRINT PLACEMENT - FROM HEM SEAM TO BOTTOM BRING (FRONT LEGWEAR)</t>
  </si>
  <si>
    <t>C37</t>
  </si>
  <si>
    <t>PRINT PLACEMENT - FROM SS LHSWW (FRONT LEG WEAR)</t>
  </si>
  <si>
    <t>C38</t>
  </si>
  <si>
    <t>PRINT PLACEEMENT - FROM WAIST SEAM TO TOP OF PRINT (FRONT LEGWEAR)</t>
  </si>
  <si>
    <t>C39</t>
  </si>
  <si>
    <t>PRINT PLACEEMENT - FROM WAIST SEAM TO TOP OF PRINT (BACK LEGWEAR)</t>
  </si>
  <si>
    <t>PRINT LENGTH - TOP OF PRINT TO BOTTOM</t>
  </si>
  <si>
    <t>PRINT WIDTH - TOTAL PRINT WIDTH - EDGE TO EDGE</t>
  </si>
  <si>
    <t>CALF WIDTH - 50CM BELOW CROTCH SEAM - TAPERED</t>
  </si>
  <si>
    <t>CALF WIDTH - 50CM BELOW CROTCH SEAM - STRAIGHT/WIDE</t>
  </si>
  <si>
    <t>HEM CUFF WIDTH - RELAXED - LONG - ALONG HEM CUFF EDGE - TAPERED</t>
  </si>
  <si>
    <t>HEM CUFF WIDTH - EXTENDED - LONG - ALONG HEM CUFF EDGE - TAPERED</t>
  </si>
  <si>
    <t>HEM CUFF WIDTH - RELAXED - LONG - ALONG HEM CUFF EDGE - STRAIGHT/WIDE</t>
  </si>
  <si>
    <t>HEM CUFF WIDTH - EXTENDED - LONG - ALONG HEM CUFF EDGE - STRAIGHT/WIDE</t>
  </si>
  <si>
    <t>B24</t>
  </si>
  <si>
    <t>B25</t>
  </si>
  <si>
    <t>B26</t>
  </si>
  <si>
    <t>B27</t>
  </si>
  <si>
    <t>WAISTBAND DEPTH</t>
  </si>
  <si>
    <t>SHOULDER ANGLE DROP FROM SNP</t>
  </si>
  <si>
    <t>DRAW CORD LENGTH - TOTAL</t>
  </si>
  <si>
    <t>SLIT POCKET OPENING - ALONG WAISTBAND SEAM</t>
  </si>
  <si>
    <t>SLIT POCKET OPENING - ALONG SIDE SEAM</t>
  </si>
  <si>
    <t>HAND WELT POCKET OPENING - ALONG OPENING (ZIP TO BE 18CM)</t>
  </si>
  <si>
    <t>KANGAROO POCKET DEPTH - TOP EDGE TO BOTTOM PCOKET SEAM - CENTRE</t>
  </si>
  <si>
    <t>KANGAROO POCKET WIDTH - ACROSS TOP EDGE</t>
  </si>
  <si>
    <t>KANGAROO POCKET WIDTH - AT WIDEST POINT</t>
  </si>
  <si>
    <t>KANGATOO POCKET WIDTH - AT HEM TRIM SEAM</t>
  </si>
  <si>
    <t>KANAGROO POCKET OPENING - STRAIGHT</t>
  </si>
  <si>
    <t>METAL BAR PLACEMENT - FROM SS LHSW - HEM</t>
  </si>
  <si>
    <t>METAL BAR PLACEMENT - FROM TOP EDGE WELT POCKET</t>
  </si>
  <si>
    <t>C31</t>
  </si>
  <si>
    <t>METAL BAR PLACEMENT - FROM TOP EDGE KAGAROO POCKET</t>
  </si>
  <si>
    <t>WAIST WIDTH - STRAIGHT - ALONG TOP EDGE WHEN LAY COMPLETELY FLAT</t>
  </si>
  <si>
    <t>TOP HIP  - 7CM BELOW WAIST SEAM</t>
  </si>
  <si>
    <t>LOW HIP  - 14CM BELOW WAIST SEAM</t>
  </si>
  <si>
    <t>THIGH WIDTH AT FORK (247)</t>
  </si>
  <si>
    <t>INSIDE LEG - CROTCH TO HEM CUFF EDGE ALONG INSEAM - TAILORED/CUFFED</t>
  </si>
  <si>
    <t>INSIDE LEG - CROTCH TO HEM CUFF EDGE ALONG INSEAM - SHORTS</t>
  </si>
  <si>
    <t>INSIDE LEG - CROTCH TO HEM CUFF EDGE ALONG INSEAM - WIDE LEG</t>
  </si>
  <si>
    <t>B28</t>
  </si>
  <si>
    <t>B29</t>
  </si>
  <si>
    <t>B30</t>
  </si>
  <si>
    <t>GRADE RULES SIZE XS</t>
  </si>
  <si>
    <t xml:space="preserve">TOL +/- </t>
  </si>
  <si>
    <t>FIT MODEL M</t>
  </si>
  <si>
    <t>FIT MODEL L</t>
  </si>
  <si>
    <t>AMENDMENT TO PATTERN</t>
  </si>
  <si>
    <t>COLLAR POINT - LAPEL LENGTH</t>
  </si>
  <si>
    <t>COLLAR WIDTH - ALONG TOP EDGE - SHIRT COLLAR ONLY</t>
  </si>
  <si>
    <t>SLEEVE LENGTH - RAGLAN - LONG/3/4 - FROM SNP TO CUFF EDGE</t>
  </si>
  <si>
    <t xml:space="preserve">SLEEVE WIDTH - 3CM UP FROM CUFF SEAM </t>
  </si>
  <si>
    <t>HAND WELT POCKET DEPTH</t>
  </si>
  <si>
    <t>BACK WELT POCKET WIDTH</t>
  </si>
  <si>
    <t xml:space="preserve">Test </t>
  </si>
  <si>
    <t xml:space="preserve">Method </t>
  </si>
  <si>
    <t xml:space="preserve">Requirement </t>
  </si>
  <si>
    <t>Base</t>
  </si>
  <si>
    <t>Bulk</t>
  </si>
  <si>
    <t xml:space="preserve">TABLE 1 – COLOUR FASTNESS </t>
  </si>
  <si>
    <t>BS EN ISO 105 – C06 GB/T 5713</t>
  </si>
  <si>
    <t>4 C, 4 S, 4 5 CS (Constrast)</t>
  </si>
  <si>
    <t>Washable Fabrics only, All contrast trims - Test at Care label temperature</t>
  </si>
  <si>
    <r>
      <t>✓</t>
    </r>
    <r>
      <rPr>
        <sz val="10"/>
        <color rgb="FF000000"/>
        <rFont val="Calibri"/>
        <family val="2"/>
        <scheme val="minor"/>
      </rPr>
      <t xml:space="preserve"> </t>
    </r>
  </si>
  <si>
    <t>BS EN ISO 105 – E01</t>
  </si>
  <si>
    <t>Not required on White, Cream or Ivory</t>
  </si>
  <si>
    <t>Colour Fastness to Perspiration</t>
  </si>
  <si>
    <t>BS EN ISO 105 – E04 GB/T 3922</t>
  </si>
  <si>
    <t>COLOUR FASTNES TO DRY CLEAN</t>
  </si>
  <si>
    <t xml:space="preserve">BS EN ISO 105 – D01 </t>
  </si>
  <si>
    <t>Only required for Dry Clean products</t>
  </si>
  <si>
    <t>COLOUR FASTNESS TO DRY RUB</t>
  </si>
  <si>
    <t>BS EN ISO 105 – X12 GB/T 3920</t>
  </si>
  <si>
    <t>4 S, 3-4 S</t>
  </si>
  <si>
    <t>COLOUR FASTNESS TO WET RUB</t>
  </si>
  <si>
    <t>Dry: 3-4 S</t>
  </si>
  <si>
    <t>COLOUR FASTNESS TO LIGHT - METHOD 2 (MODIFIED)</t>
  </si>
  <si>
    <t>BS EN ISO 105 – B02</t>
  </si>
  <si>
    <t>4 S</t>
  </si>
  <si>
    <t>Outerwear garments only</t>
  </si>
  <si>
    <t>COLOUR FASTNESS TO  CHLORINATED WATER</t>
  </si>
  <si>
    <t>BS EN ISO 105 E03</t>
  </si>
  <si>
    <t>4 C</t>
  </si>
  <si>
    <t>Only required on swim/beachwear products - Swimwear - 50 mg/l - Beachwear - 20 mg/l</t>
  </si>
  <si>
    <t xml:space="preserve">Colour Fastness to Sea Water </t>
  </si>
  <si>
    <t xml:space="preserve">BS EN ISO 105 E02 </t>
  </si>
  <si>
    <t>4 C, 4 S, CONTRASTS 4-5</t>
  </si>
  <si>
    <t>Only required on swim/beachwear products - Not required on white/cream</t>
  </si>
  <si>
    <t>Durability - Prints &amp; Embelishments</t>
  </si>
  <si>
    <t>Test at care label - ITS IHTM 001</t>
  </si>
  <si>
    <t>4 C, 4 S, SLIGHT CHANGE</t>
  </si>
  <si>
    <t xml:space="preserve">Required for printed fabrics including placement, pigment, plastisol, rubber expanded, glitter, flock or similar </t>
  </si>
  <si>
    <t xml:space="preserve">AATCC TS 001 </t>
  </si>
  <si>
    <t>Test in accordance with Care Label Instructions</t>
  </si>
  <si>
    <r>
      <rPr>
        <b/>
        <sz val="12"/>
        <color theme="1"/>
        <rFont val="Calibri"/>
        <family val="2"/>
        <scheme val="minor"/>
      </rPr>
      <t xml:space="preserve">CHINA MARKET ONLY </t>
    </r>
    <r>
      <rPr>
        <sz val="11"/>
        <color theme="1"/>
        <rFont val="Calibri"/>
        <family val="2"/>
        <scheme val="minor"/>
      </rPr>
      <t>- AZO DYES</t>
    </r>
  </si>
  <si>
    <t xml:space="preserve">GB/T 17592/GB/T 23344 </t>
  </si>
  <si>
    <t xml:space="preserve">Max 20 mg/kg </t>
  </si>
  <si>
    <t xml:space="preserve">Testing should include 24 restricted amines </t>
  </si>
  <si>
    <r>
      <rPr>
        <b/>
        <sz val="12"/>
        <color theme="1"/>
        <rFont val="Calibri"/>
        <family val="2"/>
        <scheme val="minor"/>
      </rPr>
      <t xml:space="preserve">CHINA MARKET ONLY </t>
    </r>
    <r>
      <rPr>
        <sz val="11"/>
        <color theme="1"/>
        <rFont val="Calibri"/>
        <family val="2"/>
        <scheme val="minor"/>
      </rPr>
      <t>- Formaldehyde</t>
    </r>
  </si>
  <si>
    <t>GB/T 2912.1</t>
  </si>
  <si>
    <t xml:space="preserve">Max 75mg/kg </t>
  </si>
  <si>
    <r>
      <rPr>
        <b/>
        <sz val="12"/>
        <color theme="1"/>
        <rFont val="Calibri"/>
        <family val="2"/>
        <scheme val="minor"/>
      </rPr>
      <t xml:space="preserve">CHINA MARKET ONLY </t>
    </r>
    <r>
      <rPr>
        <sz val="11"/>
        <color theme="1"/>
        <rFont val="Calibri"/>
        <family val="2"/>
        <scheme val="minor"/>
      </rPr>
      <t>- pH</t>
    </r>
  </si>
  <si>
    <t>GB/T 7573</t>
  </si>
  <si>
    <t>4.0 to 8.5</t>
  </si>
  <si>
    <r>
      <rPr>
        <b/>
        <sz val="12"/>
        <color theme="1"/>
        <rFont val="Calibri"/>
        <family val="2"/>
        <scheme val="minor"/>
      </rPr>
      <t xml:space="preserve">CHINA MARKET ONLY </t>
    </r>
    <r>
      <rPr>
        <sz val="11"/>
        <color theme="1"/>
        <rFont val="Calibri"/>
        <family val="2"/>
        <scheme val="minor"/>
      </rPr>
      <t>- Determination of odour</t>
    </r>
  </si>
  <si>
    <t>GB18401- 2010.Section 6.7</t>
  </si>
  <si>
    <t>No odour</t>
  </si>
  <si>
    <t>TABLE 2 – WOVEN</t>
  </si>
  <si>
    <t>ISO 1833</t>
  </si>
  <si>
    <t>+/-3% No Tolerance for 100% composition</t>
  </si>
  <si>
    <t>WOVEN - Feather and down composition</t>
  </si>
  <si>
    <t>As per standard</t>
  </si>
  <si>
    <t xml:space="preserve">Feather and down filled item only </t>
  </si>
  <si>
    <t>WOVEN - Dimensional Stability to Washing</t>
  </si>
  <si>
    <t>BS EN ISO 5077</t>
  </si>
  <si>
    <t>WOVEN - Dimensional Stability to Dry Clean</t>
  </si>
  <si>
    <t>Commercial Process</t>
  </si>
  <si>
    <t>+/-3%</t>
  </si>
  <si>
    <t>If label states Dry Clean</t>
  </si>
  <si>
    <t>WOVEN - Garment Appearance Assessment - label wash</t>
  </si>
  <si>
    <t>ITS IHTM 007</t>
  </si>
  <si>
    <t>Satisfactory</t>
  </si>
  <si>
    <t>Washable garments only</t>
  </si>
  <si>
    <t>WOVEN - Resistance to Abrasion</t>
  </si>
  <si>
    <t>BS EN ISO 12947-2 - 9kPa</t>
  </si>
  <si>
    <t xml:space="preserve">10,000 – Light weight  15,000 – Medium weight  20,000 – Heavy weight   Shade change: Grade 4 at  6,000 rubs </t>
  </si>
  <si>
    <t xml:space="preserve">Not required on 100% Polyester, 100% Nylon, nightwear, underwear or fabrics less than 80 g/m² </t>
  </si>
  <si>
    <t>WOVEN - Seam Slippage</t>
  </si>
  <si>
    <t xml:space="preserve">80 N – Light weight       100 N – Medium weight  120 N – Heavy weight </t>
  </si>
  <si>
    <t xml:space="preserve">Supplier to submit production seam at bulk stage - Only test in non-stretch direction </t>
  </si>
  <si>
    <t>WOVEN - Seam Strength</t>
  </si>
  <si>
    <t>BS EN ISO 13935-2</t>
  </si>
  <si>
    <t xml:space="preserve">100 N – Light weight     120 N – Medium weight  180 N – Heavy weight </t>
  </si>
  <si>
    <t>WOVEN - Tensile Strength</t>
  </si>
  <si>
    <t>BS EN ISO 13934-2</t>
  </si>
  <si>
    <t xml:space="preserve">120 N – Light weight     170 N – Medium weight  200 N – Heavy weight </t>
  </si>
  <si>
    <t xml:space="preserve">Only test in non-stretch direction </t>
  </si>
  <si>
    <t>WOVEN - Tear Strength</t>
  </si>
  <si>
    <t>BS EN ISO 13937-1</t>
  </si>
  <si>
    <t xml:space="preserve">7 N – Light weight           10 N – Medium weight   12 N – Heavy weight </t>
  </si>
  <si>
    <t>WOVEN - Accelerator Pile Loss</t>
  </si>
  <si>
    <t xml:space="preserve">15% max. weight loss   Appearance loss negligible  </t>
  </si>
  <si>
    <t xml:space="preserve">Cut Pile fabrics only - Tested before and after cleanse. </t>
  </si>
  <si>
    <t>WOVEN - Mass per Unit Area</t>
  </si>
  <si>
    <t>BS EN 12127</t>
  </si>
  <si>
    <t>+/-5%</t>
  </si>
  <si>
    <t>WOVEN - Resistance to Pilling – Martindale</t>
  </si>
  <si>
    <t>Grade 4</t>
  </si>
  <si>
    <t xml:space="preserve">Spun synthetic fibres &amp; blends with synthetic fibres – wool &amp; wool blends only </t>
  </si>
  <si>
    <t>WOVEN - Surface Flash</t>
  </si>
  <si>
    <t>No surface flash</t>
  </si>
  <si>
    <t>Raised, brushed and pile fabrics &gt;3mm</t>
  </si>
  <si>
    <t>WOVEN - Fibre shedding</t>
  </si>
  <si>
    <t>ITS IHTM 26</t>
  </si>
  <si>
    <t>Grade 4 – Slight</t>
  </si>
  <si>
    <t>Faux fur fabrics</t>
  </si>
  <si>
    <t>WOVEN - Elasticity of fabrics</t>
  </si>
  <si>
    <t>5% Max @ 30 mins</t>
  </si>
  <si>
    <t>WOVEN - Snagging Resistance</t>
  </si>
  <si>
    <t>Grade 3-4</t>
  </si>
  <si>
    <t>WOVEN - Fibre percolation</t>
  </si>
  <si>
    <t>BS EN 15586</t>
  </si>
  <si>
    <t>WOVEN - Feather migration</t>
  </si>
  <si>
    <t>BS EN 12132-1</t>
  </si>
  <si>
    <t>Feather and down filled garments only</t>
  </si>
  <si>
    <t>WOVEN - Cleanliness of fillings</t>
  </si>
  <si>
    <t>BS EN 12935</t>
  </si>
  <si>
    <t>Must conform</t>
  </si>
  <si>
    <t>16 CFR 1610</t>
  </si>
  <si>
    <t>Plain and Raised Surface fabrics – class 1</t>
  </si>
  <si>
    <t xml:space="preserve">TABLE 3 – JERSEYWEAR/KNITWEAR </t>
  </si>
  <si>
    <t>JERSEY/KNITWEAR- Dimensional Stability to Washing</t>
  </si>
  <si>
    <t>JERSEY/KNITWEAR - Dimensional Stability to Dry Clean</t>
  </si>
  <si>
    <t>JERSEY/KNITWEAR - Spirality</t>
  </si>
  <si>
    <t xml:space="preserve">ISO 16322-2 - Procedure C </t>
  </si>
  <si>
    <t>5% Maximum</t>
  </si>
  <si>
    <t>Required on a single jersey construction</t>
  </si>
  <si>
    <t>JERSEY/KNITWEAR - Garment Appearance Assessment - label wash</t>
  </si>
  <si>
    <t>IHTM ITS 007</t>
  </si>
  <si>
    <t>JERSEY/KNITWEAR - Pilling (Martindale)</t>
  </si>
  <si>
    <t>BS EN ISO 12945-2</t>
  </si>
  <si>
    <t xml:space="preserve">Grade 3-4 @1000 revs </t>
  </si>
  <si>
    <t>JERSEY/KNITWEAR - Pilling (Pill Box)</t>
  </si>
  <si>
    <t>BS EN ISO 12945-1</t>
  </si>
  <si>
    <t xml:space="preserve">Grade 3-4 @10,800 revs </t>
  </si>
  <si>
    <t>JERSEY/KNITWEAR - Bursting Strength</t>
  </si>
  <si>
    <t>BS EN ISO 13938-2</t>
  </si>
  <si>
    <t>300 kPa</t>
  </si>
  <si>
    <t>JERSEY/KNITWEAR - Elasticity of fabrics</t>
  </si>
  <si>
    <t xml:space="preserve">Permanent deformation   10% Maximum </t>
  </si>
  <si>
    <t>JERSEY/KNITWEAR - Snagging</t>
  </si>
  <si>
    <t>Grade 3-4 @2000 REVS</t>
  </si>
  <si>
    <t>Required on fabrics containing filament yarns</t>
  </si>
  <si>
    <t>JERSEY/KNITWEAR - Surface Flash</t>
  </si>
  <si>
    <t>JERSEY/KNITWEAR - Fibre shedding</t>
  </si>
  <si>
    <t>ASTM D1230</t>
  </si>
  <si>
    <t>&gt;5 secs</t>
  </si>
  <si>
    <t>All Fabrics</t>
  </si>
  <si>
    <t>TABLE 4 – DENIM</t>
  </si>
  <si>
    <t>DENIM - Dimensional Stability to Washing</t>
  </si>
  <si>
    <t>DENIM - Dimensional Stability to Dry Clean</t>
  </si>
  <si>
    <t>DENIM - Garment Appearance Assessment - label wash</t>
  </si>
  <si>
    <t>DENIM - Resistance to Abrasion</t>
  </si>
  <si>
    <t>DENIM - Seam Slippage</t>
  </si>
  <si>
    <t>DENIM - Seam Strength</t>
  </si>
  <si>
    <t>DENIM - Tensile Strength</t>
  </si>
  <si>
    <t>DENIM - Tear Strength</t>
  </si>
  <si>
    <t>DENIM - Mass per Unit Area</t>
  </si>
  <si>
    <t>DENIM - Elasticity of fabrics</t>
  </si>
  <si>
    <t>BS EN ISO 20932-1          30 N Test Load</t>
  </si>
  <si>
    <t>Elastane content only</t>
  </si>
  <si>
    <t>TABLE 5 – PROMOTIONAL CLAIMS</t>
  </si>
  <si>
    <t xml:space="preserve">Waterproof – Determination of resistance to water penetration – Hydrostatic pressure test </t>
  </si>
  <si>
    <t>BS EN ISO 811</t>
  </si>
  <si>
    <t>&gt;1500mm</t>
  </si>
  <si>
    <t xml:space="preserve">Waterproof claims only                                             Main and seams                                                     Tested before and after wash </t>
  </si>
  <si>
    <t xml:space="preserve">Water resistant/repellent – Determination of resistance to surface wetting </t>
  </si>
  <si>
    <t>BS EN ISO 4920</t>
  </si>
  <si>
    <t xml:space="preserve">As received – 4               After 3 wash – 3 </t>
  </si>
  <si>
    <t>Shower Resistant claims only                                 Tested before and after wash</t>
  </si>
  <si>
    <t xml:space="preserve">Windproof/Resistant – Determination of air permeability </t>
  </si>
  <si>
    <t>BS EN ISO 9237</t>
  </si>
  <si>
    <t xml:space="preserve">Wind Resistant - &lt;30 mm/s                    Windproof - &lt;10mm/s </t>
  </si>
  <si>
    <t>Windproof claims only                                           Tested before and after wash</t>
  </si>
  <si>
    <t xml:space="preserve">BS 7209 </t>
  </si>
  <si>
    <t>&gt;60%</t>
  </si>
  <si>
    <t>Breathable claims only                                           Tested before and after wash</t>
  </si>
  <si>
    <t xml:space="preserve">Quick dry </t>
  </si>
  <si>
    <t>AATCC 201</t>
  </si>
  <si>
    <t>&lt;=20min or &gt;=0.6ml/hr</t>
  </si>
  <si>
    <t xml:space="preserve">Quick dry claims only                                              Tested before and after wash  </t>
  </si>
  <si>
    <t xml:space="preserve">Wicking </t>
  </si>
  <si>
    <t>AATCC 197 Option B</t>
  </si>
  <si>
    <t>&gt;10cm</t>
  </si>
  <si>
    <t xml:space="preserve">Fabrics with wicking claims
Tested before and after wash  </t>
  </si>
  <si>
    <t xml:space="preserve">Antibacterial </t>
  </si>
  <si>
    <t>AATCC 100 Staphylococcus Aureus only</t>
  </si>
  <si>
    <t xml:space="preserve">As received - &gt;95% reduction                     After 3 washes - &gt;90% reduction  </t>
  </si>
  <si>
    <t xml:space="preserve">Anti-odour claims only  
Tested before and after 3 wash  </t>
  </si>
  <si>
    <t>Extension and Modulus
Modulus @ 40% Extension 35 N Test Load</t>
  </si>
  <si>
    <t xml:space="preserve">Light Control: 150-250g.    Medium Control: 250-500g Firm Control: 500-750g    </t>
  </si>
  <si>
    <t>Shapewear/control garments only</t>
  </si>
  <si>
    <t>TABLE 6 – FASTENINGS AND COMPONENTS</t>
  </si>
  <si>
    <t xml:space="preserve">Touch &amp; Close fastener (e.g velcro) - Peel strength  </t>
  </si>
  <si>
    <t>BS EN 12242</t>
  </si>
  <si>
    <t xml:space="preserve">After 5 washes  0.8N/mm minimum </t>
  </si>
  <si>
    <t xml:space="preserve">Where applicable </t>
  </si>
  <si>
    <t xml:space="preserve">PRESS STUDS - Security of attachment </t>
  </si>
  <si>
    <t>EN71-1 (Tension)</t>
  </si>
  <si>
    <t>90N</t>
  </si>
  <si>
    <t xml:space="preserve">Zip Performance </t>
  </si>
  <si>
    <t>BS EN 16732</t>
  </si>
  <si>
    <t xml:space="preserve">Pass </t>
  </si>
  <si>
    <t xml:space="preserve">All Zips and Slide Fastenings must comply to relevant code of the  standards </t>
  </si>
  <si>
    <t>Corrosion Resistance of Metal Components</t>
  </si>
  <si>
    <t>BS EN ISO 22775 - Method 2</t>
  </si>
  <si>
    <t>Required on all Metal Components</t>
  </si>
  <si>
    <t>TABLE 8 – LEATHER/ SUEDE APPAREL</t>
  </si>
  <si>
    <t>Textile linings only if 80% or more by weight of the garment</t>
  </si>
  <si>
    <t>LEATHER/SUEDE - Dimensional Stability to Dry Clean</t>
  </si>
  <si>
    <t>Check for specialist dry clean procedures</t>
  </si>
  <si>
    <t>LEATHER/SUEDE - Garment Appearance Assessment - Dry Clean Cycle</t>
  </si>
  <si>
    <t>LEATHER/SUEDE - Tear</t>
  </si>
  <si>
    <t xml:space="preserve">BS EN ISO 3377-1 </t>
  </si>
  <si>
    <t>≥ 17 N</t>
  </si>
  <si>
    <t>LEATHER/SUEDE - Seam Strength</t>
  </si>
  <si>
    <t>BS 5131-5.13</t>
  </si>
  <si>
    <t>80 N</t>
  </si>
  <si>
    <t>Not gloves/wallets</t>
  </si>
  <si>
    <t>LEATHER/SUEDE - Buckle strength (trims)</t>
  </si>
  <si>
    <t>BS 5131-5.11</t>
  </si>
  <si>
    <t>150 N</t>
  </si>
  <si>
    <t>LEATHER/SUEDE - Finish Adhesion</t>
  </si>
  <si>
    <t>BS EN ISO 11644</t>
  </si>
  <si>
    <t xml:space="preserve">Dry 2N/10mm               Wet 1N/10mm </t>
  </si>
  <si>
    <t>LEATHER/SUEDE - Colour Fastness to Water</t>
  </si>
  <si>
    <t xml:space="preserve">BS EN ISO 11642 </t>
  </si>
  <si>
    <t xml:space="preserve">Change 3                  Staining 3  </t>
  </si>
  <si>
    <t>LEATHER/SUEDE - Colour Fastness to Rubbing</t>
  </si>
  <si>
    <t>BS EN ISO 11640</t>
  </si>
  <si>
    <t xml:space="preserve">Dry – Grade 3 after  50 cycles                                Wet – Grade 3 after 20 cycles </t>
  </si>
  <si>
    <t>LEATHER/SUEDE - Colour Fastness to Dry Cleaning</t>
  </si>
  <si>
    <t>BS EN ISO 105 D01</t>
  </si>
  <si>
    <t>LEATHER/SUEDE - Colour Fastness to Light</t>
  </si>
  <si>
    <t xml:space="preserve">BS EN ISO 105 B02 </t>
  </si>
  <si>
    <t>3-4</t>
  </si>
  <si>
    <t xml:space="preserve">ANNEX A – RSL </t>
  </si>
  <si>
    <t>SUPPLIERS RESPONSIBILITY TO ENSURE COMPLIANCE</t>
  </si>
  <si>
    <t xml:space="preserve">Attribute </t>
  </si>
  <si>
    <t xml:space="preserve">Test Method/ </t>
  </si>
  <si>
    <t xml:space="preserve">Requirement/ Limit </t>
  </si>
  <si>
    <t xml:space="preserve">Comments </t>
  </si>
  <si>
    <t xml:space="preserve">Standard </t>
  </si>
  <si>
    <t xml:space="preserve"> Formaldehyde </t>
  </si>
  <si>
    <t xml:space="preserve">ISO 14184-1 </t>
  </si>
  <si>
    <t xml:space="preserve">Direct skin contact: 75 ppm </t>
  </si>
  <si>
    <t xml:space="preserve">All materials except polymers, rubber, plastics, foams, rubber, and metal. </t>
  </si>
  <si>
    <t xml:space="preserve">(textile) </t>
  </si>
  <si>
    <t xml:space="preserve">Without direct skin contact: 300 ppm (Outerwear) </t>
  </si>
  <si>
    <t xml:space="preserve">ISO 17226 </t>
  </si>
  <si>
    <t xml:space="preserve">(leather) </t>
  </si>
  <si>
    <t xml:space="preserve"> Organotin </t>
  </si>
  <si>
    <t xml:space="preserve">ISO 17353 or </t>
  </si>
  <si>
    <t xml:space="preserve">All Tri-substituted organotin including TBT, TPhT, TCyT, </t>
  </si>
  <si>
    <t xml:space="preserve">All materials except Natural including horns, bones, cork, wood, paper, straw, and metal. </t>
  </si>
  <si>
    <t xml:space="preserve">Compounds </t>
  </si>
  <si>
    <t xml:space="preserve">Solvent </t>
  </si>
  <si>
    <t xml:space="preserve">TOT, TPT: 0.1% (1000 mg/kg) by weight of tin </t>
  </si>
  <si>
    <t>Extraction, GC-</t>
  </si>
  <si>
    <t xml:space="preserve">Dibutyltin (DBT): 0.1% (1000 mg/kg) by weight of tin </t>
  </si>
  <si>
    <t xml:space="preserve">MS Analysis </t>
  </si>
  <si>
    <t xml:space="preserve">Dioctyltin (DOT): 0.1% (1000 mg/kg) by weight of tin </t>
  </si>
  <si>
    <t xml:space="preserve"> Azo Dyes </t>
  </si>
  <si>
    <t xml:space="preserve">EN 14362-1 </t>
  </si>
  <si>
    <t xml:space="preserve">Textiles - 20 mg/kg </t>
  </si>
  <si>
    <t xml:space="preserve">Leather – 30 mg/kg </t>
  </si>
  <si>
    <t xml:space="preserve">ISO 17234-1 </t>
  </si>
  <si>
    <t xml:space="preserve"> </t>
  </si>
  <si>
    <t xml:space="preserve"> Total Cadmium (Cd) </t>
  </si>
  <si>
    <t xml:space="preserve">EN1122 / Acid </t>
  </si>
  <si>
    <t xml:space="preserve">Substrate:  plastic, metal in Jewellery: 100 mg/kg:  </t>
  </si>
  <si>
    <t xml:space="preserve">PU/PVC/Artificial Leather, coating and prints, polymers, rubber, plastics, foams, rubber, and metal </t>
  </si>
  <si>
    <t xml:space="preserve">Digestion, ICP </t>
  </si>
  <si>
    <t xml:space="preserve">Surface coating / paint on article: 100 mg/kg:  </t>
  </si>
  <si>
    <t xml:space="preserve">Analysis </t>
  </si>
  <si>
    <t xml:space="preserve"> Lead (Pb) </t>
  </si>
  <si>
    <t xml:space="preserve">Acid Digestion, </t>
  </si>
  <si>
    <t xml:space="preserve">Surface coating: 90mg/kg:  </t>
  </si>
  <si>
    <t xml:space="preserve">ICP Analysis </t>
  </si>
  <si>
    <t xml:space="preserve">Accessible substrate: 90 mg/kg (bag): 100mg/kg (others) </t>
  </si>
  <si>
    <t xml:space="preserve">Substrate with PVC: 30mg/kg </t>
  </si>
  <si>
    <t xml:space="preserve"> Mercury in Consumer </t>
  </si>
  <si>
    <t xml:space="preserve">1000 mg/kg </t>
  </si>
  <si>
    <t xml:space="preserve">All dyed textiles </t>
  </si>
  <si>
    <t xml:space="preserve">Product  </t>
  </si>
  <si>
    <t xml:space="preserve"> Total Mercury in </t>
  </si>
  <si>
    <t xml:space="preserve">Acid Digestion &amp; </t>
  </si>
  <si>
    <t xml:space="preserve">10 mg/kg </t>
  </si>
  <si>
    <t xml:space="preserve">Paints and surface coatings </t>
  </si>
  <si>
    <t xml:space="preserve">Paint or Similar </t>
  </si>
  <si>
    <t xml:space="preserve">Surface Coating  </t>
  </si>
  <si>
    <t xml:space="preserve"> Nickel Release (Ni) (for metal direct and prolonged contact with the skin) </t>
  </si>
  <si>
    <t xml:space="preserve">EN 1811 </t>
  </si>
  <si>
    <r>
      <t xml:space="preserve">0.5 </t>
    </r>
    <r>
      <rPr>
        <sz val="10"/>
        <color rgb="FF000000"/>
        <rFont val="Segoe UI Symbol"/>
        <family val="2"/>
      </rPr>
      <t>m</t>
    </r>
    <r>
      <rPr>
        <sz val="10"/>
        <color rgb="FF000000"/>
        <rFont val="Calibri"/>
        <family val="2"/>
        <scheme val="minor"/>
      </rPr>
      <t>g/cm</t>
    </r>
    <r>
      <rPr>
        <vertAlign val="superscript"/>
        <sz val="10"/>
        <color rgb="FF000000"/>
        <rFont val="Calibri"/>
        <family val="2"/>
        <scheme val="minor"/>
      </rPr>
      <t>2</t>
    </r>
    <r>
      <rPr>
        <sz val="10"/>
        <color rgb="FF000000"/>
        <rFont val="Calibri"/>
        <family val="2"/>
        <scheme val="minor"/>
      </rPr>
      <t xml:space="preserve">/week – Skin contact </t>
    </r>
  </si>
  <si>
    <t xml:space="preserve">Metal items </t>
  </si>
  <si>
    <t xml:space="preserve">Analysis, </t>
  </si>
  <si>
    <r>
      <t xml:space="preserve">0.2 </t>
    </r>
    <r>
      <rPr>
        <sz val="10"/>
        <color rgb="FF000000"/>
        <rFont val="Segoe UI Symbol"/>
        <family val="2"/>
      </rPr>
      <t>m</t>
    </r>
    <r>
      <rPr>
        <sz val="10"/>
        <color rgb="FF000000"/>
        <rFont val="Calibri"/>
        <family val="2"/>
        <scheme val="minor"/>
      </rPr>
      <t>g/cm</t>
    </r>
    <r>
      <rPr>
        <vertAlign val="superscript"/>
        <sz val="10"/>
        <color rgb="FF000000"/>
        <rFont val="Calibri"/>
        <family val="2"/>
        <scheme val="minor"/>
      </rPr>
      <t>2</t>
    </r>
    <r>
      <rPr>
        <sz val="10"/>
        <color rgb="FF000000"/>
        <rFont val="Calibri"/>
        <family val="2"/>
        <scheme val="minor"/>
      </rPr>
      <t xml:space="preserve">/week – Body piercings  </t>
    </r>
  </si>
  <si>
    <t xml:space="preserve">Abrasion of </t>
  </si>
  <si>
    <t xml:space="preserve">Coated item by </t>
  </si>
  <si>
    <t xml:space="preserve">EN 12472 </t>
  </si>
  <si>
    <t xml:space="preserve"> Chromium VI </t>
  </si>
  <si>
    <t xml:space="preserve">ISO 17075 </t>
  </si>
  <si>
    <t xml:space="preserve">3 mg/kg </t>
  </si>
  <si>
    <t xml:space="preserve">Leather only </t>
  </si>
  <si>
    <t xml:space="preserve">(for leather) </t>
  </si>
  <si>
    <t xml:space="preserve"> Short-Chain </t>
  </si>
  <si>
    <t xml:space="preserve">For articles: 1000 mg/kg </t>
  </si>
  <si>
    <t xml:space="preserve">All materials except Natural (including horns, bones, cork, wood, paper, straw) and metal. </t>
  </si>
  <si>
    <t xml:space="preserve">Chlorinated Paraffins </t>
  </si>
  <si>
    <t>Extraction, LC-</t>
  </si>
  <si>
    <t xml:space="preserve">(SCCP)  </t>
  </si>
  <si>
    <t xml:space="preserve">MS Analysis  </t>
  </si>
  <si>
    <t xml:space="preserve"> Pentachlorophenol </t>
  </si>
  <si>
    <t xml:space="preserve">ISO 17070 (leather) </t>
  </si>
  <si>
    <t xml:space="preserve">0.5 mg/kg </t>
  </si>
  <si>
    <t xml:space="preserve">Natural fibres and blends, </t>
  </si>
  <si>
    <t xml:space="preserve">(PCP) </t>
  </si>
  <si>
    <t xml:space="preserve">LFGB §64 BVL </t>
  </si>
  <si>
    <t xml:space="preserve">PU/PVC/artificial leather, Leather, Coatings and Prints. </t>
  </si>
  <si>
    <t xml:space="preserve">B82.02.8 (textile) </t>
  </si>
  <si>
    <t xml:space="preserve"> Dimethyl Fumarate </t>
  </si>
  <si>
    <t xml:space="preserve">ISO/TS 16186 or  </t>
  </si>
  <si>
    <t xml:space="preserve">0.1 mg/kg </t>
  </si>
  <si>
    <t xml:space="preserve">(DMFu) </t>
  </si>
  <si>
    <t xml:space="preserve">Intertek In-House </t>
  </si>
  <si>
    <t xml:space="preserve"> Dimethylformamide </t>
  </si>
  <si>
    <t xml:space="preserve">100 mg/kg </t>
  </si>
  <si>
    <t xml:space="preserve">PU/PVC/artificial leather, Coatings and Prints. </t>
  </si>
  <si>
    <t xml:space="preserve">(DMFa)  </t>
  </si>
  <si>
    <t xml:space="preserve"> Alkylphenol (AP) and </t>
  </si>
  <si>
    <t xml:space="preserve">Textile: 100mg/kg                </t>
  </si>
  <si>
    <t xml:space="preserve">All materials except metal </t>
  </si>
  <si>
    <t xml:space="preserve">Alkylphenol </t>
  </si>
  <si>
    <t xml:space="preserve">Leather: 1000mg/kg </t>
  </si>
  <si>
    <t xml:space="preserve">Ethoxylates (APEOs), including all isomers </t>
  </si>
  <si>
    <t xml:space="preserve"> Perfluorooctane </t>
  </si>
  <si>
    <t xml:space="preserve">CEN/TS 15968 or Solvent </t>
  </si>
  <si>
    <t xml:space="preserve">1 µg/m² for textile and coated material </t>
  </si>
  <si>
    <t xml:space="preserve">If material treated with water repellent finish. </t>
  </si>
  <si>
    <t xml:space="preserve">Sulfonic Acid and Its </t>
  </si>
  <si>
    <t xml:space="preserve">Extraction, LCMS Analysis </t>
  </si>
  <si>
    <t xml:space="preserve">Derivatives (PFOS) (high risk if has soilresistant and water- and grease-repellent treatment) </t>
  </si>
  <si>
    <t xml:space="preserve"> Perfluorooctanoic Acid (PFOA), Its Salts and PFOA-related Compounds (high risk if has soil-resistant and water- and grease-repellent treatment) </t>
  </si>
  <si>
    <t xml:space="preserve">CEN/TS 15968/ </t>
  </si>
  <si>
    <r>
      <t>-</t>
    </r>
    <r>
      <rPr>
        <sz val="7"/>
        <color rgb="FF000000"/>
        <rFont val="Times New Roman"/>
        <family val="1"/>
      </rPr>
      <t xml:space="preserve"> </t>
    </r>
    <r>
      <rPr>
        <sz val="10"/>
        <color rgb="FF000000"/>
        <rFont val="Calibri"/>
        <family val="2"/>
        <scheme val="minor"/>
      </rPr>
      <t xml:space="preserve">PFOA and its salts: 0.025 mg/kg </t>
    </r>
  </si>
  <si>
    <r>
      <t>-</t>
    </r>
    <r>
      <rPr>
        <sz val="7"/>
        <color rgb="FF000000"/>
        <rFont val="Times New Roman"/>
        <family val="1"/>
      </rPr>
      <t xml:space="preserve"> </t>
    </r>
    <r>
      <rPr>
        <sz val="10"/>
        <color rgb="FF000000"/>
        <rFont val="Calibri"/>
        <family val="2"/>
        <scheme val="minor"/>
      </rPr>
      <t xml:space="preserve">PFOA-related compounds: 1 mg/kg </t>
    </r>
  </si>
  <si>
    <t xml:space="preserve">MS or LC-MS </t>
  </si>
  <si>
    <t xml:space="preserve">Analysis  </t>
  </si>
  <si>
    <t xml:space="preserve"> Flame Retardant </t>
  </si>
  <si>
    <t xml:space="preserve">0.1 % (1000 mg/kg) </t>
  </si>
  <si>
    <t xml:space="preserve">(high risk if treated with flame retardant finish/chemical) </t>
  </si>
  <si>
    <t xml:space="preserve">OctaBDE,  </t>
  </si>
  <si>
    <t xml:space="preserve"> Flame Retardant - TRIS (TDBPP), TEPA, </t>
  </si>
  <si>
    <t xml:space="preserve">Skin contact textile articles: Banned </t>
  </si>
  <si>
    <t xml:space="preserve">PBBs  </t>
  </si>
  <si>
    <t xml:space="preserve"> Flame Retardant TetraBDE, PentaBDE, </t>
  </si>
  <si>
    <t xml:space="preserve">Sum total: 500 mg/kg </t>
  </si>
  <si>
    <t xml:space="preserve">HexaBDE, HeptaBDE, </t>
  </si>
  <si>
    <t xml:space="preserve">DecaBDE  </t>
  </si>
  <si>
    <t xml:space="preserve"> Flame Retardant -</t>
  </si>
  <si>
    <t xml:space="preserve">HBCDD  </t>
  </si>
  <si>
    <t xml:space="preserve">Hexabromobiphenyl </t>
  </si>
  <si>
    <t xml:space="preserve">POP regulations </t>
  </si>
  <si>
    <t xml:space="preserve">ND </t>
  </si>
  <si>
    <t xml:space="preserve"> Phthalates </t>
  </si>
  <si>
    <t xml:space="preserve">ISO 14389, EN </t>
  </si>
  <si>
    <t xml:space="preserve">PVC - DEHP, BBP, DnHP, DBP, DIDP: 500 mg/kg </t>
  </si>
  <si>
    <t xml:space="preserve">PVC/PU/Artificial leather, Polymers, coatings and prints </t>
  </si>
  <si>
    <t xml:space="preserve">14372 or Solvent </t>
  </si>
  <si>
    <t xml:space="preserve">Plastics - DEHP, DBP, BBP, DIBP: 500 mg/kg Individually or total content - 1000 mg/kg </t>
  </si>
  <si>
    <t xml:space="preserve">Extraction, GCMS Analysis </t>
  </si>
  <si>
    <t xml:space="preserve"> Polycyclic Aromatic </t>
  </si>
  <si>
    <t xml:space="preserve">AfPS GS </t>
  </si>
  <si>
    <t xml:space="preserve">Sum of ANA, ANY, ANT, FLU, PHE, FLT, PYR: 10 mg/kg </t>
  </si>
  <si>
    <t xml:space="preserve">Hydrocarbons (PAHs) </t>
  </si>
  <si>
    <t>2014:2019 PAK or Solvent Extraction, GC-</t>
  </si>
  <si>
    <t xml:space="preserve">BaP, BeP, BaA, CHR, BbF, BjF, BkF, DBA, IPY, BPE: 0.5 mg/kg (each)  NAP: 2 mg/kg </t>
  </si>
  <si>
    <t xml:space="preserve"> SVHC Screening/ Verification </t>
  </si>
  <si>
    <t xml:space="preserve">REACH </t>
  </si>
  <si>
    <t xml:space="preserve">0.1% per article </t>
  </si>
  <si>
    <t xml:space="preserve">(by request only) </t>
  </si>
  <si>
    <t xml:space="preserve">Regulation (EC) </t>
  </si>
  <si>
    <t xml:space="preserve">No 1907/2006 </t>
  </si>
  <si>
    <t xml:space="preserve"> Allergenic Disperse </t>
  </si>
  <si>
    <t xml:space="preserve">DIN 54231 </t>
  </si>
  <si>
    <t xml:space="preserve">Not detected (detection limit: 5 mg/L in extract) </t>
  </si>
  <si>
    <t xml:space="preserve">Dyes  </t>
  </si>
  <si>
    <t xml:space="preserve"> 33 CMR substances  </t>
  </si>
  <si>
    <t xml:space="preserve">Product Scope: </t>
  </si>
  <si>
    <r>
      <t>(a)</t>
    </r>
    <r>
      <rPr>
        <sz val="7"/>
        <color rgb="FF000000"/>
        <rFont val="Times New Roman"/>
        <family val="1"/>
      </rPr>
      <t xml:space="preserve">             </t>
    </r>
    <r>
      <rPr>
        <sz val="10"/>
        <color rgb="FF000000"/>
        <rFont val="Calibri"/>
        <family val="2"/>
        <scheme val="minor"/>
      </rPr>
      <t xml:space="preserve">Clothing or related accessories </t>
    </r>
  </si>
  <si>
    <r>
      <t>(b)</t>
    </r>
    <r>
      <rPr>
        <sz val="7"/>
        <color rgb="FF000000"/>
        <rFont val="Times New Roman"/>
        <family val="1"/>
      </rPr>
      <t xml:space="preserve">             </t>
    </r>
    <r>
      <rPr>
        <sz val="10"/>
        <color rgb="FF000000"/>
        <rFont val="Calibri"/>
        <family val="2"/>
        <scheme val="minor"/>
      </rPr>
      <t xml:space="preserve">Textiles other than clothing which, under normal or reasonably foreseeable conditions of use, come into contact with human skin to an extent similar to clothing </t>
    </r>
  </si>
  <si>
    <r>
      <t>(c)</t>
    </r>
    <r>
      <rPr>
        <sz val="7"/>
        <color rgb="FF000000"/>
        <rFont val="Times New Roman"/>
        <family val="1"/>
      </rPr>
      <t xml:space="preserve">             </t>
    </r>
    <r>
      <rPr>
        <sz val="10"/>
        <color rgb="FF000000"/>
        <rFont val="Calibri"/>
        <family val="2"/>
        <scheme val="minor"/>
      </rPr>
      <t xml:space="preserve">Footwear </t>
    </r>
  </si>
  <si>
    <t xml:space="preserve">The above products shall not contain substances listed in Appendix 12 equal to or greater than the specified limit, including: </t>
  </si>
  <si>
    <r>
      <t>-</t>
    </r>
    <r>
      <rPr>
        <sz val="7"/>
        <color rgb="FF000000"/>
        <rFont val="Times New Roman"/>
        <family val="1"/>
      </rPr>
      <t xml:space="preserve">                 </t>
    </r>
    <r>
      <rPr>
        <sz val="10"/>
        <color rgb="FF000000"/>
        <rFont val="Calibri"/>
        <family val="2"/>
        <scheme val="minor"/>
      </rPr>
      <t xml:space="preserve">Extractable Heavy Metals (Cd, Cr (VI), As, Pb): 1 mg/kg (each) </t>
    </r>
  </si>
  <si>
    <r>
      <t>-</t>
    </r>
    <r>
      <rPr>
        <sz val="7"/>
        <color rgb="FF000000"/>
        <rFont val="Times New Roman"/>
        <family val="1"/>
      </rPr>
      <t xml:space="preserve">                 </t>
    </r>
    <r>
      <rPr>
        <sz val="10"/>
        <color rgb="FF000000"/>
        <rFont val="Calibri"/>
        <family val="2"/>
        <scheme val="minor"/>
      </rPr>
      <t xml:space="preserve">Benzene: 5 mg/kg </t>
    </r>
  </si>
  <si>
    <r>
      <t>-</t>
    </r>
    <r>
      <rPr>
        <sz val="7"/>
        <color rgb="FF000000"/>
        <rFont val="Times New Roman"/>
        <family val="1"/>
      </rPr>
      <t xml:space="preserve">                 </t>
    </r>
    <r>
      <rPr>
        <sz val="10"/>
        <color rgb="FF000000"/>
        <rFont val="Calibri"/>
        <family val="2"/>
        <scheme val="minor"/>
      </rPr>
      <t xml:space="preserve">PAHs: 1 mg/kg (each) </t>
    </r>
  </si>
  <si>
    <r>
      <t>-</t>
    </r>
    <r>
      <rPr>
        <sz val="7"/>
        <color rgb="FF000000"/>
        <rFont val="Times New Roman"/>
        <family val="1"/>
      </rPr>
      <t xml:space="preserve">                 </t>
    </r>
    <r>
      <rPr>
        <sz val="10"/>
        <color rgb="FF000000"/>
        <rFont val="Calibri"/>
        <family val="2"/>
        <scheme val="minor"/>
      </rPr>
      <t xml:space="preserve">Chlorinated aromatic hydrocarbons: 1 mg/kg (each) </t>
    </r>
  </si>
  <si>
    <r>
      <t>-</t>
    </r>
    <r>
      <rPr>
        <sz val="7"/>
        <color rgb="FF000000"/>
        <rFont val="Times New Roman"/>
        <family val="1"/>
      </rPr>
      <t xml:space="preserve">                 </t>
    </r>
    <r>
      <rPr>
        <sz val="10"/>
        <color rgb="FF000000"/>
        <rFont val="Calibri"/>
        <family val="2"/>
        <scheme val="minor"/>
      </rPr>
      <t xml:space="preserve">Formaldehyde: 75 mg/kg (300 mg/kg for jacket, coats and in upholstery within 1 Nov 2020 and 1 Nov 2023, after that 75 mg/kg) </t>
    </r>
  </si>
  <si>
    <r>
      <t>-</t>
    </r>
    <r>
      <rPr>
        <sz val="7"/>
        <color rgb="FF000000"/>
        <rFont val="Times New Roman"/>
        <family val="1"/>
      </rPr>
      <t xml:space="preserve">                 </t>
    </r>
    <r>
      <rPr>
        <sz val="10"/>
        <color rgb="FF000000"/>
        <rFont val="Calibri"/>
        <family val="2"/>
        <scheme val="minor"/>
      </rPr>
      <t xml:space="preserve">Phthalates: 1000 mg/kg (individual or sum of phthalates) </t>
    </r>
  </si>
  <si>
    <r>
      <t>-</t>
    </r>
    <r>
      <rPr>
        <sz val="7"/>
        <color rgb="FF000000"/>
        <rFont val="Times New Roman"/>
        <family val="1"/>
      </rPr>
      <t xml:space="preserve">                 </t>
    </r>
    <r>
      <rPr>
        <sz val="10"/>
        <color rgb="FF000000"/>
        <rFont val="Calibri"/>
        <family val="2"/>
        <scheme val="minor"/>
      </rPr>
      <t xml:space="preserve">Solvents (NMP, DMAC, DMFa): 3000 mg/kg (each) </t>
    </r>
  </si>
  <si>
    <r>
      <t>-</t>
    </r>
    <r>
      <rPr>
        <sz val="7"/>
        <color rgb="FF000000"/>
        <rFont val="Times New Roman"/>
        <family val="1"/>
      </rPr>
      <t xml:space="preserve">                 </t>
    </r>
    <r>
      <rPr>
        <sz val="10"/>
        <color rgb="FF000000"/>
        <rFont val="Calibri"/>
        <family val="2"/>
        <scheme val="minor"/>
      </rPr>
      <t xml:space="preserve">Carcinogenic dyes: 50 mg/kg (each) </t>
    </r>
  </si>
  <si>
    <r>
      <t>-</t>
    </r>
    <r>
      <rPr>
        <sz val="7"/>
        <color rgb="FF000000"/>
        <rFont val="Times New Roman"/>
        <family val="1"/>
      </rPr>
      <t xml:space="preserve">                 </t>
    </r>
    <r>
      <rPr>
        <sz val="10"/>
        <color rgb="FF000000"/>
        <rFont val="Calibri"/>
        <family val="2"/>
        <scheme val="minor"/>
      </rPr>
      <t xml:space="preserve">Azo dyes salts: 30 mg/kg (each) </t>
    </r>
  </si>
  <si>
    <r>
      <t>-</t>
    </r>
    <r>
      <rPr>
        <sz val="7"/>
        <color rgb="FF000000"/>
        <rFont val="Times New Roman"/>
        <family val="1"/>
      </rPr>
      <t xml:space="preserve">                 </t>
    </r>
    <r>
      <rPr>
        <sz val="10"/>
        <color rgb="FF000000"/>
        <rFont val="Calibri"/>
        <family val="2"/>
        <scheme val="minor"/>
      </rPr>
      <t xml:space="preserve">Quinoline: 50 mg/kg </t>
    </r>
  </si>
  <si>
    <t xml:space="preserve">Exemption: </t>
  </si>
  <si>
    <r>
      <t>(a)</t>
    </r>
    <r>
      <rPr>
        <sz val="7"/>
        <color rgb="FF000000"/>
        <rFont val="Times New Roman"/>
        <family val="1"/>
      </rPr>
      <t xml:space="preserve">             </t>
    </r>
    <r>
      <rPr>
        <sz val="10"/>
        <color rgb="FF000000"/>
        <rFont val="Calibri"/>
        <family val="2"/>
        <scheme val="minor"/>
      </rPr>
      <t xml:space="preserve">Clothing, related accessories or footwear, or parts of clothing, related accessories or footwear, made exclusively of natural leather, fur or hide  </t>
    </r>
  </si>
  <si>
    <r>
      <t>(b)</t>
    </r>
    <r>
      <rPr>
        <sz val="7"/>
        <color rgb="FF000000"/>
        <rFont val="Times New Roman"/>
        <family val="1"/>
      </rPr>
      <t xml:space="preserve">             </t>
    </r>
    <r>
      <rPr>
        <sz val="10"/>
        <color rgb="FF000000"/>
        <rFont val="Calibri"/>
        <family val="2"/>
        <scheme val="minor"/>
      </rPr>
      <t xml:space="preserve">Non-textile fasteners and non-textile decorative attachments  </t>
    </r>
  </si>
  <si>
    <r>
      <t>(c)</t>
    </r>
    <r>
      <rPr>
        <sz val="7"/>
        <color rgb="FF000000"/>
        <rFont val="Times New Roman"/>
        <family val="1"/>
      </rPr>
      <t xml:space="preserve">             </t>
    </r>
    <r>
      <rPr>
        <sz val="10"/>
        <color rgb="FF000000"/>
        <rFont val="Calibri"/>
        <family val="2"/>
        <scheme val="minor"/>
      </rPr>
      <t xml:space="preserve">Second-hand clothing, related accessories, textiles other than clothing or footwear </t>
    </r>
  </si>
  <si>
    <r>
      <t>(d)</t>
    </r>
    <r>
      <rPr>
        <sz val="7"/>
        <color rgb="FF000000"/>
        <rFont val="Times New Roman"/>
        <family val="1"/>
      </rPr>
      <t xml:space="preserve">             </t>
    </r>
    <r>
      <rPr>
        <sz val="10"/>
        <color rgb="FF000000"/>
        <rFont val="Calibri"/>
        <family val="2"/>
        <scheme val="minor"/>
      </rPr>
      <t xml:space="preserve">Wall-to-wall carpets and textile floor coverings for indoor use, rugs and runners </t>
    </r>
  </si>
  <si>
    <r>
      <t>(e)</t>
    </r>
    <r>
      <rPr>
        <sz val="7"/>
        <color rgb="FF000000"/>
        <rFont val="Times New Roman"/>
        <family val="1"/>
      </rPr>
      <t xml:space="preserve">             </t>
    </r>
    <r>
      <rPr>
        <sz val="10"/>
        <color rgb="FF000000"/>
        <rFont val="Calibri"/>
        <family val="2"/>
        <scheme val="minor"/>
      </rPr>
      <t xml:space="preserve">Personal protective equipment (PPE) within the scope of Regulation (EU) 2016/425 </t>
    </r>
  </si>
  <si>
    <r>
      <t>(f)</t>
    </r>
    <r>
      <rPr>
        <sz val="7"/>
        <color rgb="FF000000"/>
        <rFont val="Times New Roman"/>
        <family val="1"/>
      </rPr>
      <t xml:space="preserve">              </t>
    </r>
    <r>
      <rPr>
        <sz val="10"/>
        <color rgb="FF000000"/>
        <rFont val="Calibri"/>
        <family val="2"/>
        <scheme val="minor"/>
      </rPr>
      <t xml:space="preserve">Medical devices within the scope of Regulation (EU) </t>
    </r>
  </si>
  <si>
    <t xml:space="preserve">2017/745 </t>
  </si>
  <si>
    <r>
      <t>(g)</t>
    </r>
    <r>
      <rPr>
        <sz val="7"/>
        <color rgb="FF000000"/>
        <rFont val="Times New Roman"/>
        <family val="1"/>
      </rPr>
      <t xml:space="preserve">             </t>
    </r>
    <r>
      <rPr>
        <sz val="10"/>
        <color rgb="FF000000"/>
        <rFont val="Calibri"/>
        <family val="2"/>
        <scheme val="minor"/>
      </rPr>
      <t xml:space="preserve">Disposable textiles ('Disposable textiles' means textiles that are designed to be used only once or for a limited time and are not intended for subsequent use for the same or a similar purpose.) </t>
    </r>
  </si>
  <si>
    <t>BOTTOMS - L</t>
  </si>
  <si>
    <t>Product Specification - GUIDE TO MEASURE</t>
  </si>
  <si>
    <t>TAG PLACEMENT - FROM SS LHSW - HEM</t>
  </si>
  <si>
    <t>GRADE RULES SIZE S</t>
  </si>
  <si>
    <t>FRADE RULES SIZES M - XXL</t>
  </si>
  <si>
    <t>YOKE DEPTH - AT CB NECK TO YOKE SEAM</t>
  </si>
  <si>
    <t>C40</t>
  </si>
  <si>
    <t>C41</t>
  </si>
  <si>
    <t>CHEST POCKET WIDTH - ALONG TOP EDGE</t>
  </si>
  <si>
    <t>C42</t>
  </si>
  <si>
    <t>CHEST POCKET WIDTH - ALONG BOTTOM EDGE (NARROWEST POINT)</t>
  </si>
  <si>
    <t>C43</t>
  </si>
  <si>
    <t>CHEST POCKET DEPTH - TOP EDGE TO BOTTOM EDGE (LONGEST POINT)</t>
  </si>
  <si>
    <t>C44</t>
  </si>
  <si>
    <t>CHEST POCKET DEPTH - TOP EDGE TO BOTTOM EDGE (SHORTEST POINT)</t>
  </si>
  <si>
    <t>C45</t>
  </si>
  <si>
    <t>CHEST POCKET POSITION - FROM SNP TO TOP EDGE</t>
  </si>
  <si>
    <t>C46</t>
  </si>
  <si>
    <t>CHEST POCKET POSITION - FROM PLACLET EDGE (OR CF) TO POCKET EDGE</t>
  </si>
  <si>
    <t>XXS</t>
  </si>
  <si>
    <t>Product Specification - LABELLING &amp; CARE INSTRUCTION</t>
  </si>
  <si>
    <t>DESCRIPTION:</t>
  </si>
  <si>
    <t xml:space="preserve">SUPPLIER: </t>
  </si>
  <si>
    <t>NEW JERSEY TSHIRT BLOCK 24</t>
  </si>
  <si>
    <t>MANDATORY - JERSEY/KNITWEAR - Fibre Composition</t>
  </si>
  <si>
    <t>MANDATORY - JERSEY/KNITWEAR- Flammability (NETHERLANDS / SWEDEN / NORWAY)</t>
  </si>
  <si>
    <t>MANDATORY - JERSEY/KNITWEAR - Flammability (US)</t>
  </si>
  <si>
    <r>
      <rPr>
        <b/>
        <sz val="12"/>
        <color theme="1"/>
        <rFont val="Calibri"/>
        <family val="2"/>
        <scheme val="minor"/>
      </rPr>
      <t>MANDATORY - US MARKET</t>
    </r>
    <r>
      <rPr>
        <sz val="11"/>
        <color theme="1"/>
        <rFont val="Calibri"/>
        <family val="2"/>
        <scheme val="minor"/>
      </rPr>
      <t xml:space="preserve"> - Colour Fastness to Non-Chlorine Bleach</t>
    </r>
  </si>
  <si>
    <r>
      <rPr>
        <b/>
        <sz val="12"/>
        <color theme="1"/>
        <rFont val="Calibri"/>
        <family val="2"/>
        <scheme val="minor"/>
      </rPr>
      <t xml:space="preserve">MANDATORY - US MARKET </t>
    </r>
    <r>
      <rPr>
        <sz val="11"/>
        <color theme="1"/>
        <rFont val="Calibri"/>
        <family val="2"/>
        <scheme val="minor"/>
      </rPr>
      <t>- Colour Fastness to Chlorine Bleach</t>
    </r>
  </si>
  <si>
    <r>
      <rPr>
        <b/>
        <sz val="12"/>
        <color theme="1"/>
        <rFont val="Calibri"/>
        <family val="2"/>
        <scheme val="minor"/>
      </rPr>
      <t>MANDATORY</t>
    </r>
    <r>
      <rPr>
        <sz val="11"/>
        <color theme="1"/>
        <rFont val="Calibri"/>
        <family val="2"/>
        <scheme val="minor"/>
      </rPr>
      <t xml:space="preserve"> - WOVEN - Fibre Composition</t>
    </r>
  </si>
  <si>
    <r>
      <rPr>
        <b/>
        <sz val="12"/>
        <color theme="1"/>
        <rFont val="Calibri"/>
        <family val="2"/>
        <scheme val="minor"/>
      </rPr>
      <t xml:space="preserve">MANDATORY - </t>
    </r>
    <r>
      <rPr>
        <sz val="11"/>
        <color theme="1"/>
        <rFont val="Calibri"/>
        <family val="2"/>
        <scheme val="minor"/>
      </rPr>
      <t>WOVEN - Flammability (NETHERLANDS / SWEDEN / NORWAY)</t>
    </r>
  </si>
  <si>
    <r>
      <rPr>
        <b/>
        <sz val="12"/>
        <color theme="1"/>
        <rFont val="Calibri"/>
        <family val="2"/>
        <scheme val="minor"/>
      </rPr>
      <t xml:space="preserve">MANDATORY - </t>
    </r>
    <r>
      <rPr>
        <sz val="11"/>
        <color theme="1"/>
        <rFont val="Calibri"/>
        <family val="2"/>
        <scheme val="minor"/>
      </rPr>
      <t>WOVEN - Flammability (US)</t>
    </r>
  </si>
  <si>
    <t>Test all fabrics which are NOT made entirely from – acrylic, modacrylic, nylon, olefin,  polyester, &amp; wool’ and whieh  are plain surface, less than 2.6 oz/yd2 (88.2 gsm) or have a raised surface.                                   Test Lab to advise if req</t>
  </si>
  <si>
    <t>+/-3% 
Viscose and blends +/-5%</t>
  </si>
  <si>
    <t>Washable garments only
Test at care label temperature</t>
  </si>
  <si>
    <t xml:space="preserve">BS EN ISO 13936-1
6mm – Seam Opening.  (3mm for contrast coloured warp/weft threads) </t>
  </si>
  <si>
    <t xml:space="preserve">80 N – Light weight
100 N – Medium weight
120 N – Heavy weight </t>
  </si>
  <si>
    <t xml:space="preserve">Supplier to submit production seam at bulk stage
Only test in non-stretch direction </t>
  </si>
  <si>
    <t xml:space="preserve">100 N – Light weight
120 N – Medium weight
180 N – Heavy weight </t>
  </si>
  <si>
    <t xml:space="preserve">120 N – Light weight
170 N – Medium weight
200 N – Heavy weight </t>
  </si>
  <si>
    <t xml:space="preserve">7 N – Light weight
10 N – Medium weight
12 N – Heavy weight </t>
  </si>
  <si>
    <t>Not required on 100% Polyester, 100% Nylon except microfiber
Only test in non-stretch direction</t>
  </si>
  <si>
    <t xml:space="preserve">AATCC 93 @ 2000 rpm  Velvet/velour/velveteen –  3 mins
Corduroy – 5 Mins </t>
  </si>
  <si>
    <t xml:space="preserve">BS EN ISO 12945-2
2000 revs
415g Load </t>
  </si>
  <si>
    <t xml:space="preserve">BS EN ISO 20932-1  30
N Test Load </t>
  </si>
  <si>
    <t xml:space="preserve">BS 8479
Snag pod method </t>
  </si>
  <si>
    <t xml:space="preserve">Max 6 Protrusions
2700 rubs
Before and after care label wash </t>
  </si>
  <si>
    <t>Synthetic wadded / filled garment</t>
  </si>
  <si>
    <t xml:space="preserve">Max 5 Protrusions
2700 rubs
Before and after care label wash </t>
  </si>
  <si>
    <t>BS EN 12934 (Labelling)
BS EN 1885 (Species)
BS EN 12131 (Composition analysis)</t>
  </si>
  <si>
    <t>Less than 10 fibres</t>
  </si>
  <si>
    <r>
      <rPr>
        <b/>
        <sz val="12"/>
        <color theme="1"/>
        <rFont val="Calibri"/>
        <family val="2"/>
        <scheme val="minor"/>
      </rPr>
      <t>MANDATORY</t>
    </r>
    <r>
      <rPr>
        <sz val="11"/>
        <color theme="1"/>
        <rFont val="Calibri"/>
        <family val="2"/>
        <scheme val="minor"/>
      </rPr>
      <t xml:space="preserve"> - JERSEY/KNITWEAR - Fibre Composition</t>
    </r>
  </si>
  <si>
    <r>
      <rPr>
        <b/>
        <sz val="12"/>
        <color theme="1"/>
        <rFont val="Calibri"/>
        <family val="2"/>
        <scheme val="minor"/>
      </rPr>
      <t xml:space="preserve">MANDATORY - </t>
    </r>
    <r>
      <rPr>
        <sz val="11"/>
        <color theme="1"/>
        <rFont val="Calibri"/>
        <family val="2"/>
        <scheme val="minor"/>
      </rPr>
      <t>JERSEY/KNITWEAR- Flammability (NETHERLANDS / SWEDEN / NORWAY)</t>
    </r>
  </si>
  <si>
    <r>
      <rPr>
        <b/>
        <sz val="12"/>
        <color theme="1"/>
        <rFont val="Calibri"/>
        <family val="2"/>
        <scheme val="minor"/>
      </rPr>
      <t xml:space="preserve">MANDATORY - </t>
    </r>
    <r>
      <rPr>
        <sz val="11"/>
        <color theme="1"/>
        <rFont val="Calibri"/>
        <family val="2"/>
        <scheme val="minor"/>
      </rPr>
      <t>JERSEY/KNITWEAR - Flammability (US)</t>
    </r>
  </si>
  <si>
    <t>+/-5%
 Viscose and blends +/-5%</t>
  </si>
  <si>
    <t>Washable garments only 
Test at care label temperature</t>
  </si>
  <si>
    <t xml:space="preserve">Not required on knitwear
Not required on fabrics constructed from 100% filament yarns
Additional assessment required at  125 &amp; 500 revs </t>
  </si>
  <si>
    <t xml:space="preserve">Knitwear only
Not required on fabrics constructed from 100% filament yarns </t>
  </si>
  <si>
    <t xml:space="preserve">Not required on knitwear
Required on fabrics with an elastane content of 10% or less </t>
  </si>
  <si>
    <t>BS EN ISO 20932-1 Method A
15 N Test Load</t>
  </si>
  <si>
    <t xml:space="preserve">Required on fabrics containing elastane
After 1 and 30 minutes </t>
  </si>
  <si>
    <t>JERSEY/KNITWEAR - Fibre percolation</t>
  </si>
  <si>
    <t>Max 6 Protrusions
2700 rubs</t>
  </si>
  <si>
    <t>JERSEY/KNITWEAR - Feather migration</t>
  </si>
  <si>
    <t>JERSEY/KNITWEAR - Feather and down composition</t>
  </si>
  <si>
    <t>JERSEY/KNITWEAR - Cleanliness of fillings</t>
  </si>
  <si>
    <r>
      <rPr>
        <b/>
        <sz val="12"/>
        <color theme="1"/>
        <rFont val="Calibri"/>
        <family val="2"/>
        <scheme val="minor"/>
      </rPr>
      <t>MANDATORY</t>
    </r>
    <r>
      <rPr>
        <sz val="11"/>
        <color theme="1"/>
        <rFont val="Calibri"/>
        <family val="2"/>
        <scheme val="minor"/>
      </rPr>
      <t xml:space="preserve"> - DENIM - Fibre Composition</t>
    </r>
  </si>
  <si>
    <r>
      <rPr>
        <b/>
        <sz val="12"/>
        <color theme="1"/>
        <rFont val="Calibri"/>
        <family val="2"/>
        <scheme val="minor"/>
      </rPr>
      <t xml:space="preserve">MANDATORY - </t>
    </r>
    <r>
      <rPr>
        <sz val="11"/>
        <color theme="1"/>
        <rFont val="Calibri"/>
        <family val="2"/>
        <scheme val="minor"/>
      </rPr>
      <t>DENIM - Flammability (NETHERLANDS / SWEDEN / NORWAY)</t>
    </r>
  </si>
  <si>
    <r>
      <rPr>
        <b/>
        <sz val="12"/>
        <color theme="1"/>
        <rFont val="Calibri"/>
        <family val="2"/>
        <scheme val="minor"/>
      </rPr>
      <t xml:space="preserve">MANDATORY - </t>
    </r>
    <r>
      <rPr>
        <sz val="11"/>
        <color theme="1"/>
        <rFont val="Calibri"/>
        <family val="2"/>
        <scheme val="minor"/>
      </rPr>
      <t>DENIM - Flammability (US)</t>
    </r>
  </si>
  <si>
    <t>+/-3%
Viscose and blends +/-5%</t>
  </si>
  <si>
    <t>BS EN ISO 12947-2
9kPa</t>
  </si>
  <si>
    <t xml:space="preserve">10,000 – Light weight
15,000 – Medium weight  20,000 – Heavy weight   Shade change: Grade 4 at  6,000 rubs </t>
  </si>
  <si>
    <t xml:space="preserve">Breathable
Water vapour permeable apparel fabrics </t>
  </si>
  <si>
    <t>BS EN ISO 20932-1
Modulus @40% Extension
35 N Test Load</t>
  </si>
  <si>
    <r>
      <rPr>
        <b/>
        <sz val="12"/>
        <color theme="1"/>
        <rFont val="Calibri"/>
        <family val="2"/>
        <scheme val="minor"/>
      </rPr>
      <t xml:space="preserve">MANDATORY </t>
    </r>
    <r>
      <rPr>
        <sz val="11"/>
        <color theme="1"/>
        <rFont val="Calibri"/>
        <family val="2"/>
        <scheme val="minor"/>
      </rPr>
      <t>-LEATHER/SUEDE - Fibre Composition</t>
    </r>
  </si>
  <si>
    <t>Belts only (Buckles on Shearling and Straps)</t>
  </si>
  <si>
    <t>LEATHER/SUEDE - Flex Resistance</t>
  </si>
  <si>
    <t>BS EN ISO 5402</t>
  </si>
  <si>
    <t>No finish cracks @20000 cycles</t>
  </si>
  <si>
    <t>Belts only/ Straps bags</t>
  </si>
  <si>
    <t xml:space="preserve">OCM41114 </t>
  </si>
  <si>
    <t>SS24</t>
  </si>
  <si>
    <t>MATTE BLACK</t>
  </si>
  <si>
    <t>BACK TO SPEC</t>
  </si>
  <si>
    <t>GENERAL MAKE-UP IS APPROVED AS SAMPLE</t>
  </si>
  <si>
    <t xml:space="preserve">ALL LOOSE THREADS ARE TO BE TRIMMED AND FINSIHED NEATLY </t>
  </si>
  <si>
    <t xml:space="preserve">PLEASE ENSURE PRINTS ARE STRAIGHT WITHIN BULK </t>
  </si>
  <si>
    <t>PRINT QUALITY IS NICE AS SAMPLE - PLEASE ENSURE THIS IS MAINTAINED THROUGHOUT BULK</t>
  </si>
  <si>
    <t>FABRIC APPROVED AS SAMPLE</t>
  </si>
  <si>
    <t xml:space="preserve">LABELLING AND PACKAGING IS CORRECT AND PRESENT - PLEASE ENSURE THIS IS MAINTAINED THROUGHOUT BULK </t>
  </si>
  <si>
    <t>PLEASE SUBMIT ANY OUTSTANDING TEST REPORTS FOR APPROVAL</t>
  </si>
  <si>
    <t xml:space="preserve">PLEASE SUBMIT BULK AQL REPORTS FOR APPROVAL PRIOR TO SHIPPING. </t>
  </si>
  <si>
    <t>SAMPLE STATUS: APPROVED</t>
  </si>
  <si>
    <t xml:space="preserve">SIGN OFF: RK </t>
  </si>
  <si>
    <t>UN-AVAILABLE</t>
  </si>
  <si>
    <t>TRƯỚC WASH</t>
  </si>
  <si>
    <t>SAU WASH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</si>
</sst>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9">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sz val="9"/>
      <color theme="1"/>
      <name val="Calibri"/>
      <family val="2"/>
      <scheme val="minor"/>
    </font>
    <font>
      <b/>
      <sz val="9"/>
      <color theme="1"/>
      <name val="Calibri"/>
      <family val="2"/>
      <scheme val="minor"/>
    </font>
    <font>
      <u/>
      <sz val="11"/>
      <color theme="10"/>
      <name val="Calibri"/>
      <family val="2"/>
      <scheme val="minor"/>
    </font>
    <font>
      <sz val="11"/>
      <name val="Calibri"/>
      <family val="2"/>
      <scheme val="minor"/>
    </font>
    <font>
      <b/>
      <sz val="11"/>
      <color rgb="FFFF0000"/>
      <name val="Calibri"/>
      <family val="2"/>
      <scheme val="minor"/>
    </font>
    <font>
      <b/>
      <sz val="11"/>
      <color rgb="FF00B050"/>
      <name val="Calibri"/>
      <family val="2"/>
      <scheme val="minor"/>
    </font>
    <font>
      <b/>
      <sz val="11"/>
      <name val="Calibri"/>
      <family val="2"/>
      <scheme val="minor"/>
    </font>
    <font>
      <b/>
      <sz val="12"/>
      <color theme="1"/>
      <name val="Calibri"/>
      <family val="2"/>
      <scheme val="minor"/>
    </font>
    <font>
      <sz val="12"/>
      <color rgb="FF000000"/>
      <name val="Calibri"/>
      <family val="2"/>
    </font>
    <font>
      <sz val="10"/>
      <color theme="1"/>
      <name val="Arial"/>
      <family val="2"/>
    </font>
    <font>
      <b/>
      <u/>
      <sz val="22"/>
      <color theme="1"/>
      <name val="Calibri"/>
      <family val="2"/>
      <scheme val="minor"/>
    </font>
    <font>
      <b/>
      <u/>
      <sz val="18"/>
      <color theme="1"/>
      <name val="Calibri"/>
      <family val="2"/>
      <scheme val="minor"/>
    </font>
    <font>
      <b/>
      <sz val="14"/>
      <color theme="1"/>
      <name val="Calibri"/>
      <family val="2"/>
      <scheme val="minor"/>
    </font>
    <font>
      <b/>
      <u/>
      <sz val="12"/>
      <color theme="1"/>
      <name val="Calibri"/>
      <family val="2"/>
      <scheme val="minor"/>
    </font>
    <font>
      <sz val="11"/>
      <color rgb="FF000000"/>
      <name val="Calibri"/>
      <family val="2"/>
      <scheme val="minor"/>
    </font>
    <font>
      <b/>
      <u/>
      <sz val="11"/>
      <color rgb="FFFF0000"/>
      <name val="Calibri"/>
      <family val="2"/>
      <scheme val="minor"/>
    </font>
    <font>
      <b/>
      <u/>
      <sz val="11"/>
      <color theme="1"/>
      <name val="Calibri"/>
      <family val="2"/>
      <scheme val="minor"/>
    </font>
    <font>
      <sz val="14"/>
      <color theme="1"/>
      <name val="Calibri"/>
      <family val="2"/>
      <scheme val="minor"/>
    </font>
    <font>
      <b/>
      <u/>
      <sz val="11"/>
      <color indexed="8"/>
      <name val="Calibri"/>
      <family val="2"/>
    </font>
    <font>
      <b/>
      <sz val="22"/>
      <color theme="1"/>
      <name val="Calibri"/>
      <family val="2"/>
      <scheme val="minor"/>
    </font>
    <font>
      <b/>
      <sz val="16"/>
      <color theme="1"/>
      <name val="Calibri"/>
      <family val="2"/>
      <scheme val="minor"/>
    </font>
    <font>
      <b/>
      <sz val="12"/>
      <name val="Calibri"/>
      <family val="2"/>
      <scheme val="minor"/>
    </font>
    <font>
      <b/>
      <sz val="10"/>
      <color theme="1"/>
      <name val="Calibri"/>
      <family val="2"/>
      <scheme val="minor"/>
    </font>
    <font>
      <b/>
      <sz val="11"/>
      <color theme="3" tint="0.39997558519241921"/>
      <name val="Calibri"/>
      <family val="2"/>
      <scheme val="minor"/>
    </font>
    <font>
      <sz val="11"/>
      <color theme="3" tint="0.39997558519241921"/>
      <name val="Calibri"/>
      <family val="2"/>
      <scheme val="minor"/>
    </font>
    <font>
      <sz val="10"/>
      <color theme="1"/>
      <name val="Calibri"/>
      <family val="2"/>
      <scheme val="minor"/>
    </font>
    <font>
      <b/>
      <sz val="10"/>
      <name val="Calibri"/>
      <family val="2"/>
      <scheme val="minor"/>
    </font>
    <font>
      <b/>
      <u/>
      <sz val="16"/>
      <color theme="1"/>
      <name val="Calibri"/>
      <family val="2"/>
      <scheme val="minor"/>
    </font>
    <font>
      <b/>
      <sz val="10"/>
      <color rgb="FF00B050"/>
      <name val="Calibri (Body)"/>
    </font>
    <font>
      <b/>
      <sz val="10"/>
      <color rgb="FFFF0000"/>
      <name val="Calibri (Body)"/>
    </font>
    <font>
      <b/>
      <u/>
      <sz val="48"/>
      <color theme="1"/>
      <name val="Calibri"/>
      <family val="2"/>
      <scheme val="minor"/>
    </font>
    <font>
      <sz val="10"/>
      <name val="Calibri"/>
      <family val="2"/>
      <scheme val="minor"/>
    </font>
    <font>
      <sz val="18"/>
      <color theme="1"/>
      <name val="Calibri"/>
      <family val="2"/>
      <scheme val="minor"/>
    </font>
    <font>
      <sz val="8"/>
      <name val="Calibri"/>
      <family val="2"/>
      <scheme val="minor"/>
    </font>
    <font>
      <b/>
      <sz val="10"/>
      <color theme="0"/>
      <name val="Calibri"/>
      <family val="2"/>
      <scheme val="minor"/>
    </font>
    <font>
      <sz val="9"/>
      <color rgb="FF7030A0"/>
      <name val="Calibri"/>
      <family val="2"/>
      <scheme val="minor"/>
    </font>
    <font>
      <sz val="11"/>
      <color rgb="FFFF0000"/>
      <name val="Calibri"/>
      <family val="2"/>
      <scheme val="minor"/>
    </font>
    <font>
      <sz val="11"/>
      <color theme="0"/>
      <name val="Calibri"/>
      <family val="2"/>
      <scheme val="minor"/>
    </font>
    <font>
      <sz val="11"/>
      <color rgb="FF7030A0"/>
      <name val="Calibri"/>
      <family val="2"/>
      <scheme val="minor"/>
    </font>
    <font>
      <b/>
      <sz val="11"/>
      <color rgb="FF000000"/>
      <name val="Calibri"/>
      <family val="2"/>
      <scheme val="minor"/>
    </font>
    <font>
      <b/>
      <sz val="11"/>
      <color rgb="FF130C0E"/>
      <name val="Calibri"/>
      <family val="2"/>
      <scheme val="minor"/>
    </font>
    <font>
      <b/>
      <sz val="14"/>
      <color rgb="FF130C0E"/>
      <name val="Calibri"/>
      <family val="2"/>
      <scheme val="minor"/>
    </font>
    <font>
      <sz val="10"/>
      <color rgb="FF000000"/>
      <name val="Wingdings"/>
      <charset val="2"/>
    </font>
    <font>
      <sz val="10"/>
      <color rgb="FF000000"/>
      <name val="Calibri"/>
      <family val="2"/>
      <scheme val="minor"/>
    </font>
    <font>
      <sz val="12"/>
      <color rgb="FF000000"/>
      <name val="Calibri"/>
      <family val="2"/>
      <scheme val="minor"/>
    </font>
    <font>
      <sz val="10"/>
      <color rgb="FF000000"/>
      <name val="Segoe UI Symbol"/>
      <family val="2"/>
    </font>
    <font>
      <vertAlign val="superscript"/>
      <sz val="10"/>
      <color rgb="FF000000"/>
      <name val="Calibri"/>
      <family val="2"/>
      <scheme val="minor"/>
    </font>
    <font>
      <sz val="7"/>
      <color rgb="FF000000"/>
      <name val="Times New Roman"/>
      <family val="1"/>
    </font>
    <font>
      <b/>
      <sz val="16"/>
      <color rgb="FF000000"/>
      <name val="Calibri"/>
      <family val="2"/>
      <scheme val="minor"/>
    </font>
    <font>
      <u/>
      <sz val="12"/>
      <color theme="1"/>
      <name val="Calibri"/>
      <family val="2"/>
      <scheme val="minor"/>
    </font>
    <font>
      <b/>
      <sz val="12"/>
      <color rgb="FFFF0000"/>
      <name val="Calibri"/>
      <family val="2"/>
      <scheme val="minor"/>
    </font>
  </fonts>
  <fills count="2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rgb="FF92D050"/>
        <bgColor indexed="64"/>
      </patternFill>
    </fill>
    <fill>
      <patternFill patternType="solid">
        <fgColor indexed="9"/>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rgb="FFFF000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FFC000"/>
        <bgColor rgb="FF000000"/>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rgb="FFD9D9D9"/>
      </left>
      <right/>
      <top style="medium">
        <color rgb="FFD9D9D9"/>
      </top>
      <bottom style="medium">
        <color rgb="FFD9D9D9"/>
      </bottom>
      <diagonal/>
    </border>
    <border>
      <left style="medium">
        <color rgb="FFD9D9D9"/>
      </left>
      <right/>
      <top style="medium">
        <color rgb="FFD9D9D9"/>
      </top>
      <bottom/>
      <diagonal/>
    </border>
    <border>
      <left/>
      <right/>
      <top style="double">
        <color rgb="FFFFC000"/>
      </top>
      <bottom style="medium">
        <color rgb="FFD9D9D9"/>
      </bottom>
      <diagonal/>
    </border>
    <border>
      <left/>
      <right/>
      <top style="double">
        <color rgb="FFFFC000"/>
      </top>
      <bottom/>
      <diagonal/>
    </border>
    <border>
      <left style="double">
        <color rgb="FFFFC000"/>
      </left>
      <right/>
      <top style="double">
        <color rgb="FFFFC000"/>
      </top>
      <bottom/>
      <diagonal/>
    </border>
    <border>
      <left/>
      <right style="double">
        <color rgb="FFFFC000"/>
      </right>
      <top style="double">
        <color rgb="FFFFC000"/>
      </top>
      <bottom/>
      <diagonal/>
    </border>
    <border>
      <left style="double">
        <color rgb="FFFFC000"/>
      </left>
      <right/>
      <top/>
      <bottom style="medium">
        <color rgb="FF000000"/>
      </bottom>
      <diagonal/>
    </border>
    <border>
      <left/>
      <right/>
      <top/>
      <bottom style="medium">
        <color rgb="FF000000"/>
      </bottom>
      <diagonal/>
    </border>
    <border>
      <left/>
      <right style="double">
        <color rgb="FFFFC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style="medium">
        <color rgb="FF000000"/>
      </top>
      <bottom/>
      <diagonal/>
    </border>
  </borders>
  <cellStyleXfs count="8">
    <xf numFmtId="0" fontId="0" fillId="0" borderId="0"/>
    <xf numFmtId="0" fontId="10" fillId="0" borderId="0" applyNumberForma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cellStyleXfs>
  <cellXfs count="572">
    <xf numFmtId="0" fontId="0" fillId="0" borderId="0" xfId="0"/>
    <xf numFmtId="0" fontId="0" fillId="0" borderId="1" xfId="0" applyBorder="1" applyAlignment="1">
      <alignment horizontal="center" vertical="center"/>
    </xf>
    <xf numFmtId="0" fontId="11" fillId="0" borderId="1" xfId="0" applyFont="1" applyBorder="1" applyAlignment="1">
      <alignment horizontal="center" vertical="center"/>
    </xf>
    <xf numFmtId="0" fontId="0" fillId="3" borderId="0" xfId="0" applyFill="1"/>
    <xf numFmtId="0" fontId="0" fillId="0" borderId="1" xfId="0" applyBorder="1"/>
    <xf numFmtId="0" fontId="0" fillId="0" borderId="4" xfId="0" applyBorder="1"/>
    <xf numFmtId="0" fontId="16" fillId="0" borderId="1" xfId="0" applyFont="1" applyBorder="1"/>
    <xf numFmtId="0" fontId="17" fillId="0" borderId="1" xfId="0" applyFont="1" applyBorder="1"/>
    <xf numFmtId="0" fontId="10" fillId="0" borderId="1" xfId="1" applyBorder="1"/>
    <xf numFmtId="0" fontId="19" fillId="0" borderId="0" xfId="0" applyFont="1" applyAlignment="1">
      <alignment vertical="center"/>
    </xf>
    <xf numFmtId="0" fontId="0" fillId="0" borderId="5" xfId="0" applyBorder="1"/>
    <xf numFmtId="0" fontId="25" fillId="0" borderId="0" xfId="0" applyFont="1"/>
    <xf numFmtId="0" fontId="27" fillId="0" borderId="1" xfId="0" applyFont="1" applyBorder="1" applyAlignment="1">
      <alignment horizontal="left" vertical="center"/>
    </xf>
    <xf numFmtId="0" fontId="28" fillId="0" borderId="1" xfId="0" applyFont="1" applyBorder="1"/>
    <xf numFmtId="0" fontId="8" fillId="0" borderId="47" xfId="0" applyFont="1" applyBorder="1"/>
    <xf numFmtId="0" fontId="0" fillId="0" borderId="49" xfId="0" applyBorder="1" applyAlignment="1">
      <alignment horizontal="center" vertical="center"/>
    </xf>
    <xf numFmtId="0" fontId="10" fillId="0" borderId="0" xfId="1"/>
    <xf numFmtId="0" fontId="0" fillId="16" borderId="0" xfId="0" applyFill="1"/>
    <xf numFmtId="0" fontId="8" fillId="16" borderId="40" xfId="0" applyFont="1" applyFill="1" applyBorder="1"/>
    <xf numFmtId="0" fontId="0" fillId="16" borderId="39" xfId="0" applyFill="1" applyBorder="1" applyAlignment="1">
      <alignment horizontal="left" vertical="top"/>
    </xf>
    <xf numFmtId="0" fontId="29" fillId="16" borderId="21" xfId="0" applyFont="1" applyFill="1" applyBorder="1"/>
    <xf numFmtId="0" fontId="29" fillId="16" borderId="22" xfId="0" applyFont="1" applyFill="1" applyBorder="1"/>
    <xf numFmtId="0" fontId="29" fillId="16" borderId="23" xfId="0" applyFont="1" applyFill="1" applyBorder="1"/>
    <xf numFmtId="0" fontId="11" fillId="10" borderId="1" xfId="0" applyFont="1" applyFill="1" applyBorder="1" applyAlignment="1">
      <alignment horizontal="center" vertical="center"/>
    </xf>
    <xf numFmtId="0" fontId="24" fillId="16" borderId="0" xfId="0" applyFont="1" applyFill="1"/>
    <xf numFmtId="0" fontId="11" fillId="9" borderId="1" xfId="0" applyFont="1" applyFill="1" applyBorder="1" applyAlignment="1">
      <alignment horizontal="center" vertical="center"/>
    </xf>
    <xf numFmtId="0" fontId="32" fillId="0" borderId="1" xfId="0" applyFont="1" applyBorder="1" applyAlignment="1">
      <alignment horizontal="left" vertical="top"/>
    </xf>
    <xf numFmtId="0" fontId="32" fillId="0" borderId="49" xfId="0" applyFont="1" applyBorder="1" applyAlignment="1">
      <alignment horizontal="left" vertical="top"/>
    </xf>
    <xf numFmtId="0" fontId="32" fillId="0" borderId="2" xfId="0" applyFont="1" applyBorder="1" applyAlignment="1">
      <alignment horizontal="left" vertical="top"/>
    </xf>
    <xf numFmtId="0" fontId="0" fillId="0" borderId="61" xfId="0" applyBorder="1" applyAlignment="1">
      <alignment horizontal="left" vertical="top"/>
    </xf>
    <xf numFmtId="0" fontId="0" fillId="0" borderId="9" xfId="0" applyBorder="1" applyAlignment="1">
      <alignment horizontal="left" vertical="top"/>
    </xf>
    <xf numFmtId="0" fontId="0" fillId="0" borderId="38" xfId="0" applyBorder="1" applyAlignment="1">
      <alignment horizontal="left" vertical="top"/>
    </xf>
    <xf numFmtId="0" fontId="9" fillId="0" borderId="15" xfId="0" applyFont="1" applyBorder="1"/>
    <xf numFmtId="0" fontId="9" fillId="0" borderId="51" xfId="0" applyFont="1" applyBorder="1"/>
    <xf numFmtId="0" fontId="11" fillId="0" borderId="6" xfId="0" applyFont="1" applyBorder="1" applyAlignment="1">
      <alignment horizontal="center" vertical="center"/>
    </xf>
    <xf numFmtId="0" fontId="11" fillId="10" borderId="26" xfId="0" applyFont="1" applyFill="1" applyBorder="1" applyAlignment="1">
      <alignment horizontal="center" vertical="center"/>
    </xf>
    <xf numFmtId="0" fontId="11" fillId="10" borderId="28" xfId="0" applyFont="1" applyFill="1" applyBorder="1" applyAlignment="1">
      <alignment horizontal="center" vertical="center"/>
    </xf>
    <xf numFmtId="0" fontId="0" fillId="0" borderId="2" xfId="0" applyBorder="1" applyAlignment="1">
      <alignment horizontal="center" vertical="center"/>
    </xf>
    <xf numFmtId="0" fontId="0" fillId="0" borderId="6" xfId="0" applyBorder="1" applyAlignment="1">
      <alignment horizontal="left"/>
    </xf>
    <xf numFmtId="0" fontId="10" fillId="0" borderId="4" xfId="1" applyBorder="1"/>
    <xf numFmtId="0" fontId="7" fillId="0" borderId="17" xfId="0" applyFont="1" applyBorder="1"/>
    <xf numFmtId="0" fontId="7" fillId="0" borderId="51" xfId="0" applyFont="1" applyBorder="1"/>
    <xf numFmtId="0" fontId="33" fillId="0" borderId="7" xfId="0" applyFont="1" applyBorder="1" applyAlignment="1">
      <alignment horizontal="left"/>
    </xf>
    <xf numFmtId="0" fontId="30" fillId="0" borderId="7" xfId="0" applyFont="1" applyBorder="1" applyAlignment="1">
      <alignment horizontal="left"/>
    </xf>
    <xf numFmtId="0" fontId="30" fillId="0" borderId="42" xfId="0" applyFont="1" applyBorder="1" applyAlignment="1">
      <alignment horizontal="left"/>
    </xf>
    <xf numFmtId="0" fontId="34" fillId="11" borderId="12" xfId="0" applyFont="1" applyFill="1" applyBorder="1" applyAlignment="1">
      <alignment horizontal="left" vertical="center"/>
    </xf>
    <xf numFmtId="0" fontId="34" fillId="2" borderId="26" xfId="0" applyFont="1" applyFill="1" applyBorder="1" applyAlignment="1">
      <alignment horizontal="left" vertical="center"/>
    </xf>
    <xf numFmtId="0" fontId="30" fillId="2" borderId="28" xfId="0" applyFont="1" applyFill="1" applyBorder="1" applyAlignment="1">
      <alignment horizontal="left"/>
    </xf>
    <xf numFmtId="0" fontId="30" fillId="2" borderId="29" xfId="0" applyFont="1" applyFill="1" applyBorder="1" applyAlignment="1">
      <alignment horizontal="left"/>
    </xf>
    <xf numFmtId="0" fontId="30" fillId="2" borderId="26" xfId="0" applyFont="1" applyFill="1" applyBorder="1" applyAlignment="1">
      <alignment horizontal="left" vertical="center" wrapText="1"/>
    </xf>
    <xf numFmtId="0" fontId="30" fillId="2" borderId="27" xfId="0" applyFont="1" applyFill="1" applyBorder="1" applyAlignment="1">
      <alignment horizontal="left" vertical="center" wrapText="1"/>
    </xf>
    <xf numFmtId="0" fontId="30" fillId="2" borderId="29" xfId="0" applyFont="1" applyFill="1" applyBorder="1" applyAlignment="1">
      <alignment horizontal="left" vertical="center" wrapText="1"/>
    </xf>
    <xf numFmtId="0" fontId="30" fillId="2" borderId="32" xfId="0" applyFont="1" applyFill="1" applyBorder="1" applyAlignment="1">
      <alignment horizontal="left"/>
    </xf>
    <xf numFmtId="0" fontId="30" fillId="2" borderId="28" xfId="0" applyFont="1" applyFill="1" applyBorder="1" applyAlignment="1">
      <alignment horizontal="left" vertical="center" wrapText="1"/>
    </xf>
    <xf numFmtId="0" fontId="0" fillId="0" borderId="7" xfId="0" applyBorder="1" applyAlignment="1">
      <alignment horizontal="left"/>
    </xf>
    <xf numFmtId="0" fontId="7" fillId="2" borderId="28" xfId="0" applyFont="1" applyFill="1" applyBorder="1"/>
    <xf numFmtId="0" fontId="7" fillId="2" borderId="37" xfId="0" applyFont="1" applyFill="1" applyBorder="1" applyAlignment="1">
      <alignment horizontal="left"/>
    </xf>
    <xf numFmtId="0" fontId="0" fillId="0" borderId="13" xfId="0" applyBorder="1" applyAlignment="1">
      <alignment horizontal="left"/>
    </xf>
    <xf numFmtId="0" fontId="30" fillId="2" borderId="32" xfId="0" applyFont="1" applyFill="1" applyBorder="1" applyAlignment="1">
      <alignment horizontal="left" vertical="center" wrapText="1"/>
    </xf>
    <xf numFmtId="0" fontId="30" fillId="2" borderId="31" xfId="0" applyFont="1" applyFill="1" applyBorder="1" applyAlignment="1">
      <alignment horizontal="left" vertical="center" wrapText="1"/>
    </xf>
    <xf numFmtId="0" fontId="30" fillId="2" borderId="38" xfId="0" applyFont="1" applyFill="1" applyBorder="1" applyAlignment="1">
      <alignment horizontal="left" vertical="center" wrapText="1"/>
    </xf>
    <xf numFmtId="0" fontId="34" fillId="2" borderId="28" xfId="0" applyFont="1" applyFill="1" applyBorder="1" applyAlignment="1">
      <alignment horizontal="left" vertical="center"/>
    </xf>
    <xf numFmtId="0" fontId="7" fillId="2" borderId="26" xfId="0" applyFont="1" applyFill="1" applyBorder="1" applyAlignment="1">
      <alignment wrapText="1"/>
    </xf>
    <xf numFmtId="0" fontId="30" fillId="2" borderId="33" xfId="0" applyFont="1" applyFill="1" applyBorder="1" applyAlignment="1">
      <alignment horizontal="left" vertical="center" wrapText="1"/>
    </xf>
    <xf numFmtId="0" fontId="30" fillId="2" borderId="27" xfId="0" applyFont="1" applyFill="1" applyBorder="1" applyAlignment="1">
      <alignment horizontal="left"/>
    </xf>
    <xf numFmtId="0" fontId="39" fillId="11" borderId="12" xfId="0" applyFont="1" applyFill="1" applyBorder="1" applyAlignment="1">
      <alignment horizontal="left" vertical="center"/>
    </xf>
    <xf numFmtId="0" fontId="33" fillId="0" borderId="42" xfId="0" applyFont="1" applyBorder="1" applyAlignment="1">
      <alignment horizontal="left"/>
    </xf>
    <xf numFmtId="0" fontId="7" fillId="2" borderId="29" xfId="0" applyFont="1" applyFill="1" applyBorder="1"/>
    <xf numFmtId="0" fontId="7" fillId="2" borderId="32" xfId="0" applyFont="1" applyFill="1" applyBorder="1" applyAlignment="1">
      <alignment wrapText="1"/>
    </xf>
    <xf numFmtId="0" fontId="30" fillId="2" borderId="24" xfId="0" applyFont="1" applyFill="1" applyBorder="1" applyAlignment="1">
      <alignment horizontal="left" vertical="center" wrapText="1"/>
    </xf>
    <xf numFmtId="0" fontId="7" fillId="2" borderId="27" xfId="0" applyFont="1" applyFill="1" applyBorder="1"/>
    <xf numFmtId="0" fontId="11" fillId="0" borderId="34" xfId="0" applyFont="1" applyBorder="1" applyAlignment="1">
      <alignment horizontal="center" vertical="center"/>
    </xf>
    <xf numFmtId="0" fontId="11" fillId="0" borderId="41" xfId="0" applyFont="1" applyBorder="1" applyAlignment="1">
      <alignment horizontal="center" vertical="center"/>
    </xf>
    <xf numFmtId="0" fontId="11" fillId="10" borderId="29" xfId="0" applyFont="1" applyFill="1" applyBorder="1" applyAlignment="1">
      <alignment horizontal="center" vertical="center"/>
    </xf>
    <xf numFmtId="0" fontId="11" fillId="0" borderId="56" xfId="0" applyFont="1" applyBorder="1" applyAlignment="1">
      <alignment horizontal="center" vertical="center"/>
    </xf>
    <xf numFmtId="0" fontId="8" fillId="0" borderId="64" xfId="0" applyFont="1" applyBorder="1"/>
    <xf numFmtId="0" fontId="30" fillId="2" borderId="25" xfId="0" applyFont="1" applyFill="1" applyBorder="1" applyAlignment="1">
      <alignment horizontal="left" vertical="center" wrapText="1"/>
    </xf>
    <xf numFmtId="0" fontId="8" fillId="0" borderId="4" xfId="0" applyFont="1" applyBorder="1" applyAlignment="1">
      <alignment horizontal="left" vertical="center"/>
    </xf>
    <xf numFmtId="0" fontId="0" fillId="0" borderId="47" xfId="0" applyBorder="1" applyAlignment="1">
      <alignment horizontal="center" vertical="center"/>
    </xf>
    <xf numFmtId="0" fontId="0" fillId="0" borderId="11" xfId="0" applyBorder="1"/>
    <xf numFmtId="0" fontId="0" fillId="0" borderId="8" xfId="0" applyBorder="1"/>
    <xf numFmtId="0" fontId="0" fillId="0" borderId="6"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left" vertical="center"/>
    </xf>
    <xf numFmtId="0" fontId="8" fillId="0" borderId="5" xfId="0" applyFont="1" applyBorder="1"/>
    <xf numFmtId="0" fontId="8" fillId="0" borderId="55" xfId="0" applyFont="1" applyBorder="1"/>
    <xf numFmtId="0" fontId="11" fillId="0" borderId="11" xfId="0" applyFont="1" applyBorder="1" applyAlignment="1">
      <alignment horizontal="center" vertical="center"/>
    </xf>
    <xf numFmtId="0" fontId="11" fillId="0" borderId="13" xfId="0" applyFont="1" applyBorder="1" applyAlignment="1">
      <alignment horizontal="center" vertical="center"/>
    </xf>
    <xf numFmtId="0" fontId="0" fillId="14" borderId="0" xfId="0" applyFill="1" applyAlignment="1">
      <alignment horizontal="center" vertical="center"/>
    </xf>
    <xf numFmtId="0" fontId="0" fillId="0" borderId="0" xfId="0" applyAlignment="1">
      <alignment horizontal="center" vertical="center"/>
    </xf>
    <xf numFmtId="0" fontId="0" fillId="14" borderId="28" xfId="0" applyFill="1" applyBorder="1" applyAlignment="1">
      <alignment horizontal="center" vertical="center"/>
    </xf>
    <xf numFmtId="0" fontId="0" fillId="14" borderId="26" xfId="0" applyFill="1" applyBorder="1" applyAlignment="1">
      <alignment horizontal="center" vertical="center"/>
    </xf>
    <xf numFmtId="0" fontId="0" fillId="14" borderId="29" xfId="0" applyFill="1" applyBorder="1" applyAlignment="1">
      <alignment horizontal="center" vertical="center"/>
    </xf>
    <xf numFmtId="0" fontId="11" fillId="0" borderId="5" xfId="0" applyFont="1" applyBorder="1" applyAlignment="1">
      <alignment horizontal="center" vertical="center"/>
    </xf>
    <xf numFmtId="0" fontId="0" fillId="0" borderId="34" xfId="0" applyBorder="1" applyAlignment="1">
      <alignment horizontal="left" vertical="top"/>
    </xf>
    <xf numFmtId="0" fontId="0" fillId="0" borderId="7" xfId="0" applyBorder="1" applyAlignment="1">
      <alignment horizontal="left" vertical="top"/>
    </xf>
    <xf numFmtId="0" fontId="0" fillId="0" borderId="33" xfId="0" applyBorder="1" applyAlignment="1">
      <alignment horizontal="left" vertical="top"/>
    </xf>
    <xf numFmtId="0" fontId="33" fillId="0" borderId="6" xfId="0" applyFont="1" applyBorder="1" applyAlignment="1">
      <alignment horizontal="left" vertical="center"/>
    </xf>
    <xf numFmtId="0" fontId="20" fillId="0" borderId="0" xfId="0" applyFont="1" applyAlignment="1">
      <alignment horizontal="center"/>
    </xf>
    <xf numFmtId="0" fontId="0" fillId="14" borderId="67" xfId="0" applyFill="1" applyBorder="1" applyAlignment="1">
      <alignment horizontal="center" vertical="center"/>
    </xf>
    <xf numFmtId="0" fontId="0" fillId="14" borderId="34" xfId="0" applyFill="1" applyBorder="1" applyAlignment="1">
      <alignment horizontal="center" vertical="center"/>
    </xf>
    <xf numFmtId="0" fontId="0" fillId="14" borderId="41" xfId="0" applyFill="1" applyBorder="1" applyAlignment="1">
      <alignment horizontal="center" vertical="center"/>
    </xf>
    <xf numFmtId="0" fontId="30" fillId="2" borderId="60" xfId="0" applyFont="1" applyFill="1" applyBorder="1" applyAlignment="1">
      <alignment horizontal="left"/>
    </xf>
    <xf numFmtId="0" fontId="30" fillId="2" borderId="61" xfId="0" applyFont="1" applyFill="1" applyBorder="1" applyAlignment="1">
      <alignment horizontal="left" vertical="center" wrapText="1"/>
    </xf>
    <xf numFmtId="0" fontId="8" fillId="0" borderId="47" xfId="0" applyFont="1" applyBorder="1" applyAlignment="1">
      <alignment horizontal="left" vertical="center"/>
    </xf>
    <xf numFmtId="0" fontId="44" fillId="0" borderId="1" xfId="0" applyFont="1" applyBorder="1" applyAlignment="1">
      <alignment horizontal="center" vertical="center"/>
    </xf>
    <xf numFmtId="0" fontId="45" fillId="18" borderId="4" xfId="0" applyFont="1" applyFill="1" applyBorder="1" applyAlignment="1">
      <alignment horizontal="left" vertical="top"/>
    </xf>
    <xf numFmtId="0" fontId="46" fillId="0" borderId="11" xfId="0" applyFont="1" applyBorder="1" applyAlignment="1">
      <alignment horizontal="center" vertical="top"/>
    </xf>
    <xf numFmtId="0" fontId="8" fillId="0" borderId="36" xfId="0" applyFont="1" applyBorder="1" applyAlignment="1">
      <alignment horizontal="left" vertical="center"/>
    </xf>
    <xf numFmtId="0" fontId="8" fillId="0" borderId="1" xfId="0" applyFont="1" applyBorder="1" applyAlignment="1">
      <alignment horizontal="left" vertical="center"/>
    </xf>
    <xf numFmtId="0" fontId="45" fillId="18" borderId="1" xfId="0" applyFont="1" applyFill="1" applyBorder="1" applyAlignment="1">
      <alignment horizontal="left" vertical="top"/>
    </xf>
    <xf numFmtId="0" fontId="0" fillId="10" borderId="1" xfId="0" applyFill="1" applyBorder="1" applyAlignment="1">
      <alignment horizontal="center" vertical="center"/>
    </xf>
    <xf numFmtId="0" fontId="0" fillId="10" borderId="2" xfId="0" applyFill="1" applyBorder="1" applyAlignment="1">
      <alignment horizontal="center" vertical="center"/>
    </xf>
    <xf numFmtId="0" fontId="45" fillId="18" borderId="2" xfId="0" applyFont="1" applyFill="1" applyBorder="1" applyAlignment="1">
      <alignment horizontal="left" vertical="top"/>
    </xf>
    <xf numFmtId="0" fontId="0" fillId="10" borderId="49" xfId="0" applyFill="1" applyBorder="1" applyAlignment="1">
      <alignment horizontal="center" vertical="center"/>
    </xf>
    <xf numFmtId="0" fontId="44" fillId="0" borderId="49" xfId="0" applyFont="1" applyBorder="1" applyAlignment="1">
      <alignment horizontal="center" vertical="center"/>
    </xf>
    <xf numFmtId="0" fontId="45" fillId="18" borderId="49" xfId="0" applyFont="1" applyFill="1" applyBorder="1" applyAlignment="1">
      <alignment horizontal="left" vertical="top"/>
    </xf>
    <xf numFmtId="0" fontId="8" fillId="16" borderId="0" xfId="0" applyFont="1" applyFill="1"/>
    <xf numFmtId="0" fontId="0" fillId="8" borderId="0" xfId="0" applyFill="1" applyAlignment="1">
      <alignment horizontal="center" vertical="center"/>
    </xf>
    <xf numFmtId="0" fontId="0" fillId="16" borderId="0" xfId="0" applyFill="1" applyAlignment="1">
      <alignment horizontal="center" vertical="center"/>
    </xf>
    <xf numFmtId="0" fontId="0" fillId="16" borderId="0" xfId="0" applyFill="1" applyAlignment="1">
      <alignment horizontal="left" vertical="top"/>
    </xf>
    <xf numFmtId="0" fontId="0" fillId="0" borderId="0" xfId="0" applyAlignment="1">
      <alignment horizontal="center"/>
    </xf>
    <xf numFmtId="0" fontId="30" fillId="2" borderId="41" xfId="0" applyFont="1" applyFill="1" applyBorder="1" applyAlignment="1">
      <alignment horizontal="left" vertical="center" wrapText="1"/>
    </xf>
    <xf numFmtId="0" fontId="7" fillId="12" borderId="0" xfId="0" applyFont="1" applyFill="1" applyAlignment="1">
      <alignment horizontal="left" vertical="center"/>
    </xf>
    <xf numFmtId="0" fontId="0" fillId="0" borderId="0" xfId="0" applyAlignment="1">
      <alignment horizontal="left" vertical="top"/>
    </xf>
    <xf numFmtId="0" fontId="0" fillId="0" borderId="56" xfId="0" applyBorder="1" applyAlignment="1">
      <alignment horizontal="center" vertical="center"/>
    </xf>
    <xf numFmtId="0" fontId="7" fillId="13" borderId="0" xfId="0" applyFont="1" applyFill="1" applyAlignment="1">
      <alignment horizontal="left" vertical="center"/>
    </xf>
    <xf numFmtId="0" fontId="0" fillId="0" borderId="0" xfId="0" applyAlignment="1">
      <alignment horizontal="center" vertical="top" wrapText="1"/>
    </xf>
    <xf numFmtId="0" fontId="7" fillId="14" borderId="0" xfId="0" applyFont="1" applyFill="1" applyAlignment="1">
      <alignment horizontal="left" vertical="center"/>
    </xf>
    <xf numFmtId="0" fontId="0" fillId="0" borderId="0" xfId="0" applyAlignment="1">
      <alignment horizontal="left"/>
    </xf>
    <xf numFmtId="0" fontId="7" fillId="15" borderId="0" xfId="0" applyFont="1" applyFill="1" applyAlignment="1">
      <alignment horizontal="left" vertical="center"/>
    </xf>
    <xf numFmtId="0" fontId="7" fillId="0" borderId="0" xfId="0" applyFont="1" applyAlignment="1">
      <alignment horizontal="left"/>
    </xf>
    <xf numFmtId="0" fontId="7" fillId="8" borderId="0" xfId="0" applyFont="1" applyFill="1" applyAlignment="1">
      <alignment horizontal="left"/>
    </xf>
    <xf numFmtId="0" fontId="4" fillId="0" borderId="0" xfId="4"/>
    <xf numFmtId="0" fontId="47" fillId="19" borderId="69" xfId="0" applyFont="1" applyFill="1" applyBorder="1" applyAlignment="1">
      <alignment horizontal="left" vertical="center" wrapText="1"/>
    </xf>
    <xf numFmtId="0" fontId="47" fillId="19" borderId="70" xfId="0" applyFont="1" applyFill="1" applyBorder="1" applyAlignment="1">
      <alignment horizontal="left" vertical="center" wrapText="1"/>
    </xf>
    <xf numFmtId="0" fontId="0" fillId="0" borderId="0" xfId="0" applyAlignment="1">
      <alignment horizontal="left" vertical="center" wrapText="1"/>
    </xf>
    <xf numFmtId="0" fontId="0" fillId="0" borderId="0" xfId="0" applyAlignment="1">
      <alignment horizontal="center" vertical="center" wrapText="1"/>
    </xf>
    <xf numFmtId="0" fontId="50" fillId="0" borderId="0" xfId="0" applyFont="1" applyAlignment="1">
      <alignment horizontal="center" vertical="center" wrapText="1"/>
    </xf>
    <xf numFmtId="0" fontId="0" fillId="0" borderId="0" xfId="0" applyAlignment="1">
      <alignment horizontal="center" wrapText="1"/>
    </xf>
    <xf numFmtId="0" fontId="0" fillId="0" borderId="0" xfId="0" quotePrefix="1" applyAlignment="1">
      <alignment horizontal="left" vertical="center" wrapText="1"/>
    </xf>
    <xf numFmtId="9" fontId="0" fillId="0" borderId="0" xfId="0" applyNumberFormat="1" applyAlignment="1">
      <alignment horizontal="left" vertical="center" wrapText="1"/>
    </xf>
    <xf numFmtId="0" fontId="52" fillId="0" borderId="0" xfId="0" applyFont="1" applyAlignment="1">
      <alignment vertical="center" wrapText="1"/>
    </xf>
    <xf numFmtId="0" fontId="0" fillId="0" borderId="0" xfId="0" applyAlignment="1">
      <alignment horizontal="left" wrapText="1"/>
    </xf>
    <xf numFmtId="0" fontId="52" fillId="0" borderId="0" xfId="0" applyFont="1" applyAlignment="1">
      <alignment horizontal="justify" vertical="center" wrapText="1"/>
    </xf>
    <xf numFmtId="0" fontId="47" fillId="20" borderId="79" xfId="4" applyFont="1" applyFill="1" applyBorder="1" applyAlignment="1">
      <alignment vertical="center" wrapText="1"/>
    </xf>
    <xf numFmtId="0" fontId="47" fillId="20" borderId="81" xfId="4" applyFont="1" applyFill="1" applyBorder="1" applyAlignment="1">
      <alignment horizontal="center" vertical="center" wrapText="1"/>
    </xf>
    <xf numFmtId="0" fontId="51" fillId="0" borderId="79" xfId="4" applyFont="1" applyBorder="1" applyAlignment="1">
      <alignment vertical="center" wrapText="1"/>
    </xf>
    <xf numFmtId="0" fontId="52" fillId="0" borderId="79" xfId="4" applyFont="1" applyBorder="1" applyAlignment="1">
      <alignment vertical="top" wrapText="1"/>
    </xf>
    <xf numFmtId="0" fontId="51" fillId="0" borderId="81" xfId="4" applyFont="1" applyBorder="1" applyAlignment="1">
      <alignment vertical="center" wrapText="1"/>
    </xf>
    <xf numFmtId="0" fontId="52" fillId="0" borderId="81" xfId="4" applyFont="1" applyBorder="1" applyAlignment="1">
      <alignment vertical="top" wrapText="1"/>
    </xf>
    <xf numFmtId="0" fontId="51" fillId="0" borderId="82" xfId="4" applyFont="1" applyBorder="1" applyAlignment="1">
      <alignment vertical="center" wrapText="1"/>
    </xf>
    <xf numFmtId="0" fontId="52" fillId="0" borderId="82" xfId="4" applyFont="1" applyBorder="1" applyAlignment="1">
      <alignment vertical="top" wrapText="1"/>
    </xf>
    <xf numFmtId="0" fontId="52" fillId="0" borderId="80" xfId="4" applyFont="1" applyBorder="1" applyAlignment="1">
      <alignment vertical="top" wrapText="1"/>
    </xf>
    <xf numFmtId="0" fontId="51" fillId="0" borderId="80" xfId="4" applyFont="1" applyBorder="1" applyAlignment="1">
      <alignment vertical="center" wrapText="1"/>
    </xf>
    <xf numFmtId="0" fontId="22" fillId="0" borderId="0" xfId="4" applyFont="1" applyAlignment="1">
      <alignment vertical="center"/>
    </xf>
    <xf numFmtId="0" fontId="52" fillId="0" borderId="0" xfId="4" applyFont="1"/>
    <xf numFmtId="0" fontId="51" fillId="0" borderId="83" xfId="4" applyFont="1" applyBorder="1" applyAlignment="1">
      <alignment vertical="center" wrapText="1"/>
    </xf>
    <xf numFmtId="0" fontId="51" fillId="0" borderId="82" xfId="4" applyFont="1" applyBorder="1" applyAlignment="1">
      <alignment horizontal="justify" vertical="center" wrapText="1"/>
    </xf>
    <xf numFmtId="0" fontId="51" fillId="0" borderId="78" xfId="4" applyFont="1" applyBorder="1" applyAlignment="1">
      <alignment vertical="center" wrapText="1"/>
    </xf>
    <xf numFmtId="0" fontId="25" fillId="0" borderId="0" xfId="0" applyFont="1" applyAlignment="1">
      <alignment horizontal="left" vertical="center"/>
    </xf>
    <xf numFmtId="0" fontId="0" fillId="0" borderId="0" xfId="0" applyAlignment="1">
      <alignment horizontal="left" vertical="center"/>
    </xf>
    <xf numFmtId="0" fontId="57" fillId="0" borderId="0" xfId="0" applyFont="1" applyAlignment="1">
      <alignment horizontal="left" vertical="center"/>
    </xf>
    <xf numFmtId="0" fontId="11" fillId="0" borderId="0" xfId="1" applyFont="1" applyFill="1" applyBorder="1" applyAlignment="1">
      <alignment horizontal="left" vertical="center"/>
    </xf>
    <xf numFmtId="0" fontId="23" fillId="0" borderId="0" xfId="0" applyFont="1"/>
    <xf numFmtId="0" fontId="24" fillId="0" borderId="0" xfId="0" applyFont="1"/>
    <xf numFmtId="0" fontId="0" fillId="0" borderId="0" xfId="0" applyAlignment="1">
      <alignment horizontal="left" vertical="top" wrapText="1"/>
    </xf>
    <xf numFmtId="0" fontId="7" fillId="0" borderId="0" xfId="0" applyFont="1" applyAlignment="1">
      <alignment horizontal="left" vertical="center"/>
    </xf>
    <xf numFmtId="0" fontId="7" fillId="0" borderId="0" xfId="0" applyFont="1" applyAlignment="1">
      <alignment horizontal="left" vertical="center" wrapText="1"/>
    </xf>
    <xf numFmtId="0" fontId="15" fillId="3" borderId="0" xfId="0" applyFont="1" applyFill="1"/>
    <xf numFmtId="0" fontId="15" fillId="0" borderId="0" xfId="0" applyFont="1"/>
    <xf numFmtId="0" fontId="45" fillId="18" borderId="4" xfId="0" applyFont="1" applyFill="1" applyBorder="1" applyAlignment="1">
      <alignment horizontal="center" vertical="center"/>
    </xf>
    <xf numFmtId="0" fontId="45" fillId="18" borderId="1" xfId="0" applyFont="1" applyFill="1" applyBorder="1" applyAlignment="1">
      <alignment horizontal="center" vertical="center"/>
    </xf>
    <xf numFmtId="0" fontId="0" fillId="0" borderId="39" xfId="0" applyBorder="1" applyAlignment="1">
      <alignment horizontal="left" vertical="top"/>
    </xf>
    <xf numFmtId="0" fontId="11" fillId="0" borderId="7" xfId="0" applyFont="1" applyBorder="1" applyAlignment="1">
      <alignment horizontal="center" vertical="center"/>
    </xf>
    <xf numFmtId="0" fontId="11" fillId="0" borderId="42" xfId="0" applyFont="1" applyBorder="1" applyAlignment="1">
      <alignment horizontal="center" vertical="center"/>
    </xf>
    <xf numFmtId="0" fontId="2" fillId="0" borderId="0" xfId="6"/>
    <xf numFmtId="0" fontId="21" fillId="0" borderId="46" xfId="6" applyFont="1" applyBorder="1" applyAlignment="1">
      <alignment horizontal="left" vertical="center"/>
    </xf>
    <xf numFmtId="0" fontId="21" fillId="0" borderId="44" xfId="6" applyFont="1" applyBorder="1" applyAlignment="1">
      <alignment horizontal="left" vertical="center"/>
    </xf>
    <xf numFmtId="0" fontId="15" fillId="6" borderId="51" xfId="6" applyFont="1" applyFill="1" applyBorder="1" applyAlignment="1">
      <alignment horizontal="center" vertical="center"/>
    </xf>
    <xf numFmtId="0" fontId="15" fillId="16" borderId="63" xfId="6" applyFont="1" applyFill="1" applyBorder="1" applyAlignment="1">
      <alignment horizontal="center" vertical="center"/>
    </xf>
    <xf numFmtId="0" fontId="15" fillId="16" borderId="45" xfId="6" applyFont="1" applyFill="1" applyBorder="1" applyAlignment="1">
      <alignment horizontal="center" vertical="center"/>
    </xf>
    <xf numFmtId="0" fontId="15" fillId="5" borderId="45" xfId="6" applyFont="1" applyFill="1" applyBorder="1" applyAlignment="1">
      <alignment horizontal="center" vertical="center"/>
    </xf>
    <xf numFmtId="0" fontId="15" fillId="16" borderId="54" xfId="6" applyFont="1" applyFill="1" applyBorder="1" applyAlignment="1">
      <alignment horizontal="center" vertical="center"/>
    </xf>
    <xf numFmtId="0" fontId="2" fillId="0" borderId="47" xfId="6" applyBorder="1" applyAlignment="1">
      <alignment horizontal="center" vertical="center"/>
    </xf>
    <xf numFmtId="0" fontId="2" fillId="0" borderId="11" xfId="6" applyBorder="1"/>
    <xf numFmtId="0" fontId="2" fillId="6" borderId="32" xfId="6" applyFill="1" applyBorder="1" applyAlignment="1">
      <alignment horizontal="center" vertical="center"/>
    </xf>
    <xf numFmtId="0" fontId="2" fillId="0" borderId="13" xfId="6" applyBorder="1" applyAlignment="1">
      <alignment horizontal="center" vertical="center"/>
    </xf>
    <xf numFmtId="0" fontId="2" fillId="0" borderId="4" xfId="6" applyBorder="1" applyAlignment="1">
      <alignment horizontal="center" vertical="center"/>
    </xf>
    <xf numFmtId="0" fontId="2" fillId="5" borderId="4" xfId="6" applyFill="1" applyBorder="1" applyAlignment="1">
      <alignment horizontal="center" vertical="center"/>
    </xf>
    <xf numFmtId="0" fontId="2" fillId="0" borderId="65" xfId="6" applyBorder="1" applyAlignment="1">
      <alignment horizontal="center" vertical="center"/>
    </xf>
    <xf numFmtId="0" fontId="2" fillId="0" borderId="5" xfId="6" applyBorder="1"/>
    <xf numFmtId="0" fontId="2" fillId="0" borderId="1" xfId="6" applyBorder="1" applyAlignment="1">
      <alignment horizontal="center" vertical="center"/>
    </xf>
    <xf numFmtId="0" fontId="2" fillId="5" borderId="1" xfId="6" applyFill="1" applyBorder="1" applyAlignment="1">
      <alignment horizontal="center" vertical="center"/>
    </xf>
    <xf numFmtId="0" fontId="2" fillId="6" borderId="28" xfId="6" applyFill="1" applyBorder="1" applyAlignment="1">
      <alignment horizontal="center" vertical="center"/>
    </xf>
    <xf numFmtId="0" fontId="2" fillId="0" borderId="6" xfId="6" applyBorder="1" applyAlignment="1">
      <alignment horizontal="center" vertical="center"/>
    </xf>
    <xf numFmtId="0" fontId="2" fillId="0" borderId="35" xfId="6" applyBorder="1" applyAlignment="1">
      <alignment horizontal="center" vertical="center"/>
    </xf>
    <xf numFmtId="0" fontId="2" fillId="0" borderId="8" xfId="6" applyBorder="1"/>
    <xf numFmtId="0" fontId="2" fillId="6" borderId="27" xfId="6" applyFill="1" applyBorder="1" applyAlignment="1">
      <alignment horizontal="center" vertical="center"/>
    </xf>
    <xf numFmtId="0" fontId="2" fillId="0" borderId="10" xfId="6" applyBorder="1" applyAlignment="1">
      <alignment horizontal="center" vertical="center"/>
    </xf>
    <xf numFmtId="0" fontId="2" fillId="0" borderId="2" xfId="6" applyBorder="1" applyAlignment="1">
      <alignment horizontal="center" vertical="center"/>
    </xf>
    <xf numFmtId="0" fontId="2" fillId="5" borderId="2" xfId="6" applyFill="1" applyBorder="1" applyAlignment="1">
      <alignment horizontal="center" vertical="center"/>
    </xf>
    <xf numFmtId="0" fontId="2" fillId="0" borderId="66" xfId="6" applyBorder="1" applyAlignment="1">
      <alignment horizontal="center" vertical="center"/>
    </xf>
    <xf numFmtId="0" fontId="2" fillId="0" borderId="57" xfId="6" applyBorder="1" applyAlignment="1">
      <alignment horizontal="center" vertical="center"/>
    </xf>
    <xf numFmtId="0" fontId="2" fillId="0" borderId="58" xfId="6" applyBorder="1"/>
    <xf numFmtId="0" fontId="2" fillId="6" borderId="38" xfId="6" applyFill="1" applyBorder="1" applyAlignment="1">
      <alignment horizontal="center" vertical="center"/>
    </xf>
    <xf numFmtId="0" fontId="2" fillId="0" borderId="35" xfId="6" applyBorder="1"/>
    <xf numFmtId="0" fontId="2" fillId="0" borderId="66" xfId="6" applyBorder="1"/>
    <xf numFmtId="0" fontId="2" fillId="0" borderId="14" xfId="6" applyBorder="1"/>
    <xf numFmtId="0" fontId="2" fillId="5" borderId="3" xfId="6" applyFill="1" applyBorder="1" applyAlignment="1">
      <alignment horizontal="center" vertical="center"/>
    </xf>
    <xf numFmtId="0" fontId="2" fillId="0" borderId="0" xfId="6" applyAlignment="1">
      <alignment horizontal="center" vertical="center"/>
    </xf>
    <xf numFmtId="0" fontId="11" fillId="9" borderId="31" xfId="0" applyFont="1" applyFill="1" applyBorder="1" applyAlignment="1">
      <alignment horizontal="center" vertical="center"/>
    </xf>
    <xf numFmtId="0" fontId="11" fillId="9" borderId="33" xfId="0" applyFont="1" applyFill="1" applyBorder="1" applyAlignment="1">
      <alignment horizontal="center" vertical="center"/>
    </xf>
    <xf numFmtId="0" fontId="11" fillId="9" borderId="43" xfId="0" applyFont="1" applyFill="1" applyBorder="1" applyAlignment="1">
      <alignment horizontal="center" vertical="center"/>
    </xf>
    <xf numFmtId="0" fontId="7" fillId="14" borderId="34" xfId="0" applyFont="1" applyFill="1" applyBorder="1" applyAlignment="1">
      <alignment vertical="center" wrapText="1"/>
    </xf>
    <xf numFmtId="0" fontId="11" fillId="0" borderId="55" xfId="0" applyFont="1" applyBorder="1" applyAlignment="1">
      <alignment horizontal="center" vertical="center"/>
    </xf>
    <xf numFmtId="0" fontId="11" fillId="0" borderId="60" xfId="0" applyFont="1" applyBorder="1" applyAlignment="1">
      <alignment horizontal="center" vertical="center"/>
    </xf>
    <xf numFmtId="0" fontId="20" fillId="2" borderId="51" xfId="0" applyFont="1" applyFill="1" applyBorder="1"/>
    <xf numFmtId="0" fontId="20" fillId="2" borderId="37" xfId="0" applyFont="1" applyFill="1" applyBorder="1"/>
    <xf numFmtId="0" fontId="56" fillId="19" borderId="69" xfId="7" applyFont="1" applyFill="1" applyBorder="1" applyAlignment="1">
      <alignment vertical="center" wrapText="1"/>
    </xf>
    <xf numFmtId="0" fontId="56" fillId="19" borderId="69" xfId="7" applyFont="1" applyFill="1" applyBorder="1" applyAlignment="1">
      <alignment horizontal="left" vertical="center" wrapText="1"/>
    </xf>
    <xf numFmtId="0" fontId="1" fillId="0" borderId="0" xfId="0" applyFont="1" applyAlignment="1">
      <alignment horizontal="left" vertical="center"/>
    </xf>
    <xf numFmtId="0" fontId="1" fillId="0" borderId="0" xfId="0" applyFont="1" applyAlignment="1">
      <alignment horizontal="left" vertical="center" wrapText="1"/>
    </xf>
    <xf numFmtId="0" fontId="1" fillId="0" borderId="0" xfId="0" applyFont="1" applyAlignment="1">
      <alignment vertical="top"/>
    </xf>
    <xf numFmtId="0" fontId="1" fillId="0" borderId="0" xfId="0" applyFont="1" applyAlignment="1">
      <alignment vertical="top" wrapText="1"/>
    </xf>
    <xf numFmtId="0" fontId="0" fillId="0" borderId="0" xfId="0" applyAlignment="1">
      <alignment vertical="center"/>
    </xf>
    <xf numFmtId="14" fontId="0" fillId="0" borderId="42" xfId="0" applyNumberFormat="1" applyBorder="1" applyAlignment="1">
      <alignment horizontal="left"/>
    </xf>
    <xf numFmtId="0" fontId="11" fillId="0" borderId="4" xfId="0" applyFont="1" applyBorder="1" applyAlignment="1">
      <alignment horizontal="center" vertical="center"/>
    </xf>
    <xf numFmtId="0" fontId="44" fillId="7" borderId="1" xfId="0" applyFont="1" applyFill="1" applyBorder="1" applyAlignment="1">
      <alignment horizontal="center" vertical="center"/>
    </xf>
    <xf numFmtId="0" fontId="0" fillId="7" borderId="1" xfId="0" applyFill="1" applyBorder="1" applyAlignment="1">
      <alignment horizontal="center" vertical="center"/>
    </xf>
    <xf numFmtId="0" fontId="0" fillId="0" borderId="18" xfId="0" applyBorder="1" applyAlignment="1">
      <alignment horizontal="left" wrapText="1"/>
    </xf>
    <xf numFmtId="0" fontId="0" fillId="0" borderId="19" xfId="0" applyBorder="1" applyAlignment="1">
      <alignment horizontal="left" wrapText="1"/>
    </xf>
    <xf numFmtId="0" fontId="0" fillId="0" borderId="20" xfId="0" applyBorder="1" applyAlignment="1">
      <alignment horizontal="left" wrapText="1"/>
    </xf>
    <xf numFmtId="0" fontId="12" fillId="0" borderId="18" xfId="0" applyFont="1" applyBorder="1" applyAlignment="1">
      <alignment horizontal="center" vertical="center" wrapText="1"/>
    </xf>
    <xf numFmtId="0" fontId="12" fillId="0" borderId="19"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23" xfId="0" applyFont="1" applyBorder="1" applyAlignment="1">
      <alignment horizontal="center" vertical="center" wrapText="1"/>
    </xf>
    <xf numFmtId="0" fontId="19" fillId="2" borderId="15" xfId="0" applyFont="1" applyFill="1" applyBorder="1" applyAlignment="1">
      <alignment horizontal="center" vertical="center"/>
    </xf>
    <xf numFmtId="0" fontId="19" fillId="2" borderId="16" xfId="0" applyFont="1" applyFill="1" applyBorder="1" applyAlignment="1">
      <alignment horizontal="center" vertical="center"/>
    </xf>
    <xf numFmtId="0" fontId="19" fillId="2" borderId="17" xfId="0" applyFont="1" applyFill="1" applyBorder="1" applyAlignment="1">
      <alignment horizontal="center" vertical="center"/>
    </xf>
    <xf numFmtId="0" fontId="25" fillId="0" borderId="57" xfId="0" applyFont="1" applyBorder="1" applyAlignment="1">
      <alignment horizontal="left" vertical="top"/>
    </xf>
    <xf numFmtId="0" fontId="25" fillId="0" borderId="52" xfId="0" applyFont="1" applyBorder="1" applyAlignment="1">
      <alignment horizontal="left" vertical="top"/>
    </xf>
    <xf numFmtId="0" fontId="25" fillId="0" borderId="58" xfId="0" applyFont="1" applyBorder="1" applyAlignment="1">
      <alignment horizontal="left" vertical="top"/>
    </xf>
    <xf numFmtId="0" fontId="25" fillId="0" borderId="57" xfId="0" applyFont="1" applyBorder="1" applyAlignment="1">
      <alignment horizontal="left" vertical="center"/>
    </xf>
    <xf numFmtId="0" fontId="25" fillId="0" borderId="52" xfId="0" applyFont="1" applyBorder="1" applyAlignment="1">
      <alignment horizontal="left" vertical="center"/>
    </xf>
    <xf numFmtId="0" fontId="25" fillId="0" borderId="58" xfId="0" applyFont="1" applyBorder="1" applyAlignment="1">
      <alignment horizontal="left" vertical="center"/>
    </xf>
    <xf numFmtId="0" fontId="25" fillId="0" borderId="36" xfId="0" applyFont="1" applyBorder="1" applyAlignment="1">
      <alignment horizontal="left" vertical="top"/>
    </xf>
    <xf numFmtId="0" fontId="25" fillId="0" borderId="1" xfId="0" applyFont="1" applyBorder="1" applyAlignment="1">
      <alignment horizontal="left" vertical="top"/>
    </xf>
    <xf numFmtId="0" fontId="25" fillId="0" borderId="35" xfId="0" applyFont="1" applyBorder="1" applyAlignment="1">
      <alignment horizontal="left" vertical="top"/>
    </xf>
    <xf numFmtId="0" fontId="25" fillId="0" borderId="36" xfId="0" applyFont="1" applyBorder="1" applyAlignment="1">
      <alignment horizontal="left" vertical="center"/>
    </xf>
    <xf numFmtId="0" fontId="25" fillId="0" borderId="1" xfId="0" applyFont="1" applyBorder="1" applyAlignment="1">
      <alignment horizontal="left" vertical="center"/>
    </xf>
    <xf numFmtId="0" fontId="25" fillId="0" borderId="35" xfId="0" applyFont="1" applyBorder="1" applyAlignment="1">
      <alignment horizontal="left" vertical="center"/>
    </xf>
    <xf numFmtId="0" fontId="25" fillId="0" borderId="48" xfId="0" applyFont="1" applyBorder="1" applyAlignment="1">
      <alignment horizontal="left" vertical="top"/>
    </xf>
    <xf numFmtId="0" fontId="25" fillId="0" borderId="49" xfId="0" applyFont="1" applyBorder="1" applyAlignment="1">
      <alignment horizontal="left" vertical="top"/>
    </xf>
    <xf numFmtId="0" fontId="25" fillId="0" borderId="50" xfId="0" applyFont="1" applyBorder="1" applyAlignment="1">
      <alignment horizontal="left" vertical="top"/>
    </xf>
    <xf numFmtId="0" fontId="25" fillId="0" borderId="48" xfId="0" applyFont="1" applyBorder="1" applyAlignment="1">
      <alignment horizontal="left" vertical="center"/>
    </xf>
    <xf numFmtId="0" fontId="25" fillId="0" borderId="49" xfId="0" applyFont="1" applyBorder="1" applyAlignment="1">
      <alignment horizontal="left" vertical="center"/>
    </xf>
    <xf numFmtId="0" fontId="25" fillId="0" borderId="50" xfId="0" applyFont="1" applyBorder="1" applyAlignment="1">
      <alignment horizontal="left" vertical="center"/>
    </xf>
    <xf numFmtId="0" fontId="30" fillId="2" borderId="18" xfId="0" applyFont="1" applyFill="1" applyBorder="1" applyAlignment="1">
      <alignment horizontal="center" vertical="center" wrapText="1"/>
    </xf>
    <xf numFmtId="0" fontId="30" fillId="2" borderId="19" xfId="0" applyFont="1" applyFill="1" applyBorder="1" applyAlignment="1">
      <alignment horizontal="center" vertical="center" wrapText="1"/>
    </xf>
    <xf numFmtId="0" fontId="30" fillId="2" borderId="20" xfId="0" applyFont="1" applyFill="1" applyBorder="1" applyAlignment="1">
      <alignment horizontal="center" vertical="center" wrapText="1"/>
    </xf>
    <xf numFmtId="0" fontId="30" fillId="2" borderId="4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9"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30" fillId="2" borderId="22"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0" fillId="0" borderId="40" xfId="0" applyBorder="1"/>
    <xf numFmtId="0" fontId="0" fillId="0" borderId="0" xfId="0"/>
    <xf numFmtId="0" fontId="0" fillId="0" borderId="39" xfId="0" applyBorder="1"/>
    <xf numFmtId="0" fontId="7" fillId="0" borderId="40" xfId="0" applyFont="1" applyBorder="1"/>
    <xf numFmtId="0" fontId="7" fillId="0" borderId="0" xfId="0" applyFont="1"/>
    <xf numFmtId="0" fontId="7" fillId="0" borderId="39" xfId="0" applyFont="1" applyBorder="1"/>
    <xf numFmtId="0" fontId="24" fillId="0" borderId="40" xfId="0" applyFont="1" applyBorder="1"/>
    <xf numFmtId="0" fontId="24" fillId="0" borderId="0" xfId="0" applyFont="1"/>
    <xf numFmtId="0" fontId="24" fillId="0" borderId="39" xfId="0" applyFont="1" applyBorder="1"/>
    <xf numFmtId="0" fontId="0" fillId="0" borderId="21" xfId="0" applyBorder="1"/>
    <xf numFmtId="0" fontId="0" fillId="0" borderId="22" xfId="0" applyBorder="1"/>
    <xf numFmtId="0" fontId="0" fillId="0" borderId="23" xfId="0" applyBorder="1"/>
    <xf numFmtId="0" fontId="24" fillId="0" borderId="18" xfId="0" applyFont="1" applyBorder="1"/>
    <xf numFmtId="0" fontId="24" fillId="0" borderId="19" xfId="0" applyFont="1" applyBorder="1"/>
    <xf numFmtId="0" fontId="24" fillId="0" borderId="20" xfId="0" applyFont="1" applyBorder="1"/>
    <xf numFmtId="0" fontId="20" fillId="7" borderId="40" xfId="0" applyFont="1" applyFill="1" applyBorder="1"/>
    <xf numFmtId="0" fontId="20" fillId="7" borderId="0" xfId="0" applyFont="1" applyFill="1"/>
    <xf numFmtId="0" fontId="20" fillId="7" borderId="39" xfId="0" applyFont="1" applyFill="1" applyBorder="1"/>
    <xf numFmtId="0" fontId="25" fillId="0" borderId="57" xfId="0" applyFont="1" applyBorder="1" applyAlignment="1">
      <alignment horizontal="center"/>
    </xf>
    <xf numFmtId="0" fontId="25" fillId="0" borderId="52" xfId="0" applyFont="1" applyBorder="1" applyAlignment="1">
      <alignment horizontal="center"/>
    </xf>
    <xf numFmtId="0" fontId="25" fillId="0" borderId="58" xfId="0" applyFont="1" applyBorder="1" applyAlignment="1">
      <alignment horizontal="center"/>
    </xf>
    <xf numFmtId="0" fontId="25" fillId="0" borderId="36" xfId="0" applyFont="1" applyBorder="1" applyAlignment="1">
      <alignment horizontal="center"/>
    </xf>
    <xf numFmtId="0" fontId="25" fillId="0" borderId="1" xfId="0" applyFont="1" applyBorder="1" applyAlignment="1">
      <alignment horizontal="center"/>
    </xf>
    <xf numFmtId="0" fontId="25" fillId="0" borderId="35" xfId="0" applyFont="1" applyBorder="1" applyAlignment="1">
      <alignment horizontal="center"/>
    </xf>
    <xf numFmtId="0" fontId="25" fillId="0" borderId="48" xfId="0" applyFont="1" applyBorder="1"/>
    <xf numFmtId="0" fontId="25" fillId="0" borderId="49" xfId="0" applyFont="1" applyBorder="1"/>
    <xf numFmtId="0" fontId="25" fillId="0" borderId="50" xfId="0" applyFont="1" applyBorder="1"/>
    <xf numFmtId="0" fontId="20" fillId="0" borderId="18" xfId="0" applyFont="1" applyBorder="1" applyAlignment="1">
      <alignment horizontal="center"/>
    </xf>
    <xf numFmtId="0" fontId="20" fillId="0" borderId="19" xfId="0" applyFont="1" applyBorder="1" applyAlignment="1">
      <alignment horizontal="center"/>
    </xf>
    <xf numFmtId="0" fontId="20" fillId="0" borderId="20" xfId="0" applyFont="1" applyBorder="1" applyAlignment="1">
      <alignment horizontal="center"/>
    </xf>
    <xf numFmtId="0" fontId="20" fillId="0" borderId="40" xfId="0" applyFont="1" applyBorder="1" applyAlignment="1">
      <alignment horizontal="center"/>
    </xf>
    <xf numFmtId="0" fontId="20" fillId="0" borderId="0" xfId="0" applyFont="1" applyAlignment="1">
      <alignment horizontal="center"/>
    </xf>
    <xf numFmtId="0" fontId="20" fillId="0" borderId="39" xfId="0" applyFont="1" applyBorder="1" applyAlignment="1">
      <alignment horizontal="center"/>
    </xf>
    <xf numFmtId="0" fontId="20" fillId="0" borderId="21" xfId="0" applyFont="1" applyBorder="1" applyAlignment="1">
      <alignment horizontal="center"/>
    </xf>
    <xf numFmtId="0" fontId="20" fillId="0" borderId="22" xfId="0" applyFont="1" applyBorder="1" applyAlignment="1">
      <alignment horizontal="center"/>
    </xf>
    <xf numFmtId="0" fontId="20" fillId="0" borderId="23" xfId="0" applyFont="1"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18" fillId="4" borderId="18" xfId="0" applyFont="1" applyFill="1" applyBorder="1" applyAlignment="1">
      <alignment horizontal="center" vertical="center"/>
    </xf>
    <xf numFmtId="0" fontId="18" fillId="4" borderId="19" xfId="0" applyFont="1" applyFill="1" applyBorder="1" applyAlignment="1">
      <alignment horizontal="center" vertical="center"/>
    </xf>
    <xf numFmtId="0" fontId="20" fillId="0" borderId="18" xfId="0" applyFont="1" applyBorder="1" applyAlignment="1">
      <alignment horizontal="left" vertical="center"/>
    </xf>
    <xf numFmtId="0" fontId="20" fillId="0" borderId="19" xfId="0" applyFont="1" applyBorder="1" applyAlignment="1">
      <alignment horizontal="left" vertical="center"/>
    </xf>
    <xf numFmtId="0" fontId="20" fillId="0" borderId="20" xfId="0" applyFont="1" applyBorder="1" applyAlignment="1">
      <alignment horizontal="left" vertical="center"/>
    </xf>
    <xf numFmtId="0" fontId="20" fillId="0" borderId="15" xfId="0" applyFont="1" applyBorder="1" applyAlignment="1">
      <alignment horizontal="center" vertical="center"/>
    </xf>
    <xf numFmtId="0" fontId="20" fillId="0" borderId="16" xfId="0" applyFont="1" applyBorder="1" applyAlignment="1">
      <alignment horizontal="center" vertical="center"/>
    </xf>
    <xf numFmtId="0" fontId="20" fillId="0" borderId="17" xfId="0" applyFont="1" applyBorder="1" applyAlignment="1">
      <alignment horizontal="center" vertical="center"/>
    </xf>
    <xf numFmtId="0" fontId="20" fillId="0" borderId="15" xfId="0" applyFont="1" applyBorder="1" applyAlignment="1">
      <alignment horizontal="left" vertical="center"/>
    </xf>
    <xf numFmtId="0" fontId="20" fillId="0" borderId="16" xfId="0" applyFont="1" applyBorder="1" applyAlignment="1">
      <alignment horizontal="left" vertical="center"/>
    </xf>
    <xf numFmtId="0" fontId="20" fillId="0" borderId="17" xfId="0" applyFont="1" applyBorder="1" applyAlignment="1">
      <alignment horizontal="left" vertical="center"/>
    </xf>
    <xf numFmtId="0" fontId="0" fillId="0" borderId="40" xfId="0" applyBorder="1" applyAlignment="1">
      <alignment horizontal="center"/>
    </xf>
    <xf numFmtId="0" fontId="0" fillId="0" borderId="0" xfId="0" applyAlignment="1">
      <alignment horizontal="center"/>
    </xf>
    <xf numFmtId="0" fontId="0" fillId="0" borderId="39" xfId="0" applyBorder="1" applyAlignment="1">
      <alignment horizontal="center"/>
    </xf>
    <xf numFmtId="0" fontId="25" fillId="0" borderId="4" xfId="0" applyFont="1" applyBorder="1" applyAlignment="1">
      <alignment horizontal="left" vertical="center"/>
    </xf>
    <xf numFmtId="0" fontId="25" fillId="0" borderId="2" xfId="0" applyFont="1" applyBorder="1" applyAlignment="1">
      <alignment horizontal="left" vertical="center"/>
    </xf>
    <xf numFmtId="14" fontId="20" fillId="0" borderId="13" xfId="0" applyNumberFormat="1" applyFont="1" applyBorder="1" applyAlignment="1">
      <alignment horizontal="left" vertical="center"/>
    </xf>
    <xf numFmtId="14" fontId="20" fillId="0" borderId="4" xfId="0" applyNumberFormat="1" applyFont="1" applyBorder="1" applyAlignment="1">
      <alignment horizontal="left" vertical="center"/>
    </xf>
    <xf numFmtId="0" fontId="20" fillId="0" borderId="6" xfId="0" applyFont="1" applyBorder="1" applyAlignment="1">
      <alignment horizontal="left" vertical="center"/>
    </xf>
    <xf numFmtId="0" fontId="20" fillId="0" borderId="1" xfId="0" applyFont="1" applyBorder="1" applyAlignment="1">
      <alignment horizontal="left" vertical="center"/>
    </xf>
    <xf numFmtId="0" fontId="20" fillId="0" borderId="10" xfId="0" applyFont="1" applyBorder="1" applyAlignment="1">
      <alignment horizontal="left" vertical="center"/>
    </xf>
    <xf numFmtId="0" fontId="20" fillId="0" borderId="2" xfId="0" applyFont="1" applyBorder="1" applyAlignment="1">
      <alignment horizontal="left" vertical="center"/>
    </xf>
    <xf numFmtId="0" fontId="25" fillId="0" borderId="11" xfId="0" applyFont="1" applyBorder="1" applyAlignment="1">
      <alignment horizontal="left" vertical="center"/>
    </xf>
    <xf numFmtId="0" fontId="25" fillId="0" borderId="5" xfId="0" applyFont="1" applyBorder="1" applyAlignment="1">
      <alignment horizontal="left" vertical="center"/>
    </xf>
    <xf numFmtId="0" fontId="25" fillId="0" borderId="8" xfId="0" applyFont="1" applyBorder="1" applyAlignment="1">
      <alignment horizontal="left" vertical="center"/>
    </xf>
    <xf numFmtId="0" fontId="13" fillId="0" borderId="25" xfId="0" applyFont="1" applyBorder="1" applyAlignment="1">
      <alignment horizontal="center" vertical="center"/>
    </xf>
    <xf numFmtId="0" fontId="13" fillId="0" borderId="37" xfId="0" applyFont="1" applyBorder="1" applyAlignment="1">
      <alignment horizontal="center" vertical="center"/>
    </xf>
    <xf numFmtId="0" fontId="7" fillId="14" borderId="25" xfId="0" applyFont="1" applyFill="1" applyBorder="1" applyAlignment="1">
      <alignment horizontal="center" vertical="center" wrapText="1"/>
    </xf>
    <xf numFmtId="0" fontId="7" fillId="14" borderId="24" xfId="0" applyFont="1" applyFill="1" applyBorder="1" applyAlignment="1">
      <alignment horizontal="center" vertical="center" wrapText="1"/>
    </xf>
    <xf numFmtId="0" fontId="9" fillId="16" borderId="18" xfId="0" applyFont="1" applyFill="1" applyBorder="1" applyAlignment="1">
      <alignment horizontal="center" vertical="center"/>
    </xf>
    <xf numFmtId="0" fontId="9" fillId="16" borderId="21" xfId="0" applyFont="1" applyFill="1" applyBorder="1" applyAlignment="1">
      <alignment horizontal="center" vertical="center"/>
    </xf>
    <xf numFmtId="0" fontId="9" fillId="16" borderId="18" xfId="0" applyFont="1" applyFill="1" applyBorder="1" applyAlignment="1">
      <alignment horizontal="left" vertical="center"/>
    </xf>
    <xf numFmtId="0" fontId="9" fillId="16" borderId="21" xfId="0" applyFont="1" applyFill="1" applyBorder="1" applyAlignment="1">
      <alignment horizontal="left"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0" xfId="0" applyAlignment="1">
      <alignment horizontal="center" vertical="center"/>
    </xf>
    <xf numFmtId="0" fontId="0" fillId="0" borderId="39"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5" fillId="0" borderId="15" xfId="0" applyFont="1" applyBorder="1" applyAlignment="1">
      <alignment horizontal="left" vertical="center"/>
    </xf>
    <xf numFmtId="0" fontId="35" fillId="0" borderId="16" xfId="0" applyFont="1" applyBorder="1" applyAlignment="1">
      <alignment horizontal="left" vertical="center"/>
    </xf>
    <xf numFmtId="0" fontId="9" fillId="0" borderId="19" xfId="0" applyFont="1" applyBorder="1" applyAlignment="1">
      <alignment horizontal="center" vertical="top"/>
    </xf>
    <xf numFmtId="0" fontId="9" fillId="0" borderId="20" xfId="0" applyFont="1" applyBorder="1" applyAlignment="1">
      <alignment horizontal="center" vertical="top"/>
    </xf>
    <xf numFmtId="0" fontId="9" fillId="0" borderId="40" xfId="0" applyFont="1" applyBorder="1" applyAlignment="1">
      <alignment horizontal="center" vertical="top"/>
    </xf>
    <xf numFmtId="0" fontId="9" fillId="0" borderId="0" xfId="0" applyFont="1" applyAlignment="1">
      <alignment horizontal="center" vertical="top"/>
    </xf>
    <xf numFmtId="0" fontId="9" fillId="0" borderId="39" xfId="0" applyFont="1" applyBorder="1" applyAlignment="1">
      <alignment horizontal="center" vertical="top"/>
    </xf>
    <xf numFmtId="0" fontId="9" fillId="0" borderId="22" xfId="0" applyFont="1" applyBorder="1" applyAlignment="1">
      <alignment horizontal="center" vertical="top"/>
    </xf>
    <xf numFmtId="0" fontId="9" fillId="0" borderId="23" xfId="0" applyFont="1" applyBorder="1" applyAlignment="1">
      <alignment horizontal="center" vertical="top"/>
    </xf>
    <xf numFmtId="0" fontId="7" fillId="2" borderId="18" xfId="0" applyFont="1" applyFill="1" applyBorder="1" applyAlignment="1">
      <alignment horizontal="left" vertical="center" wrapText="1"/>
    </xf>
    <xf numFmtId="0" fontId="7" fillId="2" borderId="19" xfId="0" applyFont="1" applyFill="1" applyBorder="1" applyAlignment="1">
      <alignment horizontal="left" vertical="center" wrapText="1"/>
    </xf>
    <xf numFmtId="0" fontId="7" fillId="2" borderId="21" xfId="0" applyFont="1" applyFill="1" applyBorder="1" applyAlignment="1">
      <alignment horizontal="left" vertical="center" wrapText="1"/>
    </xf>
    <xf numFmtId="0" fontId="7" fillId="2" borderId="22" xfId="0" applyFont="1" applyFill="1" applyBorder="1" applyAlignment="1">
      <alignment horizontal="left" vertical="center" wrapText="1"/>
    </xf>
    <xf numFmtId="0" fontId="14" fillId="9" borderId="25" xfId="0" quotePrefix="1" applyFont="1" applyFill="1" applyBorder="1" applyAlignment="1">
      <alignment horizontal="center" vertical="center" wrapText="1"/>
    </xf>
    <xf numFmtId="0" fontId="14" fillId="9" borderId="24" xfId="0" quotePrefix="1" applyFont="1" applyFill="1" applyBorder="1" applyAlignment="1">
      <alignment horizontal="center" vertical="center" wrapText="1"/>
    </xf>
    <xf numFmtId="0" fontId="30" fillId="0" borderId="67" xfId="0" applyFont="1" applyBorder="1" applyAlignment="1">
      <alignment horizontal="center" vertical="center" wrapText="1"/>
    </xf>
    <xf numFmtId="0" fontId="30" fillId="0" borderId="30" xfId="0" applyFont="1" applyBorder="1" applyAlignment="1">
      <alignment horizontal="center" vertical="center" wrapText="1"/>
    </xf>
    <xf numFmtId="0" fontId="30" fillId="0" borderId="34"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41" xfId="0" applyFont="1" applyBorder="1" applyAlignment="1">
      <alignment horizontal="center" vertical="center" wrapText="1"/>
    </xf>
    <xf numFmtId="0" fontId="30" fillId="0" borderId="42" xfId="0" applyFont="1" applyBorder="1" applyAlignment="1">
      <alignment horizontal="center" vertical="center" wrapText="1"/>
    </xf>
    <xf numFmtId="0" fontId="13" fillId="10" borderId="25" xfId="0" applyFont="1" applyFill="1" applyBorder="1" applyAlignment="1">
      <alignment horizontal="center" vertical="center"/>
    </xf>
    <xf numFmtId="0" fontId="13" fillId="10" borderId="24" xfId="0" applyFont="1" applyFill="1" applyBorder="1" applyAlignment="1">
      <alignment horizontal="center" vertical="center"/>
    </xf>
    <xf numFmtId="0" fontId="7" fillId="0" borderId="46" xfId="0" applyFont="1" applyBorder="1" applyAlignment="1">
      <alignment horizontal="left"/>
    </xf>
    <xf numFmtId="0" fontId="7" fillId="0" borderId="63" xfId="0" applyFont="1" applyBorder="1" applyAlignment="1">
      <alignment horizontal="left"/>
    </xf>
    <xf numFmtId="0" fontId="7" fillId="0" borderId="45" xfId="0" applyFont="1" applyBorder="1" applyAlignment="1">
      <alignment horizontal="left"/>
    </xf>
    <xf numFmtId="0" fontId="7" fillId="0" borderId="54" xfId="0" applyFont="1" applyBorder="1" applyAlignment="1">
      <alignment horizontal="left"/>
    </xf>
    <xf numFmtId="0" fontId="7" fillId="8" borderId="46" xfId="0" applyFont="1" applyFill="1" applyBorder="1" applyAlignment="1">
      <alignment horizontal="left"/>
    </xf>
    <xf numFmtId="0" fontId="7" fillId="8" borderId="63" xfId="0" applyFont="1" applyFill="1" applyBorder="1" applyAlignment="1">
      <alignment horizontal="left"/>
    </xf>
    <xf numFmtId="0" fontId="7" fillId="8" borderId="45" xfId="0" applyFont="1" applyFill="1" applyBorder="1" applyAlignment="1">
      <alignment horizontal="left"/>
    </xf>
    <xf numFmtId="0" fontId="7" fillId="8" borderId="54" xfId="0" applyFont="1" applyFill="1" applyBorder="1" applyAlignment="1">
      <alignment horizontal="left"/>
    </xf>
    <xf numFmtId="0" fontId="0" fillId="0" borderId="36" xfId="0" applyBorder="1" applyAlignment="1">
      <alignment horizontal="left"/>
    </xf>
    <xf numFmtId="0" fontId="0" fillId="0" borderId="6" xfId="0" applyBorder="1" applyAlignment="1">
      <alignment horizontal="left"/>
    </xf>
    <xf numFmtId="0" fontId="0" fillId="0" borderId="1" xfId="0" applyBorder="1" applyAlignment="1">
      <alignment horizontal="left"/>
    </xf>
    <xf numFmtId="0" fontId="0" fillId="0" borderId="35" xfId="0" applyBorder="1" applyAlignment="1">
      <alignment horizontal="left"/>
    </xf>
    <xf numFmtId="0" fontId="0" fillId="0" borderId="48" xfId="0" applyBorder="1" applyAlignment="1">
      <alignment horizontal="left"/>
    </xf>
    <xf numFmtId="0" fontId="0" fillId="0" borderId="56" xfId="0" applyBorder="1" applyAlignment="1">
      <alignment horizontal="left"/>
    </xf>
    <xf numFmtId="0" fontId="0" fillId="0" borderId="49" xfId="0" applyBorder="1" applyAlignment="1">
      <alignment horizontal="left"/>
    </xf>
    <xf numFmtId="0" fontId="0" fillId="0" borderId="50" xfId="0" applyBorder="1" applyAlignment="1">
      <alignment horizontal="left"/>
    </xf>
    <xf numFmtId="0" fontId="15" fillId="0" borderId="36" xfId="0" applyFont="1" applyBorder="1" applyAlignment="1">
      <alignment horizontal="left"/>
    </xf>
    <xf numFmtId="0" fontId="15" fillId="0" borderId="6" xfId="0" applyFont="1" applyBorder="1" applyAlignment="1">
      <alignment horizontal="left"/>
    </xf>
    <xf numFmtId="0" fontId="15" fillId="0" borderId="1" xfId="0" applyFont="1" applyBorder="1" applyAlignment="1">
      <alignment horizontal="left"/>
    </xf>
    <xf numFmtId="0" fontId="15" fillId="0" borderId="35" xfId="0" applyFont="1" applyBorder="1" applyAlignment="1">
      <alignment horizontal="left"/>
    </xf>
    <xf numFmtId="0" fontId="15" fillId="0" borderId="48" xfId="0" applyFont="1" applyBorder="1" applyAlignment="1">
      <alignment horizontal="left"/>
    </xf>
    <xf numFmtId="0" fontId="15" fillId="0" borderId="56" xfId="0" applyFont="1" applyBorder="1" applyAlignment="1">
      <alignment horizontal="left"/>
    </xf>
    <xf numFmtId="0" fontId="15" fillId="0" borderId="49" xfId="0" applyFont="1" applyBorder="1" applyAlignment="1">
      <alignment horizontal="left"/>
    </xf>
    <xf numFmtId="0" fontId="15" fillId="0" borderId="50" xfId="0" applyFont="1" applyBorder="1" applyAlignment="1">
      <alignment horizontal="left"/>
    </xf>
    <xf numFmtId="0" fontId="7" fillId="15" borderId="18" xfId="0" applyFont="1" applyFill="1" applyBorder="1" applyAlignment="1">
      <alignment horizontal="left" vertical="center"/>
    </xf>
    <xf numFmtId="0" fontId="7" fillId="15" borderId="19" xfId="0" applyFont="1" applyFill="1" applyBorder="1" applyAlignment="1">
      <alignment horizontal="left" vertical="center"/>
    </xf>
    <xf numFmtId="0" fontId="7" fillId="15" borderId="20" xfId="0" applyFont="1" applyFill="1" applyBorder="1" applyAlignment="1">
      <alignment horizontal="left" vertical="center"/>
    </xf>
    <xf numFmtId="0" fontId="7" fillId="15" borderId="21" xfId="0" applyFont="1" applyFill="1" applyBorder="1" applyAlignment="1">
      <alignment horizontal="left" vertical="center"/>
    </xf>
    <xf numFmtId="0" fontId="7" fillId="15" borderId="22" xfId="0" applyFont="1" applyFill="1" applyBorder="1" applyAlignment="1">
      <alignment horizontal="left" vertical="center"/>
    </xf>
    <xf numFmtId="0" fontId="7" fillId="15" borderId="23" xfId="0" applyFont="1" applyFill="1" applyBorder="1" applyAlignment="1">
      <alignment horizontal="left" vertical="center"/>
    </xf>
    <xf numFmtId="0" fontId="0" fillId="0" borderId="57" xfId="0" applyBorder="1" applyAlignment="1">
      <alignment horizontal="left"/>
    </xf>
    <xf numFmtId="0" fontId="0" fillId="0" borderId="62" xfId="0" applyBorder="1" applyAlignment="1">
      <alignment horizontal="left"/>
    </xf>
    <xf numFmtId="0" fontId="0" fillId="0" borderId="52" xfId="0" applyBorder="1" applyAlignment="1">
      <alignment horizontal="left"/>
    </xf>
    <xf numFmtId="0" fontId="0" fillId="0" borderId="58" xfId="0" applyBorder="1" applyAlignment="1">
      <alignment horizontal="left"/>
    </xf>
    <xf numFmtId="0" fontId="0" fillId="0" borderId="34" xfId="0" applyBorder="1" applyAlignment="1">
      <alignment horizontal="left" vertical="top"/>
    </xf>
    <xf numFmtId="0" fontId="0" fillId="0" borderId="7" xfId="0" applyBorder="1" applyAlignment="1">
      <alignment horizontal="left" vertical="top"/>
    </xf>
    <xf numFmtId="0" fontId="0" fillId="0" borderId="33" xfId="0" applyBorder="1" applyAlignment="1">
      <alignment horizontal="left" vertical="top"/>
    </xf>
    <xf numFmtId="0" fontId="0" fillId="0" borderId="41" xfId="0" applyBorder="1" applyAlignment="1">
      <alignment horizontal="left" vertical="top"/>
    </xf>
    <xf numFmtId="0" fontId="0" fillId="0" borderId="42" xfId="0" applyBorder="1" applyAlignment="1">
      <alignment horizontal="left" vertical="top"/>
    </xf>
    <xf numFmtId="0" fontId="0" fillId="0" borderId="43" xfId="0" applyBorder="1" applyAlignment="1">
      <alignment horizontal="left" vertical="top"/>
    </xf>
    <xf numFmtId="0" fontId="7" fillId="13" borderId="18" xfId="0" applyFont="1" applyFill="1" applyBorder="1" applyAlignment="1">
      <alignment horizontal="left" vertical="center"/>
    </xf>
    <xf numFmtId="0" fontId="7" fillId="13" borderId="19" xfId="0" applyFont="1" applyFill="1" applyBorder="1" applyAlignment="1">
      <alignment horizontal="left" vertical="center"/>
    </xf>
    <xf numFmtId="0" fontId="7" fillId="13" borderId="20" xfId="0" applyFont="1" applyFill="1" applyBorder="1" applyAlignment="1">
      <alignment horizontal="left" vertical="center"/>
    </xf>
    <xf numFmtId="0" fontId="7" fillId="13" borderId="21" xfId="0" applyFont="1" applyFill="1" applyBorder="1" applyAlignment="1">
      <alignment horizontal="left" vertical="center"/>
    </xf>
    <xf numFmtId="0" fontId="7" fillId="13" borderId="22" xfId="0" applyFont="1" applyFill="1" applyBorder="1" applyAlignment="1">
      <alignment horizontal="left" vertical="center"/>
    </xf>
    <xf numFmtId="0" fontId="7" fillId="13" borderId="23" xfId="0" applyFont="1" applyFill="1" applyBorder="1" applyAlignment="1">
      <alignment horizontal="left" vertical="center"/>
    </xf>
    <xf numFmtId="0" fontId="0" fillId="0" borderId="18" xfId="0" applyBorder="1" applyAlignment="1">
      <alignment horizontal="center" vertical="top" wrapText="1"/>
    </xf>
    <xf numFmtId="0" fontId="0" fillId="0" borderId="19" xfId="0" applyBorder="1" applyAlignment="1">
      <alignment horizontal="center" vertical="top" wrapText="1"/>
    </xf>
    <xf numFmtId="0" fontId="0" fillId="0" borderId="20" xfId="0" applyBorder="1" applyAlignment="1">
      <alignment horizontal="center" vertical="top" wrapText="1"/>
    </xf>
    <xf numFmtId="0" fontId="0" fillId="0" borderId="40" xfId="0" applyBorder="1" applyAlignment="1">
      <alignment horizontal="center" vertical="top" wrapText="1"/>
    </xf>
    <xf numFmtId="0" fontId="0" fillId="0" borderId="0" xfId="0" applyAlignment="1">
      <alignment horizontal="center" vertical="top" wrapText="1"/>
    </xf>
    <xf numFmtId="0" fontId="0" fillId="0" borderId="39" xfId="0" applyBorder="1" applyAlignment="1">
      <alignment horizontal="center" vertical="top" wrapText="1"/>
    </xf>
    <xf numFmtId="0" fontId="0" fillId="0" borderId="21" xfId="0" applyBorder="1" applyAlignment="1">
      <alignment horizontal="center" vertical="top" wrapText="1"/>
    </xf>
    <xf numFmtId="0" fontId="0" fillId="0" borderId="22" xfId="0" applyBorder="1" applyAlignment="1">
      <alignment horizontal="center" vertical="top" wrapText="1"/>
    </xf>
    <xf numFmtId="0" fontId="0" fillId="0" borderId="23" xfId="0" applyBorder="1" applyAlignment="1">
      <alignment horizontal="center" vertical="top" wrapText="1"/>
    </xf>
    <xf numFmtId="0" fontId="7" fillId="14" borderId="18" xfId="0" applyFont="1" applyFill="1" applyBorder="1" applyAlignment="1">
      <alignment horizontal="left" vertical="center"/>
    </xf>
    <xf numFmtId="0" fontId="7" fillId="14" borderId="19" xfId="0" applyFont="1" applyFill="1" applyBorder="1" applyAlignment="1">
      <alignment horizontal="left" vertical="center"/>
    </xf>
    <xf numFmtId="0" fontId="7" fillId="14" borderId="20" xfId="0" applyFont="1" applyFill="1" applyBorder="1" applyAlignment="1">
      <alignment horizontal="left" vertical="center"/>
    </xf>
    <xf numFmtId="0" fontId="7" fillId="14" borderId="21" xfId="0" applyFont="1" applyFill="1" applyBorder="1" applyAlignment="1">
      <alignment horizontal="left" vertical="center"/>
    </xf>
    <xf numFmtId="0" fontId="7" fillId="14" borderId="22" xfId="0" applyFont="1" applyFill="1" applyBorder="1" applyAlignment="1">
      <alignment horizontal="left" vertical="center"/>
    </xf>
    <xf numFmtId="0" fontId="7" fillId="14" borderId="23" xfId="0" applyFont="1" applyFill="1" applyBorder="1" applyAlignment="1">
      <alignment horizontal="left" vertical="center"/>
    </xf>
    <xf numFmtId="0" fontId="58" fillId="0" borderId="57" xfId="0" applyFont="1" applyBorder="1" applyAlignment="1">
      <alignment horizontal="left"/>
    </xf>
    <xf numFmtId="0" fontId="58" fillId="0" borderId="62" xfId="0" applyFont="1" applyBorder="1" applyAlignment="1">
      <alignment horizontal="left"/>
    </xf>
    <xf numFmtId="0" fontId="58" fillId="0" borderId="52" xfId="0" applyFont="1" applyBorder="1" applyAlignment="1">
      <alignment horizontal="left"/>
    </xf>
    <xf numFmtId="0" fontId="58" fillId="0" borderId="58" xfId="0" applyFont="1" applyBorder="1" applyAlignment="1">
      <alignment horizontal="left"/>
    </xf>
    <xf numFmtId="0" fontId="0" fillId="0" borderId="60" xfId="0" applyBorder="1" applyAlignment="1">
      <alignment horizontal="left" vertical="top"/>
    </xf>
    <xf numFmtId="0" fontId="0" fillId="0" borderId="12" xfId="0" applyBorder="1" applyAlignment="1">
      <alignment horizontal="left" vertical="top"/>
    </xf>
    <xf numFmtId="0" fontId="0" fillId="0" borderId="59" xfId="0" applyBorder="1" applyAlignment="1">
      <alignment horizontal="left" vertical="top"/>
    </xf>
    <xf numFmtId="0" fontId="0" fillId="0" borderId="34" xfId="0" applyBorder="1" applyAlignment="1">
      <alignment horizontal="left" vertical="top" wrapText="1"/>
    </xf>
    <xf numFmtId="0" fontId="0" fillId="0" borderId="7" xfId="0" applyBorder="1" applyAlignment="1">
      <alignment horizontal="left" vertical="top" wrapText="1"/>
    </xf>
    <xf numFmtId="0" fontId="0" fillId="0" borderId="33" xfId="0" applyBorder="1" applyAlignment="1">
      <alignment horizontal="left" vertical="top" wrapText="1"/>
    </xf>
    <xf numFmtId="0" fontId="7" fillId="12" borderId="18" xfId="0" applyFont="1" applyFill="1" applyBorder="1" applyAlignment="1">
      <alignment horizontal="left" vertical="center"/>
    </xf>
    <xf numFmtId="0" fontId="7" fillId="12" borderId="19" xfId="0" applyFont="1" applyFill="1" applyBorder="1" applyAlignment="1">
      <alignment horizontal="left" vertical="center"/>
    </xf>
    <xf numFmtId="0" fontId="7" fillId="12" borderId="20" xfId="0" applyFont="1" applyFill="1" applyBorder="1" applyAlignment="1">
      <alignment horizontal="left" vertical="center"/>
    </xf>
    <xf numFmtId="0" fontId="7" fillId="12" borderId="21" xfId="0" applyFont="1" applyFill="1" applyBorder="1" applyAlignment="1">
      <alignment horizontal="left" vertical="center"/>
    </xf>
    <xf numFmtId="0" fontId="7" fillId="12" borderId="22" xfId="0" applyFont="1" applyFill="1" applyBorder="1" applyAlignment="1">
      <alignment horizontal="left" vertical="center"/>
    </xf>
    <xf numFmtId="0" fontId="7" fillId="12" borderId="23" xfId="0" applyFont="1" applyFill="1" applyBorder="1" applyAlignment="1">
      <alignment horizontal="left" vertical="center"/>
    </xf>
    <xf numFmtId="0" fontId="30" fillId="7" borderId="68" xfId="0" applyFont="1" applyFill="1" applyBorder="1" applyAlignment="1">
      <alignment horizontal="left" vertical="center" wrapText="1"/>
    </xf>
    <xf numFmtId="0" fontId="30" fillId="7" borderId="2" xfId="0" applyFont="1" applyFill="1" applyBorder="1" applyAlignment="1">
      <alignment horizontal="left" vertical="center" wrapText="1"/>
    </xf>
    <xf numFmtId="0" fontId="30" fillId="7" borderId="66" xfId="0" applyFont="1" applyFill="1" applyBorder="1" applyAlignment="1">
      <alignment horizontal="left" vertical="center" wrapText="1"/>
    </xf>
    <xf numFmtId="0" fontId="7" fillId="0" borderId="15" xfId="0" applyFont="1" applyBorder="1" applyAlignment="1">
      <alignment horizontal="left"/>
    </xf>
    <xf numFmtId="0" fontId="7" fillId="0" borderId="19" xfId="0" applyFont="1" applyBorder="1" applyAlignment="1">
      <alignment horizontal="left"/>
    </xf>
    <xf numFmtId="0" fontId="14" fillId="9" borderId="24" xfId="0" quotePrefix="1" applyFont="1" applyFill="1" applyBorder="1" applyAlignment="1">
      <alignment horizontal="center" vertical="center"/>
    </xf>
    <xf numFmtId="0" fontId="14" fillId="9" borderId="37" xfId="0" quotePrefix="1" applyFont="1" applyFill="1" applyBorder="1" applyAlignment="1">
      <alignment horizontal="center" vertical="center"/>
    </xf>
    <xf numFmtId="0" fontId="14" fillId="10" borderId="25" xfId="0" applyFont="1" applyFill="1" applyBorder="1" applyAlignment="1">
      <alignment horizontal="center" vertical="center"/>
    </xf>
    <xf numFmtId="0" fontId="14" fillId="10" borderId="37" xfId="0" applyFont="1" applyFill="1" applyBorder="1" applyAlignment="1">
      <alignment horizontal="center" vertical="center"/>
    </xf>
    <xf numFmtId="0" fontId="14" fillId="0" borderId="25" xfId="0" applyFont="1" applyBorder="1" applyAlignment="1">
      <alignment horizontal="center" vertical="center"/>
    </xf>
    <xf numFmtId="0" fontId="14" fillId="0" borderId="37" xfId="0" applyFont="1" applyBorder="1" applyAlignment="1">
      <alignment horizontal="center" vertical="center"/>
    </xf>
    <xf numFmtId="0" fontId="12" fillId="11" borderId="25" xfId="0" applyFont="1" applyFill="1" applyBorder="1" applyAlignment="1">
      <alignment horizontal="center" vertical="center"/>
    </xf>
    <xf numFmtId="0" fontId="12" fillId="11" borderId="37" xfId="0" applyFont="1" applyFill="1" applyBorder="1" applyAlignment="1">
      <alignment horizontal="center" vertical="center"/>
    </xf>
    <xf numFmtId="0" fontId="31" fillId="11" borderId="25" xfId="0" applyFont="1" applyFill="1" applyBorder="1" applyAlignment="1">
      <alignment horizontal="center" vertical="center"/>
    </xf>
    <xf numFmtId="0" fontId="31" fillId="11" borderId="37" xfId="0" applyFont="1" applyFill="1" applyBorder="1" applyAlignment="1">
      <alignment horizontal="center" vertical="center"/>
    </xf>
    <xf numFmtId="0" fontId="42" fillId="18" borderId="25" xfId="0" applyFont="1" applyFill="1" applyBorder="1" applyAlignment="1">
      <alignment horizontal="center" vertical="center"/>
    </xf>
    <xf numFmtId="0" fontId="42" fillId="18" borderId="37" xfId="0" applyFont="1" applyFill="1" applyBorder="1" applyAlignment="1">
      <alignment horizontal="center" vertical="center"/>
    </xf>
    <xf numFmtId="0" fontId="43" fillId="0" borderId="19" xfId="0" applyFont="1" applyBorder="1" applyAlignment="1">
      <alignment horizontal="center" vertical="top" wrapText="1"/>
    </xf>
    <xf numFmtId="0" fontId="43" fillId="0" borderId="22" xfId="0" applyFont="1" applyBorder="1" applyAlignment="1">
      <alignment horizontal="center" vertical="top" wrapText="1"/>
    </xf>
    <xf numFmtId="0" fontId="34" fillId="11" borderId="15" xfId="0" applyFont="1" applyFill="1" applyBorder="1" applyAlignment="1">
      <alignment horizontal="center" vertical="center"/>
    </xf>
    <xf numFmtId="0" fontId="34" fillId="11" borderId="16" xfId="0" applyFont="1" applyFill="1" applyBorder="1" applyAlignment="1">
      <alignment horizontal="center" vertical="center"/>
    </xf>
    <xf numFmtId="0" fontId="34" fillId="11" borderId="17" xfId="0" applyFont="1" applyFill="1" applyBorder="1" applyAlignment="1">
      <alignment horizontal="center" vertical="center"/>
    </xf>
    <xf numFmtId="0" fontId="21" fillId="0" borderId="21" xfId="0" applyFont="1" applyBorder="1" applyAlignment="1">
      <alignment horizontal="center"/>
    </xf>
    <xf numFmtId="0" fontId="21" fillId="0" borderId="22" xfId="0" applyFont="1" applyBorder="1" applyAlignment="1">
      <alignment horizontal="center"/>
    </xf>
    <xf numFmtId="0" fontId="21" fillId="0" borderId="23" xfId="0" applyFont="1" applyBorder="1" applyAlignment="1">
      <alignment horizontal="center"/>
    </xf>
    <xf numFmtId="0" fontId="33" fillId="0" borderId="12" xfId="0" applyFont="1" applyBorder="1" applyAlignment="1">
      <alignment horizontal="left"/>
    </xf>
    <xf numFmtId="0" fontId="33" fillId="0" borderId="13" xfId="0" applyFont="1" applyBorder="1" applyAlignment="1">
      <alignment horizontal="left"/>
    </xf>
    <xf numFmtId="0" fontId="33" fillId="0" borderId="4" xfId="0" applyFont="1" applyBorder="1" applyAlignment="1">
      <alignment horizontal="left"/>
    </xf>
    <xf numFmtId="0" fontId="30" fillId="0" borderId="67" xfId="0" applyFont="1" applyBorder="1" applyAlignment="1">
      <alignment horizontal="left"/>
    </xf>
    <xf numFmtId="0" fontId="30" fillId="0" borderId="30" xfId="0" applyFont="1" applyBorder="1" applyAlignment="1">
      <alignment horizontal="left"/>
    </xf>
    <xf numFmtId="0" fontId="30" fillId="0" borderId="31" xfId="0" applyFont="1" applyBorder="1" applyAlignment="1">
      <alignment horizontal="left"/>
    </xf>
    <xf numFmtId="0" fontId="30" fillId="0" borderId="7" xfId="0" applyFont="1" applyBorder="1" applyAlignment="1">
      <alignment horizontal="left" vertical="center" wrapText="1"/>
    </xf>
    <xf numFmtId="0" fontId="33" fillId="0" borderId="34" xfId="0" applyFont="1" applyBorder="1" applyAlignment="1">
      <alignment horizontal="left"/>
    </xf>
    <xf numFmtId="0" fontId="33" fillId="0" borderId="7" xfId="0" applyFont="1" applyBorder="1" applyAlignment="1">
      <alignment horizontal="left"/>
    </xf>
    <xf numFmtId="0" fontId="33" fillId="0" borderId="33" xfId="0" applyFont="1" applyBorder="1" applyAlignment="1">
      <alignment horizontal="left"/>
    </xf>
    <xf numFmtId="0" fontId="30" fillId="0" borderId="9" xfId="0" applyFont="1" applyBorder="1" applyAlignment="1">
      <alignment horizontal="left" vertical="center" wrapText="1"/>
    </xf>
    <xf numFmtId="0" fontId="30" fillId="7" borderId="10" xfId="0" applyFont="1" applyFill="1" applyBorder="1" applyAlignment="1">
      <alignment horizontal="left" vertical="center" wrapText="1"/>
    </xf>
    <xf numFmtId="0" fontId="0" fillId="8" borderId="48" xfId="0" applyFill="1" applyBorder="1" applyAlignment="1">
      <alignment horizontal="left" vertical="top"/>
    </xf>
    <xf numFmtId="0" fontId="0" fillId="8" borderId="49" xfId="0" applyFill="1" applyBorder="1" applyAlignment="1">
      <alignment horizontal="left" vertical="top"/>
    </xf>
    <xf numFmtId="0" fontId="0" fillId="8" borderId="50" xfId="0" applyFill="1" applyBorder="1" applyAlignment="1">
      <alignment horizontal="left" vertical="top"/>
    </xf>
    <xf numFmtId="0" fontId="0" fillId="8" borderId="36" xfId="0" applyFill="1" applyBorder="1" applyAlignment="1">
      <alignment horizontal="left" vertical="top"/>
    </xf>
    <xf numFmtId="0" fontId="0" fillId="8" borderId="1" xfId="0" applyFill="1" applyBorder="1" applyAlignment="1">
      <alignment horizontal="left" vertical="top"/>
    </xf>
    <xf numFmtId="0" fontId="0" fillId="8" borderId="35" xfId="0" applyFill="1" applyBorder="1" applyAlignment="1">
      <alignment horizontal="left" vertical="top"/>
    </xf>
    <xf numFmtId="0" fontId="0" fillId="8" borderId="57" xfId="0" applyFill="1" applyBorder="1" applyAlignment="1">
      <alignment horizontal="left" vertical="top"/>
    </xf>
    <xf numFmtId="0" fontId="0" fillId="8" borderId="52" xfId="0" applyFill="1" applyBorder="1" applyAlignment="1">
      <alignment horizontal="left" vertical="top"/>
    </xf>
    <xf numFmtId="0" fontId="0" fillId="8" borderId="58" xfId="0" applyFill="1" applyBorder="1" applyAlignment="1">
      <alignment horizontal="left" vertical="top"/>
    </xf>
    <xf numFmtId="0" fontId="0" fillId="0" borderId="30" xfId="0" applyBorder="1" applyAlignment="1">
      <alignment horizontal="left" vertical="top"/>
    </xf>
    <xf numFmtId="0" fontId="14" fillId="0" borderId="24" xfId="0" applyFont="1" applyBorder="1" applyAlignment="1">
      <alignment horizontal="center" vertical="center"/>
    </xf>
    <xf numFmtId="0" fontId="12" fillId="11" borderId="24" xfId="0" applyFont="1" applyFill="1" applyBorder="1" applyAlignment="1">
      <alignment horizontal="center" vertical="center"/>
    </xf>
    <xf numFmtId="0" fontId="31" fillId="11" borderId="24" xfId="0" applyFont="1" applyFill="1" applyBorder="1" applyAlignment="1">
      <alignment horizontal="center" vertical="center"/>
    </xf>
    <xf numFmtId="0" fontId="42" fillId="18" borderId="24" xfId="0" applyFont="1" applyFill="1" applyBorder="1" applyAlignment="1">
      <alignment horizontal="center" vertical="center"/>
    </xf>
    <xf numFmtId="0" fontId="7" fillId="17" borderId="18" xfId="0" applyFont="1" applyFill="1" applyBorder="1" applyAlignment="1">
      <alignment horizontal="left" vertical="center"/>
    </xf>
    <xf numFmtId="0" fontId="7" fillId="17" borderId="19" xfId="0" applyFont="1" applyFill="1" applyBorder="1" applyAlignment="1">
      <alignment horizontal="left" vertical="center"/>
    </xf>
    <xf numFmtId="0" fontId="7" fillId="17" borderId="20" xfId="0" applyFont="1" applyFill="1" applyBorder="1" applyAlignment="1">
      <alignment horizontal="left" vertical="center"/>
    </xf>
    <xf numFmtId="0" fontId="7" fillId="17" borderId="40" xfId="0" applyFont="1" applyFill="1" applyBorder="1" applyAlignment="1">
      <alignment horizontal="left" vertical="center"/>
    </xf>
    <xf numFmtId="0" fontId="7" fillId="17" borderId="0" xfId="0" applyFont="1" applyFill="1" applyAlignment="1">
      <alignment horizontal="left" vertical="center"/>
    </xf>
    <xf numFmtId="0" fontId="7" fillId="17" borderId="39" xfId="0" applyFont="1" applyFill="1" applyBorder="1" applyAlignment="1">
      <alignment horizontal="left" vertical="center"/>
    </xf>
    <xf numFmtId="0" fontId="30" fillId="7" borderId="48" xfId="0" applyFont="1" applyFill="1" applyBorder="1" applyAlignment="1">
      <alignment horizontal="left" vertical="center" wrapText="1"/>
    </xf>
    <xf numFmtId="0" fontId="30" fillId="7" borderId="49" xfId="0" applyFont="1" applyFill="1" applyBorder="1" applyAlignment="1">
      <alignment horizontal="left" vertical="center" wrapText="1"/>
    </xf>
    <xf numFmtId="0" fontId="30" fillId="7" borderId="50" xfId="0" applyFont="1" applyFill="1" applyBorder="1" applyAlignment="1">
      <alignment horizontal="left" vertical="center" wrapText="1"/>
    </xf>
    <xf numFmtId="0" fontId="14" fillId="10" borderId="39" xfId="0" applyFont="1" applyFill="1" applyBorder="1" applyAlignment="1">
      <alignment horizontal="center" vertical="center"/>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0" fillId="0" borderId="14" xfId="0" applyBorder="1" applyAlignment="1">
      <alignment horizontal="center"/>
    </xf>
    <xf numFmtId="0" fontId="0" fillId="0" borderId="53" xfId="0" applyBorder="1" applyAlignment="1">
      <alignment horizontal="center"/>
    </xf>
    <xf numFmtId="0" fontId="21" fillId="0" borderId="15" xfId="0" applyFont="1" applyBorder="1" applyAlignment="1">
      <alignment horizontal="center"/>
    </xf>
    <xf numFmtId="0" fontId="21" fillId="0" borderId="16" xfId="0" applyFont="1" applyBorder="1" applyAlignment="1">
      <alignment horizontal="center"/>
    </xf>
    <xf numFmtId="0" fontId="21" fillId="0" borderId="17" xfId="0" applyFont="1" applyBorder="1" applyAlignment="1">
      <alignment horizontal="center"/>
    </xf>
    <xf numFmtId="0" fontId="30" fillId="0" borderId="42" xfId="0" applyFont="1" applyBorder="1" applyAlignment="1">
      <alignment horizontal="left" vertical="center" wrapText="1"/>
    </xf>
    <xf numFmtId="0" fontId="30" fillId="7" borderId="56" xfId="0" applyFont="1" applyFill="1" applyBorder="1" applyAlignment="1">
      <alignment horizontal="left" vertical="center" wrapText="1"/>
    </xf>
    <xf numFmtId="0" fontId="7" fillId="0" borderId="17" xfId="0" applyFont="1" applyBorder="1" applyAlignment="1">
      <alignment horizontal="left"/>
    </xf>
    <xf numFmtId="0" fontId="14" fillId="9" borderId="25" xfId="0" quotePrefix="1" applyFont="1" applyFill="1" applyBorder="1" applyAlignment="1">
      <alignment horizontal="center" vertical="center"/>
    </xf>
    <xf numFmtId="0" fontId="14" fillId="10" borderId="20" xfId="0" applyFont="1" applyFill="1" applyBorder="1" applyAlignment="1">
      <alignment horizontal="center" vertical="center"/>
    </xf>
    <xf numFmtId="0" fontId="40" fillId="0" borderId="40" xfId="0" applyFont="1" applyBorder="1" applyAlignment="1">
      <alignment horizontal="center" vertical="center"/>
    </xf>
    <xf numFmtId="0" fontId="40" fillId="0" borderId="0" xfId="0" applyFont="1" applyAlignment="1">
      <alignment horizontal="center" vertical="center"/>
    </xf>
    <xf numFmtId="0" fontId="40" fillId="0" borderId="39" xfId="0" applyFont="1" applyBorder="1" applyAlignment="1">
      <alignment horizontal="center" vertical="center"/>
    </xf>
    <xf numFmtId="0" fontId="33" fillId="0" borderId="46" xfId="0" applyFont="1" applyBorder="1" applyAlignment="1">
      <alignment horizontal="left" vertical="center"/>
    </xf>
    <xf numFmtId="0" fontId="33" fillId="0" borderId="45" xfId="0" applyFont="1" applyBorder="1" applyAlignment="1">
      <alignment horizontal="left" vertical="center"/>
    </xf>
    <xf numFmtId="0" fontId="33" fillId="0" borderId="54" xfId="0" applyFont="1" applyBorder="1" applyAlignment="1">
      <alignment horizontal="left" vertical="center"/>
    </xf>
    <xf numFmtId="0" fontId="33" fillId="0" borderId="13" xfId="0" applyFont="1" applyBorder="1" applyAlignment="1">
      <alignment horizontal="left" vertical="center"/>
    </xf>
    <xf numFmtId="0" fontId="33" fillId="0" borderId="4" xfId="0" applyFont="1" applyBorder="1" applyAlignment="1">
      <alignment horizontal="left" vertical="center"/>
    </xf>
    <xf numFmtId="0" fontId="33" fillId="0" borderId="11" xfId="0" applyFont="1" applyBorder="1" applyAlignment="1">
      <alignment horizontal="left" vertical="center"/>
    </xf>
    <xf numFmtId="0" fontId="33" fillId="0" borderId="6" xfId="0" applyFont="1" applyBorder="1" applyAlignment="1">
      <alignment horizontal="left" vertical="center"/>
    </xf>
    <xf numFmtId="0" fontId="33" fillId="0" borderId="1" xfId="0" applyFont="1" applyBorder="1" applyAlignment="1">
      <alignment horizontal="left" vertical="center"/>
    </xf>
    <xf numFmtId="0" fontId="33" fillId="0" borderId="5" xfId="0" applyFont="1" applyBorder="1" applyAlignment="1">
      <alignment horizontal="left" vertical="center"/>
    </xf>
    <xf numFmtId="0" fontId="30" fillId="7" borderId="8" xfId="0" applyFont="1" applyFill="1" applyBorder="1" applyAlignment="1">
      <alignment horizontal="left" vertical="center" wrapText="1"/>
    </xf>
    <xf numFmtId="0" fontId="38" fillId="0" borderId="18" xfId="6" applyFont="1" applyBorder="1" applyAlignment="1">
      <alignment horizontal="left" vertical="center"/>
    </xf>
    <xf numFmtId="0" fontId="38" fillId="0" borderId="19" xfId="6" applyFont="1" applyBorder="1" applyAlignment="1">
      <alignment horizontal="left" vertical="center"/>
    </xf>
    <xf numFmtId="0" fontId="38" fillId="0" borderId="18" xfId="6" applyFont="1" applyBorder="1" applyAlignment="1">
      <alignment horizontal="center" vertical="center"/>
    </xf>
    <xf numFmtId="0" fontId="38" fillId="0" borderId="19" xfId="6" applyFont="1" applyBorder="1" applyAlignment="1">
      <alignment horizontal="center" vertical="center"/>
    </xf>
    <xf numFmtId="0" fontId="38" fillId="0" borderId="20" xfId="6" applyFont="1" applyBorder="1" applyAlignment="1">
      <alignment horizontal="center" vertical="center"/>
    </xf>
    <xf numFmtId="0" fontId="38" fillId="0" borderId="21" xfId="6" applyFont="1" applyBorder="1" applyAlignment="1">
      <alignment horizontal="center" vertical="center"/>
    </xf>
    <xf numFmtId="0" fontId="38" fillId="0" borderId="22" xfId="6" applyFont="1" applyBorder="1" applyAlignment="1">
      <alignment horizontal="center" vertical="center"/>
    </xf>
    <xf numFmtId="0" fontId="38" fillId="0" borderId="23" xfId="6" applyFont="1" applyBorder="1" applyAlignment="1">
      <alignment horizontal="center" vertical="center"/>
    </xf>
    <xf numFmtId="0" fontId="15" fillId="16" borderId="21" xfId="6" applyFont="1" applyFill="1" applyBorder="1" applyAlignment="1">
      <alignment horizontal="left" vertical="center"/>
    </xf>
    <xf numFmtId="0" fontId="15" fillId="16" borderId="22" xfId="6" applyFont="1" applyFill="1" applyBorder="1" applyAlignment="1">
      <alignment horizontal="left" vertical="center"/>
    </xf>
    <xf numFmtId="0" fontId="15" fillId="16" borderId="15" xfId="6" applyFont="1" applyFill="1" applyBorder="1" applyAlignment="1">
      <alignment horizontal="left" vertical="center"/>
    </xf>
    <xf numFmtId="0" fontId="15" fillId="16" borderId="16" xfId="6" applyFont="1" applyFill="1" applyBorder="1" applyAlignment="1">
      <alignment horizontal="left" vertical="center"/>
    </xf>
    <xf numFmtId="0" fontId="48" fillId="19" borderId="72" xfId="0" applyFont="1" applyFill="1" applyBorder="1" applyAlignment="1">
      <alignment horizontal="left" vertical="center" wrapText="1"/>
    </xf>
    <xf numFmtId="0" fontId="48" fillId="19" borderId="71" xfId="0" applyFont="1" applyFill="1" applyBorder="1" applyAlignment="1">
      <alignment horizontal="left" vertical="center" wrapText="1"/>
    </xf>
    <xf numFmtId="0" fontId="22" fillId="0" borderId="78" xfId="4" applyFont="1" applyBorder="1" applyAlignment="1">
      <alignment vertical="center" wrapText="1"/>
    </xf>
    <xf numFmtId="0" fontId="22" fillId="0" borderId="82" xfId="4" applyFont="1" applyBorder="1" applyAlignment="1">
      <alignment vertical="center" wrapText="1"/>
    </xf>
    <xf numFmtId="0" fontId="22" fillId="0" borderId="80" xfId="4" applyFont="1" applyBorder="1" applyAlignment="1">
      <alignment vertical="center" wrapText="1"/>
    </xf>
    <xf numFmtId="0" fontId="51" fillId="0" borderId="78" xfId="4" applyFont="1" applyBorder="1" applyAlignment="1">
      <alignment vertical="center" wrapText="1"/>
    </xf>
    <xf numFmtId="0" fontId="51" fillId="0" borderId="82" xfId="4" applyFont="1" applyBorder="1" applyAlignment="1">
      <alignment vertical="center" wrapText="1"/>
    </xf>
    <xf numFmtId="0" fontId="51" fillId="0" borderId="80" xfId="4" applyFont="1" applyBorder="1" applyAlignment="1">
      <alignment vertical="center" wrapText="1"/>
    </xf>
    <xf numFmtId="0" fontId="49" fillId="0" borderId="73" xfId="4" applyFont="1" applyBorder="1" applyAlignment="1">
      <alignment horizontal="center" vertical="center" wrapText="1"/>
    </xf>
    <xf numFmtId="0" fontId="49" fillId="0" borderId="72" xfId="4" applyFont="1" applyBorder="1" applyAlignment="1">
      <alignment horizontal="center" vertical="center" wrapText="1"/>
    </xf>
    <xf numFmtId="0" fontId="49" fillId="0" borderId="74" xfId="4" applyFont="1" applyBorder="1" applyAlignment="1">
      <alignment horizontal="center" vertical="center" wrapText="1"/>
    </xf>
    <xf numFmtId="0" fontId="49" fillId="0" borderId="75" xfId="4" applyFont="1" applyBorder="1" applyAlignment="1">
      <alignment horizontal="center" vertical="center" wrapText="1"/>
    </xf>
    <xf numFmtId="0" fontId="49" fillId="0" borderId="76" xfId="4" applyFont="1" applyBorder="1" applyAlignment="1">
      <alignment horizontal="center" vertical="center" wrapText="1"/>
    </xf>
    <xf numFmtId="0" fontId="49" fillId="0" borderId="77" xfId="4" applyFont="1" applyBorder="1" applyAlignment="1">
      <alignment horizontal="center" vertical="center" wrapText="1"/>
    </xf>
    <xf numFmtId="0" fontId="47" fillId="20" borderId="78" xfId="4" applyFont="1" applyFill="1" applyBorder="1" applyAlignment="1">
      <alignment horizontal="center" vertical="center" wrapText="1"/>
    </xf>
    <xf numFmtId="0" fontId="47" fillId="20" borderId="80" xfId="4" applyFont="1" applyFill="1" applyBorder="1" applyAlignment="1">
      <alignment horizontal="center" vertical="center" wrapText="1"/>
    </xf>
    <xf numFmtId="0" fontId="0" fillId="0" borderId="5" xfId="0" applyBorder="1" applyAlignment="1">
      <alignment horizontal="center"/>
    </xf>
    <xf numFmtId="0" fontId="0" fillId="0" borderId="6" xfId="0" applyBorder="1" applyAlignment="1">
      <alignment horizontal="center"/>
    </xf>
    <xf numFmtId="0" fontId="11" fillId="0" borderId="12" xfId="0" applyFont="1" applyBorder="1" applyAlignment="1">
      <alignment horizontal="center" vertical="center"/>
    </xf>
    <xf numFmtId="0" fontId="13" fillId="0" borderId="25" xfId="0" applyFont="1" applyBorder="1" applyAlignment="1">
      <alignment horizontal="center" vertical="center" wrapText="1"/>
    </xf>
    <xf numFmtId="0" fontId="13" fillId="0" borderId="37" xfId="0" applyFont="1" applyBorder="1" applyAlignment="1">
      <alignment horizontal="center" vertical="center" wrapText="1"/>
    </xf>
    <xf numFmtId="0" fontId="11" fillId="10" borderId="31" xfId="0" applyFont="1" applyFill="1" applyBorder="1" applyAlignment="1">
      <alignment horizontal="center" vertical="center"/>
    </xf>
    <xf numFmtId="0" fontId="0" fillId="10" borderId="33" xfId="0" applyFill="1" applyBorder="1" applyAlignment="1">
      <alignment horizontal="center" vertical="center"/>
    </xf>
    <xf numFmtId="0" fontId="11" fillId="10" borderId="33" xfId="0" applyFont="1" applyFill="1" applyBorder="1" applyAlignment="1">
      <alignment horizontal="center" vertical="center"/>
    </xf>
  </cellXfs>
  <cellStyles count="8">
    <cellStyle name="Hyperlink" xfId="1" builtinId="8"/>
    <cellStyle name="Normal" xfId="0" builtinId="0"/>
    <cellStyle name="Normal 2" xfId="2" xr:uid="{24945385-C8BA-E048-AFFD-B8B203D2FD15}"/>
    <cellStyle name="Normal 3" xfId="3" xr:uid="{F2C4566A-8712-9D42-8AD5-FDBB04D43B54}"/>
    <cellStyle name="Normal 4" xfId="4" xr:uid="{8995B3B5-4EB2-844D-94BD-37FAC881A9B1}"/>
    <cellStyle name="Normal 4 2" xfId="7" xr:uid="{0E87B2BF-A723-6148-9ADB-2ACBE51F969D}"/>
    <cellStyle name="Normal 5" xfId="5" xr:uid="{CAE52E37-D7C7-6042-988D-19111B5951D3}"/>
    <cellStyle name="Normal 5 2" xfId="6" xr:uid="{3B358F2E-39E7-6B42-9ACA-DB372A7C73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7.jpg"/><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g"/><Relationship Id="rId4"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7.jpg"/><Relationship Id="rId4" Type="http://schemas.openxmlformats.org/officeDocument/2006/relationships/image" Target="../media/image2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431424</xdr:rowOff>
    </xdr:from>
    <xdr:to>
      <xdr:col>11</xdr:col>
      <xdr:colOff>824460</xdr:colOff>
      <xdr:row>3</xdr:row>
      <xdr:rowOff>229361</xdr:rowOff>
    </xdr:to>
    <xdr:pic>
      <xdr:nvPicPr>
        <xdr:cNvPr id="2" name="Picture 1" descr="Represent Staffing | Brand Engagement &amp;amp; Premium Hospitality Staffing">
          <a:extLst>
            <a:ext uri="{FF2B5EF4-FFF2-40B4-BE49-F238E27FC236}">
              <a16:creationId xmlns:a16="http://schemas.microsoft.com/office/drawing/2014/main" id="{DD963475-E098-8645-A71E-1AD6916EE2A6}"/>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657167" y="431424"/>
          <a:ext cx="2560126" cy="729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558800</xdr:colOff>
      <xdr:row>65</xdr:row>
      <xdr:rowOff>50800</xdr:rowOff>
    </xdr:to>
    <xdr:sp macro="" textlink="">
      <xdr:nvSpPr>
        <xdr:cNvPr id="2" name="TextBox 1">
          <a:extLst>
            <a:ext uri="{FF2B5EF4-FFF2-40B4-BE49-F238E27FC236}">
              <a16:creationId xmlns:a16="http://schemas.microsoft.com/office/drawing/2014/main" id="{86B92C75-E1B5-1B48-8993-F6088068EE39}"/>
            </a:ext>
          </a:extLst>
        </xdr:cNvPr>
        <xdr:cNvSpPr txBox="1"/>
      </xdr:nvSpPr>
      <xdr:spPr>
        <a:xfrm>
          <a:off x="0" y="0"/>
          <a:ext cx="9639300" cy="13258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6350" marR="635" indent="-6350" algn="ctr">
            <a:lnSpc>
              <a:spcPct val="107000"/>
            </a:lnSpc>
            <a:spcAft>
              <a:spcPts val="1115"/>
            </a:spcAft>
          </a:pPr>
          <a:r>
            <a:rPr lang="en-GB" sz="1600" b="1">
              <a:solidFill>
                <a:srgbClr val="130C0E"/>
              </a:solidFill>
              <a:effectLst/>
              <a:latin typeface="Calibri" panose="020F0502020204030204" pitchFamily="34" charset="0"/>
              <a:ea typeface="Calibri" panose="020F0502020204030204" pitchFamily="34" charset="0"/>
            </a:rPr>
            <a:t>ANNEX E – RSL DECLARATION LETTER  </a:t>
          </a:r>
          <a:endParaRPr lang="en-GB" sz="1600">
            <a:solidFill>
              <a:srgbClr val="000000"/>
            </a:solidFill>
            <a:effectLst/>
            <a:latin typeface="Calibri" panose="020F0502020204030204" pitchFamily="34" charset="0"/>
            <a:ea typeface="Calibri" panose="020F0502020204030204" pitchFamily="34" charset="0"/>
          </a:endParaRPr>
        </a:p>
        <a:p>
          <a:pPr marL="6350" marR="635" indent="-6350" algn="ctr">
            <a:lnSpc>
              <a:spcPct val="107000"/>
            </a:lnSpc>
            <a:spcAft>
              <a:spcPts val="875"/>
            </a:spcAft>
          </a:pPr>
          <a:r>
            <a:rPr lang="en-GB" sz="1600" b="1">
              <a:solidFill>
                <a:srgbClr val="130C0E"/>
              </a:solidFill>
              <a:effectLst/>
              <a:latin typeface="Calibri" panose="020F0502020204030204" pitchFamily="34" charset="0"/>
              <a:ea typeface="Calibri" panose="020F0502020204030204" pitchFamily="34" charset="0"/>
            </a:rPr>
            <a:t>SUPPLIERS RESPONSIBILITY TO ENSURE COMPLIANCE</a:t>
          </a:r>
          <a:endParaRPr lang="en-GB" sz="1600" b="1">
            <a:solidFill>
              <a:srgbClr val="000000"/>
            </a:solidFill>
            <a:effectLst/>
            <a:latin typeface="Calibri" panose="020F0502020204030204" pitchFamily="34" charset="0"/>
            <a:ea typeface="Calibri" panose="020F0502020204030204" pitchFamily="34" charset="0"/>
          </a:endParaRPr>
        </a:p>
        <a:p>
          <a:pPr>
            <a:lnSpc>
              <a:spcPct val="107000"/>
            </a:lnSpc>
            <a:spcAft>
              <a:spcPts val="1090"/>
            </a:spcAft>
          </a:pPr>
          <a:r>
            <a:rPr lang="en-GB" sz="1100" b="1">
              <a:solidFill>
                <a:srgbClr val="000000"/>
              </a:solidFill>
              <a:effectLst/>
              <a:latin typeface="Arial" panose="020B0604020202020204" pitchFamily="34" charset="0"/>
              <a:ea typeface="Arial" panose="020B0604020202020204" pitchFamily="34" charset="0"/>
            </a:rPr>
            <a:t> </a:t>
          </a:r>
          <a:endParaRPr lang="en-GB" sz="1100">
            <a:solidFill>
              <a:srgbClr val="000000"/>
            </a:solidFill>
            <a:effectLst/>
            <a:latin typeface="Calibri" panose="020F0502020204030204" pitchFamily="34" charset="0"/>
            <a:ea typeface="Calibri" panose="020F0502020204030204" pitchFamily="34" charset="0"/>
          </a:endParaRPr>
        </a:p>
        <a:p>
          <a:pPr marL="6350" indent="-6350">
            <a:lnSpc>
              <a:spcPct val="107000"/>
            </a:lnSpc>
            <a:spcAft>
              <a:spcPts val="875"/>
            </a:spcAft>
          </a:pPr>
          <a:r>
            <a:rPr lang="en-GB" sz="1600" b="1">
              <a:solidFill>
                <a:srgbClr val="000000"/>
              </a:solidFill>
              <a:effectLst/>
              <a:latin typeface="Arial" panose="020B0604020202020204" pitchFamily="34" charset="0"/>
              <a:ea typeface="Arial" panose="020B0604020202020204" pitchFamily="34" charset="0"/>
            </a:rPr>
            <a:t>DECLARATION LETTER: RSL </a:t>
          </a:r>
        </a:p>
        <a:p>
          <a:pPr indent="-6350">
            <a:lnSpc>
              <a:spcPct val="111000"/>
            </a:lnSpc>
            <a:spcAft>
              <a:spcPts val="1025"/>
            </a:spcAft>
          </a:pPr>
          <a:r>
            <a:rPr lang="en-GB" sz="1100" b="1">
              <a:solidFill>
                <a:srgbClr val="000000"/>
              </a:solidFill>
              <a:effectLst/>
              <a:latin typeface="Arial" panose="020B0604020202020204" pitchFamily="34" charset="0"/>
              <a:ea typeface="Arial" panose="020B0604020202020204" pitchFamily="34" charset="0"/>
            </a:rPr>
            <a:t>REACH</a:t>
          </a:r>
          <a:r>
            <a:rPr lang="en-GB" sz="1100">
              <a:solidFill>
                <a:srgbClr val="000000"/>
              </a:solidFill>
              <a:effectLst/>
              <a:latin typeface="Arial" panose="020B0604020202020204" pitchFamily="34" charset="0"/>
              <a:ea typeface="Arial" panose="020B0604020202020204" pitchFamily="34" charset="0"/>
            </a:rPr>
            <a:t> places responsibility on all manufacturers and importers of chemicals to identify and manage the risks that those substances, which they manufacture and market, may pose to human health and to the environment. </a:t>
          </a: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035"/>
            </a:spcAft>
          </a:pPr>
          <a:r>
            <a:rPr lang="en-GB" sz="1100">
              <a:solidFill>
                <a:srgbClr val="000000"/>
              </a:solidFill>
              <a:effectLst/>
              <a:latin typeface="Arial" panose="020B0604020202020204" pitchFamily="34" charset="0"/>
              <a:ea typeface="Arial" panose="020B0604020202020204" pitchFamily="34" charset="0"/>
            </a:rPr>
            <a:t>We [ insert supplier name and address here ] hereby declare that all products and packaging supplied to </a:t>
          </a:r>
          <a:r>
            <a:rPr lang="en-GB" sz="1100" b="1">
              <a:solidFill>
                <a:srgbClr val="000000"/>
              </a:solidFill>
              <a:effectLst/>
              <a:latin typeface="Arial" panose="020B0604020202020204" pitchFamily="34" charset="0"/>
              <a:ea typeface="Arial" panose="020B0604020202020204" pitchFamily="34" charset="0"/>
            </a:rPr>
            <a:t>REPRESENT Clo. Ltd</a:t>
          </a:r>
          <a:r>
            <a:rPr lang="en-GB" sz="1100">
              <a:solidFill>
                <a:srgbClr val="000000"/>
              </a:solidFill>
              <a:effectLst/>
              <a:latin typeface="Arial" panose="020B0604020202020204" pitchFamily="34" charset="0"/>
              <a:ea typeface="Arial" panose="020B0604020202020204" pitchFamily="34" charset="0"/>
            </a:rPr>
            <a:t> meet the requirements of : </a:t>
          </a: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070"/>
            </a:spcAft>
          </a:pPr>
          <a:r>
            <a:rPr lang="en-GB" sz="1100">
              <a:solidFill>
                <a:srgbClr val="000000"/>
              </a:solidFill>
              <a:effectLst/>
              <a:latin typeface="Arial" panose="020B0604020202020204" pitchFamily="34" charset="0"/>
              <a:ea typeface="Arial" panose="020B0604020202020204" pitchFamily="34" charset="0"/>
            </a:rPr>
            <a:t>UK and EU Chemical Safety Legislation indicated above regarding compliance with </a:t>
          </a:r>
          <a:endParaRPr lang="en-GB" sz="1600">
            <a:solidFill>
              <a:srgbClr val="000000"/>
            </a:solidFill>
            <a:effectLst/>
            <a:latin typeface="Calibri" panose="020F0502020204030204" pitchFamily="34" charset="0"/>
            <a:ea typeface="Calibri" panose="020F0502020204030204" pitchFamily="34" charset="0"/>
          </a:endParaRPr>
        </a:p>
        <a:p>
          <a:pPr marL="342900" lvl="0" indent="-342900" fontAlgn="base">
            <a:lnSpc>
              <a:spcPct val="111000"/>
            </a:lnSpc>
            <a:spcAft>
              <a:spcPts val="1050"/>
            </a:spcAft>
            <a:buClr>
              <a:srgbClr val="000000"/>
            </a:buClr>
            <a:buSzPts val="1100"/>
            <a:buFont typeface="Symbol" pitchFamily="2" charset="2"/>
            <a:buChar char="-"/>
          </a:pPr>
          <a:r>
            <a:rPr lang="en-GB" sz="1100" u="none" strike="noStrike">
              <a:solidFill>
                <a:srgbClr val="000000"/>
              </a:solidFill>
              <a:effectLst/>
              <a:uFill>
                <a:solidFill>
                  <a:srgbClr val="000000"/>
                </a:solidFill>
              </a:uFill>
              <a:latin typeface="Calibri" panose="020F0502020204030204" pitchFamily="34" charset="0"/>
              <a:ea typeface="Calibri" panose="020F0502020204030204" pitchFamily="34" charset="0"/>
              <a:cs typeface="Calibri" panose="020F0502020204030204" pitchFamily="34" charset="0"/>
            </a:rPr>
            <a:t>Annex XVII and POP restricted substance requirements </a:t>
          </a:r>
        </a:p>
        <a:p>
          <a:pPr marL="342900" lvl="0" indent="-342900" fontAlgn="base">
            <a:lnSpc>
              <a:spcPct val="111000"/>
            </a:lnSpc>
            <a:spcAft>
              <a:spcPts val="1050"/>
            </a:spcAft>
            <a:buClr>
              <a:srgbClr val="000000"/>
            </a:buClr>
            <a:buSzPts val="1100"/>
            <a:buFont typeface="Symbol" pitchFamily="2" charset="2"/>
            <a:buChar char="-"/>
          </a:pPr>
          <a:r>
            <a:rPr lang="en-GB" sz="1100" u="none" strike="noStrike">
              <a:solidFill>
                <a:srgbClr val="000000"/>
              </a:solidFill>
              <a:effectLst/>
              <a:uFill>
                <a:solidFill>
                  <a:srgbClr val="000000"/>
                </a:solidFill>
              </a:uFill>
              <a:latin typeface="Calibri" panose="020F0502020204030204" pitchFamily="34" charset="0"/>
              <a:ea typeface="Calibri" panose="020F0502020204030204" pitchFamily="34" charset="0"/>
              <a:cs typeface="Calibri" panose="020F0502020204030204" pitchFamily="34" charset="0"/>
            </a:rPr>
            <a:t>Meeting SVHC content obligations per the latest candidate list in its entirety at the time of signing this declaration. </a:t>
          </a:r>
        </a:p>
        <a:p>
          <a:pPr indent="-6350">
            <a:lnSpc>
              <a:spcPct val="107000"/>
            </a:lnSpc>
            <a:spcAft>
              <a:spcPts val="800"/>
            </a:spcAft>
          </a:pPr>
          <a:r>
            <a:rPr lang="en-GB" sz="1100">
              <a:solidFill>
                <a:srgbClr val="0563C1"/>
              </a:solidFill>
              <a:effectLst/>
              <a:latin typeface="Calibri" panose="020F0502020204030204" pitchFamily="34" charset="0"/>
              <a:ea typeface="Calibri" panose="020F0502020204030204" pitchFamily="34" charset="0"/>
              <a:hlinkClick xmlns:r="http://schemas.openxmlformats.org/officeDocument/2006/relationships" r:id="">
                <a:extLst>
                  <a:ext uri="{A12FA001-AC4F-418D-AE19-62706E023703}">
                    <ahyp:hlinkClr xmlns:ahyp="http://schemas.microsoft.com/office/drawing/2018/hyperlinkcolor" val="tx"/>
                  </a:ext>
                </a:extLst>
              </a:hlinkClick>
            </a:rPr>
            <a:t>EU Candidate List</a:t>
          </a:r>
          <a:r>
            <a:rPr lang="en-GB" sz="1100" u="none" strike="noStrike">
              <a:solidFill>
                <a:srgbClr val="0563C1"/>
              </a:solidFill>
              <a:effectLst/>
              <a:latin typeface="Calibri" panose="020F0502020204030204" pitchFamily="34" charset="0"/>
              <a:ea typeface="Calibri" panose="020F0502020204030204" pitchFamily="34" charset="0"/>
              <a:hlinkClick xmlns:r="http://schemas.openxmlformats.org/officeDocument/2006/relationships" r:id="">
                <a:extLst>
                  <a:ext uri="{A12FA001-AC4F-418D-AE19-62706E023703}">
                    <ahyp:hlinkClr xmlns:ahyp="http://schemas.microsoft.com/office/drawing/2018/hyperlinkcolor" val="tx"/>
                  </a:ext>
                </a:extLst>
              </a:hlinkClick>
            </a:rPr>
            <a:t>  </a:t>
          </a:r>
          <a:endParaRPr lang="en-GB" sz="1100">
            <a:solidFill>
              <a:srgbClr val="000000"/>
            </a:solidFill>
            <a:effectLst/>
            <a:latin typeface="Calibri" panose="020F0502020204030204" pitchFamily="34" charset="0"/>
            <a:ea typeface="Calibri" panose="020F0502020204030204" pitchFamily="34" charset="0"/>
          </a:endParaRPr>
        </a:p>
        <a:p>
          <a:pPr indent="-6350">
            <a:lnSpc>
              <a:spcPct val="107000"/>
            </a:lnSpc>
            <a:spcAft>
              <a:spcPts val="800"/>
            </a:spcAft>
          </a:pPr>
          <a:r>
            <a:rPr lang="en-GB" sz="1100">
              <a:solidFill>
                <a:srgbClr val="0563C1"/>
              </a:solidFill>
              <a:effectLst/>
              <a:latin typeface="Calibri" panose="020F0502020204030204" pitchFamily="34" charset="0"/>
              <a:ea typeface="Calibri" panose="020F0502020204030204" pitchFamily="34" charset="0"/>
              <a:hlinkClick xmlns:r="http://schemas.openxmlformats.org/officeDocument/2006/relationships" r:id="">
                <a:extLst>
                  <a:ext uri="{A12FA001-AC4F-418D-AE19-62706E023703}">
                    <ahyp:hlinkClr xmlns:ahyp="http://schemas.microsoft.com/office/drawing/2018/hyperlinkcolor" val="tx"/>
                  </a:ext>
                </a:extLst>
              </a:hlinkClick>
            </a:rPr>
            <a:t>UK Candidate List</a:t>
          </a:r>
          <a:r>
            <a:rPr lang="en-GB" sz="1100" u="none" strike="noStrike">
              <a:solidFill>
                <a:srgbClr val="0563C1"/>
              </a:solidFill>
              <a:effectLst/>
              <a:latin typeface="Calibri" panose="020F0502020204030204" pitchFamily="34" charset="0"/>
              <a:ea typeface="Calibri" panose="020F0502020204030204" pitchFamily="34" charset="0"/>
              <a:hlinkClick xmlns:r="http://schemas.openxmlformats.org/officeDocument/2006/relationships" r:id="">
                <a:extLst>
                  <a:ext uri="{A12FA001-AC4F-418D-AE19-62706E023703}">
                    <ahyp:hlinkClr xmlns:ahyp="http://schemas.microsoft.com/office/drawing/2018/hyperlinkcolor" val="tx"/>
                  </a:ext>
                </a:extLst>
              </a:hlinkClick>
            </a:rPr>
            <a:t>  </a:t>
          </a:r>
          <a:endParaRPr lang="en-GB" sz="1100">
            <a:solidFill>
              <a:srgbClr val="000000"/>
            </a:solidFill>
            <a:effectLst/>
            <a:latin typeface="Calibri" panose="020F0502020204030204" pitchFamily="34" charset="0"/>
            <a:ea typeface="Calibri" panose="020F0502020204030204" pitchFamily="34" charset="0"/>
          </a:endParaRPr>
        </a:p>
        <a:p>
          <a:pPr>
            <a:lnSpc>
              <a:spcPct val="107000"/>
            </a:lnSpc>
            <a:spcAft>
              <a:spcPts val="800"/>
            </a:spcAft>
          </a:pPr>
          <a:r>
            <a:rPr lang="en-GB" sz="1100">
              <a:solidFill>
                <a:srgbClr val="0563C1"/>
              </a:solidFill>
              <a:effectLst/>
              <a:latin typeface="Calibri" panose="020F0502020204030204" pitchFamily="34" charset="0"/>
              <a:ea typeface="Calibri" panose="020F0502020204030204" pitchFamily="34" charset="0"/>
            </a:rPr>
            <a:t>Persistent Organic Pollutants (POPs) Regulation (EU) 2019/1021 (including SCCP restriction). </a:t>
          </a:r>
          <a:endParaRPr lang="en-GB" sz="1100">
            <a:solidFill>
              <a:srgbClr val="000000"/>
            </a:solidFill>
            <a:effectLst/>
            <a:latin typeface="Calibri" panose="020F0502020204030204" pitchFamily="34" charset="0"/>
            <a:ea typeface="Calibri" panose="020F0502020204030204" pitchFamily="34" charset="0"/>
          </a:endParaRPr>
        </a:p>
        <a:p>
          <a:pPr>
            <a:lnSpc>
              <a:spcPct val="107000"/>
            </a:lnSpc>
            <a:spcAft>
              <a:spcPts val="800"/>
            </a:spcAft>
          </a:pPr>
          <a:r>
            <a:rPr lang="en-GB" sz="1100">
              <a:solidFill>
                <a:srgbClr val="0563C1"/>
              </a:solidFill>
              <a:effectLst/>
              <a:latin typeface="Calibri" panose="020F0502020204030204" pitchFamily="34" charset="0"/>
              <a:ea typeface="Calibri" panose="020F0502020204030204" pitchFamily="34" charset="0"/>
            </a:rPr>
            <a:t> </a:t>
          </a:r>
          <a:endParaRPr lang="en-GB" sz="1100">
            <a:solidFill>
              <a:srgbClr val="000000"/>
            </a:solidFill>
            <a:effectLst/>
            <a:latin typeface="Calibri" panose="020F0502020204030204" pitchFamily="34" charset="0"/>
            <a:ea typeface="Calibri" panose="020F0502020204030204" pitchFamily="34" charset="0"/>
          </a:endParaRPr>
        </a:p>
        <a:p>
          <a:pPr marL="6350" indent="-6350">
            <a:lnSpc>
              <a:spcPct val="111000"/>
            </a:lnSpc>
            <a:spcAft>
              <a:spcPts val="1210"/>
            </a:spcAft>
          </a:pPr>
          <a:r>
            <a:rPr lang="en-GB" sz="1100">
              <a:solidFill>
                <a:srgbClr val="000000"/>
              </a:solidFill>
              <a:effectLst/>
              <a:latin typeface="Calibri" panose="020F0502020204030204" pitchFamily="34" charset="0"/>
              <a:ea typeface="Calibri" panose="020F0502020204030204" pitchFamily="34" charset="0"/>
            </a:rPr>
            <a:t>We have an understanding regarding </a:t>
          </a:r>
          <a:r>
            <a:rPr lang="en-GB" sz="1100" b="1">
              <a:solidFill>
                <a:srgbClr val="000000"/>
              </a:solidFill>
              <a:effectLst/>
              <a:latin typeface="Calibri" panose="020F0502020204030204" pitchFamily="34" charset="0"/>
              <a:ea typeface="Calibri" panose="020F0502020204030204" pitchFamily="34" charset="0"/>
            </a:rPr>
            <a:t>REACH</a:t>
          </a:r>
          <a:r>
            <a:rPr lang="en-GB" sz="1100">
              <a:solidFill>
                <a:srgbClr val="000000"/>
              </a:solidFill>
              <a:effectLst/>
              <a:latin typeface="Calibri" panose="020F0502020204030204" pitchFamily="34" charset="0"/>
              <a:ea typeface="Calibri" panose="020F0502020204030204" pitchFamily="34" charset="0"/>
            </a:rPr>
            <a:t> and banned substances and the impact hazardous substances have on all parts of consumer products including their packaging: </a:t>
          </a:r>
        </a:p>
        <a:p>
          <a:pPr marL="742950" lvl="1" indent="-285750" fontAlgn="base">
            <a:lnSpc>
              <a:spcPct val="111000"/>
            </a:lnSpc>
            <a:spcAft>
              <a:spcPts val="1210"/>
            </a:spcAft>
            <a:buClr>
              <a:srgbClr val="000000"/>
            </a:buClr>
            <a:buSzPts val="1100"/>
            <a:buFont typeface="+mj-lt"/>
            <a:buAutoNum type="arabicPeriod"/>
          </a:pPr>
          <a:r>
            <a:rPr lang="en-GB" sz="1100" u="none" strike="noStrike">
              <a:solidFill>
                <a:srgbClr val="000000"/>
              </a:solidFill>
              <a:effectLst/>
              <a:uFill>
                <a:solidFill>
                  <a:srgbClr val="000000"/>
                </a:solidFill>
              </a:uFill>
              <a:latin typeface="Calibri" panose="020F0502020204030204" pitchFamily="34" charset="0"/>
              <a:ea typeface="Calibri" panose="020F0502020204030204" pitchFamily="34" charset="0"/>
              <a:cs typeface="Calibri" panose="020F0502020204030204" pitchFamily="34" charset="0"/>
            </a:rPr>
            <a:t>Suppliers/Manufacturers/Importers must register all substances that are manufactured/imported in quantities of 1 tonne or more per manufacturer/importer </a:t>
          </a:r>
        </a:p>
        <a:p>
          <a:pPr marL="742950" lvl="1" indent="-285750" fontAlgn="base">
            <a:lnSpc>
              <a:spcPct val="111000"/>
            </a:lnSpc>
            <a:spcAft>
              <a:spcPts val="1210"/>
            </a:spcAft>
            <a:buClr>
              <a:srgbClr val="000000"/>
            </a:buClr>
            <a:buSzPts val="1100"/>
            <a:buFont typeface="+mj-lt"/>
            <a:buAutoNum type="arabicPeriod"/>
          </a:pPr>
          <a:r>
            <a:rPr lang="en-GB" sz="1100" u="none" strike="noStrike">
              <a:solidFill>
                <a:srgbClr val="000000"/>
              </a:solidFill>
              <a:effectLst/>
              <a:uFill>
                <a:solidFill>
                  <a:srgbClr val="000000"/>
                </a:solidFill>
              </a:uFill>
              <a:latin typeface="Calibri" panose="020F0502020204030204" pitchFamily="34" charset="0"/>
              <a:ea typeface="Calibri" panose="020F0502020204030204" pitchFamily="34" charset="0"/>
              <a:cs typeface="Calibri" panose="020F0502020204030204" pitchFamily="34" charset="0"/>
            </a:rPr>
            <a:t>Evaluation and Authorization required for substances of very high concern (SVHC) in chemicals and products </a:t>
          </a:r>
        </a:p>
        <a:p>
          <a:pPr marL="742950" lvl="1" indent="-285750" fontAlgn="base">
            <a:lnSpc>
              <a:spcPct val="111000"/>
            </a:lnSpc>
            <a:spcAft>
              <a:spcPts val="1210"/>
            </a:spcAft>
            <a:buClr>
              <a:srgbClr val="000000"/>
            </a:buClr>
            <a:buSzPts val="1100"/>
            <a:buFont typeface="+mj-lt"/>
            <a:buAutoNum type="arabicPeriod"/>
          </a:pPr>
          <a:r>
            <a:rPr lang="en-GB" sz="1100" u="none" strike="noStrike">
              <a:solidFill>
                <a:srgbClr val="000000"/>
              </a:solidFill>
              <a:effectLst/>
              <a:uFill>
                <a:solidFill>
                  <a:srgbClr val="000000"/>
                </a:solidFill>
              </a:uFill>
              <a:latin typeface="Calibri" panose="020F0502020204030204" pitchFamily="34" charset="0"/>
              <a:ea typeface="Calibri" panose="020F0502020204030204" pitchFamily="34" charset="0"/>
              <a:cs typeface="Calibri" panose="020F0502020204030204" pitchFamily="34" charset="0"/>
            </a:rPr>
            <a:t>Includes carcinogens, mutagens, reproductive toxins, persistent bio-accumulative toxins (PBTs), and very persistent, very bio-accumulative substances (vPvBs) </a:t>
          </a:r>
        </a:p>
        <a:p>
          <a:pPr marL="742950" lvl="1" indent="-285750" fontAlgn="base">
            <a:lnSpc>
              <a:spcPct val="111000"/>
            </a:lnSpc>
            <a:spcAft>
              <a:spcPts val="1050"/>
            </a:spcAft>
            <a:buClr>
              <a:srgbClr val="000000"/>
            </a:buClr>
            <a:buSzPts val="1100"/>
            <a:buFont typeface="+mj-lt"/>
            <a:buAutoNum type="arabicPeriod"/>
          </a:pPr>
          <a:r>
            <a:rPr lang="en-GB" sz="1100" u="none" strike="noStrike">
              <a:solidFill>
                <a:srgbClr val="000000"/>
              </a:solidFill>
              <a:effectLst/>
              <a:uFill>
                <a:solidFill>
                  <a:srgbClr val="000000"/>
                </a:solidFill>
              </a:uFill>
              <a:latin typeface="Calibri" panose="020F0502020204030204" pitchFamily="34" charset="0"/>
              <a:ea typeface="Calibri" panose="020F0502020204030204" pitchFamily="34" charset="0"/>
              <a:cs typeface="Calibri" panose="020F0502020204030204" pitchFamily="34" charset="0"/>
            </a:rPr>
            <a:t>Restrictions on chemicals posing unacceptable risk, either on certain use of the substance or a complete ban. </a:t>
          </a:r>
        </a:p>
        <a:p>
          <a:pPr indent="-6350">
            <a:lnSpc>
              <a:spcPct val="107000"/>
            </a:lnSpc>
            <a:spcAft>
              <a:spcPts val="1260"/>
            </a:spcAft>
          </a:pPr>
          <a:r>
            <a:rPr lang="en-GB" sz="1100">
              <a:solidFill>
                <a:srgbClr val="000000"/>
              </a:solidFill>
              <a:effectLst/>
              <a:latin typeface="Calibri" panose="020F0502020204030204" pitchFamily="34" charset="0"/>
              <a:ea typeface="Calibri" panose="020F0502020204030204" pitchFamily="34" charset="0"/>
            </a:rPr>
            <a:t>Substances of very high concern’ or SVCH </a:t>
          </a:r>
        </a:p>
        <a:p>
          <a:pPr marL="742950" lvl="1" indent="-285750" fontAlgn="base">
            <a:lnSpc>
              <a:spcPct val="111000"/>
            </a:lnSpc>
            <a:spcAft>
              <a:spcPts val="1210"/>
            </a:spcAft>
            <a:buClr>
              <a:srgbClr val="000000"/>
            </a:buClr>
            <a:buSzPts val="1100"/>
            <a:buFont typeface="+mj-lt"/>
            <a:buAutoNum type="arabicPeriod"/>
          </a:pPr>
          <a:r>
            <a:rPr lang="en-GB" sz="1100" u="none" strike="noStrike">
              <a:solidFill>
                <a:srgbClr val="000000"/>
              </a:solidFill>
              <a:effectLst/>
              <a:uFill>
                <a:solidFill>
                  <a:srgbClr val="000000"/>
                </a:solidFill>
              </a:uFill>
              <a:latin typeface="Calibri" panose="020F0502020204030204" pitchFamily="34" charset="0"/>
              <a:ea typeface="Calibri" panose="020F0502020204030204" pitchFamily="34" charset="0"/>
              <a:cs typeface="Calibri" panose="020F0502020204030204" pitchFamily="34" charset="0"/>
            </a:rPr>
            <a:t>Even if SVCH does not accumulate up to Notification threshold, supplier of articles must provide receipts with sufficient information to allow safe use of the article if SVCH is present and exceeds 0.1% by weight. </a:t>
          </a:r>
        </a:p>
        <a:p>
          <a:pPr marL="742950" lvl="1" indent="-285750" fontAlgn="base">
            <a:lnSpc>
              <a:spcPct val="111000"/>
            </a:lnSpc>
            <a:spcAft>
              <a:spcPts val="1035"/>
            </a:spcAft>
            <a:buClr>
              <a:srgbClr val="000000"/>
            </a:buClr>
            <a:buSzPts val="1100"/>
            <a:buFont typeface="+mj-lt"/>
            <a:buAutoNum type="arabicPeriod"/>
          </a:pPr>
          <a:r>
            <a:rPr lang="en-GB" sz="1100" u="none" strike="noStrike">
              <a:solidFill>
                <a:srgbClr val="000000"/>
              </a:solidFill>
              <a:effectLst/>
              <a:uFill>
                <a:solidFill>
                  <a:srgbClr val="000000"/>
                </a:solidFill>
              </a:uFill>
              <a:latin typeface="Calibri" panose="020F0502020204030204" pitchFamily="34" charset="0"/>
              <a:ea typeface="Calibri" panose="020F0502020204030204" pitchFamily="34" charset="0"/>
              <a:cs typeface="Calibri" panose="020F0502020204030204" pitchFamily="34" charset="0"/>
            </a:rPr>
            <a:t>If a consumer makes a request on safety information about SVHC in a product, the Supplier of the product must provide relevant information within 45 days. </a:t>
          </a:r>
        </a:p>
        <a:p>
          <a:pPr>
            <a:lnSpc>
              <a:spcPct val="107000"/>
            </a:lnSpc>
            <a:spcAft>
              <a:spcPts val="1090"/>
            </a:spcAft>
          </a:pPr>
          <a:r>
            <a:rPr lang="en-GB" sz="1100">
              <a:solidFill>
                <a:srgbClr val="000000"/>
              </a:solidFill>
              <a:effectLst/>
              <a:latin typeface="Calibri" panose="020F0502020204030204" pitchFamily="34" charset="0"/>
              <a:ea typeface="Calibri" panose="020F0502020204030204" pitchFamily="34" charset="0"/>
            </a:rPr>
            <a:t> </a:t>
          </a:r>
        </a:p>
        <a:p>
          <a:pPr>
            <a:lnSpc>
              <a:spcPct val="107000"/>
            </a:lnSpc>
            <a:spcAft>
              <a:spcPts val="800"/>
            </a:spcAft>
          </a:pPr>
          <a:r>
            <a:rPr lang="en-GB" sz="1100">
              <a:solidFill>
                <a:srgbClr val="000000"/>
              </a:solidFill>
              <a:effectLst/>
              <a:latin typeface="Calibri" panose="020F0502020204030204" pitchFamily="34" charset="0"/>
              <a:ea typeface="Calibri" panose="020F0502020204030204" pitchFamily="34" charset="0"/>
            </a:rPr>
            <a:t> </a:t>
          </a:r>
        </a:p>
        <a:p>
          <a:pPr indent="-6350">
            <a:lnSpc>
              <a:spcPct val="107000"/>
            </a:lnSpc>
            <a:spcAft>
              <a:spcPts val="1090"/>
            </a:spcAft>
          </a:pPr>
          <a:r>
            <a:rPr lang="en-GB" sz="1100">
              <a:solidFill>
                <a:srgbClr val="000000"/>
              </a:solidFill>
              <a:effectLst/>
              <a:latin typeface="Calibri" panose="020F0502020204030204" pitchFamily="34" charset="0"/>
              <a:ea typeface="Calibri" panose="020F0502020204030204" pitchFamily="34" charset="0"/>
            </a:rPr>
            <a:t>Restricted Substances list’ or RSL </a:t>
          </a:r>
        </a:p>
        <a:p>
          <a:pPr marL="6350" indent="-6350">
            <a:lnSpc>
              <a:spcPct val="111000"/>
            </a:lnSpc>
            <a:spcAft>
              <a:spcPts val="830"/>
            </a:spcAft>
          </a:pPr>
          <a:r>
            <a:rPr lang="en-GB" sz="1100">
              <a:solidFill>
                <a:srgbClr val="000000"/>
              </a:solidFill>
              <a:effectLst/>
              <a:latin typeface="Calibri" panose="020F0502020204030204" pitchFamily="34" charset="0"/>
              <a:ea typeface="Calibri" panose="020F0502020204030204" pitchFamily="34" charset="0"/>
            </a:rPr>
            <a:t>Specifying that all chemicals in the RSL must be present at levels to be in line with the </a:t>
          </a:r>
          <a:r>
            <a:rPr lang="en-GB" sz="1100" b="1">
              <a:solidFill>
                <a:srgbClr val="000000"/>
              </a:solidFill>
              <a:effectLst/>
              <a:latin typeface="Calibri" panose="020F0502020204030204" pitchFamily="34" charset="0"/>
              <a:ea typeface="Calibri" panose="020F0502020204030204" pitchFamily="34" charset="0"/>
            </a:rPr>
            <a:t>REACH</a:t>
          </a:r>
          <a:r>
            <a:rPr lang="en-GB" sz="1100">
              <a:solidFill>
                <a:srgbClr val="000000"/>
              </a:solidFill>
              <a:effectLst/>
              <a:latin typeface="Calibri" panose="020F0502020204030204" pitchFamily="34" charset="0"/>
              <a:ea typeface="Calibri" panose="020F0502020204030204" pitchFamily="34" charset="0"/>
            </a:rPr>
            <a:t> compliance limit for SVCHs </a:t>
          </a:r>
        </a:p>
        <a:p>
          <a:pPr indent="-6350">
            <a:lnSpc>
              <a:spcPct val="111000"/>
            </a:lnSpc>
            <a:spcAft>
              <a:spcPts val="15"/>
            </a:spcAft>
          </a:pPr>
          <a:r>
            <a:rPr lang="en-GB" sz="1100">
              <a:solidFill>
                <a:srgbClr val="000000"/>
              </a:solidFill>
              <a:effectLst/>
              <a:latin typeface="Arial" panose="020B0604020202020204" pitchFamily="34" charset="0"/>
              <a:ea typeface="Arial" panose="020B0604020202020204" pitchFamily="34" charset="0"/>
            </a:rPr>
            <a:t>In addition to </a:t>
          </a:r>
          <a:r>
            <a:rPr lang="en-GB" sz="1100" b="1">
              <a:solidFill>
                <a:srgbClr val="000000"/>
              </a:solidFill>
              <a:effectLst/>
              <a:latin typeface="Arial" panose="020B0604020202020204" pitchFamily="34" charset="0"/>
              <a:ea typeface="Arial" panose="020B0604020202020204" pitchFamily="34" charset="0"/>
            </a:rPr>
            <a:t>REACH</a:t>
          </a:r>
          <a:r>
            <a:rPr lang="en-GB" sz="1100">
              <a:solidFill>
                <a:srgbClr val="000000"/>
              </a:solidFill>
              <a:effectLst/>
              <a:latin typeface="Arial" panose="020B0604020202020204" pitchFamily="34" charset="0"/>
              <a:ea typeface="Arial" panose="020B0604020202020204" pitchFamily="34" charset="0"/>
            </a:rPr>
            <a:t> legislation, as a supplier for </a:t>
          </a:r>
          <a:r>
            <a:rPr lang="en-GB" sz="1100" b="1">
              <a:solidFill>
                <a:srgbClr val="000000"/>
              </a:solidFill>
              <a:effectLst/>
              <a:latin typeface="Arial" panose="020B0604020202020204" pitchFamily="34" charset="0"/>
              <a:ea typeface="Arial" panose="020B0604020202020204" pitchFamily="34" charset="0"/>
            </a:rPr>
            <a:t>REPRESENT Clo. Ltd</a:t>
          </a:r>
          <a:r>
            <a:rPr lang="en-GB" sz="1100">
              <a:solidFill>
                <a:srgbClr val="000000"/>
              </a:solidFill>
              <a:effectLst/>
              <a:latin typeface="Arial" panose="020B0604020202020204" pitchFamily="34" charset="0"/>
              <a:ea typeface="Arial" panose="020B0604020202020204" pitchFamily="34" charset="0"/>
            </a:rPr>
            <a:t>, we are required at times to comply with </a:t>
          </a:r>
          <a:r>
            <a:rPr lang="en-GB" sz="1100" b="1">
              <a:solidFill>
                <a:srgbClr val="000000"/>
              </a:solidFill>
              <a:effectLst/>
              <a:latin typeface="Arial" panose="020B0604020202020204" pitchFamily="34" charset="0"/>
              <a:ea typeface="Arial" panose="020B0604020202020204" pitchFamily="34" charset="0"/>
            </a:rPr>
            <a:t>REPRESENT Clo. Ltd</a:t>
          </a:r>
          <a:r>
            <a:rPr lang="en-GB" sz="1100">
              <a:solidFill>
                <a:srgbClr val="000000"/>
              </a:solidFill>
              <a:effectLst/>
              <a:latin typeface="Arial" panose="020B0604020202020204" pitchFamily="34" charset="0"/>
              <a:ea typeface="Arial" panose="020B0604020202020204" pitchFamily="34" charset="0"/>
            </a:rPr>
            <a:t> standards on all restricted substances. Standards which can be found in </a:t>
          </a:r>
          <a:r>
            <a:rPr lang="en-GB" sz="1100" b="1">
              <a:solidFill>
                <a:srgbClr val="000000"/>
              </a:solidFill>
              <a:effectLst/>
              <a:latin typeface="Arial" panose="020B0604020202020204" pitchFamily="34" charset="0"/>
              <a:ea typeface="Arial" panose="020B0604020202020204" pitchFamily="34" charset="0"/>
            </a:rPr>
            <a:t>REPRESENT Clo. Ltd</a:t>
          </a:r>
          <a:r>
            <a:rPr lang="en-GB" sz="1100">
              <a:solidFill>
                <a:srgbClr val="000000"/>
              </a:solidFill>
              <a:effectLst/>
              <a:latin typeface="Arial" panose="020B0604020202020204" pitchFamily="34" charset="0"/>
              <a:ea typeface="Arial" panose="020B0604020202020204" pitchFamily="34" charset="0"/>
            </a:rPr>
            <a:t> Testing Manual. </a:t>
          </a:r>
        </a:p>
        <a:p>
          <a:pPr indent="-6350">
            <a:lnSpc>
              <a:spcPct val="111000"/>
            </a:lnSpc>
            <a:spcAft>
              <a:spcPts val="15"/>
            </a:spcAft>
          </a:pPr>
          <a:endParaRPr lang="en-GB" sz="1100">
            <a:solidFill>
              <a:srgbClr val="000000"/>
            </a:solidFill>
            <a:effectLst/>
            <a:latin typeface="Arial" panose="020B0604020202020204" pitchFamily="34" charset="0"/>
            <a:ea typeface="Calibri" panose="020F0502020204030204" pitchFamily="34" charset="0"/>
          </a:endParaRPr>
        </a:p>
        <a:p>
          <a:pPr indent="-6350">
            <a:lnSpc>
              <a:spcPct val="111000"/>
            </a:lnSpc>
            <a:spcAft>
              <a:spcPts val="15"/>
            </a:spcAft>
          </a:pP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5"/>
            </a:spcAft>
          </a:pP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5"/>
            </a:spcAft>
          </a:pP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5"/>
            </a:spcAft>
          </a:pP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5"/>
            </a:spcAft>
          </a:pP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5"/>
            </a:spcAft>
          </a:pPr>
          <a:endParaRPr lang="en-GB" sz="1600">
            <a:solidFill>
              <a:srgbClr val="000000"/>
            </a:solidFill>
            <a:effectLst/>
            <a:latin typeface="Calibri" panose="020F0502020204030204" pitchFamily="34" charset="0"/>
            <a:ea typeface="Calibri" panose="020F0502020204030204" pitchFamily="34" charset="0"/>
          </a:endParaRPr>
        </a:p>
        <a:p>
          <a:pPr marR="263525">
            <a:lnSpc>
              <a:spcPct val="107000"/>
            </a:lnSpc>
            <a:spcAft>
              <a:spcPts val="800"/>
            </a:spcAft>
          </a:pPr>
          <a:r>
            <a:rPr lang="en-GB" sz="1100">
              <a:solidFill>
                <a:srgbClr val="000000"/>
              </a:solidFill>
              <a:effectLst/>
              <a:latin typeface="Calibri" panose="020F0502020204030204" pitchFamily="34" charset="0"/>
              <a:ea typeface="Calibri" panose="020F0502020204030204" pitchFamily="34" charset="0"/>
            </a:rPr>
            <a:t> </a:t>
          </a:r>
        </a:p>
        <a:p>
          <a:pPr marL="6350" indent="-6350">
            <a:lnSpc>
              <a:spcPct val="111000"/>
            </a:lnSpc>
            <a:spcAft>
              <a:spcPts val="1080"/>
            </a:spcAft>
          </a:pPr>
          <a:endParaRPr lang="en-GB" sz="1100" b="1">
            <a:solidFill>
              <a:srgbClr val="000000"/>
            </a:solidFill>
            <a:effectLst/>
            <a:latin typeface="Calibri" panose="020F0502020204030204" pitchFamily="34" charset="0"/>
            <a:ea typeface="Calibri" panose="020F0502020204030204" pitchFamily="34" charset="0"/>
          </a:endParaRPr>
        </a:p>
        <a:p>
          <a:pPr marL="6350" indent="-6350">
            <a:lnSpc>
              <a:spcPct val="111000"/>
            </a:lnSpc>
            <a:spcAft>
              <a:spcPts val="1080"/>
            </a:spcAft>
          </a:pPr>
          <a:endParaRPr lang="en-GB" sz="1100" b="1">
            <a:solidFill>
              <a:srgbClr val="000000"/>
            </a:solidFill>
            <a:effectLst/>
            <a:latin typeface="Calibri" panose="020F0502020204030204" pitchFamily="34" charset="0"/>
            <a:ea typeface="Calibri" panose="020F0502020204030204" pitchFamily="34" charset="0"/>
          </a:endParaRPr>
        </a:p>
        <a:p>
          <a:pPr marL="6350" indent="-6350">
            <a:lnSpc>
              <a:spcPct val="111000"/>
            </a:lnSpc>
            <a:spcAft>
              <a:spcPts val="1080"/>
            </a:spcAft>
          </a:pPr>
          <a:r>
            <a:rPr lang="en-GB" sz="1100" b="1">
              <a:solidFill>
                <a:srgbClr val="000000"/>
              </a:solidFill>
              <a:effectLst/>
              <a:latin typeface="Calibri" panose="020F0502020204030204" pitchFamily="34" charset="0"/>
              <a:ea typeface="Calibri" panose="020F0502020204030204" pitchFamily="34" charset="0"/>
            </a:rPr>
            <a:t>Please return signed copy of this declaration form to the Represent Clo.Ltd Senior</a:t>
          </a:r>
          <a:r>
            <a:rPr lang="en-GB" sz="1100" b="1" baseline="0">
              <a:solidFill>
                <a:srgbClr val="000000"/>
              </a:solidFill>
              <a:effectLst/>
              <a:latin typeface="Calibri" panose="020F0502020204030204" pitchFamily="34" charset="0"/>
              <a:ea typeface="Calibri" panose="020F0502020204030204" pitchFamily="34" charset="0"/>
            </a:rPr>
            <a:t> Garment Technologist</a:t>
          </a:r>
          <a:endParaRPr lang="en-GB" sz="1400">
            <a:solidFill>
              <a:srgbClr val="000000"/>
            </a:solidFill>
            <a:effectLst/>
            <a:latin typeface="Calibri" panose="020F0502020204030204" pitchFamily="34" charset="0"/>
            <a:ea typeface="Calibri" panose="020F0502020204030204" pitchFamily="34" charset="0"/>
          </a:endParaRPr>
        </a:p>
        <a:p>
          <a:pPr indent="-6350">
            <a:lnSpc>
              <a:spcPct val="107000"/>
            </a:lnSpc>
            <a:spcAft>
              <a:spcPts val="1090"/>
            </a:spcAft>
          </a:pPr>
          <a:r>
            <a:rPr lang="en-GB" sz="1100" b="1">
              <a:solidFill>
                <a:srgbClr val="000000"/>
              </a:solidFill>
              <a:effectLst/>
              <a:latin typeface="Calibri" panose="020F0502020204030204" pitchFamily="34" charset="0"/>
              <a:ea typeface="Calibri" panose="020F0502020204030204" pitchFamily="34" charset="0"/>
            </a:rPr>
            <a:t>IF A COMPANY STAMP CANNOT BE PROVIDED DOCUMENTATION TO BE SUBMITTED ON SUPPLIER HEADED PAPER </a:t>
          </a:r>
          <a:endParaRPr lang="en-GB" sz="1100">
            <a:solidFill>
              <a:srgbClr val="000000"/>
            </a:solidFill>
            <a:effectLst/>
            <a:latin typeface="Calibri" panose="020F0502020204030204" pitchFamily="34" charset="0"/>
            <a:ea typeface="Calibri" panose="020F0502020204030204" pitchFamily="34" charset="0"/>
          </a:endParaRPr>
        </a:p>
        <a:p>
          <a:endParaRPr lang="en-GB" sz="1100"/>
        </a:p>
      </xdr:txBody>
    </xdr:sp>
    <xdr:clientData/>
  </xdr:twoCellAnchor>
  <xdr:oneCellAnchor>
    <xdr:from>
      <xdr:col>16</xdr:col>
      <xdr:colOff>584200</xdr:colOff>
      <xdr:row>6</xdr:row>
      <xdr:rowOff>0</xdr:rowOff>
    </xdr:from>
    <xdr:ext cx="184731" cy="264431"/>
    <xdr:sp macro="" textlink="">
      <xdr:nvSpPr>
        <xdr:cNvPr id="3" name="TextBox 2">
          <a:extLst>
            <a:ext uri="{FF2B5EF4-FFF2-40B4-BE49-F238E27FC236}">
              <a16:creationId xmlns:a16="http://schemas.microsoft.com/office/drawing/2014/main" id="{B6EBC96D-F1FB-0B4C-ADB9-C357BA1FC7F2}"/>
            </a:ext>
          </a:extLst>
        </xdr:cNvPr>
        <xdr:cNvSpPr txBox="1"/>
      </xdr:nvSpPr>
      <xdr:spPr>
        <a:xfrm>
          <a:off x="13792200" y="1219200"/>
          <a:ext cx="184731" cy="2644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0</xdr:col>
      <xdr:colOff>101600</xdr:colOff>
      <xdr:row>49</xdr:row>
      <xdr:rowOff>38100</xdr:rowOff>
    </xdr:from>
    <xdr:to>
      <xdr:col>9</xdr:col>
      <xdr:colOff>444500</xdr:colOff>
      <xdr:row>58</xdr:row>
      <xdr:rowOff>162659</xdr:rowOff>
    </xdr:to>
    <xdr:pic>
      <xdr:nvPicPr>
        <xdr:cNvPr id="4" name="Picture 3">
          <a:extLst>
            <a:ext uri="{FF2B5EF4-FFF2-40B4-BE49-F238E27FC236}">
              <a16:creationId xmlns:a16="http://schemas.microsoft.com/office/drawing/2014/main" id="{B6EA0715-425F-5A40-ABA5-689650F8B7DF}"/>
            </a:ext>
          </a:extLst>
        </xdr:cNvPr>
        <xdr:cNvPicPr>
          <a:picLocks noChangeAspect="1"/>
        </xdr:cNvPicPr>
      </xdr:nvPicPr>
      <xdr:blipFill>
        <a:blip xmlns:r="http://schemas.openxmlformats.org/officeDocument/2006/relationships" r:embed="rId1"/>
        <a:stretch>
          <a:fillRect/>
        </a:stretch>
      </xdr:blipFill>
      <xdr:spPr>
        <a:xfrm>
          <a:off x="101600" y="9994900"/>
          <a:ext cx="7772400" cy="1953359"/>
        </a:xfrm>
        <a:prstGeom prst="rect">
          <a:avLst/>
        </a:prstGeom>
      </xdr:spPr>
    </xdr:pic>
    <xdr:clientData/>
  </xdr:twoCellAnchor>
  <xdr:twoCellAnchor editAs="oneCell">
    <xdr:from>
      <xdr:col>0</xdr:col>
      <xdr:colOff>203201</xdr:colOff>
      <xdr:row>0</xdr:row>
      <xdr:rowOff>101600</xdr:rowOff>
    </xdr:from>
    <xdr:to>
      <xdr:col>2</xdr:col>
      <xdr:colOff>558801</xdr:colOff>
      <xdr:row>2</xdr:row>
      <xdr:rowOff>12700</xdr:rowOff>
    </xdr:to>
    <xdr:pic>
      <xdr:nvPicPr>
        <xdr:cNvPr id="5" name="Picture 4">
          <a:extLst>
            <a:ext uri="{FF2B5EF4-FFF2-40B4-BE49-F238E27FC236}">
              <a16:creationId xmlns:a16="http://schemas.microsoft.com/office/drawing/2014/main" id="{77A0D9CD-F649-A242-AFC3-5787D1185E8A}"/>
            </a:ext>
          </a:extLst>
        </xdr:cNvPr>
        <xdr:cNvPicPr/>
      </xdr:nvPicPr>
      <xdr:blipFill>
        <a:blip xmlns:r="http://schemas.openxmlformats.org/officeDocument/2006/relationships" r:embed="rId2"/>
        <a:stretch>
          <a:fillRect/>
        </a:stretch>
      </xdr:blipFill>
      <xdr:spPr>
        <a:xfrm>
          <a:off x="203201" y="101600"/>
          <a:ext cx="2006600" cy="317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558800</xdr:colOff>
      <xdr:row>65</xdr:row>
      <xdr:rowOff>50800</xdr:rowOff>
    </xdr:to>
    <xdr:sp macro="" textlink="">
      <xdr:nvSpPr>
        <xdr:cNvPr id="2" name="TextBox 1">
          <a:extLst>
            <a:ext uri="{FF2B5EF4-FFF2-40B4-BE49-F238E27FC236}">
              <a16:creationId xmlns:a16="http://schemas.microsoft.com/office/drawing/2014/main" id="{BC8199BC-AB57-BE45-8C43-98F0CF4F1CE8}"/>
            </a:ext>
          </a:extLst>
        </xdr:cNvPr>
        <xdr:cNvSpPr txBox="1"/>
      </xdr:nvSpPr>
      <xdr:spPr>
        <a:xfrm>
          <a:off x="0" y="0"/>
          <a:ext cx="9639300" cy="13258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6350" marR="1270" indent="-6350" algn="ctr">
            <a:lnSpc>
              <a:spcPct val="107000"/>
            </a:lnSpc>
            <a:spcAft>
              <a:spcPts val="1115"/>
            </a:spcAft>
          </a:pPr>
          <a:r>
            <a:rPr lang="en-GB" sz="1600" b="1">
              <a:solidFill>
                <a:srgbClr val="130C0E"/>
              </a:solidFill>
              <a:effectLst/>
              <a:latin typeface="Calibri" panose="020F0502020204030204" pitchFamily="34" charset="0"/>
              <a:ea typeface="Calibri" panose="020F0502020204030204" pitchFamily="34" charset="0"/>
            </a:rPr>
            <a:t>ANNEX C – LEATHER DECLARATION LETTER  </a:t>
          </a:r>
          <a:endParaRPr lang="en-GB" sz="1600">
            <a:solidFill>
              <a:srgbClr val="000000"/>
            </a:solidFill>
            <a:effectLst/>
            <a:latin typeface="Calibri" panose="020F0502020204030204" pitchFamily="34" charset="0"/>
            <a:ea typeface="Calibri" panose="020F0502020204030204" pitchFamily="34" charset="0"/>
          </a:endParaRPr>
        </a:p>
        <a:p>
          <a:pPr marL="6350" marR="1270" indent="-6350" algn="ctr">
            <a:lnSpc>
              <a:spcPct val="107000"/>
            </a:lnSpc>
            <a:spcAft>
              <a:spcPts val="875"/>
            </a:spcAft>
          </a:pPr>
          <a:r>
            <a:rPr lang="en-GB" sz="1600" b="1">
              <a:solidFill>
                <a:srgbClr val="130C0E"/>
              </a:solidFill>
              <a:effectLst/>
              <a:latin typeface="Calibri" panose="020F0502020204030204" pitchFamily="34" charset="0"/>
              <a:ea typeface="Calibri" panose="020F0502020204030204" pitchFamily="34" charset="0"/>
            </a:rPr>
            <a:t>SUPPLIERS RESPONSIBILITY TO ENSURE COMPLIANCE</a:t>
          </a:r>
          <a:endParaRPr lang="en-GB" sz="1600" b="1">
            <a:solidFill>
              <a:srgbClr val="000000"/>
            </a:solidFill>
            <a:effectLst/>
            <a:latin typeface="Calibri" panose="020F0502020204030204" pitchFamily="34" charset="0"/>
            <a:ea typeface="Calibri" panose="020F0502020204030204" pitchFamily="34" charset="0"/>
          </a:endParaRPr>
        </a:p>
        <a:p>
          <a:pPr>
            <a:lnSpc>
              <a:spcPct val="107000"/>
            </a:lnSpc>
            <a:spcAft>
              <a:spcPts val="1090"/>
            </a:spcAft>
          </a:pPr>
          <a:r>
            <a:rPr lang="en-GB" sz="1100" b="1">
              <a:solidFill>
                <a:srgbClr val="000000"/>
              </a:solidFill>
              <a:effectLst/>
              <a:latin typeface="Arial" panose="020B0604020202020204" pitchFamily="34" charset="0"/>
              <a:ea typeface="Arial" panose="020B0604020202020204" pitchFamily="34" charset="0"/>
            </a:rPr>
            <a:t> </a:t>
          </a:r>
          <a:endParaRPr lang="en-GB" sz="1100">
            <a:solidFill>
              <a:srgbClr val="000000"/>
            </a:solidFill>
            <a:effectLst/>
            <a:latin typeface="Calibri" panose="020F0502020204030204" pitchFamily="34" charset="0"/>
            <a:ea typeface="Calibri" panose="020F0502020204030204" pitchFamily="34" charset="0"/>
          </a:endParaRPr>
        </a:p>
        <a:p>
          <a:pPr marL="6350" indent="-6350">
            <a:lnSpc>
              <a:spcPct val="107000"/>
            </a:lnSpc>
            <a:spcAft>
              <a:spcPts val="875"/>
            </a:spcAft>
          </a:pPr>
          <a:r>
            <a:rPr lang="en-GB" sz="1600" b="1">
              <a:solidFill>
                <a:srgbClr val="000000"/>
              </a:solidFill>
              <a:effectLst/>
              <a:latin typeface="Arial" panose="020B0604020202020204" pitchFamily="34" charset="0"/>
              <a:ea typeface="Arial" panose="020B0604020202020204" pitchFamily="34" charset="0"/>
            </a:rPr>
            <a:t>DECLARATION LETTER: LEATHER </a:t>
          </a:r>
        </a:p>
        <a:p>
          <a:pPr indent="-6350">
            <a:lnSpc>
              <a:spcPct val="111000"/>
            </a:lnSpc>
            <a:spcAft>
              <a:spcPts val="1010"/>
            </a:spcAft>
          </a:pPr>
          <a:r>
            <a:rPr lang="en-GB" sz="1100">
              <a:solidFill>
                <a:srgbClr val="000000"/>
              </a:solidFill>
              <a:effectLst/>
              <a:latin typeface="Arial" panose="020B0604020202020204" pitchFamily="34" charset="0"/>
              <a:ea typeface="Arial" panose="020B0604020202020204" pitchFamily="34" charset="0"/>
            </a:rPr>
            <a:t>I confirm that this Declaration is </a:t>
          </a:r>
          <a:r>
            <a:rPr lang="en-GB" sz="1100" b="1">
              <a:solidFill>
                <a:srgbClr val="000000"/>
              </a:solidFill>
              <a:effectLst/>
              <a:latin typeface="Arial" panose="020B0604020202020204" pitchFamily="34" charset="0"/>
              <a:ea typeface="Arial" panose="020B0604020202020204" pitchFamily="34" charset="0"/>
            </a:rPr>
            <a:t>NOT</a:t>
          </a:r>
          <a:r>
            <a:rPr lang="en-GB" sz="1100">
              <a:solidFill>
                <a:srgbClr val="000000"/>
              </a:solidFill>
              <a:effectLst/>
              <a:latin typeface="Arial" panose="020B0604020202020204" pitchFamily="34" charset="0"/>
              <a:ea typeface="Arial" panose="020B0604020202020204" pitchFamily="34" charset="0"/>
            </a:rPr>
            <a:t> a letter of indemnity, and I _____________________ and other parties along the supply chain can demonstrate that the </a:t>
          </a:r>
          <a:r>
            <a:rPr lang="en-GB" sz="1100" b="1">
              <a:solidFill>
                <a:srgbClr val="000000"/>
              </a:solidFill>
              <a:effectLst/>
              <a:latin typeface="Arial" panose="020B0604020202020204" pitchFamily="34" charset="0"/>
              <a:ea typeface="Arial" panose="020B0604020202020204" pitchFamily="34" charset="0"/>
            </a:rPr>
            <a:t>LEATHER</a:t>
          </a:r>
          <a:r>
            <a:rPr lang="en-GB" sz="1100">
              <a:solidFill>
                <a:srgbClr val="000000"/>
              </a:solidFill>
              <a:effectLst/>
              <a:latin typeface="Arial" panose="020B0604020202020204" pitchFamily="34" charset="0"/>
              <a:ea typeface="Arial" panose="020B0604020202020204" pitchFamily="34" charset="0"/>
            </a:rPr>
            <a:t> meets </a:t>
          </a:r>
          <a:r>
            <a:rPr lang="en-GB" sz="1100" b="1">
              <a:solidFill>
                <a:srgbClr val="000000"/>
              </a:solidFill>
              <a:effectLst/>
              <a:latin typeface="Arial" panose="020B0604020202020204" pitchFamily="34" charset="0"/>
              <a:ea typeface="Arial" panose="020B0604020202020204" pitchFamily="34" charset="0"/>
            </a:rPr>
            <a:t>REPRESENT Clo. Ltd </a:t>
          </a:r>
          <a:r>
            <a:rPr lang="en-GB" sz="1100">
              <a:solidFill>
                <a:srgbClr val="000000"/>
              </a:solidFill>
              <a:effectLst/>
              <a:latin typeface="Arial" panose="020B0604020202020204" pitchFamily="34" charset="0"/>
              <a:ea typeface="Arial" panose="020B0604020202020204" pitchFamily="34" charset="0"/>
            </a:rPr>
            <a:t>standards, as set out in the Tesring Manual. As a supplier to It is our responsibility to know the process of below mentioned product and ensure tannery, factories and abattoirs meet the standards within this declaration, and to ensure they are proactively managing all requirements specified by: </a:t>
          </a:r>
          <a:endParaRPr lang="en-GB" sz="1600">
            <a:solidFill>
              <a:srgbClr val="000000"/>
            </a:solidFill>
            <a:effectLst/>
            <a:latin typeface="Calibri" panose="020F0502020204030204" pitchFamily="34" charset="0"/>
            <a:ea typeface="Calibri" panose="020F0502020204030204" pitchFamily="34" charset="0"/>
          </a:endParaRPr>
        </a:p>
        <a:p>
          <a:pPr marL="342900" lvl="0" indent="-342900" fontAlgn="base">
            <a:lnSpc>
              <a:spcPct val="111000"/>
            </a:lnSpc>
            <a:spcAft>
              <a:spcPts val="15"/>
            </a:spcAft>
            <a:buClr>
              <a:srgbClr val="000000"/>
            </a:buClr>
            <a:buSzPts val="900"/>
            <a:buFont typeface="+mj-lt"/>
            <a:buAutoNum type="arabicPeriod"/>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rPr>
            <a:t>Local Laws </a:t>
          </a:r>
          <a:endParaRPr lang="en-GB" sz="16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endParaRPr>
        </a:p>
        <a:p>
          <a:pPr marL="342900" lvl="0" indent="-342900" fontAlgn="base">
            <a:lnSpc>
              <a:spcPct val="111000"/>
            </a:lnSpc>
            <a:spcAft>
              <a:spcPts val="15"/>
            </a:spcAft>
            <a:buClr>
              <a:srgbClr val="000000"/>
            </a:buClr>
            <a:buSzPts val="900"/>
            <a:buFont typeface="+mj-lt"/>
            <a:buAutoNum type="arabicPeriod"/>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rPr>
            <a:t>Hygiene legislation </a:t>
          </a:r>
          <a:endParaRPr lang="en-GB" sz="16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endParaRPr>
        </a:p>
        <a:p>
          <a:pPr marL="342900" lvl="0" indent="-342900" fontAlgn="base">
            <a:lnSpc>
              <a:spcPct val="111000"/>
            </a:lnSpc>
            <a:spcAft>
              <a:spcPts val="15"/>
            </a:spcAft>
            <a:buClr>
              <a:srgbClr val="000000"/>
            </a:buClr>
            <a:buSzPts val="900"/>
            <a:buFont typeface="+mj-lt"/>
            <a:buAutoNum type="arabicPeriod"/>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rPr>
            <a:t>Waste disposal legislation </a:t>
          </a:r>
          <a:endParaRPr lang="en-GB" sz="16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endParaRPr>
        </a:p>
        <a:p>
          <a:pPr marL="342900" lvl="0" indent="-342900" fontAlgn="base">
            <a:lnSpc>
              <a:spcPct val="111000"/>
            </a:lnSpc>
            <a:spcAft>
              <a:spcPts val="15"/>
            </a:spcAft>
            <a:buClr>
              <a:srgbClr val="000000"/>
            </a:buClr>
            <a:buSzPts val="900"/>
            <a:buFont typeface="+mj-lt"/>
            <a:buAutoNum type="arabicPeriod"/>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rPr>
            <a:t>Ethical treatment of animals: </a:t>
          </a:r>
          <a:endParaRPr lang="en-GB" sz="16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endParaRPr>
        </a:p>
        <a:p>
          <a:pPr marL="742950" lvl="1" indent="-285750" fontAlgn="base">
            <a:lnSpc>
              <a:spcPct val="111000"/>
            </a:lnSpc>
            <a:spcAft>
              <a:spcPts val="15"/>
            </a:spcAft>
            <a:buClr>
              <a:srgbClr val="000000"/>
            </a:buClr>
            <a:buSzPts val="900"/>
            <a:buFont typeface="Arial" panose="020B0604020202020204" pitchFamily="34" charset="0"/>
            <a:buChar char="•"/>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rPr>
            <a:t>Be rested and have access to water prior to slaughter </a:t>
          </a:r>
          <a:endParaRPr lang="en-GB" sz="16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endParaRPr>
        </a:p>
        <a:p>
          <a:pPr marL="742950" lvl="1" indent="-285750" fontAlgn="base">
            <a:lnSpc>
              <a:spcPct val="111000"/>
            </a:lnSpc>
            <a:spcAft>
              <a:spcPts val="15"/>
            </a:spcAft>
            <a:buClr>
              <a:srgbClr val="000000"/>
            </a:buClr>
            <a:buSzPts val="900"/>
            <a:buFont typeface="Arial" panose="020B0604020202020204" pitchFamily="34" charset="0"/>
            <a:buChar char="•"/>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rPr>
            <a:t>No animal must be moved by having its ears or tail twisted </a:t>
          </a:r>
          <a:endParaRPr lang="en-GB" sz="16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endParaRPr>
        </a:p>
        <a:p>
          <a:pPr marL="742950" lvl="1" indent="-285750" fontAlgn="base">
            <a:lnSpc>
              <a:spcPct val="111000"/>
            </a:lnSpc>
            <a:spcAft>
              <a:spcPts val="15"/>
            </a:spcAft>
            <a:buClr>
              <a:srgbClr val="000000"/>
            </a:buClr>
            <a:buSzPts val="900"/>
            <a:buFont typeface="Arial" panose="020B0604020202020204" pitchFamily="34" charset="0"/>
            <a:buChar char="•"/>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rPr>
            <a:t>No animal must be hit or struck with a stick or prod </a:t>
          </a:r>
          <a:endParaRPr lang="en-GB" sz="16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endParaRPr>
        </a:p>
        <a:p>
          <a:pPr>
            <a:lnSpc>
              <a:spcPct val="107000"/>
            </a:lnSpc>
            <a:spcAft>
              <a:spcPts val="1065"/>
            </a:spcAft>
          </a:pPr>
          <a:r>
            <a:rPr lang="en-GB" sz="1100">
              <a:solidFill>
                <a:srgbClr val="000000"/>
              </a:solidFill>
              <a:effectLst/>
              <a:latin typeface="Arial" panose="020B0604020202020204" pitchFamily="34" charset="0"/>
              <a:ea typeface="Arial" panose="020B0604020202020204" pitchFamily="34" charset="0"/>
            </a:rPr>
            <a:t> </a:t>
          </a: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5"/>
            </a:spcAft>
          </a:pPr>
          <a:r>
            <a:rPr lang="en-GB" sz="1100">
              <a:solidFill>
                <a:srgbClr val="000000"/>
              </a:solidFill>
              <a:effectLst/>
              <a:latin typeface="Arial" panose="020B0604020202020204" pitchFamily="34" charset="0"/>
              <a:ea typeface="Arial" panose="020B0604020202020204" pitchFamily="34" charset="0"/>
            </a:rPr>
            <a:t>Behind this declaration, I can confirm that I have the supporting paperwork to prove that the </a:t>
          </a:r>
          <a:r>
            <a:rPr lang="en-GB" sz="1100" b="1">
              <a:solidFill>
                <a:srgbClr val="000000"/>
              </a:solidFill>
              <a:effectLst/>
              <a:latin typeface="Arial" panose="020B0604020202020204" pitchFamily="34" charset="0"/>
              <a:ea typeface="Arial" panose="020B0604020202020204" pitchFamily="34" charset="0"/>
            </a:rPr>
            <a:t>LEATHER</a:t>
          </a:r>
          <a:r>
            <a:rPr lang="en-GB" sz="1100">
              <a:solidFill>
                <a:srgbClr val="000000"/>
              </a:solidFill>
              <a:effectLst/>
              <a:latin typeface="Arial" panose="020B0604020202020204" pitchFamily="34" charset="0"/>
              <a:ea typeface="Arial" panose="020B0604020202020204" pitchFamily="34" charset="0"/>
            </a:rPr>
            <a:t> complied with </a:t>
          </a:r>
          <a:r>
            <a:rPr lang="en-GB" sz="1100" b="1">
              <a:solidFill>
                <a:srgbClr val="000000"/>
              </a:solidFill>
              <a:effectLst/>
              <a:latin typeface="Arial" panose="020B0604020202020204" pitchFamily="34" charset="0"/>
              <a:ea typeface="Arial" panose="020B0604020202020204" pitchFamily="34" charset="0"/>
            </a:rPr>
            <a:t>REPRESENT Clo. Ltd</a:t>
          </a:r>
          <a:r>
            <a:rPr lang="en-GB" sz="1100">
              <a:solidFill>
                <a:srgbClr val="000000"/>
              </a:solidFill>
              <a:effectLst/>
              <a:latin typeface="Arial" panose="020B0604020202020204" pitchFamily="34" charset="0"/>
              <a:ea typeface="Arial" panose="020B0604020202020204" pitchFamily="34" charset="0"/>
            </a:rPr>
            <a:t> standards. This declaration is for the following style(s) only: </a:t>
          </a:r>
          <a:r>
            <a:rPr lang="en-GB" sz="1100" i="1">
              <a:solidFill>
                <a:srgbClr val="000000"/>
              </a:solidFill>
              <a:effectLst/>
              <a:latin typeface="Arial" panose="020B0604020202020204" pitchFamily="34" charset="0"/>
              <a:ea typeface="Arial" panose="020B0604020202020204" pitchFamily="34" charset="0"/>
            </a:rPr>
            <a:t>(to be completed)</a:t>
          </a:r>
          <a:r>
            <a:rPr lang="en-GB" sz="1200">
              <a:solidFill>
                <a:srgbClr val="000000"/>
              </a:solidFill>
              <a:effectLst/>
              <a:latin typeface="Arial" panose="020B0604020202020204" pitchFamily="34" charset="0"/>
              <a:ea typeface="Arial" panose="020B0604020202020204" pitchFamily="34" charset="0"/>
            </a:rPr>
            <a:t> </a:t>
          </a:r>
          <a:endParaRPr lang="en-GB" sz="1600">
            <a:solidFill>
              <a:srgbClr val="000000"/>
            </a:solidFill>
            <a:effectLst/>
            <a:latin typeface="Calibri" panose="020F0502020204030204" pitchFamily="34" charset="0"/>
            <a:ea typeface="Calibri" panose="020F0502020204030204" pitchFamily="34" charset="0"/>
          </a:endParaRPr>
        </a:p>
        <a:p>
          <a:pPr>
            <a:lnSpc>
              <a:spcPct val="107000"/>
            </a:lnSpc>
            <a:spcAft>
              <a:spcPts val="800"/>
            </a:spcAft>
          </a:pPr>
          <a:endParaRPr lang="en-GB" sz="1100">
            <a:solidFill>
              <a:srgbClr val="000000"/>
            </a:solidFill>
            <a:effectLst/>
            <a:latin typeface="Arial" panose="020B0604020202020204" pitchFamily="34" charset="0"/>
            <a:ea typeface="Arial" panose="020B0604020202020204" pitchFamily="34" charset="0"/>
          </a:endParaRPr>
        </a:p>
        <a:p>
          <a:pPr>
            <a:lnSpc>
              <a:spcPct val="107000"/>
            </a:lnSpc>
            <a:spcAft>
              <a:spcPts val="800"/>
            </a:spcAft>
          </a:pPr>
          <a:endParaRPr lang="en-GB" sz="1100">
            <a:solidFill>
              <a:srgbClr val="000000"/>
            </a:solidFill>
            <a:effectLst/>
            <a:latin typeface="Arial" panose="020B0604020202020204" pitchFamily="34" charset="0"/>
            <a:ea typeface="Arial" panose="020B0604020202020204" pitchFamily="34" charset="0"/>
          </a:endParaRPr>
        </a:p>
        <a:p>
          <a:pPr>
            <a:lnSpc>
              <a:spcPct val="107000"/>
            </a:lnSpc>
            <a:spcAft>
              <a:spcPts val="800"/>
            </a:spcAft>
          </a:pPr>
          <a:endParaRPr lang="en-GB" sz="1100">
            <a:solidFill>
              <a:srgbClr val="000000"/>
            </a:solidFill>
            <a:effectLst/>
            <a:latin typeface="Arial" panose="020B0604020202020204" pitchFamily="34" charset="0"/>
            <a:ea typeface="Arial" panose="020B0604020202020204" pitchFamily="34" charset="0"/>
          </a:endParaRPr>
        </a:p>
        <a:p>
          <a:pPr>
            <a:lnSpc>
              <a:spcPct val="107000"/>
            </a:lnSpc>
            <a:spcAft>
              <a:spcPts val="800"/>
            </a:spcAft>
          </a:pPr>
          <a:endParaRPr lang="en-GB" sz="1100">
            <a:solidFill>
              <a:srgbClr val="000000"/>
            </a:solidFill>
            <a:effectLst/>
            <a:latin typeface="Arial" panose="020B0604020202020204" pitchFamily="34" charset="0"/>
            <a:ea typeface="Arial" panose="020B0604020202020204" pitchFamily="34" charset="0"/>
          </a:endParaRPr>
        </a:p>
        <a:p>
          <a:pPr>
            <a:lnSpc>
              <a:spcPct val="107000"/>
            </a:lnSpc>
            <a:spcAft>
              <a:spcPts val="800"/>
            </a:spcAft>
          </a:pPr>
          <a:endParaRPr lang="en-GB" sz="1100">
            <a:solidFill>
              <a:srgbClr val="000000"/>
            </a:solidFill>
            <a:effectLst/>
            <a:latin typeface="Arial" panose="020B0604020202020204" pitchFamily="34" charset="0"/>
            <a:ea typeface="Arial" panose="020B0604020202020204" pitchFamily="34" charset="0"/>
          </a:endParaRPr>
        </a:p>
        <a:p>
          <a:pPr>
            <a:lnSpc>
              <a:spcPct val="107000"/>
            </a:lnSpc>
            <a:spcAft>
              <a:spcPts val="800"/>
            </a:spcAft>
          </a:pPr>
          <a:endParaRPr lang="en-GB" sz="1100">
            <a:solidFill>
              <a:srgbClr val="000000"/>
            </a:solidFill>
            <a:effectLst/>
            <a:latin typeface="Arial" panose="020B0604020202020204" pitchFamily="34" charset="0"/>
            <a:ea typeface="Arial" panose="020B0604020202020204" pitchFamily="34" charset="0"/>
          </a:endParaRPr>
        </a:p>
        <a:p>
          <a:pPr>
            <a:lnSpc>
              <a:spcPct val="107000"/>
            </a:lnSpc>
            <a:spcAft>
              <a:spcPts val="800"/>
            </a:spcAft>
          </a:pPr>
          <a:endParaRPr lang="en-GB" sz="1100">
            <a:solidFill>
              <a:srgbClr val="000000"/>
            </a:solidFill>
            <a:effectLst/>
            <a:latin typeface="Arial" panose="020B0604020202020204" pitchFamily="34" charset="0"/>
            <a:ea typeface="Arial" panose="020B0604020202020204" pitchFamily="34" charset="0"/>
          </a:endParaRPr>
        </a:p>
        <a:p>
          <a:pPr>
            <a:lnSpc>
              <a:spcPct val="107000"/>
            </a:lnSpc>
            <a:spcAft>
              <a:spcPts val="800"/>
            </a:spcAft>
          </a:pPr>
          <a:r>
            <a:rPr lang="en-GB" sz="1100">
              <a:solidFill>
                <a:srgbClr val="000000"/>
              </a:solidFill>
              <a:effectLst/>
              <a:latin typeface="Arial" panose="020B0604020202020204" pitchFamily="34" charset="0"/>
              <a:ea typeface="Arial" panose="020B0604020202020204" pitchFamily="34" charset="0"/>
            </a:rPr>
            <a:t> </a:t>
          </a:r>
          <a:endParaRPr lang="en-GB" sz="14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880"/>
            </a:spcAft>
          </a:pPr>
          <a:r>
            <a:rPr lang="en-GB" sz="1100">
              <a:solidFill>
                <a:srgbClr val="000000"/>
              </a:solidFill>
              <a:effectLst/>
              <a:latin typeface="Arial" panose="020B0604020202020204" pitchFamily="34" charset="0"/>
              <a:ea typeface="Arial" panose="020B0604020202020204" pitchFamily="34" charset="0"/>
            </a:rPr>
            <a:t>For this declaration I can confirm the following: </a:t>
          </a:r>
          <a:endParaRPr lang="en-GB" sz="1600">
            <a:solidFill>
              <a:srgbClr val="000000"/>
            </a:solidFill>
            <a:effectLst/>
            <a:latin typeface="Calibri" panose="020F0502020204030204" pitchFamily="34" charset="0"/>
            <a:ea typeface="Calibri" panose="020F0502020204030204" pitchFamily="34" charset="0"/>
          </a:endParaRPr>
        </a:p>
        <a:p>
          <a:pPr marL="342900" marR="586740" lvl="0" indent="-342900" fontAlgn="base">
            <a:lnSpc>
              <a:spcPct val="111000"/>
            </a:lnSpc>
            <a:spcAft>
              <a:spcPts val="15"/>
            </a:spcAft>
            <a:buClr>
              <a:srgbClr val="000000"/>
            </a:buClr>
            <a:buSzPts val="900"/>
            <a:buFont typeface="Courier New" panose="02070309020205020404" pitchFamily="49" charset="0"/>
            <a:buChar char="o"/>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Above mentioned </a:t>
          </a:r>
          <a:r>
            <a:rPr lang="en-GB" sz="1100" b="1"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LEATHER</a:t>
          </a: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 has been obtained humanly and is a bi product of another (food) industry</a:t>
          </a:r>
        </a:p>
        <a:p>
          <a:pPr marL="342900" marR="586740" lvl="0" indent="-342900" fontAlgn="base">
            <a:lnSpc>
              <a:spcPct val="111000"/>
            </a:lnSpc>
            <a:spcAft>
              <a:spcPts val="15"/>
            </a:spcAft>
            <a:buClr>
              <a:srgbClr val="000000"/>
            </a:buClr>
            <a:buSzPts val="900"/>
            <a:buFont typeface="Courier New" panose="02070309020205020404" pitchFamily="49" charset="0"/>
            <a:buChar char="o"/>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The </a:t>
          </a:r>
          <a:r>
            <a:rPr lang="en-GB" sz="1100" b="1"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LEATHER</a:t>
          </a: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 has not been obtained while the animal(s) is/are still alive </a:t>
          </a:r>
          <a:endParaRPr lang="en-GB" sz="1600" u="none" strike="noStrike">
            <a:solidFill>
              <a:srgbClr val="000000"/>
            </a:solidFill>
            <a:effectLst/>
            <a:uFill>
              <a:solidFill>
                <a:srgbClr val="000000"/>
              </a:solidFill>
            </a:uFill>
            <a:latin typeface="Courier New" panose="02070309020205020404" pitchFamily="49" charset="0"/>
            <a:ea typeface="Courier New" panose="02070309020205020404" pitchFamily="49" charset="0"/>
            <a:cs typeface="Courier New" panose="02070309020205020404" pitchFamily="49" charset="0"/>
          </a:endParaRPr>
        </a:p>
        <a:p>
          <a:pPr marL="342900" marR="586740" lvl="0" indent="-342900" fontAlgn="base">
            <a:lnSpc>
              <a:spcPct val="111000"/>
            </a:lnSpc>
            <a:spcAft>
              <a:spcPts val="15"/>
            </a:spcAft>
            <a:buClr>
              <a:srgbClr val="000000"/>
            </a:buClr>
            <a:buSzPts val="900"/>
            <a:buFont typeface="Courier New" panose="02070309020205020404" pitchFamily="49" charset="0"/>
            <a:buChar char="o"/>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Above mentioned </a:t>
          </a:r>
          <a:r>
            <a:rPr lang="en-GB" sz="1100" b="1"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LEATHER</a:t>
          </a: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 complies with the CITES* or IUCN** convention and are legal to import in the U.K </a:t>
          </a:r>
        </a:p>
        <a:p>
          <a:pPr marL="342900" marR="586740" lvl="0" indent="-342900" fontAlgn="base">
            <a:lnSpc>
              <a:spcPct val="111000"/>
            </a:lnSpc>
            <a:spcAft>
              <a:spcPts val="15"/>
            </a:spcAft>
            <a:buClr>
              <a:srgbClr val="000000"/>
            </a:buClr>
            <a:buSzPts val="900"/>
            <a:buFont typeface="Courier New" panose="02070309020205020404" pitchFamily="49" charset="0"/>
            <a:buChar char="o"/>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Above mentioned </a:t>
          </a:r>
          <a:r>
            <a:rPr lang="en-GB" sz="1100" b="1"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LEATHER</a:t>
          </a: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 fumigation/sterilization is in line with DEFRA guidelines </a:t>
          </a:r>
        </a:p>
        <a:p>
          <a:pPr marL="342900" marR="586740" lvl="0" indent="-342900" fontAlgn="base">
            <a:lnSpc>
              <a:spcPct val="111000"/>
            </a:lnSpc>
            <a:spcAft>
              <a:spcPts val="15"/>
            </a:spcAft>
            <a:buClr>
              <a:srgbClr val="000000"/>
            </a:buClr>
            <a:buSzPts val="900"/>
            <a:buFont typeface="Courier New" panose="02070309020205020404" pitchFamily="49" charset="0"/>
            <a:buChar char="o"/>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No AZO dyes have been used </a:t>
          </a:r>
          <a:endParaRPr lang="en-GB" sz="1600" u="none" strike="noStrike">
            <a:solidFill>
              <a:srgbClr val="000000"/>
            </a:solidFill>
            <a:effectLst/>
            <a:uFill>
              <a:solidFill>
                <a:srgbClr val="000000"/>
              </a:solidFill>
            </a:uFill>
            <a:latin typeface="Courier New" panose="02070309020205020404" pitchFamily="49" charset="0"/>
            <a:ea typeface="Courier New" panose="02070309020205020404" pitchFamily="49" charset="0"/>
            <a:cs typeface="Courier New" panose="02070309020205020404" pitchFamily="49" charset="0"/>
          </a:endParaRPr>
        </a:p>
        <a:p>
          <a:pPr marL="342900" marR="586740" lvl="0" indent="-342900" fontAlgn="base">
            <a:lnSpc>
              <a:spcPct val="111000"/>
            </a:lnSpc>
            <a:spcAft>
              <a:spcPts val="15"/>
            </a:spcAft>
            <a:buClr>
              <a:srgbClr val="000000"/>
            </a:buClr>
            <a:buSzPts val="900"/>
            <a:buFont typeface="Courier New" panose="02070309020205020404" pitchFamily="49" charset="0"/>
            <a:buChar char="o"/>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Karakul, or any skin products that are the product of unnatural abortions are not to be used in any products supplied to </a:t>
          </a:r>
          <a:r>
            <a:rPr lang="en-GB" sz="1100" b="1">
              <a:solidFill>
                <a:srgbClr val="000000"/>
              </a:solidFill>
              <a:effectLst/>
              <a:latin typeface="Arial" panose="020B0604020202020204" pitchFamily="34" charset="0"/>
              <a:ea typeface="Arial" panose="020B0604020202020204" pitchFamily="34" charset="0"/>
            </a:rPr>
            <a:t>REPRESENT Clo. Ltd</a:t>
          </a:r>
          <a:r>
            <a:rPr lang="en-GB" sz="1100">
              <a:solidFill>
                <a:srgbClr val="000000"/>
              </a:solidFill>
              <a:effectLst/>
              <a:latin typeface="Arial" panose="020B0604020202020204" pitchFamily="34" charset="0"/>
              <a:ea typeface="Arial" panose="020B0604020202020204" pitchFamily="34" charset="0"/>
            </a:rPr>
            <a:t> </a:t>
          </a:r>
        </a:p>
        <a:p>
          <a:pPr marL="342900" marR="586740" lvl="0" indent="-342900" fontAlgn="base">
            <a:lnSpc>
              <a:spcPct val="111000"/>
            </a:lnSpc>
            <a:spcAft>
              <a:spcPts val="15"/>
            </a:spcAft>
            <a:buClr>
              <a:srgbClr val="000000"/>
            </a:buClr>
            <a:buSzPts val="900"/>
            <a:buFont typeface="Courier New" panose="02070309020205020404" pitchFamily="49" charset="0"/>
            <a:buChar char="o"/>
          </a:pPr>
          <a:r>
            <a:rPr lang="en-GB" sz="1100">
              <a:solidFill>
                <a:srgbClr val="000000"/>
              </a:solidFill>
              <a:effectLst/>
              <a:latin typeface="Arial" panose="020B0604020202020204" pitchFamily="34" charset="0"/>
              <a:ea typeface="Arial" panose="020B0604020202020204" pitchFamily="34" charset="0"/>
            </a:rPr>
            <a:t>I will keep all supporting paperwork for a minimum of 3 years and supply </a:t>
          </a:r>
          <a:r>
            <a:rPr lang="en-GB" sz="1100" b="1">
              <a:solidFill>
                <a:srgbClr val="000000"/>
              </a:solidFill>
              <a:effectLst/>
              <a:latin typeface="Arial" panose="020B0604020202020204" pitchFamily="34" charset="0"/>
              <a:ea typeface="Arial" panose="020B0604020202020204" pitchFamily="34" charset="0"/>
            </a:rPr>
            <a:t>REPRESENT Clo. Ltd</a:t>
          </a:r>
          <a:r>
            <a:rPr lang="en-GB" sz="1100">
              <a:solidFill>
                <a:srgbClr val="000000"/>
              </a:solidFill>
              <a:effectLst/>
              <a:latin typeface="Arial" panose="020B0604020202020204" pitchFamily="34" charset="0"/>
              <a:ea typeface="Arial" panose="020B0604020202020204" pitchFamily="34" charset="0"/>
            </a:rPr>
            <a:t> with this documentation within 48 hours should it be requested. </a:t>
          </a: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5"/>
            </a:spcAft>
          </a:pPr>
          <a:endParaRPr lang="en-GB" sz="1100">
            <a:solidFill>
              <a:srgbClr val="000000"/>
            </a:solidFill>
            <a:effectLst/>
            <a:latin typeface="Arial" panose="020B0604020202020204" pitchFamily="34" charset="0"/>
            <a:ea typeface="Arial" panose="020B0604020202020204" pitchFamily="34" charset="0"/>
          </a:endParaRPr>
        </a:p>
        <a:p>
          <a:pPr indent="-6350">
            <a:lnSpc>
              <a:spcPct val="111000"/>
            </a:lnSpc>
            <a:spcAft>
              <a:spcPts val="15"/>
            </a:spcAft>
          </a:pPr>
          <a:r>
            <a:rPr lang="en-GB" sz="1100">
              <a:solidFill>
                <a:srgbClr val="000000"/>
              </a:solidFill>
              <a:effectLst/>
              <a:latin typeface="Arial" panose="020B0604020202020204" pitchFamily="34" charset="0"/>
              <a:ea typeface="Arial" panose="020B0604020202020204" pitchFamily="34" charset="0"/>
            </a:rPr>
            <a:t>This letter of declaration is valid for one year only, I will update all supporting paperwork during the one-year period if above mentioned style is repeated or above-mentioned </a:t>
          </a:r>
          <a:r>
            <a:rPr lang="en-GB" sz="1100" b="1">
              <a:solidFill>
                <a:srgbClr val="000000"/>
              </a:solidFill>
              <a:effectLst/>
              <a:latin typeface="Arial" panose="020B0604020202020204" pitchFamily="34" charset="0"/>
              <a:ea typeface="Arial" panose="020B0604020202020204" pitchFamily="34" charset="0"/>
            </a:rPr>
            <a:t>LEATHER</a:t>
          </a:r>
          <a:r>
            <a:rPr lang="en-GB" sz="1100">
              <a:solidFill>
                <a:srgbClr val="000000"/>
              </a:solidFill>
              <a:effectLst/>
              <a:latin typeface="Arial" panose="020B0604020202020204" pitchFamily="34" charset="0"/>
              <a:ea typeface="Arial" panose="020B0604020202020204" pitchFamily="34" charset="0"/>
            </a:rPr>
            <a:t> is used in a different style to ensure </a:t>
          </a:r>
          <a:r>
            <a:rPr lang="en-GB" sz="1100" b="1">
              <a:solidFill>
                <a:srgbClr val="000000"/>
              </a:solidFill>
              <a:effectLst/>
              <a:latin typeface="Arial" panose="020B0604020202020204" pitchFamily="34" charset="0"/>
              <a:ea typeface="Arial" panose="020B0604020202020204" pitchFamily="34" charset="0"/>
            </a:rPr>
            <a:t>LEATHER</a:t>
          </a:r>
          <a:r>
            <a:rPr lang="en-GB" sz="1100">
              <a:solidFill>
                <a:srgbClr val="000000"/>
              </a:solidFill>
              <a:effectLst/>
              <a:latin typeface="Arial" panose="020B0604020202020204" pitchFamily="34" charset="0"/>
              <a:ea typeface="Arial" panose="020B0604020202020204" pitchFamily="34" charset="0"/>
            </a:rPr>
            <a:t> is compliant during this time. </a:t>
          </a:r>
          <a:endParaRPr lang="en-GB" sz="1600">
            <a:solidFill>
              <a:srgbClr val="000000"/>
            </a:solidFill>
            <a:effectLst/>
            <a:latin typeface="Calibri" panose="020F0502020204030204" pitchFamily="34" charset="0"/>
            <a:ea typeface="Calibri" panose="020F0502020204030204" pitchFamily="34" charset="0"/>
          </a:endParaRPr>
        </a:p>
        <a:p>
          <a:pPr marL="68580">
            <a:lnSpc>
              <a:spcPct val="107000"/>
            </a:lnSpc>
            <a:spcAft>
              <a:spcPts val="800"/>
            </a:spcAft>
          </a:pPr>
          <a:r>
            <a:rPr lang="en-GB" sz="1100">
              <a:solidFill>
                <a:srgbClr val="000000"/>
              </a:solidFill>
              <a:effectLst/>
              <a:latin typeface="Arial" panose="020B0604020202020204" pitchFamily="34" charset="0"/>
              <a:ea typeface="Arial" panose="020B0604020202020204" pitchFamily="34" charset="0"/>
            </a:rPr>
            <a:t>I understand and comply with REPRESENT Clo. Ltd declaration stated above </a:t>
          </a:r>
          <a:endParaRPr lang="en-GB" sz="1600">
            <a:solidFill>
              <a:srgbClr val="000000"/>
            </a:solidFill>
            <a:effectLst/>
            <a:latin typeface="Calibri" panose="020F0502020204030204" pitchFamily="34" charset="0"/>
            <a:ea typeface="Calibri" panose="020F0502020204030204" pitchFamily="34" charset="0"/>
          </a:endParaRPr>
        </a:p>
        <a:p>
          <a:pPr marL="68580">
            <a:lnSpc>
              <a:spcPct val="107000"/>
            </a:lnSpc>
            <a:spcAft>
              <a:spcPts val="800"/>
            </a:spcAft>
          </a:pPr>
          <a:r>
            <a:rPr lang="en-GB" sz="1100">
              <a:solidFill>
                <a:srgbClr val="000000"/>
              </a:solidFill>
              <a:effectLst/>
              <a:latin typeface="Arial" panose="020B0604020202020204" pitchFamily="34" charset="0"/>
              <a:ea typeface="Arial" panose="020B0604020202020204" pitchFamily="34" charset="0"/>
            </a:rPr>
            <a:t>  </a:t>
          </a:r>
        </a:p>
        <a:p>
          <a:pPr marL="68580">
            <a:lnSpc>
              <a:spcPct val="107000"/>
            </a:lnSpc>
            <a:spcAft>
              <a:spcPts val="800"/>
            </a:spcAft>
          </a:pPr>
          <a:endParaRPr lang="en-GB" sz="1100">
            <a:solidFill>
              <a:srgbClr val="000000"/>
            </a:solidFill>
            <a:effectLst/>
            <a:latin typeface="Arial" panose="020B0604020202020204" pitchFamily="34" charset="0"/>
            <a:ea typeface="Calibri" panose="020F0502020204030204" pitchFamily="34" charset="0"/>
          </a:endParaRPr>
        </a:p>
        <a:p>
          <a:pPr marL="68580">
            <a:lnSpc>
              <a:spcPct val="107000"/>
            </a:lnSpc>
            <a:spcAft>
              <a:spcPts val="800"/>
            </a:spcAft>
          </a:pPr>
          <a:endParaRPr lang="en-GB" sz="1100">
            <a:solidFill>
              <a:srgbClr val="000000"/>
            </a:solidFill>
            <a:effectLst/>
            <a:latin typeface="Arial" panose="020B0604020202020204" pitchFamily="34" charset="0"/>
            <a:ea typeface="Calibri" panose="020F0502020204030204" pitchFamily="34" charset="0"/>
          </a:endParaRPr>
        </a:p>
        <a:p>
          <a:pPr marL="68580">
            <a:lnSpc>
              <a:spcPct val="107000"/>
            </a:lnSpc>
            <a:spcAft>
              <a:spcPts val="800"/>
            </a:spcAft>
          </a:pPr>
          <a:endParaRPr lang="en-GB" sz="1100">
            <a:solidFill>
              <a:srgbClr val="000000"/>
            </a:solidFill>
            <a:effectLst/>
            <a:latin typeface="Arial" panose="020B0604020202020204" pitchFamily="34" charset="0"/>
            <a:ea typeface="Calibri" panose="020F0502020204030204" pitchFamily="34" charset="0"/>
          </a:endParaRPr>
        </a:p>
        <a:p>
          <a:pPr marL="68580">
            <a:lnSpc>
              <a:spcPct val="107000"/>
            </a:lnSpc>
            <a:spcAft>
              <a:spcPts val="800"/>
            </a:spcAft>
          </a:pPr>
          <a:endParaRPr lang="en-GB" sz="1100">
            <a:solidFill>
              <a:srgbClr val="000000"/>
            </a:solidFill>
            <a:effectLst/>
            <a:latin typeface="Arial" panose="020B0604020202020204" pitchFamily="34" charset="0"/>
            <a:ea typeface="Calibri" panose="020F0502020204030204" pitchFamily="34" charset="0"/>
          </a:endParaRPr>
        </a:p>
        <a:p>
          <a:pPr marL="68580">
            <a:lnSpc>
              <a:spcPct val="107000"/>
            </a:lnSpc>
            <a:spcAft>
              <a:spcPts val="800"/>
            </a:spcAft>
          </a:pPr>
          <a:endParaRPr lang="en-GB" sz="1100">
            <a:solidFill>
              <a:srgbClr val="000000"/>
            </a:solidFill>
            <a:effectLst/>
            <a:latin typeface="Arial" panose="020B0604020202020204" pitchFamily="34" charset="0"/>
            <a:ea typeface="Calibri" panose="020F0502020204030204" pitchFamily="34" charset="0"/>
          </a:endParaRPr>
        </a:p>
        <a:p>
          <a:pPr marL="68580">
            <a:lnSpc>
              <a:spcPct val="107000"/>
            </a:lnSpc>
            <a:spcAft>
              <a:spcPts val="800"/>
            </a:spcAft>
          </a:pPr>
          <a:endParaRPr lang="en-GB" sz="1100">
            <a:solidFill>
              <a:srgbClr val="000000"/>
            </a:solidFill>
            <a:effectLst/>
            <a:latin typeface="Arial" panose="020B0604020202020204" pitchFamily="34" charset="0"/>
            <a:ea typeface="Calibri" panose="020F0502020204030204" pitchFamily="34" charset="0"/>
          </a:endParaRPr>
        </a:p>
        <a:p>
          <a:pPr marL="68580">
            <a:lnSpc>
              <a:spcPct val="107000"/>
            </a:lnSpc>
            <a:spcAft>
              <a:spcPts val="800"/>
            </a:spcAft>
          </a:pPr>
          <a:endParaRPr lang="en-GB" sz="1400">
            <a:solidFill>
              <a:srgbClr val="000000"/>
            </a:solidFill>
            <a:effectLst/>
            <a:latin typeface="Calibri" panose="020F0502020204030204" pitchFamily="34" charset="0"/>
            <a:ea typeface="Calibri" panose="020F0502020204030204" pitchFamily="34" charset="0"/>
          </a:endParaRPr>
        </a:p>
        <a:p>
          <a:pPr indent="-6350">
            <a:lnSpc>
              <a:spcPct val="107000"/>
            </a:lnSpc>
            <a:spcAft>
              <a:spcPts val="1065"/>
            </a:spcAft>
          </a:pPr>
          <a:r>
            <a:rPr lang="en-GB" sz="1100" i="1">
              <a:solidFill>
                <a:srgbClr val="000000"/>
              </a:solidFill>
              <a:effectLst/>
              <a:latin typeface="Arial" panose="020B0604020202020204" pitchFamily="34" charset="0"/>
              <a:ea typeface="Arial" panose="020B0604020202020204" pitchFamily="34" charset="0"/>
            </a:rPr>
            <a:t>*CITES Convention on Trade in Endangered Species </a:t>
          </a:r>
          <a:endParaRPr lang="en-GB" sz="1800">
            <a:solidFill>
              <a:srgbClr val="000000"/>
            </a:solidFill>
            <a:effectLst/>
            <a:latin typeface="Calibri" panose="020F0502020204030204" pitchFamily="34" charset="0"/>
            <a:ea typeface="Calibri" panose="020F0502020204030204" pitchFamily="34" charset="0"/>
          </a:endParaRPr>
        </a:p>
        <a:p>
          <a:pPr>
            <a:lnSpc>
              <a:spcPct val="107000"/>
            </a:lnSpc>
            <a:spcAft>
              <a:spcPts val="800"/>
            </a:spcAft>
          </a:pPr>
          <a:r>
            <a:rPr lang="en-GB" sz="1100" b="1">
              <a:solidFill>
                <a:srgbClr val="000000"/>
              </a:solidFill>
              <a:effectLst/>
              <a:latin typeface="Calibri" panose="020F0502020204030204" pitchFamily="34" charset="0"/>
              <a:ea typeface="Calibri" panose="020F0502020204030204" pitchFamily="34" charset="0"/>
            </a:rPr>
            <a:t>Company Stamp </a:t>
          </a:r>
          <a:endParaRPr lang="en-GB" sz="1100">
            <a:solidFill>
              <a:srgbClr val="000000"/>
            </a:solidFill>
            <a:effectLst/>
            <a:latin typeface="Calibri" panose="020F0502020204030204" pitchFamily="34" charset="0"/>
            <a:ea typeface="Calibri" panose="020F0502020204030204" pitchFamily="34" charset="0"/>
          </a:endParaRPr>
        </a:p>
        <a:p>
          <a:pPr indent="-6350">
            <a:lnSpc>
              <a:spcPct val="107000"/>
            </a:lnSpc>
            <a:spcAft>
              <a:spcPts val="1235"/>
            </a:spcAft>
          </a:pPr>
          <a:r>
            <a:rPr lang="en-GB" sz="1100" i="1">
              <a:solidFill>
                <a:srgbClr val="000000"/>
              </a:solidFill>
              <a:effectLst/>
              <a:latin typeface="Arial" panose="020B0604020202020204" pitchFamily="34" charset="0"/>
              <a:ea typeface="Arial" panose="020B0604020202020204" pitchFamily="34" charset="0"/>
            </a:rPr>
            <a:t>**IUCN International Union for the Conservation of Nature </a:t>
          </a:r>
          <a:endParaRPr lang="en-GB" sz="1800">
            <a:solidFill>
              <a:srgbClr val="000000"/>
            </a:solidFill>
            <a:effectLst/>
            <a:latin typeface="Calibri" panose="020F0502020204030204" pitchFamily="34" charset="0"/>
            <a:ea typeface="Calibri" panose="020F0502020204030204" pitchFamily="34" charset="0"/>
          </a:endParaRPr>
        </a:p>
        <a:p>
          <a:pPr>
            <a:lnSpc>
              <a:spcPct val="107000"/>
            </a:lnSpc>
            <a:spcAft>
              <a:spcPts val="1105"/>
            </a:spcAft>
          </a:pPr>
          <a:r>
            <a:rPr lang="en-GB" sz="1100">
              <a:solidFill>
                <a:srgbClr val="000000"/>
              </a:solidFill>
              <a:effectLst/>
              <a:latin typeface="Arial" panose="020B0604020202020204" pitchFamily="34" charset="0"/>
              <a:ea typeface="Arial" panose="020B0604020202020204" pitchFamily="34" charset="0"/>
            </a:rPr>
            <a:t> </a:t>
          </a:r>
          <a:endParaRPr lang="en-GB" sz="1400">
            <a:solidFill>
              <a:srgbClr val="000000"/>
            </a:solidFill>
            <a:effectLst/>
            <a:latin typeface="Calibri" panose="020F0502020204030204" pitchFamily="34" charset="0"/>
            <a:ea typeface="Calibri" panose="020F0502020204030204" pitchFamily="34" charset="0"/>
          </a:endParaRPr>
        </a:p>
        <a:p>
          <a:pPr marL="6350" indent="-6350">
            <a:lnSpc>
              <a:spcPct val="111000"/>
            </a:lnSpc>
            <a:spcAft>
              <a:spcPts val="1080"/>
            </a:spcAft>
          </a:pPr>
          <a:r>
            <a:rPr lang="en-GB" sz="1100" b="1">
              <a:solidFill>
                <a:srgbClr val="000000"/>
              </a:solidFill>
              <a:effectLst/>
              <a:latin typeface="Calibri" panose="020F0502020204030204" pitchFamily="34" charset="0"/>
              <a:ea typeface="Calibri" panose="020F0502020204030204" pitchFamily="34" charset="0"/>
            </a:rPr>
            <a:t>Please return signed copy of this declaration form to the Represent Clo.Ltd Senior</a:t>
          </a:r>
          <a:r>
            <a:rPr lang="en-GB" sz="1100" b="1" baseline="0">
              <a:solidFill>
                <a:srgbClr val="000000"/>
              </a:solidFill>
              <a:effectLst/>
              <a:latin typeface="Calibri" panose="020F0502020204030204" pitchFamily="34" charset="0"/>
              <a:ea typeface="Calibri" panose="020F0502020204030204" pitchFamily="34" charset="0"/>
            </a:rPr>
            <a:t> Garment Technologist</a:t>
          </a:r>
          <a:endParaRPr lang="en-GB" sz="1400">
            <a:solidFill>
              <a:srgbClr val="000000"/>
            </a:solidFill>
            <a:effectLst/>
            <a:latin typeface="Calibri" panose="020F0502020204030204" pitchFamily="34" charset="0"/>
            <a:ea typeface="Calibri" panose="020F0502020204030204" pitchFamily="34" charset="0"/>
          </a:endParaRPr>
        </a:p>
        <a:p>
          <a:pPr indent="-6350">
            <a:lnSpc>
              <a:spcPct val="107000"/>
            </a:lnSpc>
            <a:spcAft>
              <a:spcPts val="1090"/>
            </a:spcAft>
          </a:pPr>
          <a:r>
            <a:rPr lang="en-GB" sz="1100" b="1">
              <a:solidFill>
                <a:srgbClr val="000000"/>
              </a:solidFill>
              <a:effectLst/>
              <a:latin typeface="Calibri" panose="020F0502020204030204" pitchFamily="34" charset="0"/>
              <a:ea typeface="Calibri" panose="020F0502020204030204" pitchFamily="34" charset="0"/>
            </a:rPr>
            <a:t>IF A COMPANY STAMP CANNOT BE PROVIDED DOCUMENTATION TO BE SUBMITTED ON SUPPLIER HEADED PAPER </a:t>
          </a:r>
          <a:endParaRPr lang="en-GB" sz="1100">
            <a:solidFill>
              <a:srgbClr val="000000"/>
            </a:solidFill>
            <a:effectLst/>
            <a:latin typeface="Calibri" panose="020F0502020204030204" pitchFamily="34" charset="0"/>
            <a:ea typeface="Calibri" panose="020F0502020204030204" pitchFamily="34" charset="0"/>
          </a:endParaRPr>
        </a:p>
        <a:p>
          <a:endParaRPr lang="en-GB" sz="1100"/>
        </a:p>
      </xdr:txBody>
    </xdr:sp>
    <xdr:clientData/>
  </xdr:twoCellAnchor>
  <xdr:oneCellAnchor>
    <xdr:from>
      <xdr:col>16</xdr:col>
      <xdr:colOff>584200</xdr:colOff>
      <xdr:row>6</xdr:row>
      <xdr:rowOff>0</xdr:rowOff>
    </xdr:from>
    <xdr:ext cx="184731" cy="264431"/>
    <xdr:sp macro="" textlink="">
      <xdr:nvSpPr>
        <xdr:cNvPr id="3" name="TextBox 2">
          <a:extLst>
            <a:ext uri="{FF2B5EF4-FFF2-40B4-BE49-F238E27FC236}">
              <a16:creationId xmlns:a16="http://schemas.microsoft.com/office/drawing/2014/main" id="{46DB905C-4EDD-AE48-B13A-B6B4ACFCE257}"/>
            </a:ext>
          </a:extLst>
        </xdr:cNvPr>
        <xdr:cNvSpPr txBox="1"/>
      </xdr:nvSpPr>
      <xdr:spPr>
        <a:xfrm>
          <a:off x="13792200" y="1219200"/>
          <a:ext cx="184731" cy="2644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0</xdr:col>
      <xdr:colOff>203201</xdr:colOff>
      <xdr:row>0</xdr:row>
      <xdr:rowOff>101600</xdr:rowOff>
    </xdr:from>
    <xdr:to>
      <xdr:col>2</xdr:col>
      <xdr:colOff>457201</xdr:colOff>
      <xdr:row>1</xdr:row>
      <xdr:rowOff>177800</xdr:rowOff>
    </xdr:to>
    <xdr:pic>
      <xdr:nvPicPr>
        <xdr:cNvPr id="4" name="Picture 3">
          <a:extLst>
            <a:ext uri="{FF2B5EF4-FFF2-40B4-BE49-F238E27FC236}">
              <a16:creationId xmlns:a16="http://schemas.microsoft.com/office/drawing/2014/main" id="{489780BB-5510-3040-9AC6-943840CBF2A9}"/>
            </a:ext>
          </a:extLst>
        </xdr:cNvPr>
        <xdr:cNvPicPr/>
      </xdr:nvPicPr>
      <xdr:blipFill>
        <a:blip xmlns:r="http://schemas.openxmlformats.org/officeDocument/2006/relationships" r:embed="rId1"/>
        <a:stretch>
          <a:fillRect/>
        </a:stretch>
      </xdr:blipFill>
      <xdr:spPr>
        <a:xfrm>
          <a:off x="203201" y="101600"/>
          <a:ext cx="1905000" cy="279400"/>
        </a:xfrm>
        <a:prstGeom prst="rect">
          <a:avLst/>
        </a:prstGeom>
      </xdr:spPr>
    </xdr:pic>
    <xdr:clientData/>
  </xdr:twoCellAnchor>
  <xdr:twoCellAnchor editAs="oneCell">
    <xdr:from>
      <xdr:col>0</xdr:col>
      <xdr:colOff>114300</xdr:colOff>
      <xdr:row>21</xdr:row>
      <xdr:rowOff>0</xdr:rowOff>
    </xdr:from>
    <xdr:to>
      <xdr:col>9</xdr:col>
      <xdr:colOff>457200</xdr:colOff>
      <xdr:row>29</xdr:row>
      <xdr:rowOff>103688</xdr:rowOff>
    </xdr:to>
    <xdr:pic>
      <xdr:nvPicPr>
        <xdr:cNvPr id="5" name="Picture 4">
          <a:extLst>
            <a:ext uri="{FF2B5EF4-FFF2-40B4-BE49-F238E27FC236}">
              <a16:creationId xmlns:a16="http://schemas.microsoft.com/office/drawing/2014/main" id="{8D5D6281-A7A3-2642-8756-D040AC357AA5}"/>
            </a:ext>
          </a:extLst>
        </xdr:cNvPr>
        <xdr:cNvPicPr>
          <a:picLocks noChangeAspect="1"/>
        </xdr:cNvPicPr>
      </xdr:nvPicPr>
      <xdr:blipFill>
        <a:blip xmlns:r="http://schemas.openxmlformats.org/officeDocument/2006/relationships" r:embed="rId2"/>
        <a:stretch>
          <a:fillRect/>
        </a:stretch>
      </xdr:blipFill>
      <xdr:spPr>
        <a:xfrm>
          <a:off x="114300" y="4267200"/>
          <a:ext cx="7772400" cy="1729288"/>
        </a:xfrm>
        <a:prstGeom prst="rect">
          <a:avLst/>
        </a:prstGeom>
      </xdr:spPr>
    </xdr:pic>
    <xdr:clientData/>
  </xdr:twoCellAnchor>
  <xdr:twoCellAnchor editAs="oneCell">
    <xdr:from>
      <xdr:col>0</xdr:col>
      <xdr:colOff>50800</xdr:colOff>
      <xdr:row>44</xdr:row>
      <xdr:rowOff>76200</xdr:rowOff>
    </xdr:from>
    <xdr:to>
      <xdr:col>9</xdr:col>
      <xdr:colOff>393700</xdr:colOff>
      <xdr:row>55</xdr:row>
      <xdr:rowOff>2610</xdr:rowOff>
    </xdr:to>
    <xdr:pic>
      <xdr:nvPicPr>
        <xdr:cNvPr id="6" name="Picture 5">
          <a:extLst>
            <a:ext uri="{FF2B5EF4-FFF2-40B4-BE49-F238E27FC236}">
              <a16:creationId xmlns:a16="http://schemas.microsoft.com/office/drawing/2014/main" id="{C33A560D-EBA7-9B41-AB57-1D6A28ADBC4F}"/>
            </a:ext>
          </a:extLst>
        </xdr:cNvPr>
        <xdr:cNvPicPr>
          <a:picLocks noChangeAspect="1"/>
        </xdr:cNvPicPr>
      </xdr:nvPicPr>
      <xdr:blipFill>
        <a:blip xmlns:r="http://schemas.openxmlformats.org/officeDocument/2006/relationships" r:embed="rId3"/>
        <a:stretch>
          <a:fillRect/>
        </a:stretch>
      </xdr:blipFill>
      <xdr:spPr>
        <a:xfrm>
          <a:off x="50800" y="9017000"/>
          <a:ext cx="7772400" cy="2161610"/>
        </a:xfrm>
        <a:prstGeom prst="rect">
          <a:avLst/>
        </a:prstGeom>
      </xdr:spPr>
    </xdr:pic>
    <xdr:clientData/>
  </xdr:twoCellAnchor>
  <xdr:twoCellAnchor editAs="oneCell">
    <xdr:from>
      <xdr:col>8</xdr:col>
      <xdr:colOff>350798</xdr:colOff>
      <xdr:row>55</xdr:row>
      <xdr:rowOff>165100</xdr:rowOff>
    </xdr:from>
    <xdr:to>
      <xdr:col>11</xdr:col>
      <xdr:colOff>292099</xdr:colOff>
      <xdr:row>64</xdr:row>
      <xdr:rowOff>38100</xdr:rowOff>
    </xdr:to>
    <xdr:pic>
      <xdr:nvPicPr>
        <xdr:cNvPr id="7" name="Picture 6">
          <a:extLst>
            <a:ext uri="{FF2B5EF4-FFF2-40B4-BE49-F238E27FC236}">
              <a16:creationId xmlns:a16="http://schemas.microsoft.com/office/drawing/2014/main" id="{E35CBFC1-BAF4-DB40-9199-732D18B4955A}"/>
            </a:ext>
          </a:extLst>
        </xdr:cNvPr>
        <xdr:cNvPicPr>
          <a:picLocks noChangeAspect="1"/>
        </xdr:cNvPicPr>
      </xdr:nvPicPr>
      <xdr:blipFill>
        <a:blip xmlns:r="http://schemas.openxmlformats.org/officeDocument/2006/relationships" r:embed="rId4"/>
        <a:stretch>
          <a:fillRect/>
        </a:stretch>
      </xdr:blipFill>
      <xdr:spPr>
        <a:xfrm>
          <a:off x="6954798" y="11341100"/>
          <a:ext cx="2417801" cy="1701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558800</xdr:colOff>
      <xdr:row>61</xdr:row>
      <xdr:rowOff>63500</xdr:rowOff>
    </xdr:to>
    <xdr:sp macro="" textlink="">
      <xdr:nvSpPr>
        <xdr:cNvPr id="2" name="TextBox 1">
          <a:extLst>
            <a:ext uri="{FF2B5EF4-FFF2-40B4-BE49-F238E27FC236}">
              <a16:creationId xmlns:a16="http://schemas.microsoft.com/office/drawing/2014/main" id="{F7145954-0D12-1044-A30B-48EDB7B453A5}"/>
            </a:ext>
          </a:extLst>
        </xdr:cNvPr>
        <xdr:cNvSpPr txBox="1"/>
      </xdr:nvSpPr>
      <xdr:spPr>
        <a:xfrm>
          <a:off x="0" y="0"/>
          <a:ext cx="9639300" cy="12458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6350" marR="1270" indent="-6350" algn="ctr">
            <a:lnSpc>
              <a:spcPct val="107000"/>
            </a:lnSpc>
            <a:spcAft>
              <a:spcPts val="1115"/>
            </a:spcAft>
          </a:pPr>
          <a:r>
            <a:rPr lang="en-GB" sz="1600" b="1">
              <a:solidFill>
                <a:srgbClr val="130C0E"/>
              </a:solidFill>
              <a:effectLst/>
              <a:latin typeface="Calibri" panose="020F0502020204030204" pitchFamily="34" charset="0"/>
              <a:ea typeface="Calibri" panose="020F0502020204030204" pitchFamily="34" charset="0"/>
            </a:rPr>
            <a:t>ANNEX D – FEATHERS DECLARATION LETTER  </a:t>
          </a:r>
          <a:endParaRPr lang="en-GB" sz="1600">
            <a:solidFill>
              <a:srgbClr val="000000"/>
            </a:solidFill>
            <a:effectLst/>
            <a:latin typeface="Calibri" panose="020F0502020204030204" pitchFamily="34" charset="0"/>
            <a:ea typeface="Calibri" panose="020F0502020204030204" pitchFamily="34" charset="0"/>
          </a:endParaRPr>
        </a:p>
        <a:p>
          <a:pPr marL="6350" marR="1270" indent="-6350" algn="ctr">
            <a:lnSpc>
              <a:spcPct val="107000"/>
            </a:lnSpc>
            <a:spcAft>
              <a:spcPts val="875"/>
            </a:spcAft>
          </a:pPr>
          <a:r>
            <a:rPr lang="en-GB" sz="1600" b="1">
              <a:solidFill>
                <a:srgbClr val="130C0E"/>
              </a:solidFill>
              <a:effectLst/>
              <a:latin typeface="Calibri" panose="020F0502020204030204" pitchFamily="34" charset="0"/>
              <a:ea typeface="Calibri" panose="020F0502020204030204" pitchFamily="34" charset="0"/>
            </a:rPr>
            <a:t>SUPPLIERS RESPONSIBILITY TO ENSURE COMPLIANCE</a:t>
          </a:r>
          <a:endParaRPr lang="en-GB" sz="1600" b="1">
            <a:solidFill>
              <a:srgbClr val="000000"/>
            </a:solidFill>
            <a:effectLst/>
            <a:latin typeface="Calibri" panose="020F0502020204030204" pitchFamily="34" charset="0"/>
            <a:ea typeface="Calibri" panose="020F0502020204030204" pitchFamily="34" charset="0"/>
          </a:endParaRPr>
        </a:p>
        <a:p>
          <a:pPr>
            <a:lnSpc>
              <a:spcPct val="107000"/>
            </a:lnSpc>
            <a:spcAft>
              <a:spcPts val="1090"/>
            </a:spcAft>
          </a:pPr>
          <a:r>
            <a:rPr lang="en-GB" sz="1600" b="1">
              <a:solidFill>
                <a:srgbClr val="000000"/>
              </a:solidFill>
              <a:effectLst/>
              <a:latin typeface="Arial" panose="020B0604020202020204" pitchFamily="34" charset="0"/>
              <a:ea typeface="Arial" panose="020B0604020202020204" pitchFamily="34" charset="0"/>
            </a:rPr>
            <a:t> </a:t>
          </a:r>
          <a:endParaRPr lang="en-GB" sz="1600">
            <a:solidFill>
              <a:srgbClr val="000000"/>
            </a:solidFill>
            <a:effectLst/>
            <a:latin typeface="Calibri" panose="020F0502020204030204" pitchFamily="34" charset="0"/>
            <a:ea typeface="Calibri" panose="020F0502020204030204" pitchFamily="34" charset="0"/>
          </a:endParaRPr>
        </a:p>
        <a:p>
          <a:pPr marL="6350" indent="-6350">
            <a:lnSpc>
              <a:spcPct val="107000"/>
            </a:lnSpc>
            <a:spcAft>
              <a:spcPts val="875"/>
            </a:spcAft>
          </a:pPr>
          <a:r>
            <a:rPr lang="en-GB" sz="1600" b="1">
              <a:solidFill>
                <a:srgbClr val="000000"/>
              </a:solidFill>
              <a:effectLst/>
              <a:latin typeface="Arial" panose="020B0604020202020204" pitchFamily="34" charset="0"/>
              <a:ea typeface="Arial" panose="020B0604020202020204" pitchFamily="34" charset="0"/>
            </a:rPr>
            <a:t>DECLARATION LETTER: FEATHERS</a:t>
          </a:r>
          <a:r>
            <a:rPr lang="en-GB" sz="1200" b="0">
              <a:solidFill>
                <a:srgbClr val="000000"/>
              </a:solidFill>
              <a:effectLst/>
              <a:latin typeface="Arial" panose="020B0604020202020204" pitchFamily="34" charset="0"/>
              <a:ea typeface="Arial" panose="020B0604020202020204" pitchFamily="34" charset="0"/>
            </a:rPr>
            <a:t> </a:t>
          </a:r>
          <a:endParaRPr lang="en-GB" sz="1600" b="1">
            <a:solidFill>
              <a:srgbClr val="000000"/>
            </a:solidFill>
            <a:effectLst/>
            <a:latin typeface="Arial" panose="020B0604020202020204" pitchFamily="34" charset="0"/>
            <a:ea typeface="Arial" panose="020B0604020202020204" pitchFamily="34" charset="0"/>
          </a:endParaRPr>
        </a:p>
        <a:p>
          <a:pPr indent="-6350">
            <a:lnSpc>
              <a:spcPct val="111000"/>
            </a:lnSpc>
            <a:spcAft>
              <a:spcPts val="1025"/>
            </a:spcAft>
          </a:pPr>
          <a:r>
            <a:rPr lang="en-GB" sz="1100">
              <a:solidFill>
                <a:srgbClr val="000000"/>
              </a:solidFill>
              <a:effectLst/>
              <a:latin typeface="Arial" panose="020B0604020202020204" pitchFamily="34" charset="0"/>
              <a:ea typeface="Arial" panose="020B0604020202020204" pitchFamily="34" charset="0"/>
            </a:rPr>
            <a:t>I confirm that this Declaration is </a:t>
          </a:r>
          <a:r>
            <a:rPr lang="en-GB" sz="1100" b="1">
              <a:solidFill>
                <a:srgbClr val="000000"/>
              </a:solidFill>
              <a:effectLst/>
              <a:latin typeface="Arial" panose="020B0604020202020204" pitchFamily="34" charset="0"/>
              <a:ea typeface="Arial" panose="020B0604020202020204" pitchFamily="34" charset="0"/>
            </a:rPr>
            <a:t>NOT</a:t>
          </a:r>
          <a:r>
            <a:rPr lang="en-GB" sz="1100">
              <a:solidFill>
                <a:srgbClr val="000000"/>
              </a:solidFill>
              <a:effectLst/>
              <a:latin typeface="Arial" panose="020B0604020202020204" pitchFamily="34" charset="0"/>
              <a:ea typeface="Arial" panose="020B0604020202020204" pitchFamily="34" charset="0"/>
            </a:rPr>
            <a:t> a letter of indemnity, and I _____________________ and other parties along the supply chain can demonstrate that the </a:t>
          </a:r>
          <a:r>
            <a:rPr lang="en-GB" sz="1100" b="1">
              <a:solidFill>
                <a:srgbClr val="000000"/>
              </a:solidFill>
              <a:effectLst/>
              <a:latin typeface="Arial" panose="020B0604020202020204" pitchFamily="34" charset="0"/>
              <a:ea typeface="Arial" panose="020B0604020202020204" pitchFamily="34" charset="0"/>
            </a:rPr>
            <a:t>FEATHERS</a:t>
          </a:r>
          <a:r>
            <a:rPr lang="en-GB" sz="1100">
              <a:solidFill>
                <a:srgbClr val="000000"/>
              </a:solidFill>
              <a:effectLst/>
              <a:latin typeface="Arial" panose="020B0604020202020204" pitchFamily="34" charset="0"/>
              <a:ea typeface="Arial" panose="020B0604020202020204" pitchFamily="34" charset="0"/>
            </a:rPr>
            <a:t> meet </a:t>
          </a:r>
          <a:r>
            <a:rPr lang="en-GB" sz="1100" b="1">
              <a:solidFill>
                <a:srgbClr val="000000"/>
              </a:solidFill>
              <a:effectLst/>
              <a:latin typeface="Arial" panose="020B0604020202020204" pitchFamily="34" charset="0"/>
              <a:ea typeface="Arial" panose="020B0604020202020204" pitchFamily="34" charset="0"/>
            </a:rPr>
            <a:t>REPRESENT Clo. Ltd </a:t>
          </a:r>
          <a:r>
            <a:rPr lang="en-GB" sz="1100">
              <a:solidFill>
                <a:srgbClr val="000000"/>
              </a:solidFill>
              <a:effectLst/>
              <a:latin typeface="Arial" panose="020B0604020202020204" pitchFamily="34" charset="0"/>
              <a:ea typeface="Arial" panose="020B0604020202020204" pitchFamily="34" charset="0"/>
            </a:rPr>
            <a:t>standards, as set out in the Testing Manual.  </a:t>
          </a: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120"/>
            </a:spcAft>
          </a:pPr>
          <a:r>
            <a:rPr lang="en-GB" sz="1100">
              <a:solidFill>
                <a:srgbClr val="000000"/>
              </a:solidFill>
              <a:effectLst/>
              <a:latin typeface="Arial" panose="020B0604020202020204" pitchFamily="34" charset="0"/>
              <a:ea typeface="Arial" panose="020B0604020202020204" pitchFamily="34" charset="0"/>
            </a:rPr>
            <a:t>Behind this declaration, I can confirm that I have the supporting paperwork to prove that the </a:t>
          </a:r>
          <a:r>
            <a:rPr lang="en-GB" sz="1100" b="1">
              <a:solidFill>
                <a:srgbClr val="000000"/>
              </a:solidFill>
              <a:effectLst/>
              <a:latin typeface="Arial" panose="020B0604020202020204" pitchFamily="34" charset="0"/>
              <a:ea typeface="Arial" panose="020B0604020202020204" pitchFamily="34" charset="0"/>
            </a:rPr>
            <a:t>FEATHERS</a:t>
          </a:r>
          <a:r>
            <a:rPr lang="en-GB" sz="1100">
              <a:solidFill>
                <a:srgbClr val="000000"/>
              </a:solidFill>
              <a:effectLst/>
              <a:latin typeface="Arial" panose="020B0604020202020204" pitchFamily="34" charset="0"/>
              <a:ea typeface="Arial" panose="020B0604020202020204" pitchFamily="34" charset="0"/>
            </a:rPr>
            <a:t> complied with </a:t>
          </a:r>
          <a:r>
            <a:rPr lang="en-GB" sz="1100" b="1">
              <a:solidFill>
                <a:srgbClr val="000000"/>
              </a:solidFill>
              <a:effectLst/>
              <a:latin typeface="Arial" panose="020B0604020202020204" pitchFamily="34" charset="0"/>
              <a:ea typeface="Arial" panose="020B0604020202020204" pitchFamily="34" charset="0"/>
            </a:rPr>
            <a:t>REPRESENT Clo. Ltd</a:t>
          </a:r>
          <a:r>
            <a:rPr lang="en-GB" sz="1100">
              <a:solidFill>
                <a:srgbClr val="000000"/>
              </a:solidFill>
              <a:effectLst/>
              <a:latin typeface="Arial" panose="020B0604020202020204" pitchFamily="34" charset="0"/>
              <a:ea typeface="Arial" panose="020B0604020202020204" pitchFamily="34" charset="0"/>
            </a:rPr>
            <a:t> standards.  </a:t>
          </a: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5"/>
            </a:spcAft>
          </a:pPr>
          <a:r>
            <a:rPr lang="en-GB" sz="1100">
              <a:solidFill>
                <a:srgbClr val="000000"/>
              </a:solidFill>
              <a:effectLst/>
              <a:latin typeface="Arial" panose="020B0604020202020204" pitchFamily="34" charset="0"/>
              <a:ea typeface="Arial" panose="020B0604020202020204" pitchFamily="34" charset="0"/>
            </a:rPr>
            <a:t>This declaration is for the following style(s) only: </a:t>
          </a:r>
          <a:r>
            <a:rPr lang="en-GB" sz="1100" i="1">
              <a:solidFill>
                <a:srgbClr val="000000"/>
              </a:solidFill>
              <a:effectLst/>
              <a:latin typeface="Arial" panose="020B0604020202020204" pitchFamily="34" charset="0"/>
              <a:ea typeface="Arial" panose="020B0604020202020204" pitchFamily="34" charset="0"/>
            </a:rPr>
            <a:t>(to be completed)</a:t>
          </a:r>
          <a:r>
            <a:rPr lang="en-GB" sz="1200">
              <a:solidFill>
                <a:srgbClr val="000000"/>
              </a:solidFill>
              <a:effectLst/>
              <a:latin typeface="Arial" panose="020B0604020202020204" pitchFamily="34" charset="0"/>
              <a:ea typeface="Arial" panose="020B0604020202020204" pitchFamily="34" charset="0"/>
            </a:rPr>
            <a:t> </a:t>
          </a:r>
          <a:endParaRPr lang="en-GB" sz="1600">
            <a:solidFill>
              <a:srgbClr val="000000"/>
            </a:solidFill>
            <a:effectLst/>
            <a:latin typeface="Calibri" panose="020F0502020204030204" pitchFamily="34" charset="0"/>
            <a:ea typeface="Calibri" panose="020F0502020204030204" pitchFamily="34" charset="0"/>
          </a:endParaRPr>
        </a:p>
        <a:p>
          <a:pPr>
            <a:lnSpc>
              <a:spcPct val="107000"/>
            </a:lnSpc>
            <a:spcAft>
              <a:spcPts val="800"/>
            </a:spcAft>
          </a:pPr>
          <a:r>
            <a:rPr lang="en-GB" sz="1200">
              <a:solidFill>
                <a:srgbClr val="000000"/>
              </a:solidFill>
              <a:effectLst/>
              <a:latin typeface="Arial" panose="020B0604020202020204" pitchFamily="34" charset="0"/>
              <a:ea typeface="Arial" panose="020B0604020202020204" pitchFamily="34" charset="0"/>
            </a:rPr>
            <a:t> </a:t>
          </a:r>
        </a:p>
        <a:p>
          <a:pPr>
            <a:lnSpc>
              <a:spcPct val="107000"/>
            </a:lnSpc>
            <a:spcAft>
              <a:spcPts val="800"/>
            </a:spcAft>
          </a:pPr>
          <a:endParaRPr lang="en-GB" sz="1200">
            <a:solidFill>
              <a:srgbClr val="000000"/>
            </a:solidFill>
            <a:effectLst/>
            <a:latin typeface="Arial" panose="020B0604020202020204" pitchFamily="34" charset="0"/>
            <a:ea typeface="Calibri" panose="020F0502020204030204" pitchFamily="34" charset="0"/>
          </a:endParaRPr>
        </a:p>
        <a:p>
          <a:pPr>
            <a:lnSpc>
              <a:spcPct val="107000"/>
            </a:lnSpc>
            <a:spcAft>
              <a:spcPts val="800"/>
            </a:spcAft>
          </a:pPr>
          <a:endParaRPr lang="en-GB" sz="1200">
            <a:solidFill>
              <a:srgbClr val="000000"/>
            </a:solidFill>
            <a:effectLst/>
            <a:latin typeface="Arial" panose="020B0604020202020204" pitchFamily="34" charset="0"/>
            <a:ea typeface="Calibri" panose="020F0502020204030204" pitchFamily="34" charset="0"/>
          </a:endParaRPr>
        </a:p>
        <a:p>
          <a:pPr>
            <a:lnSpc>
              <a:spcPct val="107000"/>
            </a:lnSpc>
            <a:spcAft>
              <a:spcPts val="800"/>
            </a:spcAft>
          </a:pPr>
          <a:endParaRPr lang="en-GB" sz="1200">
            <a:solidFill>
              <a:srgbClr val="000000"/>
            </a:solidFill>
            <a:effectLst/>
            <a:latin typeface="Arial" panose="020B0604020202020204" pitchFamily="34" charset="0"/>
            <a:ea typeface="Calibri" panose="020F0502020204030204" pitchFamily="34" charset="0"/>
          </a:endParaRPr>
        </a:p>
        <a:p>
          <a:pPr>
            <a:lnSpc>
              <a:spcPct val="107000"/>
            </a:lnSpc>
            <a:spcAft>
              <a:spcPts val="800"/>
            </a:spcAft>
          </a:pPr>
          <a:endParaRPr lang="en-GB" sz="1200">
            <a:solidFill>
              <a:srgbClr val="000000"/>
            </a:solidFill>
            <a:effectLst/>
            <a:latin typeface="Arial" panose="020B0604020202020204" pitchFamily="34" charset="0"/>
            <a:ea typeface="Calibri" panose="020F0502020204030204" pitchFamily="34" charset="0"/>
          </a:endParaRPr>
        </a:p>
        <a:p>
          <a:pPr marL="3175" marR="766445" algn="r">
            <a:lnSpc>
              <a:spcPct val="107000"/>
            </a:lnSpc>
            <a:spcAft>
              <a:spcPts val="1080"/>
            </a:spcAft>
          </a:pPr>
          <a:endParaRPr lang="en-GB" sz="1200">
            <a:solidFill>
              <a:srgbClr val="000000"/>
            </a:solidFill>
            <a:effectLst/>
            <a:latin typeface="Arial" panose="020B0604020202020204" pitchFamily="34" charset="0"/>
            <a:ea typeface="Arial" panose="020B0604020202020204" pitchFamily="34" charset="0"/>
          </a:endParaRPr>
        </a:p>
        <a:p>
          <a:pPr marL="3175" marR="766445" algn="r">
            <a:lnSpc>
              <a:spcPct val="107000"/>
            </a:lnSpc>
            <a:spcAft>
              <a:spcPts val="1080"/>
            </a:spcAft>
          </a:pPr>
          <a:r>
            <a:rPr lang="en-GB" sz="1100">
              <a:solidFill>
                <a:srgbClr val="000000"/>
              </a:solidFill>
              <a:effectLst/>
              <a:latin typeface="Arial" panose="020B0604020202020204" pitchFamily="34" charset="0"/>
              <a:ea typeface="Arial" panose="020B0604020202020204" pitchFamily="34" charset="0"/>
            </a:rPr>
            <a:t> </a:t>
          </a: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025"/>
            </a:spcAft>
          </a:pPr>
          <a:r>
            <a:rPr lang="en-GB" sz="1100">
              <a:solidFill>
                <a:srgbClr val="000000"/>
              </a:solidFill>
              <a:effectLst/>
              <a:latin typeface="Arial" panose="020B0604020202020204" pitchFamily="34" charset="0"/>
              <a:ea typeface="Arial" panose="020B0604020202020204" pitchFamily="34" charset="0"/>
            </a:rPr>
            <a:t>For this declaration I can confirm the following: </a:t>
          </a:r>
          <a:endParaRPr lang="en-GB" sz="1600">
            <a:solidFill>
              <a:srgbClr val="000000"/>
            </a:solidFill>
            <a:effectLst/>
            <a:latin typeface="Calibri" panose="020F0502020204030204" pitchFamily="34" charset="0"/>
            <a:ea typeface="Calibri" panose="020F0502020204030204" pitchFamily="34" charset="0"/>
          </a:endParaRPr>
        </a:p>
        <a:p>
          <a:pPr marL="342900" marR="253365" lvl="0" indent="-342900" fontAlgn="base">
            <a:lnSpc>
              <a:spcPct val="111000"/>
            </a:lnSpc>
            <a:spcAft>
              <a:spcPts val="15"/>
            </a:spcAft>
            <a:buClr>
              <a:srgbClr val="000000"/>
            </a:buClr>
            <a:buSzPts val="900"/>
            <a:buFont typeface="Courier New" panose="02070309020205020404" pitchFamily="49" charset="0"/>
            <a:buChar char="o"/>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Above mentioned </a:t>
          </a:r>
          <a:r>
            <a:rPr lang="en-GB" sz="1100" b="1"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FEATHERS</a:t>
          </a: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 has been obtained humanly and is a bi product of another (food) industry </a:t>
          </a:r>
        </a:p>
        <a:p>
          <a:pPr marL="342900" marR="253365" lvl="0" indent="-342900" fontAlgn="base">
            <a:lnSpc>
              <a:spcPct val="111000"/>
            </a:lnSpc>
            <a:spcAft>
              <a:spcPts val="15"/>
            </a:spcAft>
            <a:buClr>
              <a:srgbClr val="000000"/>
            </a:buClr>
            <a:buSzPts val="900"/>
            <a:buFont typeface="Courier New" panose="02070309020205020404" pitchFamily="49" charset="0"/>
            <a:buChar char="o"/>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Above mentioned </a:t>
          </a:r>
          <a:r>
            <a:rPr lang="en-GB" sz="1100" b="1"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FEATHERS</a:t>
          </a: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 complies with the CITES* or IUCN** convention and are legal to import in the U.K </a:t>
          </a:r>
        </a:p>
        <a:p>
          <a:pPr marL="342900" marR="253365" lvl="0" indent="-342900" fontAlgn="base">
            <a:lnSpc>
              <a:spcPct val="111000"/>
            </a:lnSpc>
            <a:spcAft>
              <a:spcPts val="15"/>
            </a:spcAft>
            <a:buClr>
              <a:srgbClr val="000000"/>
            </a:buClr>
            <a:buSzPts val="900"/>
            <a:buFont typeface="Courier New" panose="02070309020205020404" pitchFamily="49" charset="0"/>
            <a:buChar char="o"/>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Above mentioned </a:t>
          </a:r>
          <a:r>
            <a:rPr lang="en-GB" sz="1100" b="1"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FEATHERS</a:t>
          </a: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 fumigation/sterilization is in line with DEFRA guidelines </a:t>
          </a:r>
        </a:p>
        <a:p>
          <a:pPr marL="342900" marR="253365" lvl="0" indent="-342900" fontAlgn="base">
            <a:lnSpc>
              <a:spcPct val="111000"/>
            </a:lnSpc>
            <a:spcAft>
              <a:spcPts val="15"/>
            </a:spcAft>
            <a:buClr>
              <a:srgbClr val="000000"/>
            </a:buClr>
            <a:buSzPts val="900"/>
            <a:buFont typeface="Courier New" panose="02070309020205020404" pitchFamily="49" charset="0"/>
            <a:buChar char="o"/>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No AZO dyes have been used </a:t>
          </a:r>
          <a:endParaRPr lang="en-GB" sz="1600" u="none" strike="noStrike">
            <a:solidFill>
              <a:srgbClr val="000000"/>
            </a:solidFill>
            <a:effectLst/>
            <a:uFill>
              <a:solidFill>
                <a:srgbClr val="000000"/>
              </a:solidFill>
            </a:uFill>
            <a:latin typeface="Courier New" panose="02070309020205020404" pitchFamily="49" charset="0"/>
            <a:ea typeface="Courier New" panose="02070309020205020404" pitchFamily="49" charset="0"/>
            <a:cs typeface="Courier New" panose="02070309020205020404" pitchFamily="49" charset="0"/>
          </a:endParaRPr>
        </a:p>
        <a:p>
          <a:pPr marL="342900" marR="253365" lvl="0" indent="-342900" fontAlgn="base">
            <a:lnSpc>
              <a:spcPct val="111000"/>
            </a:lnSpc>
            <a:spcAft>
              <a:spcPts val="15"/>
            </a:spcAft>
            <a:buClr>
              <a:srgbClr val="000000"/>
            </a:buClr>
            <a:buSzPts val="900"/>
            <a:buFont typeface="Courier New" panose="02070309020205020404" pitchFamily="49" charset="0"/>
            <a:buChar char="o"/>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I will keep all supporting paperwork for a minimum of 3 years and supply </a:t>
          </a:r>
          <a:r>
            <a:rPr lang="en-GB" sz="1100" b="1"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REPRESENT Clo. Ltd</a:t>
          </a: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 with this documentation within 48 hours should it be requested. </a:t>
          </a:r>
          <a:endParaRPr lang="en-GB" sz="1600" u="none" strike="noStrike">
            <a:solidFill>
              <a:srgbClr val="000000"/>
            </a:solidFill>
            <a:effectLst/>
            <a:uFill>
              <a:solidFill>
                <a:srgbClr val="000000"/>
              </a:solidFill>
            </a:uFill>
            <a:latin typeface="Courier New" panose="02070309020205020404" pitchFamily="49" charset="0"/>
            <a:ea typeface="Courier New" panose="02070309020205020404" pitchFamily="49" charset="0"/>
            <a:cs typeface="Courier New" panose="02070309020205020404" pitchFamily="49" charset="0"/>
          </a:endParaRPr>
        </a:p>
        <a:p>
          <a:pPr>
            <a:lnSpc>
              <a:spcPct val="107000"/>
            </a:lnSpc>
            <a:spcAft>
              <a:spcPts val="1055"/>
            </a:spcAft>
          </a:pPr>
          <a:r>
            <a:rPr lang="en-GB" sz="1100">
              <a:solidFill>
                <a:srgbClr val="000000"/>
              </a:solidFill>
              <a:effectLst/>
              <a:latin typeface="Arial" panose="020B0604020202020204" pitchFamily="34" charset="0"/>
              <a:ea typeface="Arial" panose="020B0604020202020204" pitchFamily="34" charset="0"/>
            </a:rPr>
            <a:t> </a:t>
          </a: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5"/>
            </a:spcAft>
          </a:pPr>
          <a:r>
            <a:rPr lang="en-GB" sz="1100">
              <a:solidFill>
                <a:srgbClr val="000000"/>
              </a:solidFill>
              <a:effectLst/>
              <a:latin typeface="Arial" panose="020B0604020202020204" pitchFamily="34" charset="0"/>
              <a:ea typeface="Arial" panose="020B0604020202020204" pitchFamily="34" charset="0"/>
            </a:rPr>
            <a:t>This letter of declaration is valid for one year only, I will update all supporting paperwork during the one-year period if above mentioned style is repeated or above-mentioned </a:t>
          </a:r>
          <a:r>
            <a:rPr lang="en-GB" sz="1100" b="1">
              <a:solidFill>
                <a:srgbClr val="000000"/>
              </a:solidFill>
              <a:effectLst/>
              <a:latin typeface="Arial" panose="020B0604020202020204" pitchFamily="34" charset="0"/>
              <a:ea typeface="Arial" panose="020B0604020202020204" pitchFamily="34" charset="0"/>
            </a:rPr>
            <a:t>FEATHERS</a:t>
          </a:r>
          <a:r>
            <a:rPr lang="en-GB" sz="1100">
              <a:solidFill>
                <a:srgbClr val="000000"/>
              </a:solidFill>
              <a:effectLst/>
              <a:latin typeface="Arial" panose="020B0604020202020204" pitchFamily="34" charset="0"/>
              <a:ea typeface="Arial" panose="020B0604020202020204" pitchFamily="34" charset="0"/>
            </a:rPr>
            <a:t> are used in a different style to ensure</a:t>
          </a:r>
          <a:r>
            <a:rPr lang="en-GB" sz="1100" b="1">
              <a:solidFill>
                <a:srgbClr val="000000"/>
              </a:solidFill>
              <a:effectLst/>
              <a:latin typeface="Arial" panose="020B0604020202020204" pitchFamily="34" charset="0"/>
              <a:ea typeface="Arial" panose="020B0604020202020204" pitchFamily="34" charset="0"/>
            </a:rPr>
            <a:t> FEATHERS</a:t>
          </a:r>
          <a:r>
            <a:rPr lang="en-GB" sz="1100">
              <a:solidFill>
                <a:srgbClr val="000000"/>
              </a:solidFill>
              <a:effectLst/>
              <a:latin typeface="Arial" panose="020B0604020202020204" pitchFamily="34" charset="0"/>
              <a:ea typeface="Arial" panose="020B0604020202020204" pitchFamily="34" charset="0"/>
            </a:rPr>
            <a:t> are compliant during this time. </a:t>
          </a:r>
          <a:endParaRPr lang="en-GB" sz="1600">
            <a:solidFill>
              <a:srgbClr val="000000"/>
            </a:solidFill>
            <a:effectLst/>
            <a:latin typeface="Calibri" panose="020F0502020204030204" pitchFamily="34" charset="0"/>
            <a:ea typeface="Arial" panose="020B0604020202020204" pitchFamily="34" charset="0"/>
          </a:endParaRPr>
        </a:p>
        <a:p>
          <a:pPr indent="-6350">
            <a:lnSpc>
              <a:spcPct val="111000"/>
            </a:lnSpc>
            <a:spcAft>
              <a:spcPts val="15"/>
            </a:spcAft>
          </a:pPr>
          <a:r>
            <a:rPr lang="en-GB" sz="1100">
              <a:solidFill>
                <a:srgbClr val="000000"/>
              </a:solidFill>
              <a:effectLst/>
              <a:latin typeface="Arial" panose="020B0604020202020204" pitchFamily="34" charset="0"/>
              <a:ea typeface="Arial" panose="020B0604020202020204" pitchFamily="34" charset="0"/>
            </a:rPr>
            <a:t>I understand and comply with REPRESENT Clo. Ltd declaration stated above </a:t>
          </a:r>
          <a:endParaRPr lang="en-GB" sz="1100">
            <a:solidFill>
              <a:srgbClr val="000000"/>
            </a:solidFill>
            <a:effectLst/>
            <a:latin typeface="Arial" panose="020B0604020202020204" pitchFamily="34" charset="0"/>
            <a:ea typeface="Calibri" panose="020F0502020204030204" pitchFamily="34" charset="0"/>
          </a:endParaRPr>
        </a:p>
        <a:p>
          <a:pPr marL="68580">
            <a:lnSpc>
              <a:spcPct val="107000"/>
            </a:lnSpc>
            <a:spcAft>
              <a:spcPts val="800"/>
            </a:spcAft>
          </a:pPr>
          <a:endParaRPr lang="en-GB" sz="1600">
            <a:solidFill>
              <a:srgbClr val="000000"/>
            </a:solidFill>
            <a:effectLst/>
            <a:latin typeface="Calibri" panose="020F0502020204030204" pitchFamily="34" charset="0"/>
            <a:ea typeface="Calibri" panose="020F0502020204030204" pitchFamily="34" charset="0"/>
          </a:endParaRPr>
        </a:p>
        <a:p>
          <a:pPr indent="-6350">
            <a:lnSpc>
              <a:spcPct val="107000"/>
            </a:lnSpc>
            <a:spcAft>
              <a:spcPts val="1065"/>
            </a:spcAft>
          </a:pPr>
          <a:r>
            <a:rPr lang="en-GB" sz="1050" i="1">
              <a:solidFill>
                <a:srgbClr val="000000"/>
              </a:solidFill>
              <a:effectLst/>
              <a:latin typeface="Arial" panose="020B0604020202020204" pitchFamily="34" charset="0"/>
              <a:ea typeface="Arial" panose="020B0604020202020204" pitchFamily="34" charset="0"/>
            </a:rPr>
            <a:t>*CITES Convention on Trade in Endangered Species </a:t>
          </a:r>
          <a:endParaRPr lang="en-GB" sz="1600">
            <a:solidFill>
              <a:srgbClr val="000000"/>
            </a:solidFill>
            <a:effectLst/>
            <a:latin typeface="Calibri" panose="020F0502020204030204" pitchFamily="34" charset="0"/>
            <a:ea typeface="Calibri" panose="020F0502020204030204" pitchFamily="34" charset="0"/>
          </a:endParaRPr>
        </a:p>
        <a:p>
          <a:pPr indent="-6350">
            <a:lnSpc>
              <a:spcPct val="107000"/>
            </a:lnSpc>
            <a:spcAft>
              <a:spcPts val="1065"/>
            </a:spcAft>
          </a:pPr>
          <a:r>
            <a:rPr lang="en-GB" sz="1050" i="1">
              <a:solidFill>
                <a:srgbClr val="000000"/>
              </a:solidFill>
              <a:effectLst/>
              <a:latin typeface="Arial" panose="020B0604020202020204" pitchFamily="34" charset="0"/>
              <a:ea typeface="Arial" panose="020B0604020202020204" pitchFamily="34" charset="0"/>
            </a:rPr>
            <a:t>**IUCN International Union for the Conservation of Nature </a:t>
          </a:r>
          <a:endParaRPr lang="en-GB" sz="1600">
            <a:solidFill>
              <a:srgbClr val="000000"/>
            </a:solidFill>
            <a:effectLst/>
            <a:latin typeface="Calibri" panose="020F0502020204030204" pitchFamily="34" charset="0"/>
            <a:ea typeface="Calibri" panose="020F0502020204030204" pitchFamily="34" charset="0"/>
          </a:endParaRPr>
        </a:p>
        <a:p>
          <a:pPr marL="5016500">
            <a:lnSpc>
              <a:spcPct val="107000"/>
            </a:lnSpc>
            <a:spcAft>
              <a:spcPts val="800"/>
            </a:spcAft>
          </a:pPr>
          <a:r>
            <a:rPr lang="en-GB" sz="1600">
              <a:solidFill>
                <a:srgbClr val="000000"/>
              </a:solidFill>
              <a:effectLst/>
              <a:latin typeface="Calibri" panose="020F0502020204030204" pitchFamily="34" charset="0"/>
              <a:ea typeface="Calibri" panose="020F0502020204030204" pitchFamily="34" charset="0"/>
            </a:rPr>
            <a:t> </a:t>
          </a:r>
        </a:p>
        <a:p>
          <a:pPr>
            <a:lnSpc>
              <a:spcPct val="107000"/>
            </a:lnSpc>
            <a:spcAft>
              <a:spcPts val="800"/>
            </a:spcAft>
          </a:pPr>
          <a:r>
            <a:rPr lang="en-GB" sz="1200">
              <a:solidFill>
                <a:srgbClr val="000000"/>
              </a:solidFill>
              <a:effectLst/>
              <a:latin typeface="Arial" panose="020B0604020202020204" pitchFamily="34" charset="0"/>
              <a:ea typeface="Arial" panose="020B0604020202020204" pitchFamily="34" charset="0"/>
            </a:rPr>
            <a:t> </a:t>
          </a:r>
          <a:endParaRPr lang="en-GB" sz="1600">
            <a:solidFill>
              <a:srgbClr val="000000"/>
            </a:solidFill>
            <a:effectLst/>
            <a:latin typeface="Calibri" panose="020F0502020204030204" pitchFamily="34" charset="0"/>
            <a:ea typeface="Calibri" panose="020F0502020204030204" pitchFamily="34" charset="0"/>
          </a:endParaRPr>
        </a:p>
        <a:p>
          <a:pPr marL="4725035">
            <a:lnSpc>
              <a:spcPct val="107000"/>
            </a:lnSpc>
            <a:spcAft>
              <a:spcPts val="800"/>
            </a:spcAft>
          </a:pPr>
          <a:r>
            <a:rPr lang="en-GB" sz="1600">
              <a:solidFill>
                <a:srgbClr val="000000"/>
              </a:solidFill>
              <a:effectLst/>
              <a:latin typeface="Calibri" panose="020F0502020204030204" pitchFamily="34" charset="0"/>
              <a:ea typeface="Calibri" panose="020F0502020204030204" pitchFamily="34" charset="0"/>
            </a:rPr>
            <a:t> </a:t>
          </a:r>
        </a:p>
        <a:p>
          <a:pPr>
            <a:lnSpc>
              <a:spcPct val="107000"/>
            </a:lnSpc>
            <a:spcAft>
              <a:spcPts val="1200"/>
            </a:spcAft>
          </a:pPr>
          <a:r>
            <a:rPr lang="en-GB" sz="1200">
              <a:solidFill>
                <a:srgbClr val="000000"/>
              </a:solidFill>
              <a:effectLst/>
              <a:latin typeface="Arial" panose="020B0604020202020204" pitchFamily="34" charset="0"/>
              <a:ea typeface="Arial" panose="020B0604020202020204" pitchFamily="34" charset="0"/>
            </a:rPr>
            <a:t> </a:t>
          </a:r>
          <a:endParaRPr lang="en-GB" sz="1600">
            <a:solidFill>
              <a:srgbClr val="000000"/>
            </a:solidFill>
            <a:effectLst/>
            <a:latin typeface="Calibri" panose="020F0502020204030204" pitchFamily="34" charset="0"/>
            <a:ea typeface="Calibri" panose="020F0502020204030204" pitchFamily="34" charset="0"/>
          </a:endParaRPr>
        </a:p>
        <a:p>
          <a:pPr>
            <a:lnSpc>
              <a:spcPct val="107000"/>
            </a:lnSpc>
            <a:spcAft>
              <a:spcPts val="1525"/>
            </a:spcAft>
          </a:pPr>
          <a:r>
            <a:rPr lang="en-GB" sz="1200" b="1">
              <a:solidFill>
                <a:srgbClr val="000000"/>
              </a:solidFill>
              <a:effectLst/>
              <a:latin typeface="Calibri" panose="020F0502020204030204" pitchFamily="34" charset="0"/>
              <a:ea typeface="Calibri" panose="020F0502020204030204" pitchFamily="34" charset="0"/>
            </a:rPr>
            <a:t> 	</a:t>
          </a:r>
          <a:r>
            <a:rPr lang="en-GB" sz="1600">
              <a:solidFill>
                <a:srgbClr val="000000"/>
              </a:solidFill>
              <a:effectLst/>
              <a:latin typeface="Calibri" panose="020F0502020204030204" pitchFamily="34" charset="0"/>
              <a:ea typeface="Calibri" panose="020F0502020204030204" pitchFamily="34" charset="0"/>
            </a:rPr>
            <a:t> </a:t>
          </a:r>
        </a:p>
        <a:p>
          <a:pPr marL="6350" indent="-6350">
            <a:lnSpc>
              <a:spcPct val="111000"/>
            </a:lnSpc>
            <a:spcAft>
              <a:spcPts val="70"/>
            </a:spcAft>
          </a:pPr>
          <a:endParaRPr lang="en-GB" sz="1200" b="1">
            <a:solidFill>
              <a:srgbClr val="000000"/>
            </a:solidFill>
            <a:effectLst/>
            <a:latin typeface="Calibri" panose="020F0502020204030204" pitchFamily="34" charset="0"/>
            <a:ea typeface="Calibri" panose="020F0502020204030204" pitchFamily="34" charset="0"/>
          </a:endParaRPr>
        </a:p>
        <a:p>
          <a:pPr marL="6350" indent="-6350">
            <a:lnSpc>
              <a:spcPct val="111000"/>
            </a:lnSpc>
            <a:spcAft>
              <a:spcPts val="70"/>
            </a:spcAft>
          </a:pPr>
          <a:endParaRPr lang="en-GB" sz="1200" b="1">
            <a:solidFill>
              <a:srgbClr val="000000"/>
            </a:solidFill>
            <a:effectLst/>
            <a:latin typeface="Calibri" panose="020F0502020204030204" pitchFamily="34" charset="0"/>
            <a:ea typeface="Calibri" panose="020F0502020204030204" pitchFamily="34" charset="0"/>
          </a:endParaRPr>
        </a:p>
        <a:p>
          <a:pPr marL="6350" indent="-6350">
            <a:lnSpc>
              <a:spcPct val="111000"/>
            </a:lnSpc>
            <a:spcAft>
              <a:spcPts val="70"/>
            </a:spcAft>
          </a:pPr>
          <a:endParaRPr lang="en-GB" sz="1200" b="1">
            <a:solidFill>
              <a:srgbClr val="000000"/>
            </a:solidFill>
            <a:effectLst/>
            <a:latin typeface="Calibri" panose="020F0502020204030204" pitchFamily="34" charset="0"/>
            <a:ea typeface="Calibri" panose="020F0502020204030204" pitchFamily="34" charset="0"/>
          </a:endParaRPr>
        </a:p>
        <a:p>
          <a:pPr marL="6350" indent="-6350">
            <a:lnSpc>
              <a:spcPct val="111000"/>
            </a:lnSpc>
            <a:spcAft>
              <a:spcPts val="70"/>
            </a:spcAft>
          </a:pPr>
          <a:endParaRPr lang="en-GB" sz="1200" b="1">
            <a:solidFill>
              <a:srgbClr val="000000"/>
            </a:solidFill>
            <a:effectLst/>
            <a:latin typeface="Calibri" panose="020F0502020204030204" pitchFamily="34" charset="0"/>
            <a:ea typeface="Calibri" panose="020F0502020204030204" pitchFamily="34" charset="0"/>
          </a:endParaRPr>
        </a:p>
        <a:p>
          <a:pPr marL="6350" indent="-6350">
            <a:lnSpc>
              <a:spcPct val="111000"/>
            </a:lnSpc>
            <a:spcAft>
              <a:spcPts val="70"/>
            </a:spcAft>
          </a:pPr>
          <a:endParaRPr lang="en-GB" sz="1200" b="1">
            <a:solidFill>
              <a:srgbClr val="000000"/>
            </a:solidFill>
            <a:effectLst/>
            <a:latin typeface="Calibri" panose="020F0502020204030204" pitchFamily="34" charset="0"/>
            <a:ea typeface="Calibri" panose="020F0502020204030204" pitchFamily="34" charset="0"/>
          </a:endParaRPr>
        </a:p>
        <a:p>
          <a:pPr marL="6350" indent="-6350">
            <a:lnSpc>
              <a:spcPct val="111000"/>
            </a:lnSpc>
            <a:spcAft>
              <a:spcPts val="70"/>
            </a:spcAft>
          </a:pPr>
          <a:endParaRPr lang="en-GB" sz="1200" b="1">
            <a:solidFill>
              <a:srgbClr val="000000"/>
            </a:solidFill>
            <a:effectLst/>
            <a:latin typeface="Calibri" panose="020F0502020204030204" pitchFamily="34" charset="0"/>
            <a:ea typeface="Calibri" panose="020F0502020204030204" pitchFamily="34" charset="0"/>
          </a:endParaRPr>
        </a:p>
        <a:p>
          <a:pPr marL="6350" indent="-6350">
            <a:lnSpc>
              <a:spcPct val="111000"/>
            </a:lnSpc>
            <a:spcAft>
              <a:spcPts val="70"/>
            </a:spcAft>
          </a:pPr>
          <a:endParaRPr lang="en-GB" sz="1200" b="1">
            <a:solidFill>
              <a:srgbClr val="000000"/>
            </a:solidFill>
            <a:effectLst/>
            <a:latin typeface="Calibri" panose="020F0502020204030204" pitchFamily="34" charset="0"/>
            <a:ea typeface="Calibri" panose="020F0502020204030204" pitchFamily="34" charset="0"/>
          </a:endParaRPr>
        </a:p>
        <a:p>
          <a:pPr marL="6350" indent="-6350">
            <a:lnSpc>
              <a:spcPct val="111000"/>
            </a:lnSpc>
            <a:spcAft>
              <a:spcPts val="70"/>
            </a:spcAft>
          </a:pPr>
          <a:r>
            <a:rPr lang="en-GB" sz="1200" b="1">
              <a:solidFill>
                <a:srgbClr val="000000"/>
              </a:solidFill>
              <a:effectLst/>
              <a:latin typeface="Calibri" panose="020F0502020204030204" pitchFamily="34" charset="0"/>
              <a:ea typeface="Calibri" panose="020F0502020204030204" pitchFamily="34" charset="0"/>
            </a:rPr>
            <a:t>Please return signed copy of this declaration form to the Represent Clo.Ltd Senior</a:t>
          </a:r>
          <a:r>
            <a:rPr lang="en-GB" sz="1200" b="1" baseline="0">
              <a:solidFill>
                <a:srgbClr val="000000"/>
              </a:solidFill>
              <a:effectLst/>
              <a:latin typeface="Calibri" panose="020F0502020204030204" pitchFamily="34" charset="0"/>
              <a:ea typeface="Calibri" panose="020F0502020204030204" pitchFamily="34" charset="0"/>
            </a:rPr>
            <a:t> Garment Technologist</a:t>
          </a:r>
          <a:endParaRPr lang="en-GB" sz="1200" b="1">
            <a:solidFill>
              <a:srgbClr val="000000"/>
            </a:solidFill>
            <a:effectLst/>
            <a:latin typeface="Calibri" panose="020F0502020204030204" pitchFamily="34" charset="0"/>
            <a:ea typeface="Calibri" panose="020F0502020204030204" pitchFamily="34" charset="0"/>
          </a:endParaRPr>
        </a:p>
        <a:p>
          <a:pPr indent="-6350">
            <a:lnSpc>
              <a:spcPct val="107000"/>
            </a:lnSpc>
            <a:spcAft>
              <a:spcPts val="1090"/>
            </a:spcAft>
          </a:pPr>
          <a:r>
            <a:rPr lang="en-GB" sz="1200" b="1">
              <a:solidFill>
                <a:srgbClr val="000000"/>
              </a:solidFill>
              <a:effectLst/>
              <a:latin typeface="Calibri" panose="020F0502020204030204" pitchFamily="34" charset="0"/>
              <a:ea typeface="Calibri" panose="020F0502020204030204" pitchFamily="34" charset="0"/>
            </a:rPr>
            <a:t>IF A COMPANY STAMP CANNOT BE PROVIDED DOCUMENTATION TO BE SUBMITTED ON SUPPLIER HEADED PAPER </a:t>
          </a:r>
          <a:endParaRPr lang="en-GB" sz="1200">
            <a:solidFill>
              <a:srgbClr val="000000"/>
            </a:solidFill>
            <a:effectLst/>
            <a:latin typeface="Calibri" panose="020F0502020204030204" pitchFamily="34" charset="0"/>
            <a:ea typeface="Calibri" panose="020F0502020204030204" pitchFamily="34" charset="0"/>
          </a:endParaRPr>
        </a:p>
      </xdr:txBody>
    </xdr:sp>
    <xdr:clientData/>
  </xdr:twoCellAnchor>
  <xdr:oneCellAnchor>
    <xdr:from>
      <xdr:col>16</xdr:col>
      <xdr:colOff>584200</xdr:colOff>
      <xdr:row>6</xdr:row>
      <xdr:rowOff>0</xdr:rowOff>
    </xdr:from>
    <xdr:ext cx="184731" cy="264431"/>
    <xdr:sp macro="" textlink="">
      <xdr:nvSpPr>
        <xdr:cNvPr id="3" name="TextBox 2">
          <a:extLst>
            <a:ext uri="{FF2B5EF4-FFF2-40B4-BE49-F238E27FC236}">
              <a16:creationId xmlns:a16="http://schemas.microsoft.com/office/drawing/2014/main" id="{55C926A0-0412-E545-8C2F-C60FA1F614BB}"/>
            </a:ext>
          </a:extLst>
        </xdr:cNvPr>
        <xdr:cNvSpPr txBox="1"/>
      </xdr:nvSpPr>
      <xdr:spPr>
        <a:xfrm>
          <a:off x="13792200" y="1219200"/>
          <a:ext cx="184731" cy="2644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0</xdr:col>
      <xdr:colOff>127001</xdr:colOff>
      <xdr:row>0</xdr:row>
      <xdr:rowOff>101600</xdr:rowOff>
    </xdr:from>
    <xdr:to>
      <xdr:col>2</xdr:col>
      <xdr:colOff>495301</xdr:colOff>
      <xdr:row>2</xdr:row>
      <xdr:rowOff>12700</xdr:rowOff>
    </xdr:to>
    <xdr:pic>
      <xdr:nvPicPr>
        <xdr:cNvPr id="4" name="Picture 3">
          <a:extLst>
            <a:ext uri="{FF2B5EF4-FFF2-40B4-BE49-F238E27FC236}">
              <a16:creationId xmlns:a16="http://schemas.microsoft.com/office/drawing/2014/main" id="{87F04909-9051-1341-8CD4-0619CADDE6B7}"/>
            </a:ext>
          </a:extLst>
        </xdr:cNvPr>
        <xdr:cNvPicPr/>
      </xdr:nvPicPr>
      <xdr:blipFill>
        <a:blip xmlns:r="http://schemas.openxmlformats.org/officeDocument/2006/relationships" r:embed="rId1"/>
        <a:stretch>
          <a:fillRect/>
        </a:stretch>
      </xdr:blipFill>
      <xdr:spPr>
        <a:xfrm>
          <a:off x="127001" y="101600"/>
          <a:ext cx="2019300" cy="317500"/>
        </a:xfrm>
        <a:prstGeom prst="rect">
          <a:avLst/>
        </a:prstGeom>
      </xdr:spPr>
    </xdr:pic>
    <xdr:clientData/>
  </xdr:twoCellAnchor>
  <xdr:twoCellAnchor editAs="oneCell">
    <xdr:from>
      <xdr:col>8</xdr:col>
      <xdr:colOff>363498</xdr:colOff>
      <xdr:row>50</xdr:row>
      <xdr:rowOff>25400</xdr:rowOff>
    </xdr:from>
    <xdr:to>
      <xdr:col>11</xdr:col>
      <xdr:colOff>304799</xdr:colOff>
      <xdr:row>58</xdr:row>
      <xdr:rowOff>101600</xdr:rowOff>
    </xdr:to>
    <xdr:pic>
      <xdr:nvPicPr>
        <xdr:cNvPr id="5" name="Picture 4">
          <a:extLst>
            <a:ext uri="{FF2B5EF4-FFF2-40B4-BE49-F238E27FC236}">
              <a16:creationId xmlns:a16="http://schemas.microsoft.com/office/drawing/2014/main" id="{8BEC600F-6613-004A-9931-56E5F1FA25A3}"/>
            </a:ext>
          </a:extLst>
        </xdr:cNvPr>
        <xdr:cNvPicPr>
          <a:picLocks noChangeAspect="1"/>
        </xdr:cNvPicPr>
      </xdr:nvPicPr>
      <xdr:blipFill>
        <a:blip xmlns:r="http://schemas.openxmlformats.org/officeDocument/2006/relationships" r:embed="rId2"/>
        <a:stretch>
          <a:fillRect/>
        </a:stretch>
      </xdr:blipFill>
      <xdr:spPr>
        <a:xfrm>
          <a:off x="6967498" y="10185400"/>
          <a:ext cx="2417801" cy="1701800"/>
        </a:xfrm>
        <a:prstGeom prst="rect">
          <a:avLst/>
        </a:prstGeom>
      </xdr:spPr>
    </xdr:pic>
    <xdr:clientData/>
  </xdr:twoCellAnchor>
  <xdr:twoCellAnchor editAs="oneCell">
    <xdr:from>
      <xdr:col>0</xdr:col>
      <xdr:colOff>63500</xdr:colOff>
      <xdr:row>39</xdr:row>
      <xdr:rowOff>0</xdr:rowOff>
    </xdr:from>
    <xdr:to>
      <xdr:col>9</xdr:col>
      <xdr:colOff>406400</xdr:colOff>
      <xdr:row>49</xdr:row>
      <xdr:rowOff>141637</xdr:rowOff>
    </xdr:to>
    <xdr:pic>
      <xdr:nvPicPr>
        <xdr:cNvPr id="6" name="Picture 5">
          <a:extLst>
            <a:ext uri="{FF2B5EF4-FFF2-40B4-BE49-F238E27FC236}">
              <a16:creationId xmlns:a16="http://schemas.microsoft.com/office/drawing/2014/main" id="{3EE8CC3B-F211-864B-8465-4ACAC9117550}"/>
            </a:ext>
          </a:extLst>
        </xdr:cNvPr>
        <xdr:cNvPicPr>
          <a:picLocks noChangeAspect="1"/>
        </xdr:cNvPicPr>
      </xdr:nvPicPr>
      <xdr:blipFill>
        <a:blip xmlns:r="http://schemas.openxmlformats.org/officeDocument/2006/relationships" r:embed="rId3"/>
        <a:stretch>
          <a:fillRect/>
        </a:stretch>
      </xdr:blipFill>
      <xdr:spPr>
        <a:xfrm>
          <a:off x="63500" y="7924800"/>
          <a:ext cx="7772400" cy="2173637"/>
        </a:xfrm>
        <a:prstGeom prst="rect">
          <a:avLst/>
        </a:prstGeom>
      </xdr:spPr>
    </xdr:pic>
    <xdr:clientData/>
  </xdr:twoCellAnchor>
  <xdr:twoCellAnchor editAs="oneCell">
    <xdr:from>
      <xdr:col>0</xdr:col>
      <xdr:colOff>50800</xdr:colOff>
      <xdr:row>14</xdr:row>
      <xdr:rowOff>127000</xdr:rowOff>
    </xdr:from>
    <xdr:to>
      <xdr:col>9</xdr:col>
      <xdr:colOff>393700</xdr:colOff>
      <xdr:row>23</xdr:row>
      <xdr:rowOff>151907</xdr:rowOff>
    </xdr:to>
    <xdr:pic>
      <xdr:nvPicPr>
        <xdr:cNvPr id="7" name="Picture 6">
          <a:extLst>
            <a:ext uri="{FF2B5EF4-FFF2-40B4-BE49-F238E27FC236}">
              <a16:creationId xmlns:a16="http://schemas.microsoft.com/office/drawing/2014/main" id="{78BF1CD4-85ED-C544-BDB3-263EE4EEA31E}"/>
            </a:ext>
          </a:extLst>
        </xdr:cNvPr>
        <xdr:cNvPicPr>
          <a:picLocks noChangeAspect="1"/>
        </xdr:cNvPicPr>
      </xdr:nvPicPr>
      <xdr:blipFill>
        <a:blip xmlns:r="http://schemas.openxmlformats.org/officeDocument/2006/relationships" r:embed="rId4"/>
        <a:stretch>
          <a:fillRect/>
        </a:stretch>
      </xdr:blipFill>
      <xdr:spPr>
        <a:xfrm>
          <a:off x="50800" y="2971800"/>
          <a:ext cx="7772400" cy="185370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1320800</xdr:colOff>
      <xdr:row>0</xdr:row>
      <xdr:rowOff>701830</xdr:rowOff>
    </xdr:to>
    <xdr:pic>
      <xdr:nvPicPr>
        <xdr:cNvPr id="3" name="Picture 2" descr="Represent Staffing | Brand Engagement &amp;amp; Premium Hospitality Staffing">
          <a:extLst>
            <a:ext uri="{FF2B5EF4-FFF2-40B4-BE49-F238E27FC236}">
              <a16:creationId xmlns:a16="http://schemas.microsoft.com/office/drawing/2014/main" id="{7015AD97-580A-C147-963A-B33611487D0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0"/>
          <a:ext cx="2463800" cy="701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177800</xdr:colOff>
      <xdr:row>0</xdr:row>
      <xdr:rowOff>114300</xdr:rowOff>
    </xdr:from>
    <xdr:to>
      <xdr:col>2</xdr:col>
      <xdr:colOff>1193800</xdr:colOff>
      <xdr:row>0</xdr:row>
      <xdr:rowOff>457200</xdr:rowOff>
    </xdr:to>
    <xdr:pic>
      <xdr:nvPicPr>
        <xdr:cNvPr id="2" name="Picture 1" descr="REPRESENT CLO">
          <a:extLst>
            <a:ext uri="{FF2B5EF4-FFF2-40B4-BE49-F238E27FC236}">
              <a16:creationId xmlns:a16="http://schemas.microsoft.com/office/drawing/2014/main" id="{6F2AED97-29A3-E247-87F8-74A9AA9FB4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3251200" y="114300"/>
          <a:ext cx="228600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63500</xdr:colOff>
      <xdr:row>0</xdr:row>
      <xdr:rowOff>21166</xdr:rowOff>
    </xdr:from>
    <xdr:to>
      <xdr:col>2</xdr:col>
      <xdr:colOff>979912</xdr:colOff>
      <xdr:row>1</xdr:row>
      <xdr:rowOff>0</xdr:rowOff>
    </xdr:to>
    <xdr:pic>
      <xdr:nvPicPr>
        <xdr:cNvPr id="5" name="Picture 4" descr="Represent Staffing | Brand Engagement &amp;amp; Premium Hospitality Staffing">
          <a:extLst>
            <a:ext uri="{FF2B5EF4-FFF2-40B4-BE49-F238E27FC236}">
              <a16:creationId xmlns:a16="http://schemas.microsoft.com/office/drawing/2014/main" id="{D7BA5BC0-8CE3-E840-B362-9CBD51C92FE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38667" y="21166"/>
          <a:ext cx="2080578" cy="592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592666</xdr:colOff>
      <xdr:row>4</xdr:row>
      <xdr:rowOff>201083</xdr:rowOff>
    </xdr:from>
    <xdr:to>
      <xdr:col>11</xdr:col>
      <xdr:colOff>157190</xdr:colOff>
      <xdr:row>23</xdr:row>
      <xdr:rowOff>95249</xdr:rowOff>
    </xdr:to>
    <xdr:pic>
      <xdr:nvPicPr>
        <xdr:cNvPr id="2" name="Picture 1">
          <a:extLst>
            <a:ext uri="{FF2B5EF4-FFF2-40B4-BE49-F238E27FC236}">
              <a16:creationId xmlns:a16="http://schemas.microsoft.com/office/drawing/2014/main" id="{4E4F2001-053F-A689-3998-B3B26880BB26}"/>
            </a:ext>
          </a:extLst>
        </xdr:cNvPr>
        <xdr:cNvPicPr>
          <a:picLocks noChangeAspect="1"/>
        </xdr:cNvPicPr>
      </xdr:nvPicPr>
      <xdr:blipFill>
        <a:blip xmlns:r="http://schemas.openxmlformats.org/officeDocument/2006/relationships" r:embed="rId2"/>
        <a:stretch>
          <a:fillRect/>
        </a:stretch>
      </xdr:blipFill>
      <xdr:spPr>
        <a:xfrm>
          <a:off x="867833" y="1640416"/>
          <a:ext cx="9819774" cy="5122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560915</xdr:colOff>
      <xdr:row>0</xdr:row>
      <xdr:rowOff>611658</xdr:rowOff>
    </xdr:from>
    <xdr:to>
      <xdr:col>12</xdr:col>
      <xdr:colOff>73042</xdr:colOff>
      <xdr:row>4</xdr:row>
      <xdr:rowOff>7111</xdr:rowOff>
    </xdr:to>
    <xdr:pic>
      <xdr:nvPicPr>
        <xdr:cNvPr id="2" name="Picture 1" descr="Represent Staffing | Brand Engagement &amp;amp; Premium Hospitality Staffing">
          <a:extLst>
            <a:ext uri="{FF2B5EF4-FFF2-40B4-BE49-F238E27FC236}">
              <a16:creationId xmlns:a16="http://schemas.microsoft.com/office/drawing/2014/main" id="{9228F9D6-5875-6749-8FFE-ED67A0EBA852}"/>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346015" y="611658"/>
          <a:ext cx="2928427" cy="843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148166</xdr:colOff>
      <xdr:row>4</xdr:row>
      <xdr:rowOff>138139</xdr:rowOff>
    </xdr:from>
    <xdr:to>
      <xdr:col>4</xdr:col>
      <xdr:colOff>328083</xdr:colOff>
      <xdr:row>7</xdr:row>
      <xdr:rowOff>63501</xdr:rowOff>
    </xdr:to>
    <xdr:pic>
      <xdr:nvPicPr>
        <xdr:cNvPr id="3" name="Picture 2">
          <a:extLst>
            <a:ext uri="{FF2B5EF4-FFF2-40B4-BE49-F238E27FC236}">
              <a16:creationId xmlns:a16="http://schemas.microsoft.com/office/drawing/2014/main" id="{385D18C0-942B-9D4D-A34D-900EEFD813F5}"/>
            </a:ext>
          </a:extLst>
        </xdr:cNvPr>
        <xdr:cNvPicPr>
          <a:picLocks noChangeAspect="1"/>
        </xdr:cNvPicPr>
      </xdr:nvPicPr>
      <xdr:blipFill rotWithShape="1">
        <a:blip xmlns:r="http://schemas.openxmlformats.org/officeDocument/2006/relationships" r:embed="rId2"/>
        <a:srcRect b="42422"/>
        <a:stretch/>
      </xdr:blipFill>
      <xdr:spPr>
        <a:xfrm>
          <a:off x="427566" y="1585939"/>
          <a:ext cx="3113617" cy="3278162"/>
        </a:xfrm>
        <a:prstGeom prst="rect">
          <a:avLst/>
        </a:prstGeom>
      </xdr:spPr>
    </xdr:pic>
    <xdr:clientData/>
  </xdr:twoCellAnchor>
  <xdr:twoCellAnchor editAs="oneCell">
    <xdr:from>
      <xdr:col>4</xdr:col>
      <xdr:colOff>423332</xdr:colOff>
      <xdr:row>4</xdr:row>
      <xdr:rowOff>52917</xdr:rowOff>
    </xdr:from>
    <xdr:to>
      <xdr:col>12</xdr:col>
      <xdr:colOff>555992</xdr:colOff>
      <xdr:row>8</xdr:row>
      <xdr:rowOff>963083</xdr:rowOff>
    </xdr:to>
    <xdr:pic>
      <xdr:nvPicPr>
        <xdr:cNvPr id="4" name="Picture 3">
          <a:extLst>
            <a:ext uri="{FF2B5EF4-FFF2-40B4-BE49-F238E27FC236}">
              <a16:creationId xmlns:a16="http://schemas.microsoft.com/office/drawing/2014/main" id="{C38B02C1-3EAF-D745-A112-E2D4D388E043}"/>
            </a:ext>
          </a:extLst>
        </xdr:cNvPr>
        <xdr:cNvPicPr>
          <a:picLocks noChangeAspect="1"/>
        </xdr:cNvPicPr>
      </xdr:nvPicPr>
      <xdr:blipFill>
        <a:blip xmlns:r="http://schemas.openxmlformats.org/officeDocument/2006/relationships" r:embed="rId3"/>
        <a:stretch>
          <a:fillRect/>
        </a:stretch>
      </xdr:blipFill>
      <xdr:spPr>
        <a:xfrm>
          <a:off x="3636432" y="1500717"/>
          <a:ext cx="8120960" cy="5380566"/>
        </a:xfrm>
        <a:prstGeom prst="rect">
          <a:avLst/>
        </a:prstGeom>
      </xdr:spPr>
    </xdr:pic>
    <xdr:clientData/>
  </xdr:twoCellAnchor>
  <xdr:twoCellAnchor editAs="oneCell">
    <xdr:from>
      <xdr:col>1</xdr:col>
      <xdr:colOff>21167</xdr:colOff>
      <xdr:row>17</xdr:row>
      <xdr:rowOff>148166</xdr:rowOff>
    </xdr:from>
    <xdr:to>
      <xdr:col>5</xdr:col>
      <xdr:colOff>622731</xdr:colOff>
      <xdr:row>20</xdr:row>
      <xdr:rowOff>878416</xdr:rowOff>
    </xdr:to>
    <xdr:pic>
      <xdr:nvPicPr>
        <xdr:cNvPr id="5" name="Picture 4">
          <a:extLst>
            <a:ext uri="{FF2B5EF4-FFF2-40B4-BE49-F238E27FC236}">
              <a16:creationId xmlns:a16="http://schemas.microsoft.com/office/drawing/2014/main" id="{9F03C5E2-2B10-BF46-AE5B-11650A53DE2D}"/>
            </a:ext>
          </a:extLst>
        </xdr:cNvPr>
        <xdr:cNvPicPr>
          <a:picLocks noChangeAspect="1"/>
        </xdr:cNvPicPr>
      </xdr:nvPicPr>
      <xdr:blipFill>
        <a:blip xmlns:r="http://schemas.openxmlformats.org/officeDocument/2006/relationships" r:embed="rId4"/>
        <a:stretch>
          <a:fillRect/>
        </a:stretch>
      </xdr:blipFill>
      <xdr:spPr>
        <a:xfrm>
          <a:off x="300567" y="16124766"/>
          <a:ext cx="4919564" cy="4083050"/>
        </a:xfrm>
        <a:prstGeom prst="rect">
          <a:avLst/>
        </a:prstGeom>
      </xdr:spPr>
    </xdr:pic>
    <xdr:clientData/>
  </xdr:twoCellAnchor>
  <xdr:twoCellAnchor editAs="oneCell">
    <xdr:from>
      <xdr:col>5</xdr:col>
      <xdr:colOff>715346</xdr:colOff>
      <xdr:row>17</xdr:row>
      <xdr:rowOff>116415</xdr:rowOff>
    </xdr:from>
    <xdr:to>
      <xdr:col>12</xdr:col>
      <xdr:colOff>364069</xdr:colOff>
      <xdr:row>20</xdr:row>
      <xdr:rowOff>967700</xdr:rowOff>
    </xdr:to>
    <xdr:pic>
      <xdr:nvPicPr>
        <xdr:cNvPr id="6" name="Picture 5">
          <a:extLst>
            <a:ext uri="{FF2B5EF4-FFF2-40B4-BE49-F238E27FC236}">
              <a16:creationId xmlns:a16="http://schemas.microsoft.com/office/drawing/2014/main" id="{40413FFB-7B2E-244E-86FD-EA488CC093E2}"/>
            </a:ext>
          </a:extLst>
        </xdr:cNvPr>
        <xdr:cNvPicPr>
          <a:picLocks noChangeAspect="1"/>
        </xdr:cNvPicPr>
      </xdr:nvPicPr>
      <xdr:blipFill>
        <a:blip xmlns:r="http://schemas.openxmlformats.org/officeDocument/2006/relationships" r:embed="rId5"/>
        <a:stretch>
          <a:fillRect/>
        </a:stretch>
      </xdr:blipFill>
      <xdr:spPr>
        <a:xfrm>
          <a:off x="5312746" y="16093015"/>
          <a:ext cx="6252723" cy="4204085"/>
        </a:xfrm>
        <a:prstGeom prst="rect">
          <a:avLst/>
        </a:prstGeom>
      </xdr:spPr>
    </xdr:pic>
    <xdr:clientData/>
  </xdr:twoCellAnchor>
  <xdr:twoCellAnchor editAs="oneCell">
    <xdr:from>
      <xdr:col>1</xdr:col>
      <xdr:colOff>232832</xdr:colOff>
      <xdr:row>7</xdr:row>
      <xdr:rowOff>158750</xdr:rowOff>
    </xdr:from>
    <xdr:to>
      <xdr:col>4</xdr:col>
      <xdr:colOff>455082</xdr:colOff>
      <xdr:row>9</xdr:row>
      <xdr:rowOff>1024286</xdr:rowOff>
    </xdr:to>
    <xdr:pic>
      <xdr:nvPicPr>
        <xdr:cNvPr id="8" name="Picture 7">
          <a:extLst>
            <a:ext uri="{FF2B5EF4-FFF2-40B4-BE49-F238E27FC236}">
              <a16:creationId xmlns:a16="http://schemas.microsoft.com/office/drawing/2014/main" id="{9C8D653C-3EF9-144E-8292-25659CFD6F0A}"/>
            </a:ext>
          </a:extLst>
        </xdr:cNvPr>
        <xdr:cNvPicPr>
          <a:picLocks noChangeAspect="1"/>
        </xdr:cNvPicPr>
      </xdr:nvPicPr>
      <xdr:blipFill>
        <a:blip xmlns:r="http://schemas.openxmlformats.org/officeDocument/2006/relationships" r:embed="rId6"/>
        <a:stretch>
          <a:fillRect/>
        </a:stretch>
      </xdr:blipFill>
      <xdr:spPr>
        <a:xfrm>
          <a:off x="512232" y="4959350"/>
          <a:ext cx="3155950" cy="3100736"/>
        </a:xfrm>
        <a:prstGeom prst="rect">
          <a:avLst/>
        </a:prstGeom>
      </xdr:spPr>
    </xdr:pic>
    <xdr:clientData/>
  </xdr:twoCellAnchor>
  <xdr:twoCellAnchor editAs="oneCell">
    <xdr:from>
      <xdr:col>1</xdr:col>
      <xdr:colOff>275165</xdr:colOff>
      <xdr:row>10</xdr:row>
      <xdr:rowOff>179918</xdr:rowOff>
    </xdr:from>
    <xdr:to>
      <xdr:col>12</xdr:col>
      <xdr:colOff>240529</xdr:colOff>
      <xdr:row>16</xdr:row>
      <xdr:rowOff>412750</xdr:rowOff>
    </xdr:to>
    <xdr:pic>
      <xdr:nvPicPr>
        <xdr:cNvPr id="9" name="Picture 8">
          <a:extLst>
            <a:ext uri="{FF2B5EF4-FFF2-40B4-BE49-F238E27FC236}">
              <a16:creationId xmlns:a16="http://schemas.microsoft.com/office/drawing/2014/main" id="{1612179F-16FF-2758-A20E-6DB2E641982F}"/>
            </a:ext>
          </a:extLst>
        </xdr:cNvPr>
        <xdr:cNvPicPr>
          <a:picLocks noChangeAspect="1"/>
        </xdr:cNvPicPr>
      </xdr:nvPicPr>
      <xdr:blipFill>
        <a:blip xmlns:r="http://schemas.openxmlformats.org/officeDocument/2006/relationships" r:embed="rId7"/>
        <a:stretch>
          <a:fillRect/>
        </a:stretch>
      </xdr:blipFill>
      <xdr:spPr>
        <a:xfrm>
          <a:off x="550332" y="8350251"/>
          <a:ext cx="10897947" cy="69638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31750</xdr:colOff>
      <xdr:row>0</xdr:row>
      <xdr:rowOff>0</xdr:rowOff>
    </xdr:from>
    <xdr:to>
      <xdr:col>1</xdr:col>
      <xdr:colOff>762000</xdr:colOff>
      <xdr:row>1</xdr:row>
      <xdr:rowOff>3093</xdr:rowOff>
    </xdr:to>
    <xdr:pic>
      <xdr:nvPicPr>
        <xdr:cNvPr id="2" name="Picture 1" descr="Represent Staffing | Brand Engagement &amp;amp; Premium Hospitality Staffing">
          <a:extLst>
            <a:ext uri="{FF2B5EF4-FFF2-40B4-BE49-F238E27FC236}">
              <a16:creationId xmlns:a16="http://schemas.microsoft.com/office/drawing/2014/main" id="{F926AE61-2D60-A24D-8C53-97ECDFF91B0E}"/>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1750" y="0"/>
          <a:ext cx="1682750" cy="479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762000</xdr:colOff>
      <xdr:row>33</xdr:row>
      <xdr:rowOff>111125</xdr:rowOff>
    </xdr:from>
    <xdr:to>
      <xdr:col>6</xdr:col>
      <xdr:colOff>587375</xdr:colOff>
      <xdr:row>51</xdr:row>
      <xdr:rowOff>109848</xdr:rowOff>
    </xdr:to>
    <xdr:pic>
      <xdr:nvPicPr>
        <xdr:cNvPr id="5" name="Picture 4">
          <a:extLst>
            <a:ext uri="{FF2B5EF4-FFF2-40B4-BE49-F238E27FC236}">
              <a16:creationId xmlns:a16="http://schemas.microsoft.com/office/drawing/2014/main" id="{1F5BC144-3224-7DEE-1BA7-CE1A5B7DF70B}"/>
            </a:ext>
          </a:extLst>
        </xdr:cNvPr>
        <xdr:cNvPicPr>
          <a:picLocks noChangeAspect="1"/>
        </xdr:cNvPicPr>
      </xdr:nvPicPr>
      <xdr:blipFill>
        <a:blip xmlns:r="http://schemas.openxmlformats.org/officeDocument/2006/relationships" r:embed="rId2"/>
        <a:stretch>
          <a:fillRect/>
        </a:stretch>
      </xdr:blipFill>
      <xdr:spPr>
        <a:xfrm>
          <a:off x="1714500" y="6715125"/>
          <a:ext cx="4587875" cy="3427723"/>
        </a:xfrm>
        <a:prstGeom prst="rect">
          <a:avLst/>
        </a:prstGeom>
      </xdr:spPr>
    </xdr:pic>
    <xdr:clientData/>
  </xdr:twoCellAnchor>
  <xdr:twoCellAnchor editAs="oneCell">
    <xdr:from>
      <xdr:col>0</xdr:col>
      <xdr:colOff>0</xdr:colOff>
      <xdr:row>6</xdr:row>
      <xdr:rowOff>111125</xdr:rowOff>
    </xdr:from>
    <xdr:to>
      <xdr:col>8</xdr:col>
      <xdr:colOff>152400</xdr:colOff>
      <xdr:row>26</xdr:row>
      <xdr:rowOff>49805</xdr:rowOff>
    </xdr:to>
    <xdr:pic>
      <xdr:nvPicPr>
        <xdr:cNvPr id="6" name="Picture 5">
          <a:extLst>
            <a:ext uri="{FF2B5EF4-FFF2-40B4-BE49-F238E27FC236}">
              <a16:creationId xmlns:a16="http://schemas.microsoft.com/office/drawing/2014/main" id="{F86647E8-6459-3ECF-BBF3-8B4821625E45}"/>
            </a:ext>
          </a:extLst>
        </xdr:cNvPr>
        <xdr:cNvPicPr>
          <a:picLocks noChangeAspect="1"/>
        </xdr:cNvPicPr>
      </xdr:nvPicPr>
      <xdr:blipFill>
        <a:blip xmlns:r="http://schemas.openxmlformats.org/officeDocument/2006/relationships" r:embed="rId3"/>
        <a:stretch>
          <a:fillRect/>
        </a:stretch>
      </xdr:blipFill>
      <xdr:spPr>
        <a:xfrm>
          <a:off x="0" y="1571625"/>
          <a:ext cx="7772400" cy="37486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15</xdr:col>
      <xdr:colOff>76201</xdr:colOff>
      <xdr:row>7</xdr:row>
      <xdr:rowOff>38100</xdr:rowOff>
    </xdr:from>
    <xdr:to>
      <xdr:col>18</xdr:col>
      <xdr:colOff>923638</xdr:colOff>
      <xdr:row>26</xdr:row>
      <xdr:rowOff>46182</xdr:rowOff>
    </xdr:to>
    <xdr:sp macro="" textlink="">
      <xdr:nvSpPr>
        <xdr:cNvPr id="2" name="TextBox 1">
          <a:extLst>
            <a:ext uri="{FF2B5EF4-FFF2-40B4-BE49-F238E27FC236}">
              <a16:creationId xmlns:a16="http://schemas.microsoft.com/office/drawing/2014/main" id="{D00B15B0-A495-5B4E-A91D-6F5E133F0038}"/>
            </a:ext>
          </a:extLst>
        </xdr:cNvPr>
        <xdr:cNvSpPr txBox="1"/>
      </xdr:nvSpPr>
      <xdr:spPr>
        <a:xfrm>
          <a:off x="15443201" y="1388918"/>
          <a:ext cx="4588164" cy="4707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800" b="1">
              <a:solidFill>
                <a:srgbClr val="FF0000"/>
              </a:solidFill>
            </a:rPr>
            <a:t>PLEASE CHECK NEW 'MANDATORY' TESTING IN BELOW TESTING TAB</a:t>
          </a:r>
        </a:p>
        <a:p>
          <a:pPr marL="171450" indent="-171450">
            <a:buFont typeface="Arial" panose="020B0604020202020204" pitchFamily="34" charset="0"/>
            <a:buChar char="•"/>
          </a:pPr>
          <a:endParaRPr lang="en-GB" sz="1100"/>
        </a:p>
      </xdr:txBody>
    </xdr:sp>
    <xdr:clientData/>
  </xdr:twoCellAnchor>
  <xdr:twoCellAnchor editAs="oneCell">
    <xdr:from>
      <xdr:col>15</xdr:col>
      <xdr:colOff>868710</xdr:colOff>
      <xdr:row>1</xdr:row>
      <xdr:rowOff>53730</xdr:rowOff>
    </xdr:from>
    <xdr:to>
      <xdr:col>18</xdr:col>
      <xdr:colOff>634999</xdr:colOff>
      <xdr:row>5</xdr:row>
      <xdr:rowOff>71226</xdr:rowOff>
    </xdr:to>
    <xdr:pic>
      <xdr:nvPicPr>
        <xdr:cNvPr id="5" name="Picture 4" descr="Represent Staffing | Brand Engagement &amp;amp; Premium Hospitality Staffing">
          <a:extLst>
            <a:ext uri="{FF2B5EF4-FFF2-40B4-BE49-F238E27FC236}">
              <a16:creationId xmlns:a16="http://schemas.microsoft.com/office/drawing/2014/main" id="{4E8A5C0C-F2AA-7949-8BC9-DFC3B7A80BE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987810" y="155330"/>
          <a:ext cx="3842989" cy="1038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487873</xdr:colOff>
      <xdr:row>1</xdr:row>
      <xdr:rowOff>51152</xdr:rowOff>
    </xdr:from>
    <xdr:to>
      <xdr:col>19</xdr:col>
      <xdr:colOff>578555</xdr:colOff>
      <xdr:row>5</xdr:row>
      <xdr:rowOff>33569</xdr:rowOff>
    </xdr:to>
    <xdr:pic>
      <xdr:nvPicPr>
        <xdr:cNvPr id="2" name="Picture 1" descr="Represent Staffing | Brand Engagement &amp;amp; Premium Hospitality Staffing">
          <a:extLst>
            <a:ext uri="{FF2B5EF4-FFF2-40B4-BE49-F238E27FC236}">
              <a16:creationId xmlns:a16="http://schemas.microsoft.com/office/drawing/2014/main" id="{ACE3A480-6D28-4A4B-8350-0B96F221BB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96673" y="178152"/>
          <a:ext cx="3697482" cy="1036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78649</xdr:colOff>
      <xdr:row>1</xdr:row>
      <xdr:rowOff>65263</xdr:rowOff>
    </xdr:from>
    <xdr:to>
      <xdr:col>21</xdr:col>
      <xdr:colOff>169331</xdr:colOff>
      <xdr:row>5</xdr:row>
      <xdr:rowOff>47680</xdr:rowOff>
    </xdr:to>
    <xdr:pic>
      <xdr:nvPicPr>
        <xdr:cNvPr id="2" name="Picture 1" descr="Represent Staffing | Brand Engagement &amp;amp; Premium Hospitality Staffing">
          <a:extLst>
            <a:ext uri="{FF2B5EF4-FFF2-40B4-BE49-F238E27FC236}">
              <a16:creationId xmlns:a16="http://schemas.microsoft.com/office/drawing/2014/main" id="{4637B5DE-DEC4-B049-BE7C-5AA5D66416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90849" y="192263"/>
          <a:ext cx="3697482" cy="1036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544318</xdr:colOff>
      <xdr:row>1</xdr:row>
      <xdr:rowOff>79374</xdr:rowOff>
    </xdr:from>
    <xdr:to>
      <xdr:col>16</xdr:col>
      <xdr:colOff>635000</xdr:colOff>
      <xdr:row>5</xdr:row>
      <xdr:rowOff>61791</xdr:rowOff>
    </xdr:to>
    <xdr:pic>
      <xdr:nvPicPr>
        <xdr:cNvPr id="2" name="Picture 1" descr="Represent Staffing | Brand Engagement &amp;amp; Premium Hospitality Staffing">
          <a:extLst>
            <a:ext uri="{FF2B5EF4-FFF2-40B4-BE49-F238E27FC236}">
              <a16:creationId xmlns:a16="http://schemas.microsoft.com/office/drawing/2014/main" id="{E29538AD-D619-6544-AC55-36DB36AAD9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06618" y="206374"/>
          <a:ext cx="3697481" cy="1036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xdr:col>
      <xdr:colOff>168275</xdr:colOff>
      <xdr:row>0</xdr:row>
      <xdr:rowOff>0</xdr:rowOff>
    </xdr:from>
    <xdr:ext cx="4419600" cy="1258953"/>
    <xdr:pic>
      <xdr:nvPicPr>
        <xdr:cNvPr id="2" name="Picture 1" descr="Represent Staffing | Brand Engagement &amp;amp; Premium Hospitality Staffing">
          <a:extLst>
            <a:ext uri="{FF2B5EF4-FFF2-40B4-BE49-F238E27FC236}">
              <a16:creationId xmlns:a16="http://schemas.microsoft.com/office/drawing/2014/main" id="{84A8D6E7-3355-6843-8F64-8EAD726AB4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86675" y="0"/>
          <a:ext cx="4419600" cy="12589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12700</xdr:colOff>
      <xdr:row>4</xdr:row>
      <xdr:rowOff>165100</xdr:rowOff>
    </xdr:from>
    <xdr:to>
      <xdr:col>16</xdr:col>
      <xdr:colOff>622300</xdr:colOff>
      <xdr:row>14</xdr:row>
      <xdr:rowOff>165100</xdr:rowOff>
    </xdr:to>
    <xdr:sp macro="" textlink="">
      <xdr:nvSpPr>
        <xdr:cNvPr id="3" name="TextBox 2">
          <a:extLst>
            <a:ext uri="{FF2B5EF4-FFF2-40B4-BE49-F238E27FC236}">
              <a16:creationId xmlns:a16="http://schemas.microsoft.com/office/drawing/2014/main" id="{10003F35-F537-004C-9E73-A9838FE6DEC5}"/>
            </a:ext>
          </a:extLst>
        </xdr:cNvPr>
        <xdr:cNvSpPr txBox="1"/>
      </xdr:nvSpPr>
      <xdr:spPr>
        <a:xfrm>
          <a:off x="13843000" y="1930400"/>
          <a:ext cx="5562600" cy="203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JACKET</a:t>
          </a:r>
          <a:r>
            <a:rPr lang="en-GB" sz="1100" baseline="0"/>
            <a:t> SLEEVE LENGTHS TO BE 68CM </a:t>
          </a:r>
        </a:p>
        <a:p>
          <a:r>
            <a:rPr lang="en-GB" sz="1100" baseline="0"/>
            <a:t>SHIRT SLEEVE LENGTHS TO BE 65.5CM </a:t>
          </a:r>
        </a:p>
        <a:p>
          <a:r>
            <a:rPr lang="en-GB" sz="1100" baseline="0"/>
            <a:t>SHOULD DROP TO REMAIN AS 0CM GRADE </a:t>
          </a:r>
        </a:p>
        <a:p>
          <a:r>
            <a:rPr lang="en-GB" sz="1100" baseline="0"/>
            <a:t>SHIRT LENGTHS TO BE 75CM </a:t>
          </a:r>
        </a:p>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npds01/boohoo/FINANCE/Financial-Planning/Live%20MI/Critical%20Path%20Project/Tech%20QC%20Workbook/Tech%20Workbook%20Template%20v5.9.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representclo.sharepoint.com/sites/CompanyPortal/Shared%20Documents/REPRESENT%20MENSWEAR/GARMENT%20TECHNOLOGY/TECH%20TEAM/ALEX'S%20FOLDER/01%20JERSEY%20BLOCKS%20-%20DEC%2023/Z%20-%20BLOCKS/STANDARD%20FIT%20BLOCKS/HOODIE%20JERSEY%20BLOCK%2023.xlsx" TargetMode="External"/><Relationship Id="rId1" Type="http://schemas.openxmlformats.org/officeDocument/2006/relationships/externalLinkPath" Target="/sites/CompanyPortal/Shared%20Documents/REPRESENT%20MENSWEAR/OWNERS%20CLUB/NEW%20OWNERS%20CLUB%20PRINTS/SS24%20OWNERS%20CLUB_/TECH%20PACKS/HOODIE%20JERSEY%20BLOCK%20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representclo.sharepoint.com/Volumes/Citrix%20Files/Shared%20Folders/REPRESENT%20MENSWEAR/GARMENT%20TECHNOLOGY/WORKBOOK%20TEMPLATES/2022/WORKBOOK%20TEMPLATE%20(NEW%20GRADES)%20BOTTOMS%20XS-XXL.xlsx" TargetMode="External"/><Relationship Id="rId1" Type="http://schemas.openxmlformats.org/officeDocument/2006/relationships/externalLinkPath" Target="/Volumes/Citrix%20Files/Shared%20Folders/REPRESENT%20MENSWEAR/GARMENT%20TECHNOLOGY/WORKBOOK%20TEMPLATES/2022/WORKBOOK%20TEMPLATE%20(NEW%20GRADES)%20BOTTOMS%20XS-XXL.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representclo.sharepoint.com/Volumes/Citrix%20Files/Shared%20Folders/REPRESENT%20MENSWEAR/SS24%20MENSWEAR/KNITWEAR/MLM302%20GRAPHIC%20KNIT%20VEST/MLM302%20GRAPHIC%20KNIT%20VEST%20MLAHINHAS.xlsx" TargetMode="External"/><Relationship Id="rId1" Type="http://schemas.openxmlformats.org/officeDocument/2006/relationships/externalLinkPath" Target="/Volumes/Citrix%20Files/Shared%20Folders/REPRESENT%20MENSWEAR/SS24%20MENSWEAR/KNITWEAR/MLM302%20GRAPHIC%20KNIT%20VEST/MLM302%20GRAPHIC%20KNIT%20VEST%20MLAHINHAS.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REF"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 CAD"/>
      <sheetName val="Critical Path"/>
      <sheetName val="Settings"/>
      <sheetName val="PO"/>
      <sheetName val="ORDER DETAILS"/>
      <sheetName val="1ST FIT"/>
      <sheetName val="1ST FIT CONTINUED"/>
      <sheetName val="2ND FIT"/>
      <sheetName val="2ND FIT CONTINUED"/>
      <sheetName val="3RD FIT"/>
      <sheetName val="3RD FIT CONTINUED"/>
      <sheetName val="FIT SUMMARY"/>
      <sheetName val="PRODUCTION SPEC"/>
      <sheetName val="LABELLING"/>
      <sheetName val="CARE LABEL Q&amp;A"/>
      <sheetName val="Translations"/>
      <sheetName val="CARE INSTRUCTIONS"/>
      <sheetName val="Icons"/>
      <sheetName val="Care translations"/>
      <sheetName val="Label"/>
      <sheetName val="CARE INSTRUCTIONS (OLD)"/>
      <sheetName val="DROP DOWN LISTS"/>
      <sheetName val="PRODUCTION RESULTS"/>
      <sheetName val="GradeRuleLookup"/>
    </sheetNames>
    <sheetDataSet>
      <sheetData sheetId="0">
        <row r="2">
          <cell r="D2" t="str">
            <v>DRESSES - SLEEVED - SINGLE SIZE</v>
          </cell>
        </row>
        <row r="5">
          <cell r="D5">
            <v>0</v>
          </cell>
          <cell r="I5">
            <v>0</v>
          </cell>
        </row>
        <row r="6">
          <cell r="D6">
            <v>0</v>
          </cell>
        </row>
        <row r="7">
          <cell r="D7">
            <v>0</v>
          </cell>
        </row>
        <row r="8">
          <cell r="D8">
            <v>0</v>
          </cell>
        </row>
      </sheetData>
      <sheetData sheetId="1"/>
      <sheetData sheetId="2"/>
      <sheetData sheetId="3"/>
      <sheetData sheetId="4"/>
      <sheetData sheetId="5"/>
      <sheetData sheetId="6"/>
      <sheetData sheetId="7"/>
      <sheetData sheetId="8"/>
      <sheetData sheetId="9"/>
      <sheetData sheetId="10"/>
      <sheetData sheetId="11"/>
      <sheetData sheetId="12">
        <row r="72">
          <cell r="T72" t="str">
            <v>Yes</v>
          </cell>
        </row>
      </sheetData>
      <sheetData sheetId="13"/>
      <sheetData sheetId="14"/>
      <sheetData sheetId="15">
        <row r="1">
          <cell r="A1" t="str">
            <v>English</v>
          </cell>
          <cell r="B1" t="str">
            <v>French</v>
          </cell>
          <cell r="C1" t="str">
            <v>German</v>
          </cell>
          <cell r="D1" t="str">
            <v>Dutch</v>
          </cell>
          <cell r="E1" t="str">
            <v>Spanish</v>
          </cell>
          <cell r="F1" t="str">
            <v>Italian</v>
          </cell>
          <cell r="G1" t="str">
            <v>Russian</v>
          </cell>
        </row>
        <row r="2">
          <cell r="A2" t="str">
            <v>Back</v>
          </cell>
          <cell r="B2" t="str">
            <v>Dos</v>
          </cell>
          <cell r="C2" t="str">
            <v>Rückseite</v>
          </cell>
          <cell r="D2" t="str">
            <v>Achter</v>
          </cell>
          <cell r="E2" t="str">
            <v>Parte trasera</v>
          </cell>
          <cell r="F2" t="str">
            <v xml:space="preserve">Schiena </v>
          </cell>
          <cell r="G2" t="str">
            <v>Спинка</v>
          </cell>
        </row>
        <row r="3">
          <cell r="A3" t="str">
            <v>Backing</v>
          </cell>
          <cell r="B3" t="str">
            <v>Soutien</v>
          </cell>
          <cell r="C3" t="str">
            <v>Innenseite</v>
          </cell>
          <cell r="D3" t="str">
            <v>Achterkant</v>
          </cell>
          <cell r="E3" t="str">
            <v>Tela de sostén</v>
          </cell>
          <cell r="F3" t="str">
            <v xml:space="preserve">Rinforzo </v>
          </cell>
          <cell r="G3" t="str">
            <v>Подкладочная ткань</v>
          </cell>
        </row>
        <row r="4">
          <cell r="A4" t="str">
            <v>Bodice Back</v>
          </cell>
          <cell r="B4" t="str">
            <v>Dos du corsage</v>
          </cell>
          <cell r="C4" t="str">
            <v>Rückenbereich / Rückseite des Oberteils</v>
          </cell>
          <cell r="D4" t="str">
            <v>Achterpand</v>
          </cell>
          <cell r="E4" t="str">
            <v>Trasera del corpiño</v>
          </cell>
          <cell r="F4" t="str">
            <v>Retro del corpino</v>
          </cell>
          <cell r="G4" t="str">
            <v>Задняя часть корсета</v>
          </cell>
        </row>
        <row r="5">
          <cell r="A5" t="str">
            <v>Bodice Back backing</v>
          </cell>
          <cell r="B5" t="str">
            <v>Soutien du dos du corsage</v>
          </cell>
          <cell r="C5" t="str">
            <v>Rückenteil-Futter</v>
          </cell>
          <cell r="D5" t="str">
            <v>Voering achterpand</v>
          </cell>
          <cell r="E5" t="str">
            <v>Refuerzo delantero del corpiño</v>
          </cell>
          <cell r="F5" t="str">
            <v>Rivestimento posteriore del corpino</v>
          </cell>
          <cell r="G5" t="str">
            <v>Подкладка задней части корсета</v>
          </cell>
        </row>
        <row r="6">
          <cell r="A6" t="str">
            <v>Bodice Front</v>
          </cell>
          <cell r="B6" t="str">
            <v>Devant du corsage</v>
          </cell>
          <cell r="C6" t="str">
            <v>Brustbereich / Vorderseite des Oberteils</v>
          </cell>
          <cell r="D6" t="str">
            <v>Voorpand</v>
          </cell>
          <cell r="E6" t="str">
            <v>Delantera del corpiño</v>
          </cell>
          <cell r="F6" t="str">
            <v>Davanti del corpino</v>
          </cell>
          <cell r="G6" t="str">
            <v>Передняя часть корсета</v>
          </cell>
        </row>
        <row r="7">
          <cell r="A7" t="str">
            <v>Bodice front backing</v>
          </cell>
          <cell r="B7" t="str">
            <v>Soutien du devant du corsage</v>
          </cell>
          <cell r="C7" t="str">
            <v>Vorderteil-Futter</v>
          </cell>
          <cell r="D7" t="str">
            <v>Voering voorpand</v>
          </cell>
          <cell r="E7" t="str">
            <v>Refuerzo trasero del corpiño</v>
          </cell>
          <cell r="F7" t="str">
            <v>Rivestimento anteriore del corpino</v>
          </cell>
          <cell r="G7" t="str">
            <v>Подкладка передней части корсета</v>
          </cell>
        </row>
        <row r="8">
          <cell r="A8" t="str">
            <v>Body</v>
          </cell>
          <cell r="B8" t="str">
            <v>Corps</v>
          </cell>
          <cell r="C8" t="str">
            <v>Körperteil</v>
          </cell>
          <cell r="D8" t="str">
            <v>Lichaam</v>
          </cell>
          <cell r="E8" t="str">
            <v>Cuerpo</v>
          </cell>
          <cell r="F8" t="str">
            <v xml:space="preserve">Body </v>
          </cell>
          <cell r="G8" t="str">
            <v xml:space="preserve">Основа </v>
          </cell>
        </row>
        <row r="9">
          <cell r="A9" t="str">
            <v>Body backing</v>
          </cell>
          <cell r="B9" t="str">
            <v>Soutien du corps</v>
          </cell>
          <cell r="C9" t="str">
            <v>Körper-Futter</v>
          </cell>
          <cell r="D9" t="str">
            <v>Voering lijfje</v>
          </cell>
          <cell r="E9" t="str">
            <v>Refuerzo central</v>
          </cell>
          <cell r="F9" t="str">
            <v>Rivestimento corpo</v>
          </cell>
          <cell r="G9" t="str">
            <v>Подкладка основы</v>
          </cell>
        </row>
        <row r="10">
          <cell r="A10" t="str">
            <v>Body panel</v>
          </cell>
          <cell r="B10" t="str">
            <v>empiècement du corps</v>
          </cell>
          <cell r="C10" t="str">
            <v>Stoffbahn</v>
          </cell>
          <cell r="D10" t="str">
            <v>Pand lijfje</v>
          </cell>
          <cell r="E10" t="str">
            <v>Pieza central</v>
          </cell>
          <cell r="F10" t="str">
            <v>Pannello sul corpo</v>
          </cell>
          <cell r="G10" t="str">
            <v>Вставка основы</v>
          </cell>
        </row>
        <row r="11">
          <cell r="A11" t="str">
            <v>Bottom</v>
          </cell>
          <cell r="B11" t="str">
            <v>Bas</v>
          </cell>
          <cell r="C11" t="str">
            <v>Unterer Teil</v>
          </cell>
          <cell r="D11" t="str">
            <v>Onderkant</v>
          </cell>
          <cell r="E11" t="str">
            <v>Parte inferior</v>
          </cell>
          <cell r="F11" t="str">
            <v>Parte inferiore</v>
          </cell>
          <cell r="G11" t="str">
            <v>Низ</v>
          </cell>
        </row>
        <row r="12">
          <cell r="A12" t="str">
            <v>Cape</v>
          </cell>
          <cell r="B12" t="str">
            <v>Cape</v>
          </cell>
          <cell r="C12" t="str">
            <v>Cape</v>
          </cell>
          <cell r="D12" t="str">
            <v>Cape</v>
          </cell>
          <cell r="E12" t="str">
            <v>Capa</v>
          </cell>
          <cell r="F12" t="str">
            <v>Mantella</v>
          </cell>
          <cell r="G12" t="str">
            <v>Накидка с капюшоном</v>
          </cell>
        </row>
        <row r="13">
          <cell r="A13" t="str">
            <v>Coating</v>
          </cell>
          <cell r="B13" t="str">
            <v>Revêtement</v>
          </cell>
          <cell r="C13" t="str">
            <v>Beschichtung</v>
          </cell>
          <cell r="D13" t="str">
            <v>Coating</v>
          </cell>
          <cell r="E13" t="str">
            <v xml:space="preserve"> Recubrimiento</v>
          </cell>
          <cell r="F13" t="str">
            <v>Rivestimento</v>
          </cell>
          <cell r="G13" t="str">
            <v>Пальтовая ткань</v>
          </cell>
        </row>
        <row r="14">
          <cell r="A14" t="str">
            <v>Collar</v>
          </cell>
          <cell r="B14" t="str">
            <v>Encolure</v>
          </cell>
          <cell r="C14" t="str">
            <v>Kragen</v>
          </cell>
          <cell r="D14" t="str">
            <v>Kraag</v>
          </cell>
          <cell r="E14" t="str">
            <v>Cuello</v>
          </cell>
          <cell r="F14" t="str">
            <v>Colletto</v>
          </cell>
          <cell r="G14" t="str">
            <v>Воротник</v>
          </cell>
        </row>
        <row r="15">
          <cell r="A15" t="str">
            <v>Detail</v>
          </cell>
          <cell r="B15" t="str">
            <v>Détail</v>
          </cell>
          <cell r="C15" t="str">
            <v>Detail</v>
          </cell>
          <cell r="D15" t="str">
            <v>Detail</v>
          </cell>
          <cell r="E15" t="str">
            <v>Detalle</v>
          </cell>
          <cell r="F15" t="str">
            <v>Dettaglio</v>
          </cell>
          <cell r="G15" t="str">
            <v>Деталь</v>
          </cell>
        </row>
        <row r="16">
          <cell r="A16" t="str">
            <v>Embroidery</v>
          </cell>
          <cell r="B16" t="str">
            <v>Broderie</v>
          </cell>
          <cell r="C16" t="str">
            <v>Stickerei</v>
          </cell>
          <cell r="D16" t="str">
            <v>Borduursel</v>
          </cell>
          <cell r="E16" t="str">
            <v>Bordado</v>
          </cell>
          <cell r="F16" t="str">
            <v>Ricamo</v>
          </cell>
          <cell r="G16" t="str">
            <v>Вышивка</v>
          </cell>
        </row>
        <row r="17">
          <cell r="A17" t="str">
            <v>Faux Fur</v>
          </cell>
          <cell r="B17" t="str">
            <v>Fausse fourrure</v>
          </cell>
          <cell r="C17" t="str">
            <v>Kunstpelz</v>
          </cell>
          <cell r="D17" t="str">
            <v>Nepbont</v>
          </cell>
          <cell r="E17" t="str">
            <v>Piel sintética</v>
          </cell>
          <cell r="F17" t="str">
            <v>Pelliccia sintetica</v>
          </cell>
          <cell r="G17" t="str">
            <v>Искусственный мех</v>
          </cell>
        </row>
        <row r="18">
          <cell r="A18" t="str">
            <v>Fill</v>
          </cell>
          <cell r="B18" t="str">
            <v>Remplissage</v>
          </cell>
          <cell r="C18" t="str">
            <v>Füllung</v>
          </cell>
          <cell r="D18" t="str">
            <v>Vulling</v>
          </cell>
          <cell r="E18" t="str">
            <v>Relleno</v>
          </cell>
          <cell r="F18" t="str">
            <v>Imbottitura </v>
          </cell>
          <cell r="G18" t="str">
            <v>Наполнение</v>
          </cell>
        </row>
        <row r="19">
          <cell r="A19" t="str">
            <v>Front</v>
          </cell>
          <cell r="B19" t="str">
            <v>Devant</v>
          </cell>
          <cell r="C19" t="str">
            <v>Vorderseite</v>
          </cell>
          <cell r="D19" t="str">
            <v>Voorkant</v>
          </cell>
          <cell r="E19" t="str">
            <v>Parte frontal</v>
          </cell>
          <cell r="F19" t="str">
            <v xml:space="preserve">Parte anteriore </v>
          </cell>
          <cell r="G19" t="str">
            <v>Перед</v>
          </cell>
        </row>
        <row r="20">
          <cell r="A20" t="str">
            <v>Inner</v>
          </cell>
          <cell r="B20" t="str">
            <v>Intérieur</v>
          </cell>
          <cell r="C20" t="str">
            <v>Innen</v>
          </cell>
          <cell r="D20" t="str">
            <v>Binnenkant</v>
          </cell>
          <cell r="E20" t="str">
            <v>Interior</v>
          </cell>
          <cell r="F20" t="str">
            <v>Interno</v>
          </cell>
          <cell r="G20" t="str">
            <v>Внутренний</v>
          </cell>
        </row>
        <row r="21">
          <cell r="A21" t="str">
            <v>Lining</v>
          </cell>
          <cell r="B21" t="str">
            <v>Doublure</v>
          </cell>
          <cell r="C21" t="str">
            <v xml:space="preserve">Futter </v>
          </cell>
          <cell r="D21" t="str">
            <v>Voering</v>
          </cell>
          <cell r="E21" t="str">
            <v>Forro</v>
          </cell>
          <cell r="F21" t="str">
            <v>Fodera</v>
          </cell>
          <cell r="G21" t="str">
            <v>Подкладка</v>
          </cell>
        </row>
        <row r="22">
          <cell r="A22" t="str">
            <v>Main</v>
          </cell>
          <cell r="B22" t="str">
            <v>Principal</v>
          </cell>
          <cell r="C22" t="str">
            <v>Haupt-</v>
          </cell>
          <cell r="D22" t="str">
            <v>Hoofdonderdeel</v>
          </cell>
          <cell r="E22" t="str">
            <v>Cuerpo</v>
          </cell>
          <cell r="F22" t="str">
            <v>Parte principale</v>
          </cell>
          <cell r="G22" t="str">
            <v>Основной</v>
          </cell>
        </row>
        <row r="23">
          <cell r="A23" t="str">
            <v>Net</v>
          </cell>
          <cell r="B23" t="str">
            <v>Résille</v>
          </cell>
          <cell r="C23" t="str">
            <v>Netz</v>
          </cell>
          <cell r="D23" t="str">
            <v>Net</v>
          </cell>
          <cell r="E23" t="str">
            <v>Neto</v>
          </cell>
          <cell r="F23" t="str">
            <v>Rete</v>
          </cell>
          <cell r="G23" t="str">
            <v>Тюль</v>
          </cell>
        </row>
        <row r="24">
          <cell r="A24" t="str">
            <v>Outer</v>
          </cell>
          <cell r="B24" t="str">
            <v>Extérieur</v>
          </cell>
          <cell r="C24" t="str">
            <v xml:space="preserve">Außenmaterial </v>
          </cell>
          <cell r="D24" t="str">
            <v>Buitenstof</v>
          </cell>
          <cell r="E24" t="str">
            <v>Exterior</v>
          </cell>
          <cell r="F24" t="str">
            <v xml:space="preserve"> Esteriore</v>
          </cell>
          <cell r="G24" t="str">
            <v>Внешний</v>
          </cell>
        </row>
        <row r="25">
          <cell r="A25" t="str">
            <v>Panels</v>
          </cell>
          <cell r="B25" t="str">
            <v>Panneau</v>
          </cell>
          <cell r="C25" t="str">
            <v xml:space="preserve">Einsätze </v>
          </cell>
          <cell r="D25" t="str">
            <v>Panelen</v>
          </cell>
          <cell r="E25" t="str">
            <v>Piezas</v>
          </cell>
          <cell r="F25" t="str">
            <v xml:space="preserve">Pannelli </v>
          </cell>
          <cell r="G25" t="str">
            <v>Вставки</v>
          </cell>
        </row>
        <row r="26">
          <cell r="A26" t="str">
            <v>Pile</v>
          </cell>
          <cell r="B26" t="str">
            <v>Velours</v>
          </cell>
          <cell r="C26" t="str">
            <v>Flor</v>
          </cell>
          <cell r="D26" t="str">
            <v>Pool</v>
          </cell>
          <cell r="E26" t="str">
            <v>Felpa</v>
          </cell>
          <cell r="F26" t="str">
            <v xml:space="preserve">Pile </v>
          </cell>
          <cell r="G26" t="str">
            <v>Бархат</v>
          </cell>
        </row>
        <row r="27">
          <cell r="A27" t="str">
            <v>Sleeves</v>
          </cell>
          <cell r="B27" t="str">
            <v xml:space="preserve">Manches </v>
          </cell>
          <cell r="C27" t="str">
            <v>Ärmel</v>
          </cell>
          <cell r="D27" t="str">
            <v>Mouwen</v>
          </cell>
          <cell r="E27" t="str">
            <v>Mangas</v>
          </cell>
          <cell r="F27" t="str">
            <v xml:space="preserve">Maniche </v>
          </cell>
          <cell r="G27" t="str">
            <v>Рукава</v>
          </cell>
        </row>
        <row r="28">
          <cell r="A28" t="str">
            <v>Strap</v>
          </cell>
          <cell r="B28" t="str">
            <v>bretelle</v>
          </cell>
          <cell r="C28" t="str">
            <v>Träger / Riemchen</v>
          </cell>
          <cell r="D28" t="str">
            <v>Bandje</v>
          </cell>
          <cell r="E28" t="str">
            <v>Tirante</v>
          </cell>
          <cell r="F28" t="str">
            <v>Spallina</v>
          </cell>
          <cell r="G28" t="str">
            <v>Лямка</v>
          </cell>
        </row>
        <row r="29">
          <cell r="A29" t="str">
            <v>Top</v>
          </cell>
          <cell r="B29" t="str">
            <v xml:space="preserve"> Top</v>
          </cell>
          <cell r="C29" t="str">
            <v>Oberteil</v>
          </cell>
          <cell r="D29" t="str">
            <v>Top</v>
          </cell>
          <cell r="E29" t="str">
            <v>Parte de arriba</v>
          </cell>
          <cell r="F29" t="str">
            <v>Top</v>
          </cell>
          <cell r="G29" t="str">
            <v>Верх</v>
          </cell>
        </row>
        <row r="30">
          <cell r="A30" t="str">
            <v>Top backing</v>
          </cell>
          <cell r="B30" t="str">
            <v>Soutien du haut</v>
          </cell>
          <cell r="C30" t="str">
            <v>Oberteil-Futter</v>
          </cell>
          <cell r="D30" t="str">
            <v>Voering top</v>
          </cell>
          <cell r="E30" t="str">
            <v>Refuerzo superior</v>
          </cell>
          <cell r="F30" t="str">
            <v>Rivestimento top</v>
          </cell>
          <cell r="G30" t="str">
            <v>Подкладка верха</v>
          </cell>
        </row>
        <row r="31">
          <cell r="A31" t="str">
            <v>Trim</v>
          </cell>
          <cell r="B31" t="str">
            <v>Ornements</v>
          </cell>
          <cell r="C31" t="str">
            <v>Besatz</v>
          </cell>
          <cell r="D31" t="str">
            <v>Versiering</v>
          </cell>
          <cell r="E31" t="str">
            <v>Ribete</v>
          </cell>
          <cell r="F31" t="str">
            <v>Bordo</v>
          </cell>
          <cell r="G31" t="str">
            <v>Отделка</v>
          </cell>
        </row>
        <row r="32">
          <cell r="A32" t="str">
            <v>Waistband</v>
          </cell>
          <cell r="B32" t="str">
            <v>Taille</v>
          </cell>
          <cell r="C32" t="str">
            <v>Bund</v>
          </cell>
          <cell r="D32" t="str">
            <v>Tailleband</v>
          </cell>
          <cell r="E32" t="str">
            <v>Cinturilla</v>
          </cell>
          <cell r="F32" t="str">
            <v>Vita</v>
          </cell>
          <cell r="G32" t="str">
            <v>Пояс</v>
          </cell>
        </row>
        <row r="33">
          <cell r="A33" t="str">
            <v xml:space="preserve">Wing </v>
          </cell>
          <cell r="B33" t="str">
            <v>Aile</v>
          </cell>
          <cell r="C33" t="str">
            <v>Flügel</v>
          </cell>
          <cell r="D33" t="str">
            <v>Vleugel</v>
          </cell>
          <cell r="E33" t="str">
            <v>Manga</v>
          </cell>
          <cell r="F33" t="str">
            <v>Aletta</v>
          </cell>
          <cell r="G33" t="str">
            <v>Крылышко</v>
          </cell>
        </row>
        <row r="34">
          <cell r="A34" t="str">
            <v>Acetate</v>
          </cell>
          <cell r="B34" t="str">
            <v>Acétate</v>
          </cell>
          <cell r="C34" t="str">
            <v>Acetat</v>
          </cell>
          <cell r="D34" t="str">
            <v>Acetaat</v>
          </cell>
          <cell r="E34" t="str">
            <v>Acetato</v>
          </cell>
          <cell r="F34" t="str">
            <v>Acetato</v>
          </cell>
          <cell r="G34" t="str">
            <v>Ацетат</v>
          </cell>
        </row>
        <row r="35">
          <cell r="A35" t="str">
            <v>Acrylic</v>
          </cell>
          <cell r="B35" t="str">
            <v>Acrylique</v>
          </cell>
          <cell r="C35" t="str">
            <v>Acryl</v>
          </cell>
          <cell r="D35" t="str">
            <v>Acryl</v>
          </cell>
          <cell r="E35" t="str">
            <v>Acrílico</v>
          </cell>
          <cell r="F35" t="str">
            <v>Acrilico</v>
          </cell>
          <cell r="G35" t="str">
            <v xml:space="preserve">Акрил </v>
          </cell>
        </row>
        <row r="36">
          <cell r="A36" t="str">
            <v>Cashmere</v>
          </cell>
          <cell r="B36" t="str">
            <v>Cachemire</v>
          </cell>
          <cell r="C36" t="str">
            <v>Kaschmir</v>
          </cell>
          <cell r="D36" t="str">
            <v>Kasjmier</v>
          </cell>
          <cell r="E36" t="str">
            <v>Cachemira</v>
          </cell>
          <cell r="F36" t="str">
            <v>Cachemire</v>
          </cell>
          <cell r="G36" t="str">
            <v>Кашемир</v>
          </cell>
        </row>
        <row r="37">
          <cell r="A37" t="str">
            <v>Cotton</v>
          </cell>
          <cell r="B37" t="str">
            <v>Coton</v>
          </cell>
          <cell r="C37" t="str">
            <v>Baumwolle</v>
          </cell>
          <cell r="D37" t="str">
            <v>Katoen</v>
          </cell>
          <cell r="E37" t="str">
            <v>Algodón</v>
          </cell>
          <cell r="F37" t="str">
            <v>Cotone</v>
          </cell>
          <cell r="G37" t="str">
            <v>Хлопок</v>
          </cell>
        </row>
        <row r="38">
          <cell r="A38" t="str">
            <v>Cupro</v>
          </cell>
          <cell r="B38" t="str">
            <v>Cupro</v>
          </cell>
          <cell r="C38" t="str">
            <v xml:space="preserve">Cupro </v>
          </cell>
          <cell r="D38" t="str">
            <v>Cupro</v>
          </cell>
          <cell r="E38" t="str">
            <v>Cupro</v>
          </cell>
          <cell r="F38" t="str">
            <v>Cupro</v>
          </cell>
          <cell r="G38" t="str">
            <v>Купро</v>
          </cell>
        </row>
        <row r="39">
          <cell r="A39" t="str">
            <v>Elastane</v>
          </cell>
          <cell r="B39" t="str">
            <v>Élasthanne</v>
          </cell>
          <cell r="C39" t="str">
            <v>Elasthan</v>
          </cell>
          <cell r="D39" t="str">
            <v>Elastaan</v>
          </cell>
          <cell r="E39" t="str">
            <v>Elastano</v>
          </cell>
          <cell r="F39" t="str">
            <v>Elastan</v>
          </cell>
          <cell r="G39" t="str">
            <v>Эластан</v>
          </cell>
        </row>
        <row r="40">
          <cell r="A40" t="str">
            <v>Flax (linen)</v>
          </cell>
          <cell r="B40" t="str">
            <v>Lin</v>
          </cell>
          <cell r="C40" t="str">
            <v>Flachs (Leinen)</v>
          </cell>
          <cell r="D40" t="str">
            <v>Vlas (linnen)</v>
          </cell>
          <cell r="E40" t="str">
            <v>Fibra de lino (lino)</v>
          </cell>
          <cell r="F40" t="str">
            <v>Lino</v>
          </cell>
          <cell r="G40" t="str">
            <v>Льняное полотно</v>
          </cell>
        </row>
        <row r="41">
          <cell r="A41" t="str">
            <v>Hemp</v>
          </cell>
          <cell r="B41" t="str">
            <v>Chanvre</v>
          </cell>
          <cell r="C41" t="str">
            <v>Hanf</v>
          </cell>
          <cell r="D41" t="str">
            <v>Hennep</v>
          </cell>
          <cell r="E41" t="str">
            <v>Cáñamo</v>
          </cell>
          <cell r="F41" t="str">
            <v xml:space="preserve">Canapa </v>
          </cell>
          <cell r="G41" t="str">
            <v>Пенька</v>
          </cell>
        </row>
        <row r="42">
          <cell r="A42" t="str">
            <v>Linen (flax)</v>
          </cell>
          <cell r="B42" t="str">
            <v>Lin</v>
          </cell>
          <cell r="C42" t="str">
            <v>Leinen (Flachs)</v>
          </cell>
          <cell r="D42" t="str">
            <v>Linnen (vlas)</v>
          </cell>
          <cell r="E42" t="str">
            <v>Lino (fibra de lino)</v>
          </cell>
          <cell r="F42" t="str">
            <v>Lino</v>
          </cell>
          <cell r="G42" t="str">
            <v>Льняное полотно</v>
          </cell>
        </row>
        <row r="43">
          <cell r="A43" t="str">
            <v>Lyocell</v>
          </cell>
          <cell r="B43" t="str">
            <v>Lyocell</v>
          </cell>
          <cell r="C43" t="str">
            <v>Lyocell</v>
          </cell>
          <cell r="D43" t="str">
            <v>Lyocell</v>
          </cell>
          <cell r="E43" t="str">
            <v>Lyocell</v>
          </cell>
          <cell r="F43" t="str">
            <v>Lyocell</v>
          </cell>
          <cell r="G43" t="str">
            <v>Лиоцелл</v>
          </cell>
        </row>
        <row r="44">
          <cell r="A44" t="str">
            <v>Metallised fibre</v>
          </cell>
          <cell r="B44" t="str">
            <v>Fibre métallisée</v>
          </cell>
          <cell r="C44" t="str">
            <v>Metallisierte Fasern</v>
          </cell>
          <cell r="D44" t="str">
            <v>Metaalgaren</v>
          </cell>
          <cell r="E44" t="str">
            <v>Fibra metalizada</v>
          </cell>
          <cell r="F44" t="str">
            <v>Fibra metallica</v>
          </cell>
          <cell r="G44" t="str">
            <v>Металлизированное волокно</v>
          </cell>
        </row>
        <row r="45">
          <cell r="A45" t="str">
            <v>Mixed Fibres</v>
          </cell>
          <cell r="B45" t="str">
            <v>Fibres mélangées</v>
          </cell>
          <cell r="C45" t="str">
            <v>Mischgewebe</v>
          </cell>
          <cell r="D45" t="str">
            <v>Gemengde vezels</v>
          </cell>
          <cell r="E45" t="str">
            <v>Mezcla de fibras</v>
          </cell>
          <cell r="F45" t="str">
            <v>Fibre miste</v>
          </cell>
          <cell r="G45" t="str">
            <v>смешанные волокна</v>
          </cell>
        </row>
        <row r="46">
          <cell r="A46" t="str">
            <v>Modal</v>
          </cell>
          <cell r="B46" t="str">
            <v>Modal</v>
          </cell>
          <cell r="C46" t="str">
            <v>Modal</v>
          </cell>
          <cell r="D46" t="str">
            <v>Modal</v>
          </cell>
          <cell r="E46" t="str">
            <v>Modal</v>
          </cell>
          <cell r="F46" t="str">
            <v>Modal</v>
          </cell>
          <cell r="G46" t="str">
            <v>Модал</v>
          </cell>
        </row>
        <row r="47">
          <cell r="A47" t="str">
            <v>Modacrylic</v>
          </cell>
          <cell r="B47" t="str">
            <v>Modacrylique</v>
          </cell>
          <cell r="C47" t="str">
            <v>Modacryl</v>
          </cell>
          <cell r="D47" t="str">
            <v>Modacryl</v>
          </cell>
          <cell r="E47" t="str">
            <v>Modacrílica</v>
          </cell>
          <cell r="F47" t="str">
            <v>Fibra modacrilica</v>
          </cell>
          <cell r="G47" t="str">
            <v>Модакрил</v>
          </cell>
        </row>
        <row r="48">
          <cell r="A48" t="str">
            <v>Nylon</v>
          </cell>
          <cell r="B48" t="str">
            <v>Nylon</v>
          </cell>
          <cell r="C48" t="str">
            <v>Nylon</v>
          </cell>
          <cell r="D48" t="str">
            <v>Nylon</v>
          </cell>
          <cell r="E48" t="str">
            <v>Nailon</v>
          </cell>
          <cell r="F48" t="str">
            <v>Nylon</v>
          </cell>
          <cell r="G48" t="str">
            <v>Нейлон</v>
          </cell>
        </row>
        <row r="49">
          <cell r="A49" t="str">
            <v>Organic cotton</v>
          </cell>
          <cell r="B49" t="str">
            <v>Coton biologique</v>
          </cell>
          <cell r="C49" t="str">
            <v>Bio-Baumwolle</v>
          </cell>
          <cell r="D49" t="str">
            <v xml:space="preserve">Biologisch katoen </v>
          </cell>
          <cell r="E49" t="str">
            <v>Algodón orgánico</v>
          </cell>
          <cell r="F49" t="str">
            <v>Cotone organico</v>
          </cell>
          <cell r="G49" t="str">
            <v>Органический хлопок</v>
          </cell>
        </row>
        <row r="50">
          <cell r="A50" t="str">
            <v>Organic linen</v>
          </cell>
          <cell r="B50" t="str">
            <v>Lin biologique</v>
          </cell>
          <cell r="C50" t="str">
            <v>Bio-Leinen</v>
          </cell>
          <cell r="D50" t="str">
            <v>Biologisch linnen</v>
          </cell>
          <cell r="E50" t="str">
            <v>Lino orgánico</v>
          </cell>
          <cell r="F50" t="str">
            <v xml:space="preserve">Lino organico </v>
          </cell>
          <cell r="G50" t="str">
            <v>Органический лен</v>
          </cell>
        </row>
        <row r="51">
          <cell r="A51" t="str">
            <v>Other fibres</v>
          </cell>
          <cell r="B51" t="str">
            <v>Autres fibres</v>
          </cell>
          <cell r="C51" t="str">
            <v>Andere Fasern</v>
          </cell>
          <cell r="D51" t="str">
            <v>Andere vezels</v>
          </cell>
          <cell r="E51" t="str">
            <v>Otras fibras</v>
          </cell>
          <cell r="F51" t="str">
            <v xml:space="preserve">Altre fibre </v>
          </cell>
          <cell r="G51" t="str">
            <v>Другие виды волокна</v>
          </cell>
        </row>
        <row r="52">
          <cell r="A52" t="str">
            <v>Polyamide</v>
          </cell>
          <cell r="B52" t="str">
            <v>Polyamide</v>
          </cell>
          <cell r="C52" t="str">
            <v>Polyamid</v>
          </cell>
          <cell r="D52" t="str">
            <v>Polyamide</v>
          </cell>
          <cell r="E52" t="str">
            <v>Poliamida</v>
          </cell>
          <cell r="F52" t="str">
            <v>Poliammide</v>
          </cell>
          <cell r="G52" t="str">
            <v>Полиамид</v>
          </cell>
        </row>
        <row r="53">
          <cell r="A53" t="str">
            <v>Polyester</v>
          </cell>
          <cell r="B53" t="str">
            <v>Polyester</v>
          </cell>
          <cell r="C53" t="str">
            <v>Polyester</v>
          </cell>
          <cell r="D53" t="str">
            <v>Polyester</v>
          </cell>
          <cell r="E53" t="str">
            <v>Poliéster</v>
          </cell>
          <cell r="F53" t="str">
            <v>Poliestere</v>
          </cell>
          <cell r="G53" t="str">
            <v>Полиэстр</v>
          </cell>
        </row>
        <row r="54">
          <cell r="A54" t="str">
            <v>Polyethylene</v>
          </cell>
          <cell r="B54" t="str">
            <v>Polyéthylène</v>
          </cell>
          <cell r="C54" t="str">
            <v>Polyethylen</v>
          </cell>
          <cell r="D54" t="str">
            <v>Polyetheen</v>
          </cell>
          <cell r="E54" t="str">
            <v>Polietileno</v>
          </cell>
          <cell r="F54" t="str">
            <v xml:space="preserve">Polietilene </v>
          </cell>
          <cell r="G54" t="str">
            <v>Полиэтилен</v>
          </cell>
        </row>
        <row r="55">
          <cell r="A55" t="str">
            <v>Polyamide</v>
          </cell>
          <cell r="B55" t="str">
            <v>Polyamide</v>
          </cell>
          <cell r="C55" t="str">
            <v>Polyamid</v>
          </cell>
          <cell r="D55" t="str">
            <v>Polyamide</v>
          </cell>
          <cell r="E55" t="str">
            <v>Poliamida</v>
          </cell>
          <cell r="F55" t="str">
            <v>Poliammide</v>
          </cell>
          <cell r="G55" t="str">
            <v>Полиамид</v>
          </cell>
        </row>
        <row r="56">
          <cell r="A56" t="str">
            <v>Polypropylene</v>
          </cell>
          <cell r="B56" t="str">
            <v>Polypropylène</v>
          </cell>
          <cell r="C56" t="str">
            <v>Polypropylen</v>
          </cell>
          <cell r="D56" t="str">
            <v>Polypropeen</v>
          </cell>
          <cell r="E56" t="str">
            <v>Polipropileno</v>
          </cell>
          <cell r="F56" t="str">
            <v>polipropilene</v>
          </cell>
          <cell r="G56" t="str">
            <v>Полипропилен</v>
          </cell>
        </row>
        <row r="57">
          <cell r="A57" t="str">
            <v>Polyurethane</v>
          </cell>
          <cell r="B57" t="str">
            <v>Polyuréthane</v>
          </cell>
          <cell r="C57" t="str">
            <v>Poleyurethan</v>
          </cell>
          <cell r="D57" t="str">
            <v>Polyurethaan</v>
          </cell>
          <cell r="E57" t="str">
            <v>Poliuretano</v>
          </cell>
          <cell r="F57" t="str">
            <v>poliuretano </v>
          </cell>
          <cell r="G57" t="str">
            <v>Полиуретан</v>
          </cell>
        </row>
        <row r="58">
          <cell r="A58" t="str">
            <v>Ramie</v>
          </cell>
          <cell r="B58" t="str">
            <v>Ramie</v>
          </cell>
          <cell r="C58" t="str">
            <v>Ramie</v>
          </cell>
          <cell r="D58" t="str">
            <v>Ramie</v>
          </cell>
          <cell r="E58" t="str">
            <v>Ramio</v>
          </cell>
          <cell r="F58" t="str">
            <v>Ramia</v>
          </cell>
          <cell r="G58" t="str">
            <v>Рами</v>
          </cell>
        </row>
        <row r="59">
          <cell r="A59" t="str">
            <v>Silk</v>
          </cell>
          <cell r="B59" t="str">
            <v>Soie</v>
          </cell>
          <cell r="C59" t="str">
            <v>Seide</v>
          </cell>
          <cell r="D59" t="str">
            <v>Zijde</v>
          </cell>
          <cell r="E59" t="str">
            <v>Seda</v>
          </cell>
          <cell r="F59" t="str">
            <v>Seta</v>
          </cell>
          <cell r="G59" t="str">
            <v>Шелк</v>
          </cell>
        </row>
        <row r="60">
          <cell r="A60" t="str">
            <v>Viscose</v>
          </cell>
          <cell r="B60" t="str">
            <v>Viscose</v>
          </cell>
          <cell r="C60" t="str">
            <v>Viskose</v>
          </cell>
          <cell r="D60" t="str">
            <v>Viscose</v>
          </cell>
          <cell r="E60" t="str">
            <v>Viscosa</v>
          </cell>
          <cell r="F60" t="str">
            <v>Viscosa</v>
          </cell>
          <cell r="G60" t="str">
            <v>Вискоза</v>
          </cell>
        </row>
        <row r="61">
          <cell r="A61" t="str">
            <v>Wool</v>
          </cell>
          <cell r="B61" t="str">
            <v>Laine</v>
          </cell>
          <cell r="C61" t="str">
            <v>Wolle</v>
          </cell>
          <cell r="D61" t="str">
            <v>Wol</v>
          </cell>
          <cell r="E61" t="str">
            <v>Lana</v>
          </cell>
          <cell r="F61" t="str">
            <v>Lana</v>
          </cell>
          <cell r="G61" t="str">
            <v>Шерсть</v>
          </cell>
        </row>
        <row r="62">
          <cell r="A62" t="str">
            <v>Exclusive of trim</v>
          </cell>
          <cell r="B62" t="str">
            <v>sauf la garniture</v>
          </cell>
          <cell r="C62" t="str">
            <v>Ausschließlich Besatz</v>
          </cell>
          <cell r="D62" t="str">
            <v>Behalve de versiering/rand</v>
          </cell>
          <cell r="E62" t="str">
            <v>Sin incluir el ribete</v>
          </cell>
          <cell r="F62" t="str">
            <v>Bordure escluse</v>
          </cell>
          <cell r="G62" t="str">
            <v>Не включая отделку</v>
          </cell>
        </row>
        <row r="63">
          <cell r="A63" t="str">
            <v>Remove all detachable trims before cleaning</v>
          </cell>
          <cell r="B63" t="str">
            <v>Retirer tous les ornements amovibles avant le lavage</v>
          </cell>
          <cell r="C63" t="str">
            <v>Vor der Reinigung bitte alle abnehmbaren Besätze entfernen</v>
          </cell>
          <cell r="D63" t="str">
            <v>Verwijder alle afneembare versiering voor het reinigen</v>
          </cell>
          <cell r="E63" t="str">
            <v>Retirar las partes separables antes de lavar la prenda</v>
          </cell>
          <cell r="F63" t="str">
            <v xml:space="preserve">Rimuovere tutti i bordi rimovibili prima del lavaggio </v>
          </cell>
          <cell r="G63" t="str">
            <v>Удалите все съемные элементы отделки перед чисткой</v>
          </cell>
        </row>
        <row r="64">
          <cell r="A64" t="str">
            <v xml:space="preserve">Remove belt before cleaning </v>
          </cell>
          <cell r="B64" t="str">
            <v>Retirer la ceinture avant le lavage</v>
          </cell>
          <cell r="C64" t="str">
            <v>Vor der Reinigung  bitte Gürtel entfernen</v>
          </cell>
          <cell r="D64" t="str">
            <v>Verwijder riem voor het reinigen</v>
          </cell>
          <cell r="E64" t="str">
            <v>Retirar el cinturón antes de lavar la prenda</v>
          </cell>
          <cell r="F64" t="str">
            <v>Rimuovere la cintura prima del lavaggio</v>
          </cell>
          <cell r="G64" t="str">
            <v>Снимите пояс перед чисткой</v>
          </cell>
        </row>
        <row r="65">
          <cell r="A65" t="str">
            <v>Clean with a damp cloth</v>
          </cell>
          <cell r="B65" t="str">
            <v>Nettoyer à l'aide d'un chiffon humide</v>
          </cell>
          <cell r="C65" t="str">
            <v xml:space="preserve">Mit einem feuchten tuch reinigen </v>
          </cell>
          <cell r="D65" t="str">
            <v>Met een vochtige doek reinigen</v>
          </cell>
          <cell r="E65" t="str">
            <v>Limpiar con un paño húmedo</v>
          </cell>
          <cell r="F65" t="str">
            <v>Pulire con un panno umido</v>
          </cell>
          <cell r="G65" t="str">
            <v>Чистить с помощью влажной ткани</v>
          </cell>
        </row>
        <row r="66">
          <cell r="A66" t="str">
            <v>Cool Hand Wash</v>
          </cell>
          <cell r="B66" t="str">
            <v>Lavage à la main à l'eau froide / Lavage main à l'eau froide</v>
          </cell>
          <cell r="C66" t="str">
            <v>Handwäsche in kaltem Wasser</v>
          </cell>
          <cell r="D66" t="str">
            <v>Koude handwas</v>
          </cell>
          <cell r="E66" t="str">
            <v>Lavar a mano con agua fría</v>
          </cell>
          <cell r="F66" t="str">
            <v>Lavaggio a mano in acqua fredda</v>
          </cell>
          <cell r="G66" t="str">
            <v>Ручная стирка в прохладной воде</v>
          </cell>
        </row>
        <row r="67">
          <cell r="A67" t="str">
            <v>Do not dry clean</v>
          </cell>
          <cell r="B67" t="str">
            <v>Ne pas nettoyer à sec</v>
          </cell>
          <cell r="C67" t="str">
            <v>Nicht für Trockenreinigung geeignet</v>
          </cell>
          <cell r="D67" t="str">
            <v>Niet stomen</v>
          </cell>
          <cell r="E67" t="str">
            <v>No lavar en seco</v>
          </cell>
          <cell r="F67" t="str">
            <v xml:space="preserve">Non adatto a pulitura a secco </v>
          </cell>
          <cell r="G67" t="str">
            <v>Не подлежит химчистке</v>
          </cell>
        </row>
        <row r="68">
          <cell r="A68" t="str">
            <v>Do not soak</v>
          </cell>
          <cell r="B68" t="str">
            <v>Nes pas laisser tremper</v>
          </cell>
          <cell r="C68" t="str">
            <v>Nicht einweichen</v>
          </cell>
          <cell r="D68" t="str">
            <v>Niet weken</v>
          </cell>
          <cell r="E68" t="str">
            <v>No dejar en remojo</v>
          </cell>
          <cell r="F68" t="str">
            <v>Non lasciare in ammollo</v>
          </cell>
          <cell r="G68" t="str">
            <v>Не подлежит замачиванию</v>
          </cell>
        </row>
        <row r="69">
          <cell r="A69" t="str">
            <v>Do not spin</v>
          </cell>
          <cell r="B69" t="str">
            <v>Ne pas essorer</v>
          </cell>
          <cell r="C69" t="str">
            <v>Nicht schleudern</v>
          </cell>
          <cell r="D69" t="str">
            <v>Niet centrifugeren</v>
          </cell>
          <cell r="E69" t="str">
            <v>No centrifugar</v>
          </cell>
          <cell r="F69" t="str">
            <v>Non centrifugare</v>
          </cell>
          <cell r="G69" t="str">
            <v>Не подлежит машинной сушке</v>
          </cell>
        </row>
        <row r="70">
          <cell r="A70" t="str">
            <v>Do not use biological detergent</v>
          </cell>
          <cell r="B70" t="str">
            <v>Ne pas utiliser de lessive biologique</v>
          </cell>
          <cell r="C70" t="str">
            <v>Nicht mit Biowaschmittel waschen</v>
          </cell>
          <cell r="D70" t="str">
            <v>Geen biologisch wasmiddel gebruiken</v>
          </cell>
          <cell r="E70" t="str">
            <v>No utilizar detergente biológico</v>
          </cell>
          <cell r="F70" t="str">
            <v>Non utilizzare detergente bio</v>
          </cell>
          <cell r="G70" t="str">
            <v>Не подлежит стирке с использованием биологических моющих средств</v>
          </cell>
        </row>
        <row r="71">
          <cell r="A71" t="str">
            <v>Do not wash</v>
          </cell>
          <cell r="B71" t="str">
            <v>Ne pas laver</v>
          </cell>
          <cell r="C71" t="str">
            <v>Nicht selbst waschen</v>
          </cell>
          <cell r="D71" t="str">
            <v>Niet wassen</v>
          </cell>
          <cell r="E71" t="str">
            <v>No lavar</v>
          </cell>
          <cell r="F71" t="str">
            <v xml:space="preserve">Non lavare </v>
          </cell>
          <cell r="G71" t="str">
            <v>Не подлежит стирке</v>
          </cell>
        </row>
        <row r="72">
          <cell r="A72" t="str">
            <v>Do not wring</v>
          </cell>
          <cell r="B72" t="str">
            <v>Ne pas tordre</v>
          </cell>
          <cell r="C72" t="str">
            <v>Nicht auswringen</v>
          </cell>
          <cell r="D72" t="str">
            <v>Niet uitwringen</v>
          </cell>
          <cell r="E72" t="str">
            <v>No escurrir</v>
          </cell>
          <cell r="F72" t="str">
            <v xml:space="preserve">Non strizzare </v>
          </cell>
          <cell r="G72" t="str">
            <v>Не отжимать</v>
          </cell>
        </row>
        <row r="73">
          <cell r="A73" t="str">
            <v>Hand wash only</v>
          </cell>
          <cell r="B73" t="str">
            <v>Lavage à la main uniquement</v>
          </cell>
          <cell r="C73" t="str">
            <v>Nur Handwäsche</v>
          </cell>
          <cell r="D73" t="str">
            <v>Alleen handwas</v>
          </cell>
          <cell r="E73" t="str">
            <v>Lavar solo a mano</v>
          </cell>
          <cell r="F73" t="str">
            <v xml:space="preserve">Solo per lavaggio a mano </v>
          </cell>
          <cell r="G73" t="str">
            <v>Только ручная стирка</v>
          </cell>
        </row>
        <row r="74">
          <cell r="A74" t="str">
            <v>Specialist leather clean only</v>
          </cell>
          <cell r="B74" t="str">
            <v>Lavage à sec spécial cuir uniquement</v>
          </cell>
          <cell r="C74" t="str">
            <v>Nur fachmännische Lederreinigung</v>
          </cell>
          <cell r="D74" t="str">
            <v xml:space="preserve">Alleen gespecialiseerde leerreiniging </v>
          </cell>
          <cell r="E74" t="str">
            <v>Solo limpieza de cuero profesional</v>
          </cell>
          <cell r="F74" t="str">
            <v>Solo per pulitura pelli professionale</v>
          </cell>
          <cell r="G74" t="str">
            <v>Только профессиональная чистка кожаных изделий</v>
          </cell>
        </row>
        <row r="75">
          <cell r="A75" t="str">
            <v>Use colour-sensitive detergent</v>
          </cell>
          <cell r="B75" t="str">
            <v>Utiliser une lessive pour couleurs non résistantes</v>
          </cell>
          <cell r="C75" t="str">
            <v>Nur Feinwaschmittel verwenden</v>
          </cell>
          <cell r="D75" t="str">
            <v>Gebruik kleurgevoelig wasmiddel</v>
          </cell>
          <cell r="E75" t="str">
            <v>Utilizar detergente para ropa de color</v>
          </cell>
          <cell r="F75" t="str">
            <v>Utilizzare detergente per colori delicati</v>
          </cell>
          <cell r="G75" t="str">
            <v xml:space="preserve">Стирка с использованием моющих средств для цветных изделий </v>
          </cell>
        </row>
        <row r="76">
          <cell r="A76" t="str">
            <v>Wash as wool</v>
          </cell>
          <cell r="B76" t="str">
            <v>Lavage pour lainages</v>
          </cell>
          <cell r="C76" t="str">
            <v>Wie Wolle waschen</v>
          </cell>
          <cell r="D76" t="str">
            <v>Wassen als wol</v>
          </cell>
          <cell r="E76" t="str">
            <v>Seleccionar lavado de lana</v>
          </cell>
          <cell r="F76" t="str">
            <v>Lavare il capo come lana</v>
          </cell>
          <cell r="G76" t="str">
            <v>Стирать на режиме "шерсть"</v>
          </cell>
        </row>
        <row r="77">
          <cell r="A77" t="str">
            <v>Wash inside out</v>
          </cell>
          <cell r="B77" t="str">
            <v xml:space="preserve"> Laver à l'envers</v>
          </cell>
          <cell r="C77" t="str">
            <v>Von links waschen</v>
          </cell>
          <cell r="D77" t="str">
            <v>Kledingstuk binnenstebuiten wassen</v>
          </cell>
          <cell r="E77" t="str">
            <v>Lavar del revés</v>
          </cell>
          <cell r="F77" t="str">
            <v>Lavare il capo al rovescio</v>
          </cell>
          <cell r="G77" t="str">
            <v>Стирать, вывернув наизнанку</v>
          </cell>
        </row>
        <row r="78">
          <cell r="A78" t="str">
            <v>Wash separately</v>
          </cell>
          <cell r="B78" t="str">
            <v>Laver séparément</v>
          </cell>
          <cell r="C78" t="str">
            <v>Separat waschen</v>
          </cell>
          <cell r="D78" t="str">
            <v>Afzonderlijk wassen</v>
          </cell>
          <cell r="E78" t="str">
            <v>Lavar por separado</v>
          </cell>
          <cell r="F78" t="str">
            <v>Lavare il capo separatamente</v>
          </cell>
          <cell r="G78" t="str">
            <v>Стирать отдельно</v>
          </cell>
        </row>
        <row r="79">
          <cell r="A79" t="str">
            <v>Wash with similar colours</v>
          </cell>
          <cell r="B79" t="str">
            <v>Laver avec des couleurs similaires</v>
          </cell>
          <cell r="C79" t="str">
            <v>Mit ähnlichen Farben zusammen waschen</v>
          </cell>
          <cell r="D79" t="str">
            <v>Met soortgelijke kleuren wassen</v>
          </cell>
          <cell r="E79" t="str">
            <v>Lavar con colores similares</v>
          </cell>
          <cell r="F79" t="str">
            <v xml:space="preserve">Lavare il capo con colori simili </v>
          </cell>
          <cell r="G79" t="str">
            <v>Стирать с подобными цветами</v>
          </cell>
        </row>
        <row r="80">
          <cell r="A80" t="str">
            <v>Do not tumble dry</v>
          </cell>
          <cell r="B80" t="str">
            <v>Ne pas passer au sèche-linge</v>
          </cell>
          <cell r="C80" t="str">
            <v>Nicht für den Trockner geeignet</v>
          </cell>
          <cell r="D80" t="str">
            <v>Niet geschikt voor de droger</v>
          </cell>
          <cell r="E80" t="str">
            <v>No secar en secadora</v>
          </cell>
          <cell r="F80" t="str">
            <v>Non asciugare a mezzo di 
asciugabiancheria a tamburo rotativo</v>
          </cell>
          <cell r="G80" t="str">
            <v>Не сушить в барабане</v>
          </cell>
        </row>
        <row r="81">
          <cell r="A81" t="str">
            <v>Dry away from direct sunlight</v>
          </cell>
          <cell r="B81" t="str">
            <v>Sécher à l 'abri de la lumière directe du soleil</v>
          </cell>
          <cell r="C81" t="str">
            <v>Nicht im direkten Sonnenlicht trocknen</v>
          </cell>
          <cell r="D81" t="str">
            <v>Niet in direct zonlicht drogen</v>
          </cell>
          <cell r="E81" t="str">
            <v>No secar bajo la luz directa del sol</v>
          </cell>
          <cell r="F81" t="str">
            <v>Asciugare il capo evitando il contatto con raggi solari</v>
          </cell>
          <cell r="G81" t="str">
            <v>Сушить вдали от прямых источников света</v>
          </cell>
        </row>
        <row r="82">
          <cell r="A82" t="str">
            <v>Dry flat</v>
          </cell>
          <cell r="B82" t="str">
            <v>Sécher à plat</v>
          </cell>
          <cell r="C82" t="str">
            <v>Flach liegend trocknen</v>
          </cell>
          <cell r="D82" t="str">
            <v>Plat drogen</v>
          </cell>
          <cell r="E82" t="str">
            <v>Secar estirado</v>
          </cell>
          <cell r="F82" t="str">
            <v>Asciugatura in piano</v>
          </cell>
          <cell r="G82" t="str">
            <v>Сушить на горизонтальной поверхности</v>
          </cell>
        </row>
        <row r="83">
          <cell r="A83" t="str">
            <v>Hang After Washing</v>
          </cell>
          <cell r="B83" t="str">
            <v>Étendre après lavage</v>
          </cell>
          <cell r="C83" t="str">
            <v>Nach dem Waschen aufhängen</v>
          </cell>
          <cell r="D83" t="str">
            <v>Ophangen na het wassen</v>
          </cell>
          <cell r="E83" t="str">
            <v>Colgar la prenda después de lavar</v>
          </cell>
          <cell r="F83" t="str">
            <v>Stendere subito dopo il lavaggio</v>
          </cell>
          <cell r="G83" t="str">
            <v>Развесить после стирки</v>
          </cell>
        </row>
        <row r="84">
          <cell r="A84" t="str">
            <v>Reshape whilst damp</v>
          </cell>
          <cell r="B84" t="str">
            <v>Remettre en forme encore humide</v>
          </cell>
          <cell r="C84" t="str">
            <v>Im feuchten Zustand in Form ziehen</v>
          </cell>
          <cell r="D84" t="str">
            <v>Hervormen wanneer vochtig</v>
          </cell>
          <cell r="E84" t="str">
            <v>Volver a dar forma a la prenda mientras esté húmeda</v>
          </cell>
          <cell r="F84" t="str">
            <v>Rimettere in forma quando il capo è ancora umido</v>
          </cell>
          <cell r="G84" t="str">
            <v>Распрямить во влажном состоянии</v>
          </cell>
        </row>
        <row r="85">
          <cell r="A85" t="str">
            <v>Cool iron</v>
          </cell>
          <cell r="B85" t="str">
            <v>Repassage doux</v>
          </cell>
          <cell r="C85" t="str">
            <v>Bei geringer Temperatur bügeln</v>
          </cell>
          <cell r="D85" t="str">
            <v>Koud strijken</v>
          </cell>
          <cell r="E85" t="str">
            <v>Planchar a temperatura baja</v>
          </cell>
          <cell r="F85" t="str">
            <v xml:space="preserve">Stiratura a freddo </v>
          </cell>
          <cell r="G85" t="str">
            <v xml:space="preserve">Гладить прохладным утюгом </v>
          </cell>
        </row>
        <row r="86">
          <cell r="A86" t="str">
            <v>Do not iron motif</v>
          </cell>
          <cell r="B86" t="str">
            <v>Ne pas repasser le motif</v>
          </cell>
          <cell r="C86" t="str">
            <v>Nicht das Motiv bügeln</v>
          </cell>
          <cell r="D86" t="str">
            <v>Motief niet strijken</v>
          </cell>
          <cell r="E86" t="str">
            <v>No planchar el dibujo</v>
          </cell>
          <cell r="F86" t="str">
            <v xml:space="preserve">Non stirare sulla decorazione </v>
          </cell>
          <cell r="G86" t="str">
            <v>Не гладить декоративные элементы</v>
          </cell>
        </row>
        <row r="87">
          <cell r="A87" t="str">
            <v>Do not iron print</v>
          </cell>
          <cell r="B87" t="str">
            <v>Ne pas repasser l'imprimé</v>
          </cell>
          <cell r="C87" t="str">
            <v>Nicht den Print bügeln</v>
          </cell>
          <cell r="D87" t="str">
            <v>Afdruk niet strijken</v>
          </cell>
          <cell r="E87" t="str">
            <v>No planchar el estampado</v>
          </cell>
          <cell r="F87" t="str">
            <v xml:space="preserve">Non stirare sulla stampa </v>
          </cell>
          <cell r="G87" t="str">
            <v>Не гладить принт</v>
          </cell>
        </row>
        <row r="88">
          <cell r="A88" t="str">
            <v>Do not iron trim</v>
          </cell>
          <cell r="B88" t="str">
            <v>Ne pas repasser les ornements</v>
          </cell>
          <cell r="C88" t="str">
            <v>Nicht den Besatz bügeln</v>
          </cell>
          <cell r="D88" t="str">
            <v>Versiering niet strijken</v>
          </cell>
          <cell r="E88" t="str">
            <v>No planchar el ribete</v>
          </cell>
          <cell r="F88" t="str">
            <v xml:space="preserve">Non stirare sulla bordatura </v>
          </cell>
          <cell r="G88" t="str">
            <v>Не гладить отделку</v>
          </cell>
        </row>
        <row r="89">
          <cell r="A89" t="str">
            <v>Do not steam</v>
          </cell>
          <cell r="B89" t="str">
            <v>Nettoyer sans vapeur</v>
          </cell>
          <cell r="C89" t="str">
            <v>Nicht dampfreinigen</v>
          </cell>
          <cell r="D89" t="str">
            <v>Niet stomen</v>
          </cell>
          <cell r="E89" t="str">
            <v>No planchar con vapor</v>
          </cell>
          <cell r="F89" t="str">
            <v xml:space="preserve">Non usare vapore </v>
          </cell>
          <cell r="G89" t="str">
            <v>Не отпаривать</v>
          </cell>
        </row>
        <row r="90">
          <cell r="A90" t="str">
            <v>Iron on reverse</v>
          </cell>
          <cell r="B90" t="str">
            <v>Repasser à l'envers</v>
          </cell>
          <cell r="C90" t="str">
            <v>Auf links bügeln</v>
          </cell>
          <cell r="D90" t="str">
            <v>Binnenstebuiten strijken</v>
          </cell>
          <cell r="E90" t="str">
            <v>Planchar del revés</v>
          </cell>
          <cell r="F90" t="str">
            <v xml:space="preserve">Sitrare al rovescio </v>
          </cell>
          <cell r="G90" t="str">
            <v>Гладить, вывернув наизнанку</v>
          </cell>
        </row>
        <row r="91">
          <cell r="A91" t="str">
            <v>Iron whilst damp</v>
          </cell>
          <cell r="B91" t="str">
            <v>Repasser encore humide</v>
          </cell>
          <cell r="C91" t="str">
            <v>Im feuchten Zustand bügeln</v>
          </cell>
          <cell r="D91" t="str">
            <v>Strijk wanneer vochtig</v>
          </cell>
          <cell r="E91" t="str">
            <v>Planchar mientras la prenda esté húmeda</v>
          </cell>
          <cell r="F91" t="str">
            <v>Stirare quando il capo è ancora umido</v>
          </cell>
          <cell r="G91" t="str">
            <v>Гладить во влажном состоянии</v>
          </cell>
        </row>
        <row r="92">
          <cell r="A92" t="str">
            <v>Avoid contact with light-coloured fabrics, leather and upholstery. Colour may transfer due to the nature of indigo-dyed denim.</v>
          </cell>
          <cell r="B92" t="str">
            <v>Éviter le contact avec les tissus clairs, le cuir et les tissus d'ameublement. Les couleurs peuvent déteindre en raison de la nature de la teinture indigo du denim.</v>
          </cell>
          <cell r="C92" t="str">
            <v>Kontakt mit hellen Stoffen, Leder und Polstermöbeln vermeiden. Aufgrund der Indigofärbung kann sich die Farbe übertragen</v>
          </cell>
          <cell r="D92" t="str">
            <v>Vermijd contact met lichtgekleurde stoffen, leer en stoffering. Kleur kan overgedragen worden vanwege de aard van indigo-geverfde denim.</v>
          </cell>
          <cell r="E92" t="str">
            <v>Evitar el contacto con tejidos de colores claros, con cuero y con tapicerías. El tinte índigo de los vaqueros podría transferirse a dichas superficies.</v>
          </cell>
          <cell r="F92" t="str">
            <v xml:space="preserve">Evitare il contatto con capi dai colori delicati, pelli e tappezzerie. Si potrebbe verificare una perdita del colore blu intenso del tessuto di jeans. </v>
          </cell>
          <cell r="G92" t="str">
            <v>Избегайте контакта со светлыми тканями, кожей и обивкой. Цвет может линять в связи с особенностями красителя индиго для джинсовой ткани.</v>
          </cell>
        </row>
        <row r="93">
          <cell r="A93" t="str">
            <v>Colour may fade with prolonged exposure to light and chlorinated water. Rinse well in clean water immediately after use.</v>
          </cell>
          <cell r="B93" t="str">
            <v xml:space="preserve"> Les couleurs peuvent s'estomper lors d'une exposition prolongée à la lumière et à l'eau chlorée. Bien rincer à l'eau claire immédiatement après utilisation.</v>
          </cell>
          <cell r="C93" t="str">
            <v>Farbe kann aufgrund von anhaltender Lichtbestrahlung und Chlorwasser ausbleichen. Nach dem Tragen gründlich mit sauberem Wasser ausspülen.</v>
          </cell>
          <cell r="D93" t="str">
            <v>De kleur kan vervagen na langdurige blootstelling aan licht en gechloreerd water. Onmiddellijk na gebruik grondig uitspoelen in zuiver water.</v>
          </cell>
          <cell r="E93" t="str">
            <v>El color puede desgastarse con la exposición prolongada al sol y al agua con cloro. Enjuaga bien la prenda en agua limpia justo después de utilizarla.</v>
          </cell>
          <cell r="F93" t="str">
            <v>Il colore può sbiadire in seguito a esposizione prolungata a luce e ad acqua clorata. Risciacquare bene con acqua pulita immediatamente dopo l'uso.</v>
          </cell>
          <cell r="G93" t="str">
            <v>Цвет может потускнеть вследствие длительного пребывания на солнце и влияния хлорированной воды. Тщательно прополосните в чистой воде сразу после использования.</v>
          </cell>
        </row>
        <row r="94">
          <cell r="A94" t="str">
            <v>Loss of beads may occur</v>
          </cell>
          <cell r="B94" t="str">
            <v>Une perte de perles peut se produire</v>
          </cell>
          <cell r="C94" t="str">
            <v>Perlen können sich bei Gebrauch lösen</v>
          </cell>
          <cell r="D94" t="str">
            <v>Verlies van kralen kan optreden</v>
          </cell>
          <cell r="E94" t="str">
            <v>Es posible que se pierda alguna cuenta</v>
          </cell>
          <cell r="F94" t="str">
            <v xml:space="preserve">Potrebbe verificarsi la perdita di perline </v>
          </cell>
          <cell r="G94" t="str">
            <v>Возможна потеря бусин</v>
          </cell>
        </row>
        <row r="95">
          <cell r="A95" t="str">
            <v>Loss of sequins may occur</v>
          </cell>
          <cell r="B95" t="str">
            <v>Une perte de sequins peut se produire</v>
          </cell>
          <cell r="C95" t="str">
            <v>Pailletten können sich bei Gebrauch lösen</v>
          </cell>
          <cell r="D95" t="str">
            <v>Verlies van pailletten kan optreden</v>
          </cell>
          <cell r="E95" t="str">
            <v>Es posible que se pierda alguna lentejuela</v>
          </cell>
          <cell r="F95" t="str">
            <v>Potrebbe verificarsi la perdita di paillettes</v>
          </cell>
          <cell r="G95" t="str">
            <v>Возможна потеря блесток</v>
          </cell>
        </row>
        <row r="96">
          <cell r="A96" t="str">
            <v>Take care to avoid snagging</v>
          </cell>
          <cell r="B96" t="str">
            <v>Prendre soin d'éviter les accrochages</v>
          </cell>
          <cell r="C96" t="str">
            <v>Hängenbleiben an anderen Materialien vermeiden</v>
          </cell>
          <cell r="D96" t="str">
            <v>Wees voorzichtig om vasthaken te vermijden</v>
          </cell>
          <cell r="E96" t="str">
            <v>Cuidado, la prenda se puede enganchar a algún saliente</v>
          </cell>
          <cell r="F96" t="str">
            <v xml:space="preserve">Avere cura di evitare che il tessuto si impigli </v>
          </cell>
          <cell r="G96" t="str">
            <v>Обращайтесь бережно во избежание затяжек</v>
          </cell>
        </row>
        <row r="97">
          <cell r="A97" t="str">
            <v>KEEP AWAY FROM FIRE</v>
          </cell>
          <cell r="B97" t="str">
            <v>GARDER LOIN DU FEU</v>
          </cell>
          <cell r="C97" t="str">
            <v>VON FEUERQUELLEN FERNHALTEN</v>
          </cell>
          <cell r="D97" t="str">
            <v>UIT DE BUURT VAN VUUR HOUDEN</v>
          </cell>
          <cell r="E97" t="str">
            <v>MANTENER LA PRENDA ALEJADA DEL FUEGO</v>
          </cell>
          <cell r="F97" t="str">
            <v xml:space="preserve">TENERE LONTANO DAL FUOCO </v>
          </cell>
          <cell r="G97" t="str">
            <v>ДЕРЖАТЬ ВДАЛИ ОТ ОГНЯ</v>
          </cell>
        </row>
        <row r="98">
          <cell r="A98" t="str">
            <v>Contains non-textile part of animal origin</v>
          </cell>
          <cell r="B98" t="str">
            <v>Contient des parties non-textiles d'origine animale</v>
          </cell>
          <cell r="C98" t="str">
            <v>Enthält textilfreie Komponenten tierischen Ursprungs</v>
          </cell>
          <cell r="D98" t="str">
            <v>Bevat niet-textiele delen van dierlijke oorsprong</v>
          </cell>
          <cell r="E98" t="str">
            <v>Contiene fragmentos no textiles de origen animal</v>
          </cell>
          <cell r="F98" t="str">
            <v>Contiene parti non tessili di origine animale</v>
          </cell>
          <cell r="G98" t="str">
            <v>Содержит нетекстильные элементы животного происхождения</v>
          </cell>
        </row>
        <row r="99">
          <cell r="A99" t="str">
            <v>One Size</v>
          </cell>
          <cell r="B99" t="str">
            <v xml:space="preserve">Taille Unique  </v>
          </cell>
          <cell r="C99" t="str">
            <v>Einheitsgrösse</v>
          </cell>
          <cell r="D99" t="str">
            <v>Een Maat   </v>
          </cell>
          <cell r="E99" t="str">
            <v xml:space="preserve">Talla Única   </v>
          </cell>
          <cell r="F99" t="str">
            <v xml:space="preserve">Posso Provare </v>
          </cell>
          <cell r="G99" t="str">
            <v>Универсальный размер</v>
          </cell>
        </row>
        <row r="100">
          <cell r="A100" t="str">
            <v>Wash at 30 degrees</v>
          </cell>
          <cell r="B100" t="str">
            <v>Lavage à 30 °c</v>
          </cell>
          <cell r="C100" t="str">
            <v>Bei 30°C waschen</v>
          </cell>
          <cell r="D100" t="str">
            <v>Wassen op 30 graden</v>
          </cell>
          <cell r="E100" t="str">
            <v>Lavar a 30 grados</v>
          </cell>
          <cell r="F100" t="str">
            <v>Lavare a 30 gradi</v>
          </cell>
          <cell r="G100" t="str">
            <v>Стирать при температуре 30°С</v>
          </cell>
        </row>
        <row r="101">
          <cell r="A101" t="str">
            <v>Extra delicate wash at 40 degrees</v>
          </cell>
          <cell r="B101" t="str">
            <v>Très délicat, lavage à 40 °c</v>
          </cell>
          <cell r="C101" t="str">
            <v>Sehr empfindlich, bei 40°C im Schongang waschen</v>
          </cell>
          <cell r="D101" t="str">
            <v>Extra fijne was op 40 graden</v>
          </cell>
          <cell r="E101" t="str">
            <v>Lavado muy delicado a 40 grados</v>
          </cell>
          <cell r="F101" t="str">
            <v>Lavaggio extra delicato a 40 gradi</v>
          </cell>
          <cell r="G101" t="str">
            <v>Особо деликатная стирка при температуре 40°С</v>
          </cell>
        </row>
        <row r="102">
          <cell r="A102" t="str">
            <v>Delicate wash at 40 degrees</v>
          </cell>
          <cell r="B102" t="str">
            <v>Délicat, lavage à 40 °c</v>
          </cell>
          <cell r="C102" t="str">
            <v>Empfindlich,  bei 40°C im Schongang waschen</v>
          </cell>
          <cell r="D102" t="str">
            <v>Fijne was op 40 graden</v>
          </cell>
          <cell r="E102" t="str">
            <v>Lavado delicado a 40 grados</v>
          </cell>
          <cell r="F102" t="str">
            <v>Lavaggio delicato a 40 gradi</v>
          </cell>
          <cell r="G102" t="str">
            <v>Деликатная стирка при температуре 40°С</v>
          </cell>
        </row>
        <row r="103">
          <cell r="A103" t="str">
            <v>Wash at 40 degrees</v>
          </cell>
          <cell r="B103" t="str">
            <v>Lavage à 40 °c</v>
          </cell>
          <cell r="C103" t="str">
            <v>Bei 40°C waschen</v>
          </cell>
          <cell r="D103" t="str">
            <v>Wassen op 40 graden</v>
          </cell>
          <cell r="E103" t="str">
            <v>Lavar a 40 grados</v>
          </cell>
          <cell r="F103" t="str">
            <v>Lavare a 40 gradi</v>
          </cell>
          <cell r="G103" t="str">
            <v>Стирать при температуре 40°С</v>
          </cell>
        </row>
        <row r="104">
          <cell r="A104" t="str">
            <v>Hand wash</v>
          </cell>
          <cell r="B104" t="str">
            <v>Lavage à la main</v>
          </cell>
          <cell r="C104" t="str">
            <v>Nur Handwäsche</v>
          </cell>
          <cell r="D104" t="str">
            <v>Handwas</v>
          </cell>
          <cell r="E104" t="str">
            <v>Lavar a mano</v>
          </cell>
          <cell r="F104" t="str">
            <v>Lavare a mano</v>
          </cell>
          <cell r="G104" t="str">
            <v>Ручная стирка</v>
          </cell>
        </row>
        <row r="105">
          <cell r="A105" t="str">
            <v>Do not wash</v>
          </cell>
          <cell r="B105" t="str">
            <v>Ne pas laver</v>
          </cell>
          <cell r="C105" t="str">
            <v>Nicht waschen</v>
          </cell>
          <cell r="D105" t="str">
            <v>Niet wassen</v>
          </cell>
          <cell r="E105" t="str">
            <v>No lavar</v>
          </cell>
          <cell r="F105" t="str">
            <v>Non lavare</v>
          </cell>
          <cell r="G105" t="str">
            <v>Не стирать</v>
          </cell>
        </row>
        <row r="106">
          <cell r="A106" t="str">
            <v>Do not bleach</v>
          </cell>
          <cell r="B106" t="str">
            <v>Ne pas utiliser d'eau de javel</v>
          </cell>
          <cell r="C106" t="str">
            <v>Nicht bleichen</v>
          </cell>
          <cell r="D106" t="str">
            <v>Niet bleken</v>
          </cell>
          <cell r="E106" t="str">
            <v>No lavar con lejía</v>
          </cell>
          <cell r="F106" t="str">
            <v>Non candeggiare</v>
          </cell>
          <cell r="G106" t="str">
            <v>Не отбеливать</v>
          </cell>
        </row>
        <row r="107">
          <cell r="A107" t="str">
            <v>Tumble dry low</v>
          </cell>
          <cell r="B107" t="str">
            <v>Passer au sèche-linge à basse température</v>
          </cell>
          <cell r="C107" t="str">
            <v>Trocknen im Wäschetrockner  bei niedriger Temperatur</v>
          </cell>
          <cell r="D107" t="str">
            <v>Drogen op laagste stand</v>
          </cell>
          <cell r="E107" t="str">
            <v>Secar a baja temperatura</v>
          </cell>
          <cell r="F107" t="str">
            <v>Asciugare in asciugatrice a bassa temperatura</v>
          </cell>
          <cell r="G107" t="str">
            <v>Машинная сушка при низкой температуре</v>
          </cell>
        </row>
        <row r="108">
          <cell r="A108" t="str">
            <v>Do not tumble dry</v>
          </cell>
          <cell r="B108" t="str">
            <v>Ne pas utiliser de sèche-linge</v>
          </cell>
          <cell r="C108" t="str">
            <v>Nicht im Wäschetrockne trocknen</v>
          </cell>
          <cell r="D108" t="str">
            <v>Niet in de wasdroger</v>
          </cell>
          <cell r="E108" t="str">
            <v>No usar secadora</v>
          </cell>
          <cell r="F108" t="str">
            <v>Non asciugare in asciugatrice</v>
          </cell>
          <cell r="G108" t="str">
            <v>Не сушить в машине</v>
          </cell>
        </row>
        <row r="109">
          <cell r="A109" t="str">
            <v>Cool iron</v>
          </cell>
          <cell r="B109" t="str">
            <v>Repasser à basse température</v>
          </cell>
          <cell r="C109" t="str">
            <v>Bügeln mit sehr geringer Temperatur</v>
          </cell>
          <cell r="D109" t="str">
            <v>Lauw strijken</v>
          </cell>
          <cell r="E109" t="str">
            <v>Planchar a baja temperatura</v>
          </cell>
          <cell r="F109" t="str">
            <v>Stirare con ferro tiepido</v>
          </cell>
          <cell r="G109" t="str">
            <v>Гладить при низкой температуре</v>
          </cell>
        </row>
        <row r="110">
          <cell r="A110" t="str">
            <v>Warm iron</v>
          </cell>
          <cell r="B110" t="str">
            <v>Repasser à température moyenne</v>
          </cell>
          <cell r="C110" t="str">
            <v>Bügeln mit mittlerer Temperatur</v>
          </cell>
          <cell r="D110" t="str">
            <v>Warm strijken</v>
          </cell>
          <cell r="E110" t="str">
            <v>Planchar a temperatura media</v>
          </cell>
          <cell r="F110" t="str">
            <v>Stirare con ferro caldo</v>
          </cell>
          <cell r="G110" t="str">
            <v>Гладить при низкой температуре</v>
          </cell>
        </row>
        <row r="111">
          <cell r="A111" t="str">
            <v>Hot iron</v>
          </cell>
          <cell r="B111" t="str">
            <v>Repasser à haute température</v>
          </cell>
          <cell r="C111" t="str">
            <v>Bügeln mit hoher Temperatur</v>
          </cell>
          <cell r="D111" t="str">
            <v>Heet strijken</v>
          </cell>
          <cell r="E111" t="str">
            <v>Planchar a alta temperatura</v>
          </cell>
          <cell r="F111" t="str">
            <v>Stirare con ferro molto caldo</v>
          </cell>
          <cell r="G111" t="str">
            <v>Гладить при высокой температурe</v>
          </cell>
        </row>
        <row r="112">
          <cell r="A112" t="str">
            <v>Do not iron</v>
          </cell>
          <cell r="B112" t="str">
            <v>Ne pas repasser</v>
          </cell>
          <cell r="C112" t="str">
            <v>Nicht bügeln</v>
          </cell>
          <cell r="D112" t="str">
            <v>Niet strijken</v>
          </cell>
          <cell r="E112" t="str">
            <v>No planchar</v>
          </cell>
          <cell r="F112" t="str">
            <v>Non stirare</v>
          </cell>
          <cell r="G112" t="str">
            <v>Не гладить</v>
          </cell>
        </row>
        <row r="113">
          <cell r="A113" t="str">
            <v>Dry clean, normal process</v>
          </cell>
          <cell r="B113" t="str">
            <v>Nettoyage à sec, cycle normal</v>
          </cell>
          <cell r="C113" t="str">
            <v>Chemisch reinigen, Normalreinigung</v>
          </cell>
          <cell r="D113" t="str">
            <v>Chemisch reinigen, normaal</v>
          </cell>
          <cell r="E113" t="str">
            <v>Lavar en seco, proceso normal</v>
          </cell>
          <cell r="F113" t="str">
            <v>Lavare a secco, processo normale</v>
          </cell>
          <cell r="G113" t="str">
            <v>Химическая чистка, стандартный процесс</v>
          </cell>
        </row>
        <row r="114">
          <cell r="A114" t="str">
            <v>Dry clean, milder process</v>
          </cell>
          <cell r="B114" t="str">
            <v>Nettoyage à sec, cycle modéré</v>
          </cell>
          <cell r="C114" t="str">
            <v>Chemisch reinigen, Spezialreinigung</v>
          </cell>
          <cell r="D114" t="str">
            <v>Chemisch reinigen, mild</v>
          </cell>
          <cell r="E114" t="str">
            <v>Lavar en seco, proceso suave</v>
          </cell>
          <cell r="F114" t="str">
            <v>Lavare a secco, processo delicato</v>
          </cell>
          <cell r="G114" t="str">
            <v>Химическая чистка, деликатный процесс</v>
          </cell>
        </row>
        <row r="115">
          <cell r="A115" t="str">
            <v>Do not dry clean</v>
          </cell>
          <cell r="B115" t="str">
            <v>Ne pas nettoyer à sec</v>
          </cell>
          <cell r="C115" t="str">
            <v>Nicht chemisch reinigen</v>
          </cell>
          <cell r="D115" t="str">
            <v>Niet chemisch reinigen</v>
          </cell>
          <cell r="E115" t="str">
            <v>No lavar en seco</v>
          </cell>
          <cell r="F115" t="str">
            <v>Non lavare a secco</v>
          </cell>
          <cell r="G115" t="str">
            <v>Химическая чистка запрещена</v>
          </cell>
        </row>
        <row r="116">
          <cell r="A116" t="str">
            <v>Cup</v>
          </cell>
          <cell r="B116" t="str">
            <v>Bonnet</v>
          </cell>
          <cell r="C116" t="str">
            <v>Körbchen</v>
          </cell>
          <cell r="D116" t="str">
            <v>Copa</v>
          </cell>
          <cell r="E116" t="str">
            <v>Coppa</v>
          </cell>
          <cell r="F116" t="str">
            <v>Cup</v>
          </cell>
          <cell r="G116" t="str">
            <v>чашечка</v>
          </cell>
        </row>
        <row r="117">
          <cell r="A117" t="str">
            <v>Colour transfer may occur on dark colours</v>
          </cell>
          <cell r="B117" t="str">
            <v>Les couleurs foncées peuvent déteindre</v>
          </cell>
          <cell r="C117" t="str">
            <v>Dunkle Farben können abfärben</v>
          </cell>
          <cell r="D117" t="str">
            <v>Es posible que las prendas oscuras destiñan</v>
          </cell>
          <cell r="E117" t="str">
            <v>I capi scuri possono rilasciare colore</v>
          </cell>
          <cell r="F117" t="str">
            <v>Donkere kleuren kunnen afgeven</v>
          </cell>
          <cell r="G117" t="str">
            <v>Темные изделия могут линять</v>
          </cell>
        </row>
        <row r="118">
          <cell r="A118">
            <v>0</v>
          </cell>
          <cell r="B118">
            <v>0</v>
          </cell>
          <cell r="C118">
            <v>0</v>
          </cell>
          <cell r="D118">
            <v>0</v>
          </cell>
          <cell r="E118">
            <v>0</v>
          </cell>
          <cell r="F118">
            <v>0</v>
          </cell>
          <cell r="G118">
            <v>0</v>
          </cell>
        </row>
        <row r="119">
          <cell r="A119" t="str">
            <v>Dry Separately</v>
          </cell>
          <cell r="B119" t="str">
            <v>Sécher séparément</v>
          </cell>
          <cell r="C119" t="str">
            <v>Separat trocknen</v>
          </cell>
          <cell r="D119" t="str">
            <v>Apart drogen</v>
          </cell>
          <cell r="E119" t="str">
            <v>Secar por separado</v>
          </cell>
          <cell r="F119" t="str">
            <v>Asciugare separatamente</v>
          </cell>
          <cell r="G119" t="str">
            <v>Сушить отдельно</v>
          </cell>
        </row>
        <row r="120">
          <cell r="A120" t="str">
            <v>Wash dark colours separately</v>
          </cell>
          <cell r="B120" t="str">
            <v>Laver les couleurs sombres séparément</v>
          </cell>
          <cell r="C120" t="str">
            <v>Dunkle Farben separat waschen</v>
          </cell>
          <cell r="D120" t="str">
            <v>Donkere kleuren apart wassen</v>
          </cell>
          <cell r="E120" t="str">
            <v>Lavar colores oscuros por separado</v>
          </cell>
          <cell r="F120" t="str">
            <v>Lavare i capi di colore scuro separatamente</v>
          </cell>
          <cell r="G120" t="str">
            <v>Стирать темные вещи отдельно</v>
          </cell>
        </row>
        <row r="121">
          <cell r="A121" t="str">
            <v>Skirt</v>
          </cell>
          <cell r="B121" t="str">
            <v>Jupe</v>
          </cell>
          <cell r="C121" t="str">
            <v>Rock</v>
          </cell>
          <cell r="D121" t="str">
            <v>Gonna</v>
          </cell>
          <cell r="E121" t="str">
            <v>Falda</v>
          </cell>
          <cell r="F121" t="str">
            <v>Gonna</v>
          </cell>
          <cell r="G121" t="str">
            <v>Юбка</v>
          </cell>
        </row>
        <row r="122">
          <cell r="A122" t="str">
            <v>Under layer</v>
          </cell>
          <cell r="B122" t="str">
            <v>Épaisseur inférieure</v>
          </cell>
          <cell r="C122" t="str">
            <v>Untere Schicht</v>
          </cell>
          <cell r="D122" t="str">
            <v>Strato inferiore</v>
          </cell>
          <cell r="E122" t="str">
            <v>Capa inferior</v>
          </cell>
          <cell r="F122" t="str">
            <v>Strato inferiore</v>
          </cell>
          <cell r="G122" t="str">
            <v>Нижний слой</v>
          </cell>
        </row>
        <row r="123">
          <cell r="A123" t="str">
            <v>Lace</v>
          </cell>
          <cell r="B123" t="str">
            <v>Dentelle</v>
          </cell>
          <cell r="C123" t="str">
            <v>Spitze</v>
          </cell>
          <cell r="D123" t="str">
            <v>Kant</v>
          </cell>
          <cell r="E123" t="str">
            <v>Encaje</v>
          </cell>
          <cell r="F123" t="str">
            <v>Pizzo</v>
          </cell>
          <cell r="G123" t="str">
            <v>кружево</v>
          </cell>
        </row>
        <row r="124">
          <cell r="A124" t="str">
            <v>Crochet</v>
          </cell>
          <cell r="B124" t="str">
            <v>Crochet</v>
          </cell>
          <cell r="C124" t="str">
            <v>Häkelgarn</v>
          </cell>
          <cell r="D124" t="str">
            <v>Haakwerk</v>
          </cell>
          <cell r="E124" t="str">
            <v>Crochet</v>
          </cell>
          <cell r="F124" t="str">
            <v>Lavorato all'uncinetto</v>
          </cell>
          <cell r="G124" t="str">
            <v>изделие, связанное крючком</v>
          </cell>
        </row>
        <row r="125">
          <cell r="A125" t="str">
            <v>Woven Tape</v>
          </cell>
          <cell r="B125" t="str">
            <v>Bande textile</v>
          </cell>
          <cell r="C125" t="str">
            <v>Gewebtes Band</v>
          </cell>
          <cell r="D125" t="str">
            <v>Geweven band</v>
          </cell>
          <cell r="E125" t="str">
            <v>Cinta tejida</v>
          </cell>
          <cell r="F125" t="str">
            <v>Nastro in tessuto</v>
          </cell>
          <cell r="G125" t="str">
            <v>трикотажная лента</v>
          </cell>
        </row>
        <row r="126">
          <cell r="A126" t="str">
            <v>Wash with care to avoid snagging</v>
          </cell>
          <cell r="B126" t="str">
            <v>Laver délicatement pour éviter toute déchirure</v>
          </cell>
          <cell r="C126" t="str">
            <v>Vorsichtig waschen, um Hängenbleiben zu vermeiden</v>
          </cell>
          <cell r="D126" t="str">
            <v>Voorzichtig wassen om beschadiging te voorkomen</v>
          </cell>
          <cell r="E126" t="str">
            <v>Lavar con cuidado para que el tejido no se rasgue</v>
          </cell>
          <cell r="F126" t="str">
            <v>Lavare delicatamente per evitare danneggiamenti</v>
          </cell>
          <cell r="G126" t="str">
            <v> Стирать осторожно во избежание образования затяжек</v>
          </cell>
        </row>
        <row r="127">
          <cell r="A127" t="str">
            <v>Hood</v>
          </cell>
          <cell r="B127" t="str">
            <v>Capuche</v>
          </cell>
          <cell r="C127" t="str">
            <v>Kapuze</v>
          </cell>
          <cell r="D127" t="str">
            <v>Capuchon</v>
          </cell>
          <cell r="E127" t="str">
            <v>Capucha</v>
          </cell>
          <cell r="F127" t="str">
            <v>Cappuccio</v>
          </cell>
          <cell r="G127" t="str">
            <v>Капюшон</v>
          </cell>
        </row>
        <row r="128">
          <cell r="A128" t="str">
            <v>Rib</v>
          </cell>
          <cell r="B128" t="str">
            <v>Côtes</v>
          </cell>
          <cell r="C128" t="str">
            <v>Bündchen</v>
          </cell>
          <cell r="D128" t="str">
            <v>Geribde boord</v>
          </cell>
          <cell r="E128" t="str">
            <v>Canalé</v>
          </cell>
          <cell r="F128" t="str">
            <v>Costine</v>
          </cell>
          <cell r="G128" t="str">
            <v>манжет</v>
          </cell>
        </row>
        <row r="129">
          <cell r="A129" t="str">
            <v>Colour may bleed when damp</v>
          </cell>
          <cell r="B129" t="str">
            <v>La couleur peut dégorger lorsque humide</v>
          </cell>
          <cell r="C129" t="str">
            <v>Kann abfärben, wenn feucht</v>
          </cell>
          <cell r="D129" t="str">
            <v>De kleur kan afgeven als het item vochtig is</v>
          </cell>
          <cell r="E129" t="str">
            <v>El color puede desteñirse si se moja</v>
          </cell>
          <cell r="F129" t="str">
            <v>Il colore può sbiadire in caso di umidità</v>
          </cell>
          <cell r="G129" t="str">
            <v>Изделие может линять во влажном состоянии</v>
          </cell>
        </row>
        <row r="130">
          <cell r="A130" t="str">
            <v>Inner Collar</v>
          </cell>
          <cell r="B130" t="str">
            <v>Col intérieur</v>
          </cell>
          <cell r="C130" t="str">
            <v>Krageninnenseite</v>
          </cell>
          <cell r="D130" t="str">
            <v>Binnenkant kraag</v>
          </cell>
          <cell r="E130" t="str">
            <v>cuello interior</v>
          </cell>
          <cell r="F130" t="str">
            <v>Interno collo</v>
          </cell>
          <cell r="G130" t="str">
            <v>Внутренний воротничок</v>
          </cell>
        </row>
        <row r="131">
          <cell r="A131" t="str">
            <v>Outer Collar</v>
          </cell>
          <cell r="B131" t="str">
            <v>Col extérieur</v>
          </cell>
          <cell r="C131" t="str">
            <v>Kragenaußenseite</v>
          </cell>
          <cell r="D131" t="str">
            <v>Buitenkant kraag</v>
          </cell>
          <cell r="E131" t="str">
            <v>cuello exterior</v>
          </cell>
          <cell r="F131" t="str">
            <v>Esterno collo</v>
          </cell>
          <cell r="G131" t="str">
            <v>Наружный воротничок</v>
          </cell>
        </row>
        <row r="132">
          <cell r="A132" t="str">
            <v>Mesh</v>
          </cell>
          <cell r="B132" t="str">
            <v>Tulle</v>
          </cell>
          <cell r="C132" t="str">
            <v>Netz</v>
          </cell>
          <cell r="D132" t="str">
            <v>Mesh</v>
          </cell>
          <cell r="E132" t="str">
            <v>malla</v>
          </cell>
          <cell r="F132" t="str">
            <v>Rete</v>
          </cell>
          <cell r="G132" t="str">
            <v>Сетка</v>
          </cell>
        </row>
        <row r="133">
          <cell r="A133" t="str">
            <v>Skirt Lining</v>
          </cell>
          <cell r="B133" t="str">
            <v>Doublure de jupe</v>
          </cell>
          <cell r="C133" t="str">
            <v>Rockfutter</v>
          </cell>
          <cell r="D133" t="str">
            <v>Voering rok</v>
          </cell>
          <cell r="E133" t="str">
            <v>forro de la falda</v>
          </cell>
          <cell r="F133" t="str">
            <v>Fodera gonna</v>
          </cell>
          <cell r="G133" t="str">
            <v>Подкладка юбки</v>
          </cell>
        </row>
        <row r="134">
          <cell r="A134" t="str">
            <v>Loss of colour may occur when washing</v>
          </cell>
          <cell r="B134" t="str">
            <v>Une décoloration peut se produire lors du lavage</v>
          </cell>
          <cell r="C134" t="str">
            <v>Beim Waschen kann es möglicherweise zu Farbverlust und Abfärbungen kommen</v>
          </cell>
          <cell r="D134" t="str">
            <v>Kleur kan afgeven en verbleken tijdens het wassen</v>
          </cell>
          <cell r="E134" t="str">
            <v>puede perder color cuando se lave</v>
          </cell>
          <cell r="F134" t="str">
            <v>Può verificarsi perdita di colore durante il lavaggio</v>
          </cell>
          <cell r="G134" t="str">
            <v>Изделие может полинять во время стирки</v>
          </cell>
        </row>
        <row r="135">
          <cell r="A135" t="str">
            <v>Elastodiene</v>
          </cell>
          <cell r="B135" t="str">
            <v>Élastodiène</v>
          </cell>
          <cell r="C135" t="str">
            <v>Elastodien</v>
          </cell>
          <cell r="D135" t="str">
            <v>Elastodieen</v>
          </cell>
          <cell r="E135" t="str">
            <v>Elastodieno</v>
          </cell>
          <cell r="F135" t="str">
            <v>Elastodiene</v>
          </cell>
          <cell r="G135" t="str">
            <v>эластодиен</v>
          </cell>
        </row>
        <row r="136">
          <cell r="A136" t="str">
            <v>Cool iron on reverse</v>
          </cell>
          <cell r="B136" t="str">
            <v>Repassage doux sur l'envers</v>
          </cell>
          <cell r="C136" t="str">
            <v>Auf der Rückseite kühl bügeln</v>
          </cell>
          <cell r="D136" t="str">
            <v>Koud strijken aan de binnenkant</v>
          </cell>
          <cell r="E136" t="str">
            <v>Planchar del revés a baja temperatura</v>
          </cell>
          <cell r="F136" t="str">
            <v>Stirare al rovescio e a bassa temperatura</v>
          </cell>
          <cell r="G136" t="str">
            <v>Холодный утюг на обратной стороне</v>
          </cell>
        </row>
        <row r="137">
          <cell r="A137" t="str">
            <v>Wipe with a damp cloth, avoiding suedette</v>
          </cell>
          <cell r="B137" t="str">
            <v>Essuyer avec un linge humide en évitant la suédine.</v>
          </cell>
          <cell r="C137" t="str">
            <v>Mit feuchtem Tuch abwischen, dabei Wildlederimitat aussparen</v>
          </cell>
          <cell r="D137" t="str">
            <v>Schoonvegen met een vochtige doek zonder de suedine stof te raken</v>
          </cell>
          <cell r="E137" t="str">
            <v>Limpiar con un paño húmedo evitando la antelina</v>
          </cell>
          <cell r="F137" t="str">
            <v>Pulire con un panno umido, non di camoscio sintetico</v>
          </cell>
          <cell r="G137">
            <v>0</v>
          </cell>
        </row>
        <row r="138">
          <cell r="A138" t="str">
            <v>Chlorofibre</v>
          </cell>
          <cell r="B138" t="str">
            <v>Chlorofibre</v>
          </cell>
          <cell r="C138" t="str">
            <v>Polychloridfasern</v>
          </cell>
          <cell r="D138" t="str">
            <v>Chloorvezel</v>
          </cell>
          <cell r="E138" t="str">
            <v>Clorofibra</v>
          </cell>
          <cell r="F138" t="str">
            <v>Clorofibra</v>
          </cell>
          <cell r="G138">
            <v>0</v>
          </cell>
        </row>
      </sheetData>
      <sheetData sheetId="16"/>
      <sheetData sheetId="17">
        <row r="3">
          <cell r="I3" t="str">
            <v>_Error</v>
          </cell>
        </row>
        <row r="4">
          <cell r="I4" t="str">
            <v>_Error</v>
          </cell>
        </row>
        <row r="5">
          <cell r="I5" t="str">
            <v>_DNB</v>
          </cell>
        </row>
        <row r="6">
          <cell r="I6" t="str">
            <v>_Error</v>
          </cell>
        </row>
        <row r="7">
          <cell r="I7" t="str">
            <v>_Error</v>
          </cell>
        </row>
        <row r="8">
          <cell r="I8" t="str">
            <v>Sizing_1</v>
          </cell>
        </row>
      </sheetData>
      <sheetData sheetId="18">
        <row r="43">
          <cell r="A43" t="str">
            <v>Blank_Image</v>
          </cell>
          <cell r="B43" t="str">
            <v>Blank_Image</v>
          </cell>
          <cell r="C43" t="str">
            <v>Blank_Image</v>
          </cell>
          <cell r="D43" t="str">
            <v>Blank_Image</v>
          </cell>
          <cell r="E43" t="str">
            <v>Blank_Image</v>
          </cell>
          <cell r="F43" t="str">
            <v>Blank_Image</v>
          </cell>
          <cell r="G43" t="str">
            <v>Fire_Image</v>
          </cell>
        </row>
      </sheetData>
      <sheetData sheetId="19"/>
      <sheetData sheetId="20"/>
      <sheetData sheetId="21">
        <row r="3">
          <cell r="A3" t="str">
            <v>Wash at 30 degrees</v>
          </cell>
          <cell r="C3" t="str">
            <v>Single Size</v>
          </cell>
          <cell r="D3" t="str">
            <v>Sizing_1</v>
          </cell>
          <cell r="E3" t="str">
            <v>Yes</v>
          </cell>
          <cell r="G3" t="str">
            <v>Acetate</v>
          </cell>
          <cell r="H3" t="str">
            <v>Remove all detachable trims before cleaning</v>
          </cell>
          <cell r="I3" t="str">
            <v>Clean with a damp cloth</v>
          </cell>
          <cell r="J3" t="str">
            <v>Do not tumble dry</v>
          </cell>
          <cell r="K3" t="str">
            <v>Cool iron</v>
          </cell>
          <cell r="L3" t="str">
            <v>Loss of beads may occur</v>
          </cell>
          <cell r="M3" t="str">
            <v>Back</v>
          </cell>
          <cell r="N3" t="str">
            <v>Yes</v>
          </cell>
          <cell r="P3" t="str">
            <v>Colour transfer may occur on dark colours</v>
          </cell>
        </row>
        <row r="4">
          <cell r="A4" t="str">
            <v>Extra delicate wash at 40 degrees</v>
          </cell>
          <cell r="C4" t="str">
            <v>Dual Size</v>
          </cell>
          <cell r="D4" t="str">
            <v>Sizing_2</v>
          </cell>
          <cell r="E4" t="str">
            <v>No</v>
          </cell>
          <cell r="G4" t="str">
            <v>Acrylic</v>
          </cell>
          <cell r="H4" t="str">
            <v xml:space="preserve">Remove belt before cleaning </v>
          </cell>
          <cell r="I4" t="str">
            <v>Wipe with a damp cloth, avoiding suedette</v>
          </cell>
          <cell r="J4" t="str">
            <v>Dry away from direct sunlight</v>
          </cell>
          <cell r="K4" t="str">
            <v>Cool iron on reverse</v>
          </cell>
          <cell r="L4" t="str">
            <v>Loss of sequins may occur</v>
          </cell>
          <cell r="M4" t="str">
            <v>Backing</v>
          </cell>
          <cell r="N4" t="str">
            <v>No</v>
          </cell>
          <cell r="P4" t="str">
            <v>Avoid contact with light-coloured fabrics, leather and upholstery. Colour may transfer due to the nature of indigo-dyed denim.</v>
          </cell>
        </row>
        <row r="5">
          <cell r="A5" t="str">
            <v>Delicate wash at 40 degrees</v>
          </cell>
          <cell r="C5" t="str">
            <v>Triple Size</v>
          </cell>
          <cell r="D5" t="str">
            <v>Sizing_3</v>
          </cell>
          <cell r="G5" t="str">
            <v>Cashmere</v>
          </cell>
          <cell r="I5" t="str">
            <v>Cool hand wash</v>
          </cell>
          <cell r="J5" t="str">
            <v>Dry flat</v>
          </cell>
          <cell r="K5" t="str">
            <v>Do not iron motif</v>
          </cell>
          <cell r="L5" t="str">
            <v>Take care to avoid snagging</v>
          </cell>
          <cell r="M5" t="str">
            <v>Bodice Back</v>
          </cell>
          <cell r="P5" t="str">
            <v>Colour may bleed when damp</v>
          </cell>
        </row>
        <row r="6">
          <cell r="A6" t="str">
            <v>Wash at 40 degrees</v>
          </cell>
          <cell r="C6" t="str">
            <v>One Size</v>
          </cell>
          <cell r="D6" t="str">
            <v>Sizing_4</v>
          </cell>
          <cell r="G6" t="str">
            <v>Chlorofibre</v>
          </cell>
          <cell r="I6" t="str">
            <v>Do not dry clean</v>
          </cell>
          <cell r="J6" t="str">
            <v>Dry Separately</v>
          </cell>
          <cell r="K6" t="str">
            <v>Do not iron print</v>
          </cell>
          <cell r="M6" t="str">
            <v>Bodice Back backing</v>
          </cell>
          <cell r="P6" t="str">
            <v>Colour may fade with prolonged exposure to light and chlorinated water. Rinse well in clean water immediately after use.</v>
          </cell>
        </row>
        <row r="7">
          <cell r="A7" t="str">
            <v>Hand wash</v>
          </cell>
          <cell r="G7" t="str">
            <v>Cotton</v>
          </cell>
          <cell r="I7" t="str">
            <v>Do not soak</v>
          </cell>
          <cell r="J7" t="str">
            <v>Hang after washing</v>
          </cell>
          <cell r="K7" t="str">
            <v>Do not iron trim</v>
          </cell>
          <cell r="M7" t="str">
            <v>Bodice Front</v>
          </cell>
          <cell r="P7" t="str">
            <v>Loss of colour may occur when washing</v>
          </cell>
        </row>
        <row r="8">
          <cell r="A8" t="str">
            <v>Do not wash</v>
          </cell>
          <cell r="G8" t="str">
            <v>Cupro</v>
          </cell>
          <cell r="I8" t="str">
            <v>Do not spin</v>
          </cell>
          <cell r="J8" t="str">
            <v>Reshape whilst damp</v>
          </cell>
          <cell r="K8" t="str">
            <v>Do not steam</v>
          </cell>
          <cell r="M8" t="str">
            <v>Bodice front backing</v>
          </cell>
        </row>
        <row r="9">
          <cell r="G9" t="str">
            <v>Elastane</v>
          </cell>
          <cell r="I9" t="str">
            <v>Do not use biological detergent</v>
          </cell>
          <cell r="K9" t="str">
            <v>Iron on reverse</v>
          </cell>
          <cell r="M9" t="str">
            <v>Body</v>
          </cell>
        </row>
        <row r="10">
          <cell r="A10" t="str">
            <v>Tumble dry low</v>
          </cell>
          <cell r="G10" t="str">
            <v>Elastodiene</v>
          </cell>
          <cell r="I10" t="str">
            <v>Do not wash</v>
          </cell>
          <cell r="K10" t="str">
            <v>Iron whilst damp</v>
          </cell>
          <cell r="M10" t="str">
            <v>Body backing</v>
          </cell>
        </row>
        <row r="11">
          <cell r="A11" t="str">
            <v>Do not tumble dry</v>
          </cell>
          <cell r="G11" t="str">
            <v>Flax (linen)</v>
          </cell>
          <cell r="I11" t="str">
            <v>Do not wring</v>
          </cell>
          <cell r="M11" t="str">
            <v>Body panel</v>
          </cell>
          <cell r="N11" t="str">
            <v>Made in China</v>
          </cell>
        </row>
        <row r="12">
          <cell r="A12" t="str">
            <v>Cool iron</v>
          </cell>
          <cell r="G12" t="str">
            <v>Hemp</v>
          </cell>
          <cell r="I12" t="str">
            <v>Hand wash only</v>
          </cell>
          <cell r="M12" t="str">
            <v>Bottom</v>
          </cell>
          <cell r="N12" t="str">
            <v>Made in India</v>
          </cell>
        </row>
        <row r="13">
          <cell r="A13" t="str">
            <v>Cool iron on reverse</v>
          </cell>
          <cell r="G13" t="str">
            <v>Linen (flax)</v>
          </cell>
          <cell r="I13" t="str">
            <v>Specialist leather clean only</v>
          </cell>
        </row>
        <row r="14">
          <cell r="A14" t="str">
            <v>Hot iron</v>
          </cell>
          <cell r="G14">
            <v>0</v>
          </cell>
          <cell r="I14">
            <v>0</v>
          </cell>
          <cell r="M14" t="str">
            <v>Cape</v>
          </cell>
          <cell r="N14" t="str">
            <v>Made in Turkey</v>
          </cell>
        </row>
        <row r="15">
          <cell r="A15" t="str">
            <v>Warm iron</v>
          </cell>
          <cell r="G15" t="str">
            <v>Lyocell</v>
          </cell>
          <cell r="I15" t="str">
            <v>Wash as wool</v>
          </cell>
          <cell r="M15" t="str">
            <v>Coating</v>
          </cell>
          <cell r="N15" t="str">
            <v>Made in Pakistan</v>
          </cell>
        </row>
        <row r="16">
          <cell r="A16" t="str">
            <v>Do not iron</v>
          </cell>
          <cell r="G16" t="str">
            <v>Metallised fibre</v>
          </cell>
          <cell r="I16" t="str">
            <v>Use colour-sensitive detergent</v>
          </cell>
          <cell r="M16" t="str">
            <v>Collar</v>
          </cell>
          <cell r="N16" t="str">
            <v>Made in UK</v>
          </cell>
        </row>
        <row r="17">
          <cell r="A17" t="str">
            <v>Dry clean, normal process</v>
          </cell>
          <cell r="G17" t="str">
            <v>Mixed Fibres</v>
          </cell>
          <cell r="I17" t="str">
            <v>Wash dark colours separately</v>
          </cell>
          <cell r="M17" t="str">
            <v>Crochet</v>
          </cell>
        </row>
        <row r="18">
          <cell r="A18" t="str">
            <v>Dry clean, milder process</v>
          </cell>
          <cell r="G18" t="str">
            <v>Modacrylic</v>
          </cell>
          <cell r="I18" t="str">
            <v>Wash inside out</v>
          </cell>
          <cell r="M18" t="str">
            <v>Cup</v>
          </cell>
        </row>
        <row r="19">
          <cell r="A19" t="str">
            <v>Do not dry clean</v>
          </cell>
          <cell r="G19" t="str">
            <v>Modal</v>
          </cell>
          <cell r="I19" t="str">
            <v>Wash separately</v>
          </cell>
          <cell r="M19" t="str">
            <v>Detail</v>
          </cell>
        </row>
        <row r="20">
          <cell r="G20" t="str">
            <v>Nylon</v>
          </cell>
          <cell r="I20" t="str">
            <v>Wash with care to avoid snagging</v>
          </cell>
          <cell r="M20" t="str">
            <v>Embroidery</v>
          </cell>
        </row>
        <row r="21">
          <cell r="G21" t="str">
            <v>Organic cotton</v>
          </cell>
          <cell r="I21" t="str">
            <v>Wash with similar colours</v>
          </cell>
          <cell r="M21" t="str">
            <v>Faux Fur</v>
          </cell>
        </row>
        <row r="22">
          <cell r="G22" t="str">
            <v>Organic linen</v>
          </cell>
          <cell r="M22" t="str">
            <v>Fill</v>
          </cell>
        </row>
        <row r="23">
          <cell r="G23" t="str">
            <v>Other fibres</v>
          </cell>
          <cell r="M23" t="str">
            <v>Front</v>
          </cell>
        </row>
        <row r="24">
          <cell r="G24" t="str">
            <v>Polyamide</v>
          </cell>
          <cell r="M24" t="str">
            <v>Hood</v>
          </cell>
        </row>
        <row r="25">
          <cell r="G25" t="str">
            <v>Polyester</v>
          </cell>
          <cell r="M25" t="str">
            <v>Inner</v>
          </cell>
        </row>
        <row r="26">
          <cell r="G26" t="str">
            <v>Polyethylene</v>
          </cell>
          <cell r="M26" t="str">
            <v>Inner Collar</v>
          </cell>
        </row>
        <row r="27">
          <cell r="G27" t="str">
            <v>Polypropylene</v>
          </cell>
          <cell r="M27" t="str">
            <v>Lace</v>
          </cell>
        </row>
        <row r="28">
          <cell r="G28" t="str">
            <v>Polyurethane</v>
          </cell>
          <cell r="M28" t="str">
            <v>Lining</v>
          </cell>
        </row>
        <row r="29">
          <cell r="G29" t="str">
            <v>Ramie</v>
          </cell>
          <cell r="M29" t="str">
            <v>Main</v>
          </cell>
        </row>
        <row r="30">
          <cell r="G30" t="str">
            <v>Silk</v>
          </cell>
          <cell r="M30" t="str">
            <v>Mesh</v>
          </cell>
        </row>
        <row r="31">
          <cell r="G31" t="str">
            <v>Viscose</v>
          </cell>
          <cell r="M31" t="str">
            <v>Net</v>
          </cell>
        </row>
        <row r="32">
          <cell r="G32" t="str">
            <v>Wool</v>
          </cell>
          <cell r="M32" t="str">
            <v>Outer</v>
          </cell>
        </row>
        <row r="33">
          <cell r="M33" t="str">
            <v>Outer Collar</v>
          </cell>
        </row>
        <row r="34">
          <cell r="M34" t="str">
            <v>Panels</v>
          </cell>
        </row>
        <row r="35">
          <cell r="M35" t="str">
            <v>Pile</v>
          </cell>
        </row>
        <row r="36">
          <cell r="M36" t="str">
            <v>Rib</v>
          </cell>
        </row>
        <row r="37">
          <cell r="M37" t="str">
            <v>Skirt</v>
          </cell>
        </row>
        <row r="38">
          <cell r="M38" t="str">
            <v>Skirt Lining</v>
          </cell>
        </row>
        <row r="39">
          <cell r="M39" t="str">
            <v>Sleeves</v>
          </cell>
        </row>
        <row r="40">
          <cell r="M40" t="str">
            <v>Strap</v>
          </cell>
        </row>
        <row r="41">
          <cell r="M41" t="str">
            <v>Top</v>
          </cell>
        </row>
        <row r="42">
          <cell r="M42" t="str">
            <v>Top backing</v>
          </cell>
        </row>
        <row r="43">
          <cell r="M43" t="str">
            <v>Trim</v>
          </cell>
        </row>
        <row r="44">
          <cell r="M44" t="str">
            <v>Under layer</v>
          </cell>
        </row>
        <row r="45">
          <cell r="M45" t="str">
            <v>Waistband</v>
          </cell>
        </row>
        <row r="46">
          <cell r="M46" t="str">
            <v xml:space="preserve">Wing </v>
          </cell>
        </row>
        <row r="47">
          <cell r="M47" t="str">
            <v>Woven Tape</v>
          </cell>
        </row>
      </sheetData>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INIMUN MAKES"/>
      <sheetName val="GUIDE TO MEASURE"/>
      <sheetName val="TESTING REQUIREMENTS"/>
      <sheetName val="CAD"/>
      <sheetName val="LABELLING &amp; CARE INSTRUCTION"/>
      <sheetName val="SIZE SPEC"/>
      <sheetName val="PROTO"/>
      <sheetName val="SMS"/>
      <sheetName val="PPS"/>
      <sheetName val="SHIPMENT"/>
      <sheetName val="FIT SAMPLE"/>
      <sheetName val="NEW GRADE RULES L"/>
      <sheetName val="TESTING STANDARDS"/>
      <sheetName val="ANNEX A"/>
      <sheetName val="ANNEX E - RSL DECLARATION"/>
      <sheetName val="GradeRuleLookup"/>
      <sheetName val="FULL STLYE 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INIMUN MAKES"/>
      <sheetName val="GUIDE TO MEASURE"/>
      <sheetName val="TESTING REQUIREMENTS"/>
      <sheetName val="CAD"/>
      <sheetName val="SIZE SPEC"/>
      <sheetName val="PROTO"/>
      <sheetName val="SMS"/>
      <sheetName val="PPS"/>
      <sheetName val="SHIPMENT"/>
      <sheetName val="NEW PROPOSED GRADE RULES -  M"/>
      <sheetName val="TESTING STANDARDS"/>
      <sheetName val="ANNEX A"/>
      <sheetName val="ANNEX B - RSL DECLARATION"/>
      <sheetName val="ANNEX C - LEATH DECLARATION"/>
      <sheetName val="ANNEX D - FEATH DECLARATION"/>
      <sheetName val="NEW GRADE RULES -  M"/>
    </sheetNames>
    <sheetDataSet>
      <sheetData sheetId="0"/>
      <sheetData sheetId="1"/>
      <sheetData sheetId="2"/>
      <sheetData sheetId="3"/>
      <sheetData sheetId="4">
        <row r="4">
          <cell r="D4"/>
        </row>
        <row r="5">
          <cell r="D5"/>
        </row>
        <row r="10">
          <cell r="A10"/>
          <cell r="B10"/>
          <cell r="L10">
            <v>0</v>
          </cell>
        </row>
        <row r="11">
          <cell r="A11"/>
          <cell r="B11"/>
          <cell r="L11">
            <v>0</v>
          </cell>
        </row>
        <row r="12">
          <cell r="A12"/>
          <cell r="B12"/>
          <cell r="L12">
            <v>0</v>
          </cell>
        </row>
        <row r="13">
          <cell r="A13"/>
          <cell r="B13"/>
          <cell r="L13">
            <v>0</v>
          </cell>
        </row>
        <row r="14">
          <cell r="A14"/>
          <cell r="B14"/>
          <cell r="L14">
            <v>0</v>
          </cell>
        </row>
        <row r="15">
          <cell r="A15"/>
          <cell r="B15"/>
          <cell r="L15">
            <v>0</v>
          </cell>
        </row>
        <row r="16">
          <cell r="A16"/>
          <cell r="B16"/>
          <cell r="L16">
            <v>0</v>
          </cell>
        </row>
        <row r="17">
          <cell r="A17"/>
          <cell r="B17"/>
          <cell r="L17">
            <v>0</v>
          </cell>
        </row>
        <row r="18">
          <cell r="A18"/>
          <cell r="B18"/>
          <cell r="L18">
            <v>0</v>
          </cell>
        </row>
        <row r="19">
          <cell r="A19"/>
          <cell r="B19"/>
          <cell r="L19">
            <v>0</v>
          </cell>
        </row>
        <row r="20">
          <cell r="A20"/>
          <cell r="B20"/>
          <cell r="L20">
            <v>0</v>
          </cell>
        </row>
        <row r="21">
          <cell r="A21"/>
          <cell r="B21"/>
          <cell r="L21">
            <v>0</v>
          </cell>
        </row>
        <row r="22">
          <cell r="A22"/>
          <cell r="B22"/>
          <cell r="L22">
            <v>0</v>
          </cell>
        </row>
        <row r="23">
          <cell r="A23"/>
          <cell r="B23"/>
          <cell r="L23">
            <v>0</v>
          </cell>
        </row>
        <row r="24">
          <cell r="A24"/>
          <cell r="B24"/>
          <cell r="L24">
            <v>0</v>
          </cell>
        </row>
        <row r="25">
          <cell r="A25"/>
          <cell r="B25"/>
          <cell r="L25">
            <v>0</v>
          </cell>
        </row>
        <row r="26">
          <cell r="A26"/>
          <cell r="B26"/>
          <cell r="L26">
            <v>0</v>
          </cell>
        </row>
        <row r="27">
          <cell r="A27"/>
          <cell r="B27"/>
          <cell r="L27">
            <v>0</v>
          </cell>
        </row>
        <row r="28">
          <cell r="A28"/>
          <cell r="B28"/>
          <cell r="L28">
            <v>0</v>
          </cell>
        </row>
        <row r="29">
          <cell r="A29"/>
          <cell r="B29"/>
          <cell r="L29">
            <v>0</v>
          </cell>
        </row>
        <row r="30">
          <cell r="A30"/>
          <cell r="B30"/>
          <cell r="L30">
            <v>0</v>
          </cell>
        </row>
        <row r="31">
          <cell r="A31"/>
          <cell r="B31"/>
          <cell r="L31">
            <v>0</v>
          </cell>
        </row>
        <row r="32">
          <cell r="A32"/>
          <cell r="B32"/>
          <cell r="L32">
            <v>0</v>
          </cell>
        </row>
        <row r="33">
          <cell r="A33"/>
          <cell r="B33"/>
          <cell r="L33">
            <v>0</v>
          </cell>
        </row>
        <row r="34">
          <cell r="A34"/>
          <cell r="B34"/>
          <cell r="L34">
            <v>0</v>
          </cell>
        </row>
        <row r="35">
          <cell r="A35"/>
          <cell r="B35"/>
          <cell r="L35">
            <v>0</v>
          </cell>
        </row>
        <row r="36">
          <cell r="A36"/>
          <cell r="B36"/>
          <cell r="L36">
            <v>0</v>
          </cell>
        </row>
        <row r="37">
          <cell r="A37"/>
          <cell r="B37"/>
          <cell r="L37">
            <v>0</v>
          </cell>
        </row>
        <row r="38">
          <cell r="A38"/>
          <cell r="B38"/>
          <cell r="L38">
            <v>0</v>
          </cell>
        </row>
        <row r="39">
          <cell r="A39"/>
          <cell r="B39"/>
          <cell r="L39">
            <v>0</v>
          </cell>
        </row>
        <row r="40">
          <cell r="A40"/>
          <cell r="B40"/>
          <cell r="L40">
            <v>0</v>
          </cell>
        </row>
        <row r="41">
          <cell r="A41"/>
          <cell r="B41"/>
          <cell r="L41">
            <v>0</v>
          </cell>
        </row>
        <row r="42">
          <cell r="A42"/>
          <cell r="B42"/>
          <cell r="L42">
            <v>0</v>
          </cell>
        </row>
        <row r="43">
          <cell r="A43"/>
          <cell r="B43"/>
          <cell r="L43">
            <v>0</v>
          </cell>
        </row>
      </sheetData>
      <sheetData sheetId="5"/>
      <sheetData sheetId="6"/>
      <sheetData sheetId="7"/>
      <sheetData sheetId="8"/>
      <sheetData sheetId="9"/>
      <sheetData sheetId="10">
        <row r="3">
          <cell r="A3" t="str">
            <v>Colour Fastness to Washing</v>
          </cell>
          <cell r="B3" t="str">
            <v>BS EN ISO 105 – C06 GB/T 5713</v>
          </cell>
          <cell r="C3" t="str">
            <v>4 C, 4 S, 4 5 CS (Constrast)</v>
          </cell>
          <cell r="D3" t="str">
            <v>Washable Fabrics only, All contrast trims - Test at Care label temperature</v>
          </cell>
          <cell r="E3"/>
          <cell r="F3" t="str">
            <v xml:space="preserve">✓ </v>
          </cell>
        </row>
        <row r="4">
          <cell r="A4" t="str">
            <v>Colour Fastness to Water</v>
          </cell>
          <cell r="B4" t="str">
            <v>BS EN ISO 105 – E01</v>
          </cell>
          <cell r="C4" t="str">
            <v>4 C, 4 S, 4 5 CS (Constrast)</v>
          </cell>
          <cell r="D4" t="str">
            <v>Not required on White, Cream or Ivory</v>
          </cell>
          <cell r="E4"/>
          <cell r="F4" t="str">
            <v xml:space="preserve">✓ </v>
          </cell>
        </row>
        <row r="5">
          <cell r="A5" t="str">
            <v>Colour Fastness to Perspiration</v>
          </cell>
          <cell r="B5" t="str">
            <v>BS EN ISO 105 – E04 GB/T 3922</v>
          </cell>
          <cell r="C5" t="str">
            <v>4 C, 4 S, 4 5 CS (Constrast)</v>
          </cell>
          <cell r="D5" t="str">
            <v>Not required on White, Cream or Ivory</v>
          </cell>
          <cell r="E5"/>
          <cell r="F5" t="str">
            <v xml:space="preserve">✓ </v>
          </cell>
        </row>
        <row r="6">
          <cell r="A6" t="str">
            <v>COLOUR FASTNES TO DRY CLEAN</v>
          </cell>
          <cell r="B6" t="str">
            <v xml:space="preserve">BS EN ISO 105 – D01 </v>
          </cell>
          <cell r="C6" t="str">
            <v>4 C, 4 S, 4 5 CS (Constrast)</v>
          </cell>
          <cell r="D6" t="str">
            <v>Only required for Dry Clean products</v>
          </cell>
          <cell r="E6"/>
          <cell r="F6" t="str">
            <v xml:space="preserve">✓ </v>
          </cell>
        </row>
        <row r="7">
          <cell r="A7" t="str">
            <v>COLOUR FASTNESS TO DRY RUB</v>
          </cell>
          <cell r="B7" t="str">
            <v>BS EN ISO 105 – X12 GB/T 3920</v>
          </cell>
          <cell r="C7" t="str">
            <v>4 S, 3-4 S</v>
          </cell>
          <cell r="D7" t="str">
            <v>Not required on White, Cream or Ivory</v>
          </cell>
          <cell r="E7"/>
          <cell r="F7" t="str">
            <v xml:space="preserve">✓ </v>
          </cell>
        </row>
        <row r="8">
          <cell r="A8" t="str">
            <v>COLOUR FASTNESS TO WET RUB</v>
          </cell>
          <cell r="B8" t="str">
            <v>BS EN ISO 105 – X12 GB/T 3920</v>
          </cell>
          <cell r="C8" t="str">
            <v>Dry: 3-4 S</v>
          </cell>
          <cell r="D8" t="str">
            <v>Not required on White, Cream or Ivory</v>
          </cell>
          <cell r="E8"/>
          <cell r="F8" t="str">
            <v xml:space="preserve">✓ </v>
          </cell>
        </row>
        <row r="9">
          <cell r="A9" t="str">
            <v>COLOUR FASTNESS TO LIGHT - METHOD 2 (MODIFIED)</v>
          </cell>
          <cell r="B9" t="str">
            <v>BS EN ISO 105 – B02</v>
          </cell>
          <cell r="C9" t="str">
            <v>4 S</v>
          </cell>
          <cell r="D9" t="str">
            <v>Outerwear garments only</v>
          </cell>
          <cell r="E9"/>
          <cell r="F9" t="str">
            <v xml:space="preserve">✓ </v>
          </cell>
        </row>
        <row r="10">
          <cell r="A10" t="str">
            <v>COLOUR FASTNESS TO  CHLORINATED WATER</v>
          </cell>
          <cell r="B10" t="str">
            <v>BS EN ISO 105 E03</v>
          </cell>
          <cell r="C10" t="str">
            <v>4 C</v>
          </cell>
          <cell r="D10" t="str">
            <v>Only required on swim/beachwear products - Swimwear - 50 mg/l - Beachwear - 20 mg/l</v>
          </cell>
          <cell r="E10"/>
          <cell r="F10" t="str">
            <v xml:space="preserve">✓ </v>
          </cell>
        </row>
        <row r="11">
          <cell r="A11" t="str">
            <v xml:space="preserve">Colour Fastness to Sea Water </v>
          </cell>
          <cell r="B11" t="str">
            <v xml:space="preserve">BS EN ISO 105 E02 </v>
          </cell>
          <cell r="C11" t="str">
            <v>4 C, 4 S, CONTRASTS 4-5</v>
          </cell>
          <cell r="D11" t="str">
            <v>Only required on swim/beachwear products - Not required on white/cream</v>
          </cell>
          <cell r="E11"/>
          <cell r="F11" t="str">
            <v xml:space="preserve">✓ </v>
          </cell>
        </row>
        <row r="12">
          <cell r="A12" t="str">
            <v>Durability - Prints &amp; Embelishments</v>
          </cell>
          <cell r="B12" t="str">
            <v>Test at care label - ITS IHTM 001</v>
          </cell>
          <cell r="C12" t="str">
            <v>4 C, 4 S, SLIGHT CHANGE</v>
          </cell>
          <cell r="D12" t="str">
            <v xml:space="preserve">Required for printed fabrics including placement, pigment, plastisol, rubber expanded, glitter, flock or similar </v>
          </cell>
          <cell r="E12"/>
          <cell r="F12" t="str">
            <v xml:space="preserve">✓ </v>
          </cell>
        </row>
        <row r="13">
          <cell r="A13" t="str">
            <v>US MARKET ONLY - Colour Fastness to Non-Chlorine Bleach</v>
          </cell>
          <cell r="B13" t="str">
            <v xml:space="preserve">AATCC TS 001 </v>
          </cell>
          <cell r="C13" t="str">
            <v>4 C</v>
          </cell>
          <cell r="D13" t="str">
            <v>Test in accordance with Care Label Instructions</v>
          </cell>
          <cell r="E13" t="str">
            <v xml:space="preserve">✓ </v>
          </cell>
          <cell r="F13" t="str">
            <v xml:space="preserve">✓ </v>
          </cell>
        </row>
        <row r="14">
          <cell r="A14" t="str">
            <v>US MARKET ONLY - Colour Fastness to Chlorine Bleach</v>
          </cell>
          <cell r="B14" t="str">
            <v xml:space="preserve">AATCC TS 001 </v>
          </cell>
          <cell r="C14" t="str">
            <v>4 C</v>
          </cell>
          <cell r="D14" t="str">
            <v>Test in accordance with Care Label Instructions</v>
          </cell>
          <cell r="E14" t="str">
            <v xml:space="preserve">✓ </v>
          </cell>
          <cell r="F14" t="str">
            <v xml:space="preserve">✓ </v>
          </cell>
        </row>
        <row r="15">
          <cell r="A15" t="str">
            <v>CHINA MARKET ONLY - AZO DYES</v>
          </cell>
          <cell r="B15" t="str">
            <v xml:space="preserve">GB/T 17592/GB/T 23344 </v>
          </cell>
          <cell r="C15" t="str">
            <v xml:space="preserve">Max 20 mg/kg </v>
          </cell>
          <cell r="D15" t="str">
            <v xml:space="preserve">Testing should include 24 restricted amines </v>
          </cell>
          <cell r="E15"/>
          <cell r="F15" t="str">
            <v xml:space="preserve">✓ </v>
          </cell>
        </row>
        <row r="16">
          <cell r="A16" t="str">
            <v>CHINA MARKET ONLY - Formaldehyde</v>
          </cell>
          <cell r="B16" t="str">
            <v>GB/T 2912.1</v>
          </cell>
          <cell r="C16" t="str">
            <v xml:space="preserve">Max 75mg/kg </v>
          </cell>
          <cell r="D16"/>
          <cell r="E16"/>
          <cell r="F16" t="str">
            <v xml:space="preserve">✓ </v>
          </cell>
        </row>
        <row r="17">
          <cell r="A17" t="str">
            <v>CHINA MARKET ONLY - pH</v>
          </cell>
          <cell r="B17" t="str">
            <v>GB/T 7573</v>
          </cell>
          <cell r="C17" t="str">
            <v>4.0 to 8.5</v>
          </cell>
          <cell r="D17"/>
          <cell r="E17"/>
          <cell r="F17" t="str">
            <v xml:space="preserve">✓ </v>
          </cell>
        </row>
        <row r="18">
          <cell r="A18" t="str">
            <v>CHINA MARKET ONLY - Determination of odour</v>
          </cell>
          <cell r="B18" t="str">
            <v>GB18401- 2010.Section 6.7</v>
          </cell>
          <cell r="C18" t="str">
            <v>No odour</v>
          </cell>
          <cell r="D18"/>
          <cell r="E18"/>
          <cell r="F18" t="str">
            <v xml:space="preserve">✓ </v>
          </cell>
        </row>
        <row r="19">
          <cell r="A19" t="str">
            <v>TABLE 2 – WOVEN</v>
          </cell>
          <cell r="B19" t="str">
            <v xml:space="preserve">(INCL UNDERWEAR, NIGHTWEAR, SWIMWEAR, HATS, GLOVES, SCARVES, CAPS, TOWELS) </v>
          </cell>
          <cell r="C19"/>
          <cell r="D19"/>
          <cell r="E19"/>
          <cell r="F19"/>
        </row>
        <row r="20">
          <cell r="A20" t="str">
            <v>WOVEN - Fibre Composition</v>
          </cell>
          <cell r="B20" t="str">
            <v>ISO 1833</v>
          </cell>
          <cell r="C20" t="str">
            <v>+/-3% No Tolerance for 100% composition</v>
          </cell>
          <cell r="D20"/>
          <cell r="E20" t="str">
            <v xml:space="preserve">✓ </v>
          </cell>
          <cell r="F20"/>
        </row>
        <row r="21">
          <cell r="A21" t="str">
            <v>WOVEN - Feather and down composition</v>
          </cell>
          <cell r="B21" t="str">
            <v>BS EN 12934 (Labelling), BS EN 1885 (Species), BS EN 12131 (Composition analysis)</v>
          </cell>
          <cell r="C21" t="str">
            <v>As per standard</v>
          </cell>
          <cell r="D21" t="str">
            <v xml:space="preserve">Feather and down filled item only </v>
          </cell>
          <cell r="E21" t="str">
            <v xml:space="preserve">✓ </v>
          </cell>
          <cell r="F21"/>
        </row>
        <row r="22">
          <cell r="A22" t="str">
            <v>WOVEN - Dimensional Stability to Washing</v>
          </cell>
          <cell r="B22" t="str">
            <v>BS EN ISO 5077</v>
          </cell>
          <cell r="C22" t="str">
            <v>+/-3% - Viscose and blends +/-5%</v>
          </cell>
          <cell r="D22" t="str">
            <v>Washable garments only - Test at care label temperature</v>
          </cell>
          <cell r="E22" t="str">
            <v xml:space="preserve">✓ </v>
          </cell>
          <cell r="F22"/>
        </row>
        <row r="23">
          <cell r="A23" t="str">
            <v>WOVEN - Dimensional Stability to Dry Clean</v>
          </cell>
          <cell r="B23" t="str">
            <v>Commercial Process</v>
          </cell>
          <cell r="C23" t="str">
            <v>+/-3%</v>
          </cell>
          <cell r="D23" t="str">
            <v>If label states Dry Clean</v>
          </cell>
          <cell r="E23" t="str">
            <v xml:space="preserve">✓ </v>
          </cell>
          <cell r="F23"/>
        </row>
        <row r="24">
          <cell r="A24" t="str">
            <v>WOVEN - Garment Appearance Assessment - label wash</v>
          </cell>
          <cell r="B24" t="str">
            <v>ITS IHTM 007</v>
          </cell>
          <cell r="C24" t="str">
            <v>Satisfactory</v>
          </cell>
          <cell r="D24" t="str">
            <v>Washable garments only</v>
          </cell>
          <cell r="E24"/>
          <cell r="F24" t="str">
            <v xml:space="preserve">✓ </v>
          </cell>
        </row>
        <row r="25">
          <cell r="A25" t="str">
            <v>WOVEN - Resistance to Abrasion</v>
          </cell>
          <cell r="B25" t="str">
            <v>BS EN ISO 12947-2 - 9kPa</v>
          </cell>
          <cell r="C25" t="str">
            <v xml:space="preserve">10,000 – Light weight  15,000 – Medium weight  20,000 – Heavy weight   Shade change: Grade 4 at  6,000 rubs </v>
          </cell>
          <cell r="D25" t="str">
            <v xml:space="preserve">Not required on 100% Polyester, 100% Nylon, nightwear, underwear or fabrics less than 80 g/m² </v>
          </cell>
          <cell r="E25" t="str">
            <v xml:space="preserve">✓ </v>
          </cell>
          <cell r="F25"/>
        </row>
        <row r="26">
          <cell r="A26" t="str">
            <v>WOVEN - Seam Slippage</v>
          </cell>
          <cell r="B26" t="str">
            <v xml:space="preserve">BS EN ISO 13936-1  6mm – Seam Opening.  (3mm for contrast coloured warp/weft threads) </v>
          </cell>
          <cell r="C26" t="str">
            <v xml:space="preserve">80 N – Light weight       100 N – Medium weight  120 N – Heavy weight </v>
          </cell>
          <cell r="D26" t="str">
            <v xml:space="preserve">Supplier to submit production seam at bulk stage - Only test in non-stretch direction </v>
          </cell>
          <cell r="E26" t="str">
            <v xml:space="preserve">✓ </v>
          </cell>
          <cell r="F26" t="str">
            <v xml:space="preserve">✓ </v>
          </cell>
        </row>
        <row r="27">
          <cell r="A27" t="str">
            <v>WOVEN - Seam Strength</v>
          </cell>
          <cell r="B27" t="str">
            <v>BS EN ISO 13935-2</v>
          </cell>
          <cell r="C27" t="str">
            <v xml:space="preserve">100 N – Light weight     120 N – Medium weight  180 N – Heavy weight </v>
          </cell>
          <cell r="D27" t="str">
            <v xml:space="preserve">Supplier to submit production seam at bulk stage - Only test in non-stretch direction </v>
          </cell>
          <cell r="E27" t="str">
            <v xml:space="preserve">✓ </v>
          </cell>
          <cell r="F27" t="str">
            <v xml:space="preserve">✓ </v>
          </cell>
        </row>
        <row r="28">
          <cell r="A28" t="str">
            <v>WOVEN - Tensile Strength</v>
          </cell>
          <cell r="B28" t="str">
            <v>BS EN ISO 13934-2</v>
          </cell>
          <cell r="C28" t="str">
            <v xml:space="preserve">120 N – Light weight     170 N – Medium weight  200 N – Heavy weight </v>
          </cell>
          <cell r="D28" t="str">
            <v xml:space="preserve">Only test in non-stretch direction </v>
          </cell>
          <cell r="E28" t="str">
            <v xml:space="preserve">✓ </v>
          </cell>
          <cell r="F28"/>
        </row>
        <row r="29">
          <cell r="A29" t="str">
            <v>WOVEN - Tear Strength</v>
          </cell>
          <cell r="B29" t="str">
            <v>BS EN ISO 13937-1</v>
          </cell>
          <cell r="C29" t="str">
            <v xml:space="preserve">7 N – Light weight           10 N – Medium weight   12 N – Heavy weight </v>
          </cell>
          <cell r="D29" t="str">
            <v>Not required on 100% Polyester, 100% Nylon except microfiber - Only test in non-stretch direction</v>
          </cell>
          <cell r="E29" t="str">
            <v xml:space="preserve">✓ </v>
          </cell>
          <cell r="F29"/>
        </row>
        <row r="30">
          <cell r="A30" t="str">
            <v>WOVEN - Accelerator Pile Loss</v>
          </cell>
          <cell r="B30" t="str">
            <v xml:space="preserve">AATCC 93 @ 2000 rpm  Velvet/velour/velveteen –  3 mins   Corduroy – 5 Mins </v>
          </cell>
          <cell r="C30" t="str">
            <v xml:space="preserve">15% max. weight loss   Appearance loss negligible  </v>
          </cell>
          <cell r="D30" t="str">
            <v xml:space="preserve">Cut Pile fabrics only - Tested before and after cleanse. </v>
          </cell>
          <cell r="E30" t="str">
            <v xml:space="preserve">✓ </v>
          </cell>
          <cell r="F30"/>
        </row>
        <row r="31">
          <cell r="A31" t="str">
            <v>WOVEN - Mass per Unit Area</v>
          </cell>
          <cell r="B31" t="str">
            <v>BS EN 12127</v>
          </cell>
          <cell r="C31" t="str">
            <v>+/-5%</v>
          </cell>
          <cell r="D31"/>
          <cell r="E31" t="str">
            <v xml:space="preserve">✓ </v>
          </cell>
          <cell r="F31"/>
        </row>
        <row r="32">
          <cell r="A32" t="str">
            <v>WOVEN - Resistance to Pilling – Martindale</v>
          </cell>
          <cell r="B32" t="str">
            <v xml:space="preserve">BS EN ISO 12945-2  2000 revs  415g Load </v>
          </cell>
          <cell r="C32" t="str">
            <v>Grade 4</v>
          </cell>
          <cell r="D32" t="str">
            <v xml:space="preserve">Spun synthetic fibres &amp; blends with synthetic fibres – wool &amp; wool blends only </v>
          </cell>
          <cell r="E32" t="str">
            <v xml:space="preserve">✓ </v>
          </cell>
          <cell r="F32"/>
        </row>
        <row r="33">
          <cell r="A33" t="str">
            <v>WOVEN - Surface Flash</v>
          </cell>
          <cell r="B33" t="str">
            <v>BS 4569</v>
          </cell>
          <cell r="C33" t="str">
            <v>No surface flash</v>
          </cell>
          <cell r="D33" t="str">
            <v>Raised, brushed and pile fabrics &gt;3mm</v>
          </cell>
          <cell r="E33" t="str">
            <v xml:space="preserve">✓ </v>
          </cell>
          <cell r="F33"/>
        </row>
        <row r="34">
          <cell r="A34" t="str">
            <v>WOVEN - Fibre shedding</v>
          </cell>
          <cell r="B34" t="str">
            <v>ITS IHTM 26</v>
          </cell>
          <cell r="C34" t="str">
            <v>Grade 4 – Slight</v>
          </cell>
          <cell r="D34" t="str">
            <v>Faux fur fabrics</v>
          </cell>
          <cell r="E34" t="str">
            <v xml:space="preserve">✓ </v>
          </cell>
          <cell r="F34"/>
        </row>
        <row r="35">
          <cell r="A35" t="str">
            <v>WOVEN - Elasticity of fabrics</v>
          </cell>
          <cell r="B35" t="str">
            <v xml:space="preserve">BS EN ISO 20932-1  30 N Test Load </v>
          </cell>
          <cell r="C35" t="str">
            <v>5% Max @ 30 mins</v>
          </cell>
          <cell r="D35"/>
          <cell r="E35" t="str">
            <v xml:space="preserve">✓ </v>
          </cell>
          <cell r="F35"/>
        </row>
        <row r="36">
          <cell r="A36" t="str">
            <v>WOVEN - Snagging Resistance</v>
          </cell>
          <cell r="B36" t="str">
            <v xml:space="preserve">BS 8479  Snag pod method </v>
          </cell>
          <cell r="C36" t="str">
            <v>Grade 3-4</v>
          </cell>
          <cell r="D36"/>
          <cell r="E36" t="str">
            <v xml:space="preserve">✓ </v>
          </cell>
          <cell r="F36"/>
        </row>
        <row r="37">
          <cell r="A37" t="str">
            <v>WOVEN - Fibre percolation</v>
          </cell>
          <cell r="B37" t="str">
            <v>BS EN 15586</v>
          </cell>
          <cell r="C37" t="str">
            <v xml:space="preserve">Max 6 Protrusions         2700 rubs                  Before and after eare label wash </v>
          </cell>
          <cell r="D37" t="str">
            <v>Synthetie wadded / filled garment</v>
          </cell>
          <cell r="E37" t="str">
            <v xml:space="preserve">✓ </v>
          </cell>
          <cell r="F37"/>
        </row>
        <row r="38">
          <cell r="A38" t="str">
            <v>WOVEN - Feather migration</v>
          </cell>
          <cell r="B38" t="str">
            <v>BS EN 12132-1</v>
          </cell>
          <cell r="C38" t="str">
            <v xml:space="preserve">Max 5 Protrusions        2700 rubs                  Before and after eare label wash </v>
          </cell>
          <cell r="D38" t="str">
            <v>Feather and down filled garments only</v>
          </cell>
          <cell r="E38" t="str">
            <v xml:space="preserve">✓ </v>
          </cell>
          <cell r="F38"/>
        </row>
        <row r="39">
          <cell r="A39" t="str">
            <v>WOVEN - Cleanliness of fillings</v>
          </cell>
          <cell r="B39" t="str">
            <v>BS EN 12935</v>
          </cell>
          <cell r="C39" t="str">
            <v>Must conform</v>
          </cell>
          <cell r="D39" t="str">
            <v>Feather and down filled garments only</v>
          </cell>
          <cell r="E39" t="str">
            <v xml:space="preserve">✓ </v>
          </cell>
          <cell r="F39"/>
        </row>
        <row r="40">
          <cell r="A40" t="str">
            <v>US MARKET ONLY - WOVEN - Flammability</v>
          </cell>
          <cell r="B40" t="str">
            <v>16 CFR 1610</v>
          </cell>
          <cell r="C40" t="str">
            <v>Plain and Raised Surface fabrics – class 1</v>
          </cell>
          <cell r="D40" t="str">
            <v xml:space="preserve">Test all fabrics which are NOT made entirely from – acrylic, modacrylic, nylon, olefin,  polyester, &amp; wool’ and whieh  are plain surface, less than 2.6 oz/yd2 (88.2 gsm) or have a raised surface.                                   Test Lab to advise if required </v>
          </cell>
          <cell r="E40" t="str">
            <v xml:space="preserve">✓ </v>
          </cell>
          <cell r="F40" t="str">
            <v xml:space="preserve">✓ </v>
          </cell>
        </row>
        <row r="41">
          <cell r="A41" t="str">
            <v xml:space="preserve">TABLE 3 – JERSEYWEAR/KNITWEAR </v>
          </cell>
          <cell r="B41" t="str">
            <v xml:space="preserve">(INCL UNDERWEAR, NIGHTWEAR, SWIMWEAR, HATS, GLOVES, SCARVES, CAPS, TOWELS) </v>
          </cell>
          <cell r="C41"/>
          <cell r="D41"/>
          <cell r="E41"/>
          <cell r="F41"/>
        </row>
        <row r="42">
          <cell r="A42" t="str">
            <v>JERSEY/KNITWEAR - Fibre Composition</v>
          </cell>
          <cell r="B42" t="str">
            <v>ISO 1833</v>
          </cell>
          <cell r="C42" t="str">
            <v>+/-3% No Tolerance for 100% composition</v>
          </cell>
          <cell r="D42"/>
          <cell r="E42" t="str">
            <v xml:space="preserve">✓ </v>
          </cell>
          <cell r="F42"/>
        </row>
        <row r="43">
          <cell r="A43" t="str">
            <v>JERSEY/KNITWEAR- Dimensional Stability to Washing</v>
          </cell>
          <cell r="B43" t="str">
            <v>BS EN ISO 5077</v>
          </cell>
          <cell r="C43" t="str">
            <v>+/-5% - Viscose and blends +/-5%</v>
          </cell>
          <cell r="D43" t="str">
            <v>Washable garments only - Test at care label temperature</v>
          </cell>
          <cell r="E43" t="str">
            <v xml:space="preserve">✓ </v>
          </cell>
          <cell r="F43"/>
        </row>
        <row r="44">
          <cell r="A44" t="str">
            <v>JERSEY/KNITWEAR - Dimensional Stability to Dry Clean</v>
          </cell>
          <cell r="B44" t="str">
            <v>Commercial Process</v>
          </cell>
          <cell r="C44" t="str">
            <v>+/-3%</v>
          </cell>
          <cell r="D44" t="str">
            <v>If label states Dry Clean</v>
          </cell>
          <cell r="E44" t="str">
            <v xml:space="preserve">✓ </v>
          </cell>
          <cell r="F44"/>
        </row>
        <row r="45">
          <cell r="A45" t="str">
            <v>JERSEY/KNITWEAR - Spirality</v>
          </cell>
          <cell r="B45" t="str">
            <v xml:space="preserve">ISO 16322-2 - Procedure C </v>
          </cell>
          <cell r="C45" t="str">
            <v>5% Maximum</v>
          </cell>
          <cell r="D45" t="str">
            <v>Required on a single jersey construction</v>
          </cell>
          <cell r="E45" t="str">
            <v xml:space="preserve">✓ </v>
          </cell>
          <cell r="F45"/>
        </row>
        <row r="46">
          <cell r="A46" t="str">
            <v>JERSEY/KNITWEAR - Garment Appearance Assessment - label wash</v>
          </cell>
          <cell r="B46" t="str">
            <v>IHTM ITS 007</v>
          </cell>
          <cell r="C46" t="str">
            <v>Satisfactory</v>
          </cell>
          <cell r="D46" t="str">
            <v>Washable garments only</v>
          </cell>
          <cell r="E46"/>
          <cell r="F46" t="str">
            <v xml:space="preserve">✓ </v>
          </cell>
        </row>
        <row r="47">
          <cell r="A47" t="str">
            <v>JERSEY/KNITWEAR - Pilling (Martindale)</v>
          </cell>
          <cell r="B47" t="str">
            <v>BS EN ISO 12945-2</v>
          </cell>
          <cell r="C47" t="str">
            <v xml:space="preserve">Grade 3-4 @1000 revs </v>
          </cell>
          <cell r="D47" t="str">
            <v xml:space="preserve">Not required on knitwear  Not required on fabrics constructed from 100% filament yarns             Additional assessment required at  125 &amp; 500 revs </v>
          </cell>
          <cell r="E47" t="str">
            <v xml:space="preserve">✓ </v>
          </cell>
          <cell r="F47"/>
        </row>
        <row r="48">
          <cell r="A48" t="str">
            <v>JERSEY/KNITWEAR - Pilling (Pill Box)</v>
          </cell>
          <cell r="B48" t="str">
            <v>BS EN ISO 12945-1</v>
          </cell>
          <cell r="C48" t="str">
            <v xml:space="preserve">Grade 3-4 @10,800 revs </v>
          </cell>
          <cell r="D48" t="str">
            <v xml:space="preserve">Knitwear only                                                               Not required on fabrics constructed from 100% filament yarns </v>
          </cell>
          <cell r="E48"/>
          <cell r="F48"/>
        </row>
        <row r="49">
          <cell r="A49" t="str">
            <v>JERSEY/KNITWEAR - Bursting Strength</v>
          </cell>
          <cell r="B49" t="str">
            <v>BS EN ISO 13938-2</v>
          </cell>
          <cell r="C49" t="str">
            <v>300 kPa</v>
          </cell>
          <cell r="D49" t="str">
            <v xml:space="preserve">Not required on knitwear  Required on fabrics with an elastane content of 10% or less </v>
          </cell>
          <cell r="E49" t="str">
            <v xml:space="preserve">✓ </v>
          </cell>
          <cell r="F49"/>
        </row>
        <row r="50">
          <cell r="A50" t="str">
            <v>JERSEY/KNITWEAR - Elasticity of fabrics</v>
          </cell>
          <cell r="B50" t="str">
            <v>BS EN ISO 20932-1 Method A 15 N Test Load</v>
          </cell>
          <cell r="C50" t="str">
            <v xml:space="preserve">Permanent deformation   10% Maximum </v>
          </cell>
          <cell r="D50" t="str">
            <v xml:space="preserve">Required on fabrics containing elastane                   After 1 and 30 minutes </v>
          </cell>
          <cell r="E50" t="str">
            <v xml:space="preserve">✓ </v>
          </cell>
          <cell r="F50"/>
        </row>
        <row r="51">
          <cell r="A51" t="str">
            <v>JERSEY/KNITWEAR - Snagging</v>
          </cell>
          <cell r="B51" t="str">
            <v xml:space="preserve">BS 8479  Snag pod method </v>
          </cell>
          <cell r="C51" t="str">
            <v>Grade 3-4 @2000 REVS</v>
          </cell>
          <cell r="D51" t="str">
            <v>Required on fabrics containing filament yarns</v>
          </cell>
          <cell r="E51" t="str">
            <v xml:space="preserve">✓ </v>
          </cell>
          <cell r="F51"/>
        </row>
        <row r="52">
          <cell r="A52" t="str">
            <v>JERSEY/KNITWEAR - Surface Flash</v>
          </cell>
          <cell r="B52" t="str">
            <v>BS 4569</v>
          </cell>
          <cell r="C52" t="str">
            <v>No surface flash</v>
          </cell>
          <cell r="D52" t="str">
            <v>Raised, brushed and pile fabrics &gt;3mm</v>
          </cell>
          <cell r="E52" t="str">
            <v xml:space="preserve">✓ </v>
          </cell>
          <cell r="F52"/>
        </row>
        <row r="53">
          <cell r="A53" t="str">
            <v>JERSEY/KNITWEAR - Fibre shedding</v>
          </cell>
          <cell r="B53" t="str">
            <v>ITS IHTM 26</v>
          </cell>
          <cell r="C53" t="str">
            <v>Grade 4 – Slight</v>
          </cell>
          <cell r="D53" t="str">
            <v>Faux fur fabrics</v>
          </cell>
          <cell r="E53" t="str">
            <v xml:space="preserve">✓ </v>
          </cell>
          <cell r="F53"/>
        </row>
        <row r="54">
          <cell r="A54" t="str">
            <v>JERSEY/KNITWEAR - Flammability (Netherlands/Sweden/Norway)</v>
          </cell>
          <cell r="B54" t="str">
            <v>ASTM D1230</v>
          </cell>
          <cell r="C54" t="str">
            <v>&gt;5 secs</v>
          </cell>
          <cell r="D54" t="str">
            <v>All Fabrics</v>
          </cell>
          <cell r="E54" t="str">
            <v xml:space="preserve">✓ </v>
          </cell>
          <cell r="F54" t="str">
            <v xml:space="preserve">✓ </v>
          </cell>
        </row>
        <row r="55">
          <cell r="A55" t="str">
            <v>US MARKET ONLY - JERSEY/KNITWEAR - Flammability</v>
          </cell>
          <cell r="B55" t="str">
            <v>16 CFR 1610</v>
          </cell>
          <cell r="C55" t="str">
            <v>Plain and Raised Surface fabrics – class 1</v>
          </cell>
          <cell r="D55" t="str">
            <v xml:space="preserve">Test all fabrics which are NOT made entirely from – acrylic, modacrylic, nylon, olefin,  polyester, &amp; wool’ and whieh  are plain surface, less than 2.6 oz/yd2 (88.2 gsm) or have a raised surface.                         Test Lab to advise if required </v>
          </cell>
          <cell r="E55" t="str">
            <v xml:space="preserve">✓ </v>
          </cell>
          <cell r="F55" t="str">
            <v xml:space="preserve">✓ </v>
          </cell>
        </row>
        <row r="56">
          <cell r="A56" t="str">
            <v>TABLE 4 – DENIM</v>
          </cell>
          <cell r="B56" t="str">
            <v>Light weight - &lt;100 g/m²,   Medium weight ≥100 – 250 g/m²,   Heavy weight- ≥250 g/m²</v>
          </cell>
          <cell r="C56"/>
          <cell r="D56"/>
          <cell r="E56"/>
          <cell r="F56"/>
        </row>
        <row r="57">
          <cell r="A57" t="str">
            <v>DENIM - Fibre Composition</v>
          </cell>
          <cell r="B57" t="str">
            <v>ISO 1833</v>
          </cell>
          <cell r="C57" t="str">
            <v>+/-3% No Tolerance for 100% composition</v>
          </cell>
          <cell r="D57"/>
          <cell r="E57" t="str">
            <v xml:space="preserve">✓ </v>
          </cell>
          <cell r="F57"/>
        </row>
        <row r="58">
          <cell r="A58" t="str">
            <v>DENIM - Dimensional Stability to Washing</v>
          </cell>
          <cell r="B58" t="str">
            <v>BS EN ISO 5077</v>
          </cell>
          <cell r="C58" t="str">
            <v>+/-5% - Viscose and blends +/-5%</v>
          </cell>
          <cell r="D58" t="str">
            <v>Washable garments only - Test at care label temperature</v>
          </cell>
          <cell r="E58" t="str">
            <v xml:space="preserve">✓ </v>
          </cell>
          <cell r="F58"/>
        </row>
        <row r="59">
          <cell r="A59" t="str">
            <v>DENIM - Dimensional Stability to Dry Clean</v>
          </cell>
          <cell r="B59" t="str">
            <v>Commercial Process</v>
          </cell>
          <cell r="C59" t="str">
            <v>+/-3%</v>
          </cell>
          <cell r="D59" t="str">
            <v>If label states Dry Clean</v>
          </cell>
          <cell r="E59" t="str">
            <v xml:space="preserve">✓ </v>
          </cell>
          <cell r="F59"/>
        </row>
        <row r="60">
          <cell r="A60" t="str">
            <v>DENIM - Garment Appearance Assessment - label wash</v>
          </cell>
          <cell r="B60" t="str">
            <v>ITS IHTM 007</v>
          </cell>
          <cell r="C60" t="str">
            <v>Satisfactory</v>
          </cell>
          <cell r="D60" t="str">
            <v>Washable garments only</v>
          </cell>
          <cell r="E60"/>
          <cell r="F60" t="str">
            <v xml:space="preserve">✓ </v>
          </cell>
        </row>
        <row r="61">
          <cell r="A61" t="str">
            <v>DENIM - Resistance to Abrasion</v>
          </cell>
          <cell r="B61" t="str">
            <v>BS EN ISO 12947-2 - 9kPa</v>
          </cell>
          <cell r="C61" t="str">
            <v xml:space="preserve">10,000 – Light weight  15,000 – Medium weight  20,000 – Heavy weight   Shade change: Grade 4 at  6,000 rubs </v>
          </cell>
          <cell r="D61" t="str">
            <v xml:space="preserve">Not required on 100% Polyester, 100% Nylon, nightwear, underwear or fabrics less than 80 g/m² </v>
          </cell>
          <cell r="E61" t="str">
            <v xml:space="preserve">✓ </v>
          </cell>
          <cell r="F61"/>
        </row>
        <row r="62">
          <cell r="A62" t="str">
            <v>DENIM - Seam Slippage</v>
          </cell>
          <cell r="B62" t="str">
            <v xml:space="preserve">BS EN ISO 13936-1  6mm – Seam Opening.  (3mm for contrast coloured warp/weft threads) </v>
          </cell>
          <cell r="C62" t="str">
            <v xml:space="preserve">80 N – Light weight       100 N – Medium weight  120 N – Heavy weight </v>
          </cell>
          <cell r="D62" t="str">
            <v xml:space="preserve">Supplier to submit production seam at bulk stage - Only test in non-stretch direction </v>
          </cell>
          <cell r="E62" t="str">
            <v xml:space="preserve">✓ </v>
          </cell>
          <cell r="F62" t="str">
            <v xml:space="preserve">✓ </v>
          </cell>
        </row>
        <row r="63">
          <cell r="A63" t="str">
            <v>DENIM - Seam Strength</v>
          </cell>
          <cell r="B63" t="str">
            <v>BS EN ISO 13935-2</v>
          </cell>
          <cell r="C63" t="str">
            <v xml:space="preserve">100 N – Light weight     120 N – Medium weight  180 N – Heavy weight </v>
          </cell>
          <cell r="D63" t="str">
            <v xml:space="preserve">Supplier to submit production seam at bulk stage - Only test in non-stretch direction </v>
          </cell>
          <cell r="E63" t="str">
            <v xml:space="preserve">✓ </v>
          </cell>
          <cell r="F63" t="str">
            <v xml:space="preserve">✓ </v>
          </cell>
        </row>
        <row r="64">
          <cell r="A64" t="str">
            <v>DENIM - Tensile Strength</v>
          </cell>
          <cell r="B64" t="str">
            <v>BS EN ISO 13934-2</v>
          </cell>
          <cell r="C64" t="str">
            <v xml:space="preserve">120 N – Light weight     170 N – Medium weight  200 N – Heavy weight </v>
          </cell>
          <cell r="D64" t="str">
            <v xml:space="preserve">Only test in non-stretch direction </v>
          </cell>
          <cell r="E64" t="str">
            <v xml:space="preserve">✓ </v>
          </cell>
          <cell r="F64"/>
        </row>
        <row r="65">
          <cell r="A65" t="str">
            <v>DENIM - Tear Strength</v>
          </cell>
          <cell r="B65" t="str">
            <v>BS EN ISO 13937-1</v>
          </cell>
          <cell r="C65" t="str">
            <v xml:space="preserve">7 N – Light weight           10 N – Medium weight   12 N – Heavy weight </v>
          </cell>
          <cell r="D65" t="str">
            <v>Not required on 100% Polyester, 100% Nylon except microfiber - Only test in non-stretch direction</v>
          </cell>
          <cell r="E65" t="str">
            <v xml:space="preserve">✓ </v>
          </cell>
          <cell r="F65"/>
        </row>
        <row r="66">
          <cell r="A66" t="str">
            <v>DENIM - Mass per Unit Area</v>
          </cell>
          <cell r="B66" t="str">
            <v>BS EN 12127</v>
          </cell>
          <cell r="C66" t="str">
            <v>+/-5%</v>
          </cell>
          <cell r="D66"/>
          <cell r="E66" t="str">
            <v xml:space="preserve">✓ </v>
          </cell>
          <cell r="F66"/>
        </row>
        <row r="67">
          <cell r="A67" t="str">
            <v>DENIM - Elasticity of fabrics</v>
          </cell>
          <cell r="B67" t="str">
            <v>BS EN ISO 20932-1          30 N Test Load</v>
          </cell>
          <cell r="C67" t="str">
            <v>5% Max @ 30 mins</v>
          </cell>
          <cell r="D67" t="str">
            <v>Elastane content only</v>
          </cell>
          <cell r="E67" t="str">
            <v xml:space="preserve">✓ </v>
          </cell>
          <cell r="F67"/>
        </row>
        <row r="68">
          <cell r="A68" t="str">
            <v>US MARKET ONLY - DENIM - Flammability</v>
          </cell>
          <cell r="B68" t="str">
            <v>16 CFR 1610</v>
          </cell>
          <cell r="C68" t="str">
            <v>Plain and Raised Surface fabrics – class 1</v>
          </cell>
          <cell r="D68" t="str">
            <v xml:space="preserve">Test all fabrics which are NOT made entirely from – acrylic, modacrylic, nylon, olefin,  polyester, &amp; wool’ and whieh  are plain surface, less than 2.6 oz/yd2 (88.2 gsm) or have a raised surface.                         Test Lab to advise if required </v>
          </cell>
          <cell r="E68" t="str">
            <v xml:space="preserve">✓ </v>
          </cell>
          <cell r="F68" t="str">
            <v xml:space="preserve">✓ </v>
          </cell>
        </row>
        <row r="69">
          <cell r="A69" t="str">
            <v>TABLE 5 – PROMOTIONAL CLAIMS</v>
          </cell>
          <cell r="B69" t="str">
            <v>(AT TECHNOLOGIST REQUEST ONLY)</v>
          </cell>
          <cell r="C69"/>
          <cell r="D69"/>
          <cell r="E69"/>
          <cell r="F69"/>
        </row>
        <row r="70">
          <cell r="A70" t="str">
            <v xml:space="preserve">Waterproof – Determination of resistance to water penetration – Hydrostatic pressure test </v>
          </cell>
          <cell r="B70" t="str">
            <v>BS EN ISO 811</v>
          </cell>
          <cell r="C70" t="str">
            <v>&gt;1500mm</v>
          </cell>
          <cell r="D70" t="str">
            <v xml:space="preserve">Waterproof claims only                                             Main and seams                                                     Tested before and after wash </v>
          </cell>
          <cell r="E70" t="str">
            <v xml:space="preserve">✓ </v>
          </cell>
          <cell r="F70"/>
        </row>
        <row r="71">
          <cell r="A71" t="str">
            <v xml:space="preserve">Water resistant/repellent – Determination of resistance to surface wetting </v>
          </cell>
          <cell r="B71" t="str">
            <v>BS EN ISO 4920</v>
          </cell>
          <cell r="C71" t="str">
            <v xml:space="preserve">As received – 4               After 3 wash – 3 </v>
          </cell>
          <cell r="D71" t="str">
            <v>Shower Resistant claims only                                 Tested before and after wash</v>
          </cell>
          <cell r="E71" t="str">
            <v xml:space="preserve">✓ </v>
          </cell>
          <cell r="F71"/>
        </row>
        <row r="72">
          <cell r="A72" t="str">
            <v xml:space="preserve">Windproof/Resistant – Determination of air permeability </v>
          </cell>
          <cell r="B72" t="str">
            <v>BS EN ISO 9237</v>
          </cell>
          <cell r="C72" t="str">
            <v xml:space="preserve">Wind Resistant - &lt;30 mm/s                    Windproof - &lt;10mm/s </v>
          </cell>
          <cell r="D72" t="str">
            <v>Windproof claims only                                           Tested before and after wash</v>
          </cell>
          <cell r="E72" t="str">
            <v xml:space="preserve">✓ </v>
          </cell>
          <cell r="F72"/>
        </row>
        <row r="73">
          <cell r="A73" t="str">
            <v xml:space="preserve">Breathable – Water vapour permeable apparel fabrics </v>
          </cell>
          <cell r="B73" t="str">
            <v xml:space="preserve">BS 7209 </v>
          </cell>
          <cell r="C73" t="str">
            <v>&gt;60%</v>
          </cell>
          <cell r="D73" t="str">
            <v>Breathable claims only                                           Tested before and after wash</v>
          </cell>
          <cell r="E73" t="str">
            <v xml:space="preserve">✓ </v>
          </cell>
          <cell r="F73"/>
        </row>
        <row r="74">
          <cell r="A74" t="str">
            <v xml:space="preserve">Quick dry </v>
          </cell>
          <cell r="B74" t="str">
            <v>AATCC 201</v>
          </cell>
          <cell r="C74" t="str">
            <v>&lt;=20min or &gt;=0.6ml/hr</v>
          </cell>
          <cell r="D74" t="str">
            <v xml:space="preserve">Quick dry claims only                                              Tested before and after wash  </v>
          </cell>
          <cell r="E74" t="str">
            <v xml:space="preserve">✓ </v>
          </cell>
          <cell r="F74"/>
        </row>
        <row r="75">
          <cell r="A75" t="str">
            <v xml:space="preserve">Wicking </v>
          </cell>
          <cell r="B75" t="str">
            <v>AATCC 197 Option B</v>
          </cell>
          <cell r="C75" t="str">
            <v>&gt;10cm</v>
          </cell>
          <cell r="D75" t="str">
            <v xml:space="preserve">Fabrics with wicking claims
Tested before and after wash  </v>
          </cell>
          <cell r="E75" t="str">
            <v xml:space="preserve">✓ </v>
          </cell>
          <cell r="F75"/>
        </row>
        <row r="76">
          <cell r="A76" t="str">
            <v xml:space="preserve">Antibacterial </v>
          </cell>
          <cell r="B76" t="str">
            <v>AATCC 100 Staphylococcus Aureus only</v>
          </cell>
          <cell r="C76" t="str">
            <v xml:space="preserve">As received - &gt;95% reduction                     After 3 washes - &gt;90% reduction  </v>
          </cell>
          <cell r="D76" t="str">
            <v xml:space="preserve">Anti-odour claims only  
Tested before and after 3 wash  </v>
          </cell>
          <cell r="E76" t="str">
            <v xml:space="preserve">✓ </v>
          </cell>
          <cell r="F76"/>
        </row>
        <row r="77">
          <cell r="A77" t="str">
            <v>Extension and Modulus
Modulus @ 40% Extension 35 N Test Load</v>
          </cell>
          <cell r="B77" t="str">
            <v>BS EN ISO 20932-1</v>
          </cell>
          <cell r="C77" t="str">
            <v xml:space="preserve">Light Control: 150-250g.    Medium Control: 250-500g Firm Control: 500-750g    </v>
          </cell>
          <cell r="D77" t="str">
            <v>Shapewear/control garments only</v>
          </cell>
          <cell r="E77"/>
          <cell r="F77"/>
        </row>
        <row r="78">
          <cell r="A78" t="str">
            <v>TABLE 6 – FASTENINGS AND COMPONENTS</v>
          </cell>
          <cell r="B78" t="str">
            <v>(AT TECHNOLOGIST REQUEST ONLY)</v>
          </cell>
          <cell r="C78"/>
          <cell r="D78"/>
          <cell r="E78"/>
          <cell r="F78"/>
        </row>
        <row r="79">
          <cell r="A79" t="str">
            <v xml:space="preserve">Touch &amp; Close fastener (e.g velcro) - Peel strength  </v>
          </cell>
          <cell r="B79" t="str">
            <v>BS EN 12242</v>
          </cell>
          <cell r="C79" t="str">
            <v xml:space="preserve">After 5 washes  0.8N/mm minimum </v>
          </cell>
          <cell r="D79" t="str">
            <v xml:space="preserve">Where applicable </v>
          </cell>
          <cell r="E79" t="str">
            <v xml:space="preserve">✓ </v>
          </cell>
          <cell r="F79"/>
        </row>
        <row r="80">
          <cell r="A80" t="str">
            <v xml:space="preserve">PRESS STUDS - Security of attachment </v>
          </cell>
          <cell r="B80" t="str">
            <v>EN71-1 (Tension)</v>
          </cell>
          <cell r="C80" t="str">
            <v>90N</v>
          </cell>
          <cell r="D80" t="str">
            <v xml:space="preserve">Where applicable </v>
          </cell>
          <cell r="E80" t="str">
            <v xml:space="preserve">✓ </v>
          </cell>
          <cell r="F80"/>
        </row>
        <row r="81">
          <cell r="A81" t="str">
            <v xml:space="preserve">Zip Performance </v>
          </cell>
          <cell r="B81" t="str">
            <v>BS EN 16732</v>
          </cell>
          <cell r="C81" t="str">
            <v xml:space="preserve">Pass </v>
          </cell>
          <cell r="D81" t="str">
            <v xml:space="preserve">All Zips and Slide Fastenings must comply to relevant code of the  standards </v>
          </cell>
          <cell r="E81" t="str">
            <v xml:space="preserve">✓ </v>
          </cell>
          <cell r="F81"/>
        </row>
        <row r="82">
          <cell r="A82" t="str">
            <v>Corrosion Resistance of Metal Components</v>
          </cell>
          <cell r="B82" t="str">
            <v>BS EN ISO 22775 - Method 2</v>
          </cell>
          <cell r="C82" t="str">
            <v>Grade 4</v>
          </cell>
          <cell r="D82" t="str">
            <v>Required on all Metal Components</v>
          </cell>
          <cell r="E82" t="str">
            <v xml:space="preserve">✓ </v>
          </cell>
          <cell r="F82"/>
        </row>
        <row r="83">
          <cell r="A83" t="str">
            <v>TABLE 8 – LEATHER/ SUEDE APPAREL</v>
          </cell>
          <cell r="B83"/>
          <cell r="C83"/>
          <cell r="D83"/>
          <cell r="E83"/>
          <cell r="F83"/>
        </row>
        <row r="84">
          <cell r="A84" t="str">
            <v>LEATHER/SUEDE - Fibre Composition</v>
          </cell>
          <cell r="B84" t="str">
            <v>ISO 1833</v>
          </cell>
          <cell r="C84" t="str">
            <v>+/-3% No Tolerance for 100% composition</v>
          </cell>
          <cell r="D84" t="str">
            <v>Textile linings only if 80% or more by weight of the garment</v>
          </cell>
          <cell r="E84" t="str">
            <v xml:space="preserve">✓ </v>
          </cell>
          <cell r="F84" t="str">
            <v xml:space="preserve">✓ </v>
          </cell>
        </row>
        <row r="85">
          <cell r="A85" t="str">
            <v>LEATHER/SUEDE - Dimensional Stability to Dry Clean</v>
          </cell>
          <cell r="B85" t="str">
            <v>Commercial Process</v>
          </cell>
          <cell r="C85" t="str">
            <v>+/-3%</v>
          </cell>
          <cell r="D85" t="str">
            <v>Check for specialist dry clean procedures</v>
          </cell>
          <cell r="E85" t="str">
            <v xml:space="preserve">✓ </v>
          </cell>
          <cell r="F85"/>
        </row>
        <row r="86">
          <cell r="A86" t="str">
            <v>LEATHER/SUEDE - Garment Appearance Assessment - Dry Clean Cycle</v>
          </cell>
          <cell r="B86" t="str">
            <v>ITS IHTM 007</v>
          </cell>
          <cell r="C86" t="str">
            <v>Satisfactory</v>
          </cell>
          <cell r="D86" t="str">
            <v>Check for specialist dry clean procedures</v>
          </cell>
          <cell r="E86" t="str">
            <v xml:space="preserve">✓ </v>
          </cell>
          <cell r="F86"/>
        </row>
        <row r="87">
          <cell r="A87" t="str">
            <v>LEATHER/SUEDE - Tear</v>
          </cell>
          <cell r="B87" t="str">
            <v xml:space="preserve">BS EN ISO 3377-1 </v>
          </cell>
          <cell r="C87" t="str">
            <v>≥ 17 N</v>
          </cell>
          <cell r="D87"/>
          <cell r="E87" t="str">
            <v xml:space="preserve">✓ </v>
          </cell>
          <cell r="F87"/>
        </row>
        <row r="88">
          <cell r="A88" t="str">
            <v>LEATHER/SUEDE - Seam Strength</v>
          </cell>
          <cell r="B88" t="str">
            <v>BS 5131-5.13</v>
          </cell>
          <cell r="C88" t="str">
            <v>80 N</v>
          </cell>
          <cell r="D88" t="str">
            <v>Not gloves/wallets</v>
          </cell>
          <cell r="E88" t="str">
            <v xml:space="preserve">✓ </v>
          </cell>
          <cell r="F88"/>
        </row>
        <row r="89">
          <cell r="A89" t="str">
            <v>LEATHER/SUEDE - Buckle strength (trims)</v>
          </cell>
          <cell r="B89" t="str">
            <v>BS 5131-5.11</v>
          </cell>
          <cell r="C89" t="str">
            <v>150 N</v>
          </cell>
          <cell r="D89" t="str">
            <v>Belts only (Buckles on Shearling)</v>
          </cell>
          <cell r="E89" t="str">
            <v xml:space="preserve">✓ </v>
          </cell>
          <cell r="F89"/>
        </row>
        <row r="90">
          <cell r="A90" t="str">
            <v>LEATHER/SUEDE - Finish Adhesion</v>
          </cell>
          <cell r="B90" t="str">
            <v>BS EN ISO 11644</v>
          </cell>
          <cell r="C90" t="str">
            <v xml:space="preserve">Dry 2N/10mm               Wet 1N/10mm </v>
          </cell>
          <cell r="D90"/>
          <cell r="E90" t="str">
            <v xml:space="preserve">✓ </v>
          </cell>
          <cell r="F90"/>
        </row>
        <row r="91">
          <cell r="A91" t="str">
            <v>LEATHER/SUEDE - Colour Fastness to Water</v>
          </cell>
          <cell r="B91" t="str">
            <v xml:space="preserve">BS EN ISO 11642 </v>
          </cell>
          <cell r="C91" t="str">
            <v xml:space="preserve">Change 3                  Staining 3  </v>
          </cell>
          <cell r="D91"/>
          <cell r="E91" t="str">
            <v xml:space="preserve">✓ </v>
          </cell>
          <cell r="F91"/>
        </row>
        <row r="92">
          <cell r="A92" t="str">
            <v>LEATHER/SUEDE - Colour Fastness to Rubbing</v>
          </cell>
          <cell r="B92" t="str">
            <v>BS EN ISO 11640</v>
          </cell>
          <cell r="C92" t="str">
            <v xml:space="preserve">Dry – Grade 3 after  50 cycles                                Wet – Grade 3 after 20 cycles </v>
          </cell>
          <cell r="D92"/>
          <cell r="E92" t="str">
            <v xml:space="preserve">✓ </v>
          </cell>
          <cell r="F92"/>
        </row>
        <row r="93">
          <cell r="A93" t="str">
            <v>LEATHER/SUEDE - Colour Fastness to Dry Cleaning</v>
          </cell>
          <cell r="B93" t="str">
            <v>BS EN ISO 105 D01</v>
          </cell>
          <cell r="C93" t="str">
            <v xml:space="preserve">Change 3                  Staining 3  </v>
          </cell>
          <cell r="D93"/>
          <cell r="E93" t="str">
            <v xml:space="preserve">✓ </v>
          </cell>
          <cell r="F93"/>
        </row>
        <row r="94">
          <cell r="A94" t="str">
            <v>LEATHER/SUEDE - Colour Fastness to Light</v>
          </cell>
          <cell r="B94" t="str">
            <v xml:space="preserve">BS EN ISO 105 B02 </v>
          </cell>
          <cell r="C94" t="str">
            <v>3-4</v>
          </cell>
          <cell r="D94"/>
          <cell r="E94" t="str">
            <v xml:space="preserve">✓ </v>
          </cell>
          <cell r="F94"/>
        </row>
      </sheetData>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INIMUN MAKES"/>
      <sheetName val="GUIDE TO MEASURE"/>
      <sheetName val="TESTING REQUIREMENTS"/>
      <sheetName val="CAD"/>
      <sheetName val="LABELLING &amp; CARE INSTRUCTION"/>
      <sheetName val="SIZE SPEC"/>
      <sheetName val="PROTO"/>
      <sheetName val="SMS"/>
      <sheetName val="PPS"/>
      <sheetName val="SHIPMENT"/>
      <sheetName val="FIT SAMPLE"/>
      <sheetName val="MASTER GRADE RULES"/>
      <sheetName val="TESTING STANDARDS"/>
      <sheetName val="ANNEX A"/>
      <sheetName val="ANNEX B - RSL DECLARATION"/>
    </sheetNames>
    <sheetDataSet>
      <sheetData sheetId="0"/>
      <sheetData sheetId="1"/>
      <sheetData sheetId="2"/>
      <sheetData sheetId="3"/>
      <sheetData sheetId="4"/>
      <sheetData sheetId="5">
        <row r="4">
          <cell r="E4" t="str">
            <v>XXS-XXL</v>
          </cell>
        </row>
      </sheetData>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2E9BD-28E9-7847-8F00-D2C82A18F17A}">
  <sheetPr codeName="Sheet3">
    <tabColor theme="7" tint="0.79998168889431442"/>
    <pageSetUpPr fitToPage="1"/>
  </sheetPr>
  <dimension ref="A1:L68"/>
  <sheetViews>
    <sheetView view="pageBreakPreview" topLeftCell="A53" zoomScale="85" zoomScaleNormal="100" zoomScaleSheetLayoutView="85" workbookViewId="0">
      <selection activeCell="P43" sqref="P43"/>
    </sheetView>
  </sheetViews>
  <sheetFormatPr defaultColWidth="11.453125" defaultRowHeight="14.5"/>
  <cols>
    <col min="1" max="1" width="21.1796875" customWidth="1"/>
    <col min="5" max="5" width="12.81640625" customWidth="1"/>
    <col min="12" max="12" width="22.81640625" customWidth="1"/>
    <col min="257" max="257" width="21.1796875" customWidth="1"/>
    <col min="261" max="261" width="12.81640625" customWidth="1"/>
    <col min="268" max="268" width="22.81640625" customWidth="1"/>
    <col min="513" max="513" width="21.1796875" customWidth="1"/>
    <col min="517" max="517" width="12.81640625" customWidth="1"/>
    <col min="524" max="524" width="22.81640625" customWidth="1"/>
    <col min="769" max="769" width="21.1796875" customWidth="1"/>
    <col min="773" max="773" width="12.81640625" customWidth="1"/>
    <col min="780" max="780" width="22.81640625" customWidth="1"/>
    <col min="1025" max="1025" width="21.1796875" customWidth="1"/>
    <col min="1029" max="1029" width="12.81640625" customWidth="1"/>
    <col min="1036" max="1036" width="22.81640625" customWidth="1"/>
    <col min="1281" max="1281" width="21.1796875" customWidth="1"/>
    <col min="1285" max="1285" width="12.81640625" customWidth="1"/>
    <col min="1292" max="1292" width="22.81640625" customWidth="1"/>
    <col min="1537" max="1537" width="21.1796875" customWidth="1"/>
    <col min="1541" max="1541" width="12.81640625" customWidth="1"/>
    <col min="1548" max="1548" width="22.81640625" customWidth="1"/>
    <col min="1793" max="1793" width="21.1796875" customWidth="1"/>
    <col min="1797" max="1797" width="12.81640625" customWidth="1"/>
    <col min="1804" max="1804" width="22.81640625" customWidth="1"/>
    <col min="2049" max="2049" width="21.1796875" customWidth="1"/>
    <col min="2053" max="2053" width="12.81640625" customWidth="1"/>
    <col min="2060" max="2060" width="22.81640625" customWidth="1"/>
    <col min="2305" max="2305" width="21.1796875" customWidth="1"/>
    <col min="2309" max="2309" width="12.81640625" customWidth="1"/>
    <col min="2316" max="2316" width="22.81640625" customWidth="1"/>
    <col min="2561" max="2561" width="21.1796875" customWidth="1"/>
    <col min="2565" max="2565" width="12.81640625" customWidth="1"/>
    <col min="2572" max="2572" width="22.81640625" customWidth="1"/>
    <col min="2817" max="2817" width="21.1796875" customWidth="1"/>
    <col min="2821" max="2821" width="12.81640625" customWidth="1"/>
    <col min="2828" max="2828" width="22.81640625" customWidth="1"/>
    <col min="3073" max="3073" width="21.1796875" customWidth="1"/>
    <col min="3077" max="3077" width="12.81640625" customWidth="1"/>
    <col min="3084" max="3084" width="22.81640625" customWidth="1"/>
    <col min="3329" max="3329" width="21.1796875" customWidth="1"/>
    <col min="3333" max="3333" width="12.81640625" customWidth="1"/>
    <col min="3340" max="3340" width="22.81640625" customWidth="1"/>
    <col min="3585" max="3585" width="21.1796875" customWidth="1"/>
    <col min="3589" max="3589" width="12.81640625" customWidth="1"/>
    <col min="3596" max="3596" width="22.81640625" customWidth="1"/>
    <col min="3841" max="3841" width="21.1796875" customWidth="1"/>
    <col min="3845" max="3845" width="12.81640625" customWidth="1"/>
    <col min="3852" max="3852" width="22.81640625" customWidth="1"/>
    <col min="4097" max="4097" width="21.1796875" customWidth="1"/>
    <col min="4101" max="4101" width="12.81640625" customWidth="1"/>
    <col min="4108" max="4108" width="22.81640625" customWidth="1"/>
    <col min="4353" max="4353" width="21.1796875" customWidth="1"/>
    <col min="4357" max="4357" width="12.81640625" customWidth="1"/>
    <col min="4364" max="4364" width="22.81640625" customWidth="1"/>
    <col min="4609" max="4609" width="21.1796875" customWidth="1"/>
    <col min="4613" max="4613" width="12.81640625" customWidth="1"/>
    <col min="4620" max="4620" width="22.81640625" customWidth="1"/>
    <col min="4865" max="4865" width="21.1796875" customWidth="1"/>
    <col min="4869" max="4869" width="12.81640625" customWidth="1"/>
    <col min="4876" max="4876" width="22.81640625" customWidth="1"/>
    <col min="5121" max="5121" width="21.1796875" customWidth="1"/>
    <col min="5125" max="5125" width="12.81640625" customWidth="1"/>
    <col min="5132" max="5132" width="22.81640625" customWidth="1"/>
    <col min="5377" max="5377" width="21.1796875" customWidth="1"/>
    <col min="5381" max="5381" width="12.81640625" customWidth="1"/>
    <col min="5388" max="5388" width="22.81640625" customWidth="1"/>
    <col min="5633" max="5633" width="21.1796875" customWidth="1"/>
    <col min="5637" max="5637" width="12.81640625" customWidth="1"/>
    <col min="5644" max="5644" width="22.81640625" customWidth="1"/>
    <col min="5889" max="5889" width="21.1796875" customWidth="1"/>
    <col min="5893" max="5893" width="12.81640625" customWidth="1"/>
    <col min="5900" max="5900" width="22.81640625" customWidth="1"/>
    <col min="6145" max="6145" width="21.1796875" customWidth="1"/>
    <col min="6149" max="6149" width="12.81640625" customWidth="1"/>
    <col min="6156" max="6156" width="22.81640625" customWidth="1"/>
    <col min="6401" max="6401" width="21.1796875" customWidth="1"/>
    <col min="6405" max="6405" width="12.81640625" customWidth="1"/>
    <col min="6412" max="6412" width="22.81640625" customWidth="1"/>
    <col min="6657" max="6657" width="21.1796875" customWidth="1"/>
    <col min="6661" max="6661" width="12.81640625" customWidth="1"/>
    <col min="6668" max="6668" width="22.81640625" customWidth="1"/>
    <col min="6913" max="6913" width="21.1796875" customWidth="1"/>
    <col min="6917" max="6917" width="12.81640625" customWidth="1"/>
    <col min="6924" max="6924" width="22.81640625" customWidth="1"/>
    <col min="7169" max="7169" width="21.1796875" customWidth="1"/>
    <col min="7173" max="7173" width="12.81640625" customWidth="1"/>
    <col min="7180" max="7180" width="22.81640625" customWidth="1"/>
    <col min="7425" max="7425" width="21.1796875" customWidth="1"/>
    <col min="7429" max="7429" width="12.81640625" customWidth="1"/>
    <col min="7436" max="7436" width="22.81640625" customWidth="1"/>
    <col min="7681" max="7681" width="21.1796875" customWidth="1"/>
    <col min="7685" max="7685" width="12.81640625" customWidth="1"/>
    <col min="7692" max="7692" width="22.81640625" customWidth="1"/>
    <col min="7937" max="7937" width="21.1796875" customWidth="1"/>
    <col min="7941" max="7941" width="12.81640625" customWidth="1"/>
    <col min="7948" max="7948" width="22.81640625" customWidth="1"/>
    <col min="8193" max="8193" width="21.1796875" customWidth="1"/>
    <col min="8197" max="8197" width="12.81640625" customWidth="1"/>
    <col min="8204" max="8204" width="22.81640625" customWidth="1"/>
    <col min="8449" max="8449" width="21.1796875" customWidth="1"/>
    <col min="8453" max="8453" width="12.81640625" customWidth="1"/>
    <col min="8460" max="8460" width="22.81640625" customWidth="1"/>
    <col min="8705" max="8705" width="21.1796875" customWidth="1"/>
    <col min="8709" max="8709" width="12.81640625" customWidth="1"/>
    <col min="8716" max="8716" width="22.81640625" customWidth="1"/>
    <col min="8961" max="8961" width="21.1796875" customWidth="1"/>
    <col min="8965" max="8965" width="12.81640625" customWidth="1"/>
    <col min="8972" max="8972" width="22.81640625" customWidth="1"/>
    <col min="9217" max="9217" width="21.1796875" customWidth="1"/>
    <col min="9221" max="9221" width="12.81640625" customWidth="1"/>
    <col min="9228" max="9228" width="22.81640625" customWidth="1"/>
    <col min="9473" max="9473" width="21.1796875" customWidth="1"/>
    <col min="9477" max="9477" width="12.81640625" customWidth="1"/>
    <col min="9484" max="9484" width="22.81640625" customWidth="1"/>
    <col min="9729" max="9729" width="21.1796875" customWidth="1"/>
    <col min="9733" max="9733" width="12.81640625" customWidth="1"/>
    <col min="9740" max="9740" width="22.81640625" customWidth="1"/>
    <col min="9985" max="9985" width="21.1796875" customWidth="1"/>
    <col min="9989" max="9989" width="12.81640625" customWidth="1"/>
    <col min="9996" max="9996" width="22.81640625" customWidth="1"/>
    <col min="10241" max="10241" width="21.1796875" customWidth="1"/>
    <col min="10245" max="10245" width="12.81640625" customWidth="1"/>
    <col min="10252" max="10252" width="22.81640625" customWidth="1"/>
    <col min="10497" max="10497" width="21.1796875" customWidth="1"/>
    <col min="10501" max="10501" width="12.81640625" customWidth="1"/>
    <col min="10508" max="10508" width="22.81640625" customWidth="1"/>
    <col min="10753" max="10753" width="21.1796875" customWidth="1"/>
    <col min="10757" max="10757" width="12.81640625" customWidth="1"/>
    <col min="10764" max="10764" width="22.81640625" customWidth="1"/>
    <col min="11009" max="11009" width="21.1796875" customWidth="1"/>
    <col min="11013" max="11013" width="12.81640625" customWidth="1"/>
    <col min="11020" max="11020" width="22.81640625" customWidth="1"/>
    <col min="11265" max="11265" width="21.1796875" customWidth="1"/>
    <col min="11269" max="11269" width="12.81640625" customWidth="1"/>
    <col min="11276" max="11276" width="22.81640625" customWidth="1"/>
    <col min="11521" max="11521" width="21.1796875" customWidth="1"/>
    <col min="11525" max="11525" width="12.81640625" customWidth="1"/>
    <col min="11532" max="11532" width="22.81640625" customWidth="1"/>
    <col min="11777" max="11777" width="21.1796875" customWidth="1"/>
    <col min="11781" max="11781" width="12.81640625" customWidth="1"/>
    <col min="11788" max="11788" width="22.81640625" customWidth="1"/>
    <col min="12033" max="12033" width="21.1796875" customWidth="1"/>
    <col min="12037" max="12037" width="12.81640625" customWidth="1"/>
    <col min="12044" max="12044" width="22.81640625" customWidth="1"/>
    <col min="12289" max="12289" width="21.1796875" customWidth="1"/>
    <col min="12293" max="12293" width="12.81640625" customWidth="1"/>
    <col min="12300" max="12300" width="22.81640625" customWidth="1"/>
    <col min="12545" max="12545" width="21.1796875" customWidth="1"/>
    <col min="12549" max="12549" width="12.81640625" customWidth="1"/>
    <col min="12556" max="12556" width="22.81640625" customWidth="1"/>
    <col min="12801" max="12801" width="21.1796875" customWidth="1"/>
    <col min="12805" max="12805" width="12.81640625" customWidth="1"/>
    <col min="12812" max="12812" width="22.81640625" customWidth="1"/>
    <col min="13057" max="13057" width="21.1796875" customWidth="1"/>
    <col min="13061" max="13061" width="12.81640625" customWidth="1"/>
    <col min="13068" max="13068" width="22.81640625" customWidth="1"/>
    <col min="13313" max="13313" width="21.1796875" customWidth="1"/>
    <col min="13317" max="13317" width="12.81640625" customWidth="1"/>
    <col min="13324" max="13324" width="22.81640625" customWidth="1"/>
    <col min="13569" max="13569" width="21.1796875" customWidth="1"/>
    <col min="13573" max="13573" width="12.81640625" customWidth="1"/>
    <col min="13580" max="13580" width="22.81640625" customWidth="1"/>
    <col min="13825" max="13825" width="21.1796875" customWidth="1"/>
    <col min="13829" max="13829" width="12.81640625" customWidth="1"/>
    <col min="13836" max="13836" width="22.81640625" customWidth="1"/>
    <col min="14081" max="14081" width="21.1796875" customWidth="1"/>
    <col min="14085" max="14085" width="12.81640625" customWidth="1"/>
    <col min="14092" max="14092" width="22.81640625" customWidth="1"/>
    <col min="14337" max="14337" width="21.1796875" customWidth="1"/>
    <col min="14341" max="14341" width="12.81640625" customWidth="1"/>
    <col min="14348" max="14348" width="22.81640625" customWidth="1"/>
    <col min="14593" max="14593" width="21.1796875" customWidth="1"/>
    <col min="14597" max="14597" width="12.81640625" customWidth="1"/>
    <col min="14604" max="14604" width="22.81640625" customWidth="1"/>
    <col min="14849" max="14849" width="21.1796875" customWidth="1"/>
    <col min="14853" max="14853" width="12.81640625" customWidth="1"/>
    <col min="14860" max="14860" width="22.81640625" customWidth="1"/>
    <col min="15105" max="15105" width="21.1796875" customWidth="1"/>
    <col min="15109" max="15109" width="12.81640625" customWidth="1"/>
    <col min="15116" max="15116" width="22.81640625" customWidth="1"/>
    <col min="15361" max="15361" width="21.1796875" customWidth="1"/>
    <col min="15365" max="15365" width="12.81640625" customWidth="1"/>
    <col min="15372" max="15372" width="22.81640625" customWidth="1"/>
    <col min="15617" max="15617" width="21.1796875" customWidth="1"/>
    <col min="15621" max="15621" width="12.81640625" customWidth="1"/>
    <col min="15628" max="15628" width="22.81640625" customWidth="1"/>
    <col min="15873" max="15873" width="21.1796875" customWidth="1"/>
    <col min="15877" max="15877" width="12.81640625" customWidth="1"/>
    <col min="15884" max="15884" width="22.81640625" customWidth="1"/>
    <col min="16129" max="16129" width="21.1796875" customWidth="1"/>
    <col min="16133" max="16133" width="12.81640625" customWidth="1"/>
    <col min="16140" max="16140" width="22.81640625" customWidth="1"/>
  </cols>
  <sheetData>
    <row r="1" spans="1:12" ht="36.75" customHeight="1" thickBot="1">
      <c r="A1" s="239" t="s">
        <v>980</v>
      </c>
      <c r="B1" s="240"/>
      <c r="C1" s="240"/>
      <c r="D1" s="240"/>
      <c r="E1" s="240"/>
      <c r="F1" s="240"/>
      <c r="G1" s="240"/>
      <c r="H1" s="240"/>
      <c r="I1" s="240"/>
      <c r="J1" s="240"/>
      <c r="K1" s="240"/>
      <c r="L1" s="241"/>
    </row>
    <row r="2" spans="1:12" ht="19" customHeight="1">
      <c r="A2" s="68" t="s">
        <v>792</v>
      </c>
      <c r="B2" s="242" t="e">
        <f>#REF!</f>
        <v>#REF!</v>
      </c>
      <c r="C2" s="243"/>
      <c r="D2" s="244"/>
      <c r="E2" s="58" t="s">
        <v>804</v>
      </c>
      <c r="F2" s="245" t="e">
        <f>#REF!</f>
        <v>#REF!</v>
      </c>
      <c r="G2" s="246"/>
      <c r="H2" s="247"/>
      <c r="I2" s="260"/>
      <c r="J2" s="261"/>
      <c r="K2" s="261"/>
      <c r="L2" s="262"/>
    </row>
    <row r="3" spans="1:12" ht="19" customHeight="1">
      <c r="A3" s="55" t="s">
        <v>1</v>
      </c>
      <c r="B3" s="248" t="e">
        <f>#REF!</f>
        <v>#REF!</v>
      </c>
      <c r="C3" s="249"/>
      <c r="D3" s="250"/>
      <c r="E3" s="53" t="s">
        <v>808</v>
      </c>
      <c r="F3" s="251" t="e">
        <f>#REF!</f>
        <v>#REF!</v>
      </c>
      <c r="G3" s="252"/>
      <c r="H3" s="253"/>
      <c r="I3" s="263"/>
      <c r="J3" s="264"/>
      <c r="K3" s="264"/>
      <c r="L3" s="265"/>
    </row>
    <row r="4" spans="1:12" ht="19" customHeight="1" thickBot="1">
      <c r="A4" s="67" t="s">
        <v>769</v>
      </c>
      <c r="B4" s="254" t="e">
        <f>#REF!</f>
        <v>#REF!</v>
      </c>
      <c r="C4" s="255"/>
      <c r="D4" s="256"/>
      <c r="E4" s="51" t="s">
        <v>3</v>
      </c>
      <c r="F4" s="257"/>
      <c r="G4" s="258"/>
      <c r="H4" s="259"/>
      <c r="I4" s="266"/>
      <c r="J4" s="267"/>
      <c r="K4" s="267"/>
      <c r="L4" s="268"/>
    </row>
    <row r="5" spans="1:12" ht="16.399999999999999" customHeight="1">
      <c r="A5" s="281"/>
      <c r="B5" s="282"/>
      <c r="C5" s="282"/>
      <c r="D5" s="282"/>
      <c r="E5" s="282"/>
      <c r="F5" s="282"/>
      <c r="G5" s="282"/>
      <c r="H5" s="282"/>
      <c r="I5" s="282"/>
      <c r="J5" s="282"/>
      <c r="K5" s="282"/>
      <c r="L5" s="283"/>
    </row>
    <row r="6" spans="1:12" ht="16.399999999999999" customHeight="1">
      <c r="A6" s="284" t="s">
        <v>982</v>
      </c>
      <c r="B6" s="285"/>
      <c r="C6" s="285"/>
      <c r="D6" s="285"/>
      <c r="E6" s="285"/>
      <c r="F6" s="285"/>
      <c r="G6" s="285"/>
      <c r="H6" s="285"/>
      <c r="I6" s="285"/>
      <c r="J6" s="285"/>
      <c r="K6" s="285"/>
      <c r="L6" s="286"/>
    </row>
    <row r="7" spans="1:12" ht="16.399999999999999" customHeight="1">
      <c r="A7" s="284" t="s">
        <v>735</v>
      </c>
      <c r="B7" s="285"/>
      <c r="C7" s="285"/>
      <c r="D7" s="285"/>
      <c r="E7" s="285"/>
      <c r="F7" s="285"/>
      <c r="G7" s="285"/>
      <c r="H7" s="285"/>
      <c r="I7" s="285"/>
      <c r="J7" s="285"/>
      <c r="K7" s="285"/>
      <c r="L7" s="286"/>
    </row>
    <row r="8" spans="1:12" ht="16.399999999999999" customHeight="1" thickBot="1">
      <c r="A8" s="278"/>
      <c r="B8" s="279"/>
      <c r="C8" s="279"/>
      <c r="D8" s="279"/>
      <c r="E8" s="279"/>
      <c r="F8" s="279"/>
      <c r="G8" s="279"/>
      <c r="H8" s="279"/>
      <c r="I8" s="279"/>
      <c r="J8" s="279"/>
      <c r="K8" s="279"/>
      <c r="L8" s="280"/>
    </row>
    <row r="9" spans="1:12" ht="16.399999999999999" customHeight="1">
      <c r="A9" s="233" t="s">
        <v>981</v>
      </c>
      <c r="B9" s="234"/>
      <c r="C9" s="234"/>
      <c r="D9" s="234"/>
      <c r="E9" s="234"/>
      <c r="F9" s="234"/>
      <c r="G9" s="234"/>
      <c r="H9" s="234"/>
      <c r="I9" s="234"/>
      <c r="J9" s="234"/>
      <c r="K9" s="234"/>
      <c r="L9" s="235"/>
    </row>
    <row r="10" spans="1:12" ht="16.399999999999999" customHeight="1" thickBot="1">
      <c r="A10" s="236"/>
      <c r="B10" s="237"/>
      <c r="C10" s="237"/>
      <c r="D10" s="237"/>
      <c r="E10" s="237"/>
      <c r="F10" s="237"/>
      <c r="G10" s="237"/>
      <c r="H10" s="237"/>
      <c r="I10" s="237"/>
      <c r="J10" s="237"/>
      <c r="K10" s="237"/>
      <c r="L10" s="238"/>
    </row>
    <row r="11" spans="1:12" ht="16.399999999999999" customHeight="1">
      <c r="A11" s="230"/>
      <c r="B11" s="231"/>
      <c r="C11" s="231"/>
      <c r="D11" s="231"/>
      <c r="E11" s="231"/>
      <c r="F11" s="231"/>
      <c r="G11" s="231"/>
      <c r="H11" s="231"/>
      <c r="I11" s="231"/>
      <c r="J11" s="231"/>
      <c r="K11" s="231"/>
      <c r="L11" s="232"/>
    </row>
    <row r="12" spans="1:12" ht="16.399999999999999" customHeight="1">
      <c r="A12" s="269" t="s">
        <v>736</v>
      </c>
      <c r="B12" s="270"/>
      <c r="C12" s="270"/>
      <c r="D12" s="270"/>
      <c r="E12" s="270"/>
      <c r="F12" s="270"/>
      <c r="G12" s="270"/>
      <c r="H12" s="270"/>
      <c r="I12" s="270"/>
      <c r="J12" s="270"/>
      <c r="K12" s="270"/>
      <c r="L12" s="271"/>
    </row>
    <row r="13" spans="1:12" ht="16.399999999999999" customHeight="1">
      <c r="A13" s="269"/>
      <c r="B13" s="270"/>
      <c r="C13" s="270"/>
      <c r="D13" s="270"/>
      <c r="E13" s="270"/>
      <c r="F13" s="270"/>
      <c r="G13" s="270"/>
      <c r="H13" s="270"/>
      <c r="I13" s="270"/>
      <c r="J13" s="270"/>
      <c r="K13" s="270"/>
      <c r="L13" s="271"/>
    </row>
    <row r="14" spans="1:12" ht="16.399999999999999" customHeight="1">
      <c r="A14" s="269" t="s">
        <v>737</v>
      </c>
      <c r="B14" s="270"/>
      <c r="C14" s="270"/>
      <c r="D14" s="270"/>
      <c r="E14" s="270"/>
      <c r="F14" s="270"/>
      <c r="G14" s="270"/>
      <c r="H14" s="270"/>
      <c r="I14" s="270"/>
      <c r="J14" s="270"/>
      <c r="K14" s="270"/>
      <c r="L14" s="271"/>
    </row>
    <row r="15" spans="1:12" ht="16.399999999999999" customHeight="1">
      <c r="A15" s="269"/>
      <c r="B15" s="270"/>
      <c r="C15" s="270"/>
      <c r="D15" s="270"/>
      <c r="E15" s="270"/>
      <c r="F15" s="270"/>
      <c r="G15" s="270"/>
      <c r="H15" s="270"/>
      <c r="I15" s="270"/>
      <c r="J15" s="270"/>
      <c r="K15" s="270"/>
      <c r="L15" s="271"/>
    </row>
    <row r="16" spans="1:12" ht="16.399999999999999" customHeight="1">
      <c r="A16" s="269" t="s">
        <v>738</v>
      </c>
      <c r="B16" s="270"/>
      <c r="C16" s="270"/>
      <c r="D16" s="270"/>
      <c r="E16" s="270"/>
      <c r="F16" s="270"/>
      <c r="G16" s="270"/>
      <c r="H16" s="270"/>
      <c r="I16" s="270"/>
      <c r="J16" s="270"/>
      <c r="K16" s="270"/>
      <c r="L16" s="271"/>
    </row>
    <row r="17" spans="1:12" ht="16.399999999999999" customHeight="1">
      <c r="A17" s="269" t="s">
        <v>739</v>
      </c>
      <c r="B17" s="270"/>
      <c r="C17" s="270"/>
      <c r="D17" s="270"/>
      <c r="E17" s="270"/>
      <c r="F17" s="270"/>
      <c r="G17" s="270"/>
      <c r="H17" s="270"/>
      <c r="I17" s="270"/>
      <c r="J17" s="270"/>
      <c r="K17" s="270"/>
      <c r="L17" s="271"/>
    </row>
    <row r="18" spans="1:12" ht="16.399999999999999" customHeight="1">
      <c r="A18" s="269" t="s">
        <v>740</v>
      </c>
      <c r="B18" s="270"/>
      <c r="C18" s="270"/>
      <c r="D18" s="270"/>
      <c r="E18" s="270"/>
      <c r="F18" s="270"/>
      <c r="G18" s="270"/>
      <c r="H18" s="270"/>
      <c r="I18" s="270"/>
      <c r="J18" s="270"/>
      <c r="K18" s="270"/>
      <c r="L18" s="271"/>
    </row>
    <row r="19" spans="1:12" ht="16.399999999999999" customHeight="1">
      <c r="A19" s="269"/>
      <c r="B19" s="270"/>
      <c r="C19" s="270"/>
      <c r="D19" s="270"/>
      <c r="E19" s="270"/>
      <c r="F19" s="270"/>
      <c r="G19" s="270"/>
      <c r="H19" s="270"/>
      <c r="I19" s="270"/>
      <c r="J19" s="270"/>
      <c r="K19" s="270"/>
      <c r="L19" s="271"/>
    </row>
    <row r="20" spans="1:12" ht="16.399999999999999" customHeight="1">
      <c r="A20" s="269" t="s">
        <v>741</v>
      </c>
      <c r="B20" s="270"/>
      <c r="C20" s="270"/>
      <c r="D20" s="270"/>
      <c r="E20" s="270"/>
      <c r="F20" s="270"/>
      <c r="G20" s="270"/>
      <c r="H20" s="270"/>
      <c r="I20" s="270"/>
      <c r="J20" s="270"/>
      <c r="K20" s="270"/>
      <c r="L20" s="271"/>
    </row>
    <row r="21" spans="1:12" ht="16.399999999999999" customHeight="1">
      <c r="A21" s="272" t="s">
        <v>742</v>
      </c>
      <c r="B21" s="273"/>
      <c r="C21" s="273"/>
      <c r="D21" s="273"/>
      <c r="E21" s="273"/>
      <c r="F21" s="273"/>
      <c r="G21" s="273"/>
      <c r="H21" s="273"/>
      <c r="I21" s="273"/>
      <c r="J21" s="273"/>
      <c r="K21" s="273"/>
      <c r="L21" s="274"/>
    </row>
    <row r="22" spans="1:12" ht="16.399999999999999" customHeight="1">
      <c r="A22" s="269"/>
      <c r="B22" s="270"/>
      <c r="C22" s="270"/>
      <c r="D22" s="270"/>
      <c r="E22" s="270"/>
      <c r="F22" s="270"/>
      <c r="G22" s="270"/>
      <c r="H22" s="270"/>
      <c r="I22" s="270"/>
      <c r="J22" s="270"/>
      <c r="K22" s="270"/>
      <c r="L22" s="271"/>
    </row>
    <row r="23" spans="1:12" ht="16.399999999999999" customHeight="1">
      <c r="A23" s="269" t="s">
        <v>743</v>
      </c>
      <c r="B23" s="270"/>
      <c r="C23" s="270"/>
      <c r="D23" s="270"/>
      <c r="E23" s="270"/>
      <c r="F23" s="270"/>
      <c r="G23" s="270"/>
      <c r="H23" s="270"/>
      <c r="I23" s="270"/>
      <c r="J23" s="270"/>
      <c r="K23" s="270"/>
      <c r="L23" s="271"/>
    </row>
    <row r="24" spans="1:12" ht="16.399999999999999" customHeight="1">
      <c r="A24" s="269"/>
      <c r="B24" s="270"/>
      <c r="C24" s="270"/>
      <c r="D24" s="270"/>
      <c r="E24" s="270"/>
      <c r="F24" s="270"/>
      <c r="G24" s="270"/>
      <c r="H24" s="270"/>
      <c r="I24" s="270"/>
      <c r="J24" s="270"/>
      <c r="K24" s="270"/>
      <c r="L24" s="271"/>
    </row>
    <row r="25" spans="1:12" ht="16.399999999999999" customHeight="1">
      <c r="A25" s="269" t="s">
        <v>744</v>
      </c>
      <c r="B25" s="270"/>
      <c r="C25" s="270"/>
      <c r="D25" s="270"/>
      <c r="E25" s="270"/>
      <c r="F25" s="270"/>
      <c r="G25" s="270"/>
      <c r="H25" s="270"/>
      <c r="I25" s="270"/>
      <c r="J25" s="270"/>
      <c r="K25" s="270"/>
      <c r="L25" s="271"/>
    </row>
    <row r="26" spans="1:12" ht="16.399999999999999" customHeight="1">
      <c r="A26" s="269"/>
      <c r="B26" s="270"/>
      <c r="C26" s="270"/>
      <c r="D26" s="270"/>
      <c r="E26" s="270"/>
      <c r="F26" s="270"/>
      <c r="G26" s="270"/>
      <c r="H26" s="270"/>
      <c r="I26" s="270"/>
      <c r="J26" s="270"/>
      <c r="K26" s="270"/>
      <c r="L26" s="271"/>
    </row>
    <row r="27" spans="1:12" ht="16.399999999999999" customHeight="1">
      <c r="A27" s="269" t="s">
        <v>745</v>
      </c>
      <c r="B27" s="270"/>
      <c r="C27" s="270"/>
      <c r="D27" s="270"/>
      <c r="E27" s="270"/>
      <c r="F27" s="270"/>
      <c r="G27" s="270"/>
      <c r="H27" s="270"/>
      <c r="I27" s="270"/>
      <c r="J27" s="270"/>
      <c r="K27" s="270"/>
      <c r="L27" s="271"/>
    </row>
    <row r="28" spans="1:12" ht="16.399999999999999" customHeight="1">
      <c r="A28" s="269"/>
      <c r="B28" s="270"/>
      <c r="C28" s="270"/>
      <c r="D28" s="270"/>
      <c r="E28" s="270"/>
      <c r="F28" s="270"/>
      <c r="G28" s="270"/>
      <c r="H28" s="270"/>
      <c r="I28" s="270"/>
      <c r="J28" s="270"/>
      <c r="K28" s="270"/>
      <c r="L28" s="271"/>
    </row>
    <row r="29" spans="1:12" ht="16.399999999999999" customHeight="1">
      <c r="A29" s="269" t="s">
        <v>746</v>
      </c>
      <c r="B29" s="270"/>
      <c r="C29" s="270"/>
      <c r="D29" s="270"/>
      <c r="E29" s="270"/>
      <c r="F29" s="270"/>
      <c r="G29" s="270"/>
      <c r="H29" s="270"/>
      <c r="I29" s="270"/>
      <c r="J29" s="270"/>
      <c r="K29" s="270"/>
      <c r="L29" s="271"/>
    </row>
    <row r="30" spans="1:12" ht="16.399999999999999" customHeight="1">
      <c r="A30" s="275"/>
      <c r="B30" s="276"/>
      <c r="C30" s="276"/>
      <c r="D30" s="276"/>
      <c r="E30" s="276"/>
      <c r="F30" s="276"/>
      <c r="G30" s="276"/>
      <c r="H30" s="276"/>
      <c r="I30" s="276"/>
      <c r="J30" s="276"/>
      <c r="K30" s="276"/>
      <c r="L30" s="277"/>
    </row>
    <row r="31" spans="1:12" ht="16.399999999999999" customHeight="1">
      <c r="A31" s="269" t="s">
        <v>747</v>
      </c>
      <c r="B31" s="270"/>
      <c r="C31" s="270"/>
      <c r="D31" s="270"/>
      <c r="E31" s="270"/>
      <c r="F31" s="270"/>
      <c r="G31" s="270"/>
      <c r="H31" s="270"/>
      <c r="I31" s="270"/>
      <c r="J31" s="270"/>
      <c r="K31" s="270"/>
      <c r="L31" s="271"/>
    </row>
    <row r="32" spans="1:12" ht="16.399999999999999" customHeight="1">
      <c r="A32" s="269"/>
      <c r="B32" s="270"/>
      <c r="C32" s="270"/>
      <c r="D32" s="270"/>
      <c r="E32" s="270"/>
      <c r="F32" s="270"/>
      <c r="G32" s="270"/>
      <c r="H32" s="270"/>
      <c r="I32" s="270"/>
      <c r="J32" s="270"/>
      <c r="K32" s="270"/>
      <c r="L32" s="271"/>
    </row>
    <row r="33" spans="1:12" ht="16.399999999999999" customHeight="1">
      <c r="A33" s="269" t="s">
        <v>748</v>
      </c>
      <c r="B33" s="270"/>
      <c r="C33" s="270"/>
      <c r="D33" s="270"/>
      <c r="E33" s="270"/>
      <c r="F33" s="270"/>
      <c r="G33" s="270"/>
      <c r="H33" s="270"/>
      <c r="I33" s="270"/>
      <c r="J33" s="270"/>
      <c r="K33" s="270"/>
      <c r="L33" s="271"/>
    </row>
    <row r="34" spans="1:12" ht="16.399999999999999" customHeight="1">
      <c r="A34" s="269"/>
      <c r="B34" s="270"/>
      <c r="C34" s="270"/>
      <c r="D34" s="270"/>
      <c r="E34" s="270"/>
      <c r="F34" s="270"/>
      <c r="G34" s="270"/>
      <c r="H34" s="270"/>
      <c r="I34" s="270"/>
      <c r="J34" s="270"/>
      <c r="K34" s="270"/>
      <c r="L34" s="271"/>
    </row>
    <row r="35" spans="1:12" ht="16.399999999999999" customHeight="1">
      <c r="A35" s="269" t="s">
        <v>749</v>
      </c>
      <c r="B35" s="270"/>
      <c r="C35" s="270"/>
      <c r="D35" s="270"/>
      <c r="E35" s="270"/>
      <c r="F35" s="270"/>
      <c r="G35" s="270"/>
      <c r="H35" s="270"/>
      <c r="I35" s="270"/>
      <c r="J35" s="270"/>
      <c r="K35" s="270"/>
      <c r="L35" s="271"/>
    </row>
    <row r="36" spans="1:12" ht="16.399999999999999" customHeight="1">
      <c r="A36" s="269"/>
      <c r="B36" s="270"/>
      <c r="C36" s="270"/>
      <c r="D36" s="270"/>
      <c r="E36" s="270"/>
      <c r="F36" s="270"/>
      <c r="G36" s="270"/>
      <c r="H36" s="270"/>
      <c r="I36" s="270"/>
      <c r="J36" s="270"/>
      <c r="K36" s="270"/>
      <c r="L36" s="271"/>
    </row>
    <row r="37" spans="1:12" ht="16.399999999999999" customHeight="1">
      <c r="A37" s="269" t="s">
        <v>750</v>
      </c>
      <c r="B37" s="270"/>
      <c r="C37" s="270"/>
      <c r="D37" s="270"/>
      <c r="E37" s="270"/>
      <c r="F37" s="270"/>
      <c r="G37" s="270"/>
      <c r="H37" s="270"/>
      <c r="I37" s="270"/>
      <c r="J37" s="270"/>
      <c r="K37" s="270"/>
      <c r="L37" s="271"/>
    </row>
    <row r="38" spans="1:12" ht="16.399999999999999" customHeight="1">
      <c r="A38" s="269"/>
      <c r="B38" s="270"/>
      <c r="C38" s="270"/>
      <c r="D38" s="270"/>
      <c r="E38" s="270"/>
      <c r="F38" s="270"/>
      <c r="G38" s="270"/>
      <c r="H38" s="270"/>
      <c r="I38" s="270"/>
      <c r="J38" s="270"/>
      <c r="K38" s="270"/>
      <c r="L38" s="271"/>
    </row>
    <row r="39" spans="1:12" ht="16.399999999999999" customHeight="1">
      <c r="A39" s="269" t="s">
        <v>751</v>
      </c>
      <c r="B39" s="270"/>
      <c r="C39" s="270"/>
      <c r="D39" s="270"/>
      <c r="E39" s="270"/>
      <c r="F39" s="270"/>
      <c r="G39" s="270"/>
      <c r="H39" s="270"/>
      <c r="I39" s="270"/>
      <c r="J39" s="270"/>
      <c r="K39" s="270"/>
      <c r="L39" s="271"/>
    </row>
    <row r="40" spans="1:12" ht="16.399999999999999" customHeight="1">
      <c r="A40" s="269"/>
      <c r="B40" s="270"/>
      <c r="C40" s="270"/>
      <c r="D40" s="270"/>
      <c r="E40" s="270"/>
      <c r="F40" s="270"/>
      <c r="G40" s="270"/>
      <c r="H40" s="270"/>
      <c r="I40" s="270"/>
      <c r="J40" s="270"/>
      <c r="K40" s="270"/>
      <c r="L40" s="271"/>
    </row>
    <row r="41" spans="1:12" ht="16.399999999999999" customHeight="1">
      <c r="A41" s="269" t="s">
        <v>752</v>
      </c>
      <c r="B41" s="270"/>
      <c r="C41" s="270"/>
      <c r="D41" s="270"/>
      <c r="E41" s="270"/>
      <c r="F41" s="270"/>
      <c r="G41" s="270"/>
      <c r="H41" s="270"/>
      <c r="I41" s="270"/>
      <c r="J41" s="270"/>
      <c r="K41" s="270"/>
      <c r="L41" s="271"/>
    </row>
    <row r="42" spans="1:12" ht="16.399999999999999" customHeight="1">
      <c r="A42" s="269"/>
      <c r="B42" s="270"/>
      <c r="C42" s="270"/>
      <c r="D42" s="270"/>
      <c r="E42" s="270"/>
      <c r="F42" s="270"/>
      <c r="G42" s="270"/>
      <c r="H42" s="270"/>
      <c r="I42" s="270"/>
      <c r="J42" s="270"/>
      <c r="K42" s="270"/>
      <c r="L42" s="271"/>
    </row>
    <row r="43" spans="1:12" ht="16.399999999999999" customHeight="1">
      <c r="A43" s="269" t="s">
        <v>753</v>
      </c>
      <c r="B43" s="270"/>
      <c r="C43" s="270"/>
      <c r="D43" s="270"/>
      <c r="E43" s="270"/>
      <c r="F43" s="270"/>
      <c r="G43" s="270"/>
      <c r="H43" s="270"/>
      <c r="I43" s="270"/>
      <c r="J43" s="270"/>
      <c r="K43" s="270"/>
      <c r="L43" s="271"/>
    </row>
    <row r="44" spans="1:12" ht="16.399999999999999" customHeight="1">
      <c r="A44" s="269"/>
      <c r="B44" s="270"/>
      <c r="C44" s="270"/>
      <c r="D44" s="270"/>
      <c r="E44" s="270"/>
      <c r="F44" s="270"/>
      <c r="G44" s="270"/>
      <c r="H44" s="270"/>
      <c r="I44" s="270"/>
      <c r="J44" s="270"/>
      <c r="K44" s="270"/>
      <c r="L44" s="271"/>
    </row>
    <row r="45" spans="1:12" ht="16.399999999999999" customHeight="1">
      <c r="A45" s="269" t="s">
        <v>754</v>
      </c>
      <c r="B45" s="270"/>
      <c r="C45" s="270"/>
      <c r="D45" s="270"/>
      <c r="E45" s="270"/>
      <c r="F45" s="270"/>
      <c r="G45" s="270"/>
      <c r="H45" s="270"/>
      <c r="I45" s="270"/>
      <c r="J45" s="270"/>
      <c r="K45" s="270"/>
      <c r="L45" s="271"/>
    </row>
    <row r="46" spans="1:12" ht="16.399999999999999" customHeight="1">
      <c r="A46" s="269"/>
      <c r="B46" s="270"/>
      <c r="C46" s="270"/>
      <c r="D46" s="270"/>
      <c r="E46" s="270"/>
      <c r="F46" s="270"/>
      <c r="G46" s="270"/>
      <c r="H46" s="270"/>
      <c r="I46" s="270"/>
      <c r="J46" s="270"/>
      <c r="K46" s="270"/>
      <c r="L46" s="271"/>
    </row>
    <row r="47" spans="1:12" ht="16.399999999999999" customHeight="1">
      <c r="A47" s="269" t="s">
        <v>755</v>
      </c>
      <c r="B47" s="270"/>
      <c r="C47" s="270"/>
      <c r="D47" s="270"/>
      <c r="E47" s="270"/>
      <c r="F47" s="270"/>
      <c r="G47" s="270"/>
      <c r="H47" s="270"/>
      <c r="I47" s="270"/>
      <c r="J47" s="270"/>
      <c r="K47" s="270"/>
      <c r="L47" s="271"/>
    </row>
    <row r="48" spans="1:12" ht="16.399999999999999" customHeight="1">
      <c r="A48" s="269" t="s">
        <v>756</v>
      </c>
      <c r="B48" s="270"/>
      <c r="C48" s="270"/>
      <c r="D48" s="270"/>
      <c r="E48" s="270"/>
      <c r="F48" s="270"/>
      <c r="G48" s="270"/>
      <c r="H48" s="270"/>
      <c r="I48" s="270"/>
      <c r="J48" s="270"/>
      <c r="K48" s="270"/>
      <c r="L48" s="271"/>
    </row>
    <row r="49" spans="1:12" ht="16.399999999999999" customHeight="1">
      <c r="A49" s="269"/>
      <c r="B49" s="270"/>
      <c r="C49" s="270"/>
      <c r="D49" s="270"/>
      <c r="E49" s="270"/>
      <c r="F49" s="270"/>
      <c r="G49" s="270"/>
      <c r="H49" s="270"/>
      <c r="I49" s="270"/>
      <c r="J49" s="270"/>
      <c r="K49" s="270"/>
      <c r="L49" s="271"/>
    </row>
    <row r="50" spans="1:12" ht="16.399999999999999" customHeight="1">
      <c r="A50" s="269" t="s">
        <v>757</v>
      </c>
      <c r="B50" s="270"/>
      <c r="C50" s="270"/>
      <c r="D50" s="270"/>
      <c r="E50" s="270"/>
      <c r="F50" s="270"/>
      <c r="G50" s="270"/>
      <c r="H50" s="270"/>
      <c r="I50" s="270"/>
      <c r="J50" s="270"/>
      <c r="K50" s="270"/>
      <c r="L50" s="271"/>
    </row>
    <row r="51" spans="1:12" ht="16.399999999999999" customHeight="1">
      <c r="A51" s="269"/>
      <c r="B51" s="270"/>
      <c r="C51" s="270"/>
      <c r="D51" s="270"/>
      <c r="E51" s="270"/>
      <c r="F51" s="270"/>
      <c r="G51" s="270"/>
      <c r="H51" s="270"/>
      <c r="I51" s="270"/>
      <c r="J51" s="270"/>
      <c r="K51" s="270"/>
      <c r="L51" s="271"/>
    </row>
    <row r="52" spans="1:12" ht="16.399999999999999" customHeight="1">
      <c r="A52" s="269" t="s">
        <v>758</v>
      </c>
      <c r="B52" s="270"/>
      <c r="C52" s="270"/>
      <c r="D52" s="270"/>
      <c r="E52" s="270"/>
      <c r="F52" s="270"/>
      <c r="G52" s="270"/>
      <c r="H52" s="270"/>
      <c r="I52" s="270"/>
      <c r="J52" s="270"/>
      <c r="K52" s="270"/>
      <c r="L52" s="271"/>
    </row>
    <row r="53" spans="1:12" ht="16.399999999999999" customHeight="1">
      <c r="A53" s="269"/>
      <c r="B53" s="270"/>
      <c r="C53" s="270"/>
      <c r="D53" s="270"/>
      <c r="E53" s="270"/>
      <c r="F53" s="270"/>
      <c r="G53" s="270"/>
      <c r="H53" s="270"/>
      <c r="I53" s="270"/>
      <c r="J53" s="270"/>
      <c r="K53" s="270"/>
      <c r="L53" s="271"/>
    </row>
    <row r="54" spans="1:12" ht="16.399999999999999" customHeight="1">
      <c r="A54" s="269" t="s">
        <v>759</v>
      </c>
      <c r="B54" s="270"/>
      <c r="C54" s="270"/>
      <c r="D54" s="270"/>
      <c r="E54" s="270"/>
      <c r="F54" s="270"/>
      <c r="G54" s="270"/>
      <c r="H54" s="270"/>
      <c r="I54" s="270"/>
      <c r="J54" s="270"/>
      <c r="K54" s="270"/>
      <c r="L54" s="271"/>
    </row>
    <row r="55" spans="1:12" ht="16.399999999999999" customHeight="1">
      <c r="A55" s="269"/>
      <c r="B55" s="270"/>
      <c r="C55" s="270"/>
      <c r="D55" s="270"/>
      <c r="E55" s="270"/>
      <c r="F55" s="270"/>
      <c r="G55" s="270"/>
      <c r="H55" s="270"/>
      <c r="I55" s="270"/>
      <c r="J55" s="270"/>
      <c r="K55" s="270"/>
      <c r="L55" s="271"/>
    </row>
    <row r="56" spans="1:12" ht="16.399999999999999" customHeight="1">
      <c r="A56" s="269" t="s">
        <v>760</v>
      </c>
      <c r="B56" s="270"/>
      <c r="C56" s="270"/>
      <c r="D56" s="270"/>
      <c r="E56" s="270"/>
      <c r="F56" s="270"/>
      <c r="G56" s="270"/>
      <c r="H56" s="270"/>
      <c r="I56" s="270"/>
      <c r="J56" s="270"/>
      <c r="K56" s="270"/>
      <c r="L56" s="271"/>
    </row>
    <row r="57" spans="1:12" ht="16.399999999999999" customHeight="1">
      <c r="A57" s="269"/>
      <c r="B57" s="270"/>
      <c r="C57" s="270"/>
      <c r="D57" s="270"/>
      <c r="E57" s="270"/>
      <c r="F57" s="270"/>
      <c r="G57" s="270"/>
      <c r="H57" s="270"/>
      <c r="I57" s="270"/>
      <c r="J57" s="270"/>
      <c r="K57" s="270"/>
      <c r="L57" s="271"/>
    </row>
    <row r="58" spans="1:12" ht="16.399999999999999" customHeight="1">
      <c r="A58" s="269" t="s">
        <v>761</v>
      </c>
      <c r="B58" s="270"/>
      <c r="C58" s="270"/>
      <c r="D58" s="270"/>
      <c r="E58" s="270"/>
      <c r="F58" s="270"/>
      <c r="G58" s="270"/>
      <c r="H58" s="270"/>
      <c r="I58" s="270"/>
      <c r="J58" s="270"/>
      <c r="K58" s="270"/>
      <c r="L58" s="271"/>
    </row>
    <row r="59" spans="1:12" ht="16.399999999999999" customHeight="1">
      <c r="A59" s="269"/>
      <c r="B59" s="270"/>
      <c r="C59" s="270"/>
      <c r="D59" s="270"/>
      <c r="E59" s="270"/>
      <c r="F59" s="270"/>
      <c r="G59" s="270"/>
      <c r="H59" s="270"/>
      <c r="I59" s="270"/>
      <c r="J59" s="270"/>
      <c r="K59" s="270"/>
      <c r="L59" s="271"/>
    </row>
    <row r="60" spans="1:12" ht="16.399999999999999" customHeight="1">
      <c r="A60" s="269" t="s">
        <v>762</v>
      </c>
      <c r="B60" s="270"/>
      <c r="C60" s="270"/>
      <c r="D60" s="270"/>
      <c r="E60" s="270"/>
      <c r="F60" s="270"/>
      <c r="G60" s="270"/>
      <c r="H60" s="270"/>
      <c r="I60" s="270"/>
      <c r="J60" s="270"/>
      <c r="K60" s="270"/>
      <c r="L60" s="271"/>
    </row>
    <row r="61" spans="1:12" ht="16.399999999999999" customHeight="1">
      <c r="A61" s="269"/>
      <c r="B61" s="270"/>
      <c r="C61" s="270"/>
      <c r="D61" s="270"/>
      <c r="E61" s="270"/>
      <c r="F61" s="270"/>
      <c r="G61" s="270"/>
      <c r="H61" s="270"/>
      <c r="I61" s="270"/>
      <c r="J61" s="270"/>
      <c r="K61" s="270"/>
      <c r="L61" s="271"/>
    </row>
    <row r="62" spans="1:12" ht="16.399999999999999" customHeight="1">
      <c r="A62" s="269" t="s">
        <v>763</v>
      </c>
      <c r="B62" s="270"/>
      <c r="C62" s="270"/>
      <c r="D62" s="270"/>
      <c r="E62" s="270"/>
      <c r="F62" s="270"/>
      <c r="G62" s="270"/>
      <c r="H62" s="270"/>
      <c r="I62" s="270"/>
      <c r="J62" s="270"/>
      <c r="K62" s="270"/>
      <c r="L62" s="271"/>
    </row>
    <row r="63" spans="1:12" ht="16.399999999999999" customHeight="1">
      <c r="A63" s="269"/>
      <c r="B63" s="270"/>
      <c r="C63" s="270"/>
      <c r="D63" s="270"/>
      <c r="E63" s="270"/>
      <c r="F63" s="270"/>
      <c r="G63" s="270"/>
      <c r="H63" s="270"/>
      <c r="I63" s="270"/>
      <c r="J63" s="270"/>
      <c r="K63" s="270"/>
      <c r="L63" s="271"/>
    </row>
    <row r="64" spans="1:12" ht="16.399999999999999" customHeight="1">
      <c r="A64" s="269" t="s">
        <v>764</v>
      </c>
      <c r="B64" s="270"/>
      <c r="C64" s="270"/>
      <c r="D64" s="270"/>
      <c r="E64" s="270"/>
      <c r="F64" s="270"/>
      <c r="G64" s="270"/>
      <c r="H64" s="270"/>
      <c r="I64" s="270"/>
      <c r="J64" s="270"/>
      <c r="K64" s="270"/>
      <c r="L64" s="271"/>
    </row>
    <row r="65" spans="1:12" ht="16.399999999999999" customHeight="1">
      <c r="A65" s="269"/>
      <c r="B65" s="270"/>
      <c r="C65" s="270"/>
      <c r="D65" s="270"/>
      <c r="E65" s="270"/>
      <c r="F65" s="270"/>
      <c r="G65" s="270"/>
      <c r="H65" s="270"/>
      <c r="I65" s="270"/>
      <c r="J65" s="270"/>
      <c r="K65" s="270"/>
      <c r="L65" s="271"/>
    </row>
    <row r="66" spans="1:12" ht="16.399999999999999" customHeight="1">
      <c r="A66" s="269" t="s">
        <v>765</v>
      </c>
      <c r="B66" s="270"/>
      <c r="C66" s="270"/>
      <c r="D66" s="270"/>
      <c r="E66" s="270"/>
      <c r="F66" s="270"/>
      <c r="G66" s="270"/>
      <c r="H66" s="270"/>
      <c r="I66" s="270"/>
      <c r="J66" s="270"/>
      <c r="K66" s="270"/>
      <c r="L66" s="271"/>
    </row>
    <row r="67" spans="1:12" ht="16.399999999999999" customHeight="1">
      <c r="A67" s="269"/>
      <c r="B67" s="270"/>
      <c r="C67" s="270"/>
      <c r="D67" s="270"/>
      <c r="E67" s="270"/>
      <c r="F67" s="270"/>
      <c r="G67" s="270"/>
      <c r="H67" s="270"/>
      <c r="I67" s="270"/>
      <c r="J67" s="270"/>
      <c r="K67" s="270"/>
      <c r="L67" s="271"/>
    </row>
    <row r="68" spans="1:12" ht="15" thickBot="1">
      <c r="A68" s="278"/>
      <c r="B68" s="279"/>
      <c r="C68" s="279"/>
      <c r="D68" s="279"/>
      <c r="E68" s="279"/>
      <c r="F68" s="279"/>
      <c r="G68" s="279"/>
      <c r="H68" s="279"/>
      <c r="I68" s="279"/>
      <c r="J68" s="279"/>
      <c r="K68" s="279"/>
      <c r="L68" s="280"/>
    </row>
  </sheetData>
  <mergeCells count="71">
    <mergeCell ref="A67:L67"/>
    <mergeCell ref="A68:L68"/>
    <mergeCell ref="A5:L5"/>
    <mergeCell ref="A6:L6"/>
    <mergeCell ref="A7:L7"/>
    <mergeCell ref="A8:L8"/>
    <mergeCell ref="A62:L62"/>
    <mergeCell ref="A63:L63"/>
    <mergeCell ref="A64:L64"/>
    <mergeCell ref="A65:L65"/>
    <mergeCell ref="A66:L66"/>
    <mergeCell ref="A57:L57"/>
    <mergeCell ref="A58:L58"/>
    <mergeCell ref="A59:L59"/>
    <mergeCell ref="A60:L60"/>
    <mergeCell ref="A61:L61"/>
    <mergeCell ref="A52:L52"/>
    <mergeCell ref="A53:L53"/>
    <mergeCell ref="A54:L54"/>
    <mergeCell ref="A55:L55"/>
    <mergeCell ref="A56:L56"/>
    <mergeCell ref="A47:L47"/>
    <mergeCell ref="A48:L48"/>
    <mergeCell ref="A49:L49"/>
    <mergeCell ref="A50:L50"/>
    <mergeCell ref="A51:L51"/>
    <mergeCell ref="A42:L42"/>
    <mergeCell ref="A43:L43"/>
    <mergeCell ref="A44:L44"/>
    <mergeCell ref="A45:L45"/>
    <mergeCell ref="A46:L46"/>
    <mergeCell ref="A37:L37"/>
    <mergeCell ref="A38:L38"/>
    <mergeCell ref="A39:L39"/>
    <mergeCell ref="A40:L40"/>
    <mergeCell ref="A41:L41"/>
    <mergeCell ref="A32:L32"/>
    <mergeCell ref="A33:L33"/>
    <mergeCell ref="A34:L34"/>
    <mergeCell ref="A35:L35"/>
    <mergeCell ref="A36:L36"/>
    <mergeCell ref="A27:L27"/>
    <mergeCell ref="A28:L28"/>
    <mergeCell ref="A29:L29"/>
    <mergeCell ref="A30:L30"/>
    <mergeCell ref="A31:L31"/>
    <mergeCell ref="A22:L22"/>
    <mergeCell ref="A23:L23"/>
    <mergeCell ref="A24:L24"/>
    <mergeCell ref="A25:L25"/>
    <mergeCell ref="A26:L26"/>
    <mergeCell ref="A17:L17"/>
    <mergeCell ref="A18:L18"/>
    <mergeCell ref="A19:L19"/>
    <mergeCell ref="A20:L20"/>
    <mergeCell ref="A21:L21"/>
    <mergeCell ref="A12:L12"/>
    <mergeCell ref="A13:L13"/>
    <mergeCell ref="A14:L14"/>
    <mergeCell ref="A15:L15"/>
    <mergeCell ref="A16:L16"/>
    <mergeCell ref="A11:L11"/>
    <mergeCell ref="A9:L10"/>
    <mergeCell ref="A1:L1"/>
    <mergeCell ref="B2:D2"/>
    <mergeCell ref="F2:H2"/>
    <mergeCell ref="B3:D3"/>
    <mergeCell ref="F3:H3"/>
    <mergeCell ref="B4:D4"/>
    <mergeCell ref="F4:H4"/>
    <mergeCell ref="I2:L4"/>
  </mergeCells>
  <pageMargins left="0.75" right="0.75" top="1" bottom="1" header="0.5" footer="0.5"/>
  <pageSetup paperSize="9" scale="53"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316FB-9934-5B48-B022-8934B43DAF16}">
  <sheetPr>
    <pageSetUpPr fitToPage="1"/>
  </sheetPr>
  <dimension ref="A1:I127"/>
  <sheetViews>
    <sheetView view="pageBreakPreview" topLeftCell="A7" zoomScaleNormal="100" zoomScaleSheetLayoutView="100" workbookViewId="0">
      <selection activeCell="Q65" sqref="Q65"/>
    </sheetView>
  </sheetViews>
  <sheetFormatPr defaultColWidth="10.81640625" defaultRowHeight="15.5"/>
  <cols>
    <col min="1" max="1" width="7.81640625" style="210" customWidth="1"/>
    <col min="2" max="2" width="78.81640625" style="176" customWidth="1"/>
    <col min="3" max="9" width="12" style="210" customWidth="1"/>
    <col min="10" max="16384" width="10.81640625" style="176"/>
  </cols>
  <sheetData>
    <row r="1" spans="1:9" ht="82" customHeight="1" thickBot="1">
      <c r="A1" s="536" t="s">
        <v>823</v>
      </c>
      <c r="B1" s="537"/>
      <c r="C1" s="538"/>
      <c r="D1" s="539"/>
      <c r="E1" s="539"/>
      <c r="F1" s="539"/>
      <c r="G1" s="539"/>
      <c r="H1" s="539"/>
      <c r="I1" s="540"/>
    </row>
    <row r="2" spans="1:9" ht="24" customHeight="1" thickBot="1">
      <c r="A2" s="177" t="s">
        <v>809</v>
      </c>
      <c r="B2" s="178" t="s">
        <v>810</v>
      </c>
      <c r="C2" s="541"/>
      <c r="D2" s="542"/>
      <c r="E2" s="542"/>
      <c r="F2" s="542"/>
      <c r="G2" s="542"/>
      <c r="H2" s="542"/>
      <c r="I2" s="543"/>
    </row>
    <row r="3" spans="1:9" ht="16" thickBot="1">
      <c r="A3" s="544" t="s">
        <v>824</v>
      </c>
      <c r="B3" s="545"/>
      <c r="C3" s="179" t="s">
        <v>811</v>
      </c>
      <c r="D3" s="180" t="s">
        <v>8</v>
      </c>
      <c r="E3" s="181" t="s">
        <v>7</v>
      </c>
      <c r="F3" s="181" t="s">
        <v>6</v>
      </c>
      <c r="G3" s="182" t="s">
        <v>9</v>
      </c>
      <c r="H3" s="181" t="s">
        <v>10</v>
      </c>
      <c r="I3" s="183" t="s">
        <v>767</v>
      </c>
    </row>
    <row r="4" spans="1:9" ht="16" customHeight="1">
      <c r="A4" s="184" t="s">
        <v>825</v>
      </c>
      <c r="B4" s="185" t="s">
        <v>923</v>
      </c>
      <c r="C4" s="186">
        <v>1.25</v>
      </c>
      <c r="D4" s="187">
        <f>E4-1.25</f>
        <v>-6.75</v>
      </c>
      <c r="E4" s="188">
        <f>F4-2.5</f>
        <v>-5.5</v>
      </c>
      <c r="F4" s="188">
        <f>G4-3</f>
        <v>-3</v>
      </c>
      <c r="G4" s="189"/>
      <c r="H4" s="188">
        <f t="shared" ref="H4:I8" si="0">G4+3</f>
        <v>3</v>
      </c>
      <c r="I4" s="190">
        <f t="shared" si="0"/>
        <v>6</v>
      </c>
    </row>
    <row r="5" spans="1:9" ht="16" customHeight="1">
      <c r="A5" s="184" t="s">
        <v>826</v>
      </c>
      <c r="B5" s="191" t="s">
        <v>924</v>
      </c>
      <c r="C5" s="186">
        <v>1.25</v>
      </c>
      <c r="D5" s="187">
        <f>E5-1.25</f>
        <v>-6.75</v>
      </c>
      <c r="E5" s="192">
        <f>F5-2.5</f>
        <v>-5.5</v>
      </c>
      <c r="F5" s="188">
        <f>-G5-3</f>
        <v>-3</v>
      </c>
      <c r="G5" s="193"/>
      <c r="H5" s="188">
        <f t="shared" si="0"/>
        <v>3</v>
      </c>
      <c r="I5" s="190">
        <f t="shared" si="0"/>
        <v>6</v>
      </c>
    </row>
    <row r="6" spans="1:9" ht="16" customHeight="1">
      <c r="A6" s="184" t="s">
        <v>827</v>
      </c>
      <c r="B6" s="191" t="s">
        <v>925</v>
      </c>
      <c r="C6" s="186">
        <v>1.25</v>
      </c>
      <c r="D6" s="187">
        <f>E6-1.25</f>
        <v>-6.75</v>
      </c>
      <c r="E6" s="192">
        <f>F6-2.5</f>
        <v>-5.5</v>
      </c>
      <c r="F6" s="188">
        <f>-G6-3</f>
        <v>-3</v>
      </c>
      <c r="G6" s="193"/>
      <c r="H6" s="188">
        <f t="shared" si="0"/>
        <v>3</v>
      </c>
      <c r="I6" s="190">
        <f t="shared" si="0"/>
        <v>6</v>
      </c>
    </row>
    <row r="7" spans="1:9" ht="16" customHeight="1">
      <c r="A7" s="184" t="s">
        <v>828</v>
      </c>
      <c r="B7" s="191" t="s">
        <v>926</v>
      </c>
      <c r="C7" s="186">
        <v>1.25</v>
      </c>
      <c r="D7" s="187">
        <f>E7-1.25</f>
        <v>-6.75</v>
      </c>
      <c r="E7" s="192">
        <f>F7-2.5</f>
        <v>-5.5</v>
      </c>
      <c r="F7" s="188">
        <f>-G7-3</f>
        <v>-3</v>
      </c>
      <c r="G7" s="193"/>
      <c r="H7" s="188">
        <f t="shared" si="0"/>
        <v>3</v>
      </c>
      <c r="I7" s="190">
        <f t="shared" si="0"/>
        <v>6</v>
      </c>
    </row>
    <row r="8" spans="1:9" ht="16" customHeight="1">
      <c r="A8" s="184" t="s">
        <v>829</v>
      </c>
      <c r="B8" s="191" t="s">
        <v>983</v>
      </c>
      <c r="C8" s="186">
        <v>1.25</v>
      </c>
      <c r="D8" s="187">
        <f>E8-1.25</f>
        <v>-6.75</v>
      </c>
      <c r="E8" s="192">
        <f>F8-2.5</f>
        <v>-5.5</v>
      </c>
      <c r="F8" s="188">
        <f>-G8-3</f>
        <v>-3</v>
      </c>
      <c r="G8" s="193"/>
      <c r="H8" s="188">
        <f t="shared" si="0"/>
        <v>3</v>
      </c>
      <c r="I8" s="190">
        <f t="shared" si="0"/>
        <v>6</v>
      </c>
    </row>
    <row r="9" spans="1:9" ht="16" customHeight="1">
      <c r="A9" s="184" t="s">
        <v>830</v>
      </c>
      <c r="B9" s="191" t="s">
        <v>927</v>
      </c>
      <c r="C9" s="194">
        <v>0.5</v>
      </c>
      <c r="D9" s="195">
        <f>E9-0.5</f>
        <v>-3</v>
      </c>
      <c r="E9" s="192">
        <f>F9-1</f>
        <v>-2.5</v>
      </c>
      <c r="F9" s="192">
        <f>G9-1.5</f>
        <v>-1.5</v>
      </c>
      <c r="G9" s="193"/>
      <c r="H9" s="192">
        <f>G9+1.5</f>
        <v>1.5</v>
      </c>
      <c r="I9" s="196">
        <f>H9+1.5</f>
        <v>3</v>
      </c>
    </row>
    <row r="10" spans="1:9" ht="16" customHeight="1">
      <c r="A10" s="184" t="s">
        <v>831</v>
      </c>
      <c r="B10" s="191" t="s">
        <v>928</v>
      </c>
      <c r="C10" s="194">
        <v>0.5</v>
      </c>
      <c r="D10" s="195">
        <f>E10-0.5</f>
        <v>-3</v>
      </c>
      <c r="E10" s="192">
        <f>F10-1</f>
        <v>-2.5</v>
      </c>
      <c r="F10" s="192">
        <f>G10-1.5</f>
        <v>-1.5</v>
      </c>
      <c r="G10" s="193"/>
      <c r="H10" s="192">
        <f>G10+1.5</f>
        <v>1.5</v>
      </c>
      <c r="I10" s="196">
        <f>H10+1.5</f>
        <v>3</v>
      </c>
    </row>
    <row r="11" spans="1:9" ht="16" customHeight="1">
      <c r="A11" s="184" t="s">
        <v>832</v>
      </c>
      <c r="B11" s="191" t="s">
        <v>929</v>
      </c>
      <c r="C11" s="194">
        <v>0</v>
      </c>
      <c r="D11" s="195">
        <f>E11</f>
        <v>0</v>
      </c>
      <c r="E11" s="192">
        <f>F11</f>
        <v>0</v>
      </c>
      <c r="F11" s="192">
        <f>G11</f>
        <v>0</v>
      </c>
      <c r="G11" s="193"/>
      <c r="H11" s="192">
        <f>G11</f>
        <v>0</v>
      </c>
      <c r="I11" s="196">
        <f>H11</f>
        <v>0</v>
      </c>
    </row>
    <row r="12" spans="1:9" ht="16" customHeight="1">
      <c r="A12" s="184" t="s">
        <v>833</v>
      </c>
      <c r="B12" s="191" t="s">
        <v>930</v>
      </c>
      <c r="C12" s="194">
        <v>0.3</v>
      </c>
      <c r="D12" s="195">
        <f>E12-0.3</f>
        <v>-1.5</v>
      </c>
      <c r="E12" s="192">
        <f>F12-0.6</f>
        <v>-1.2</v>
      </c>
      <c r="F12" s="192">
        <f>G12-0.6</f>
        <v>-0.6</v>
      </c>
      <c r="G12" s="193"/>
      <c r="H12" s="192">
        <f>G12+0.8</f>
        <v>0.8</v>
      </c>
      <c r="I12" s="192">
        <f>H12+0.8</f>
        <v>1.6</v>
      </c>
    </row>
    <row r="13" spans="1:9" ht="16" customHeight="1">
      <c r="A13" s="184" t="s">
        <v>834</v>
      </c>
      <c r="B13" s="191" t="s">
        <v>931</v>
      </c>
      <c r="C13" s="194">
        <v>0.3</v>
      </c>
      <c r="D13" s="195">
        <f>E13-0.5</f>
        <v>-1.5</v>
      </c>
      <c r="E13" s="192">
        <f>F13-0.5</f>
        <v>-1</v>
      </c>
      <c r="F13" s="192">
        <f>G13-0.5</f>
        <v>-0.5</v>
      </c>
      <c r="G13" s="193"/>
      <c r="H13" s="192">
        <f>G13+0.5</f>
        <v>0.5</v>
      </c>
      <c r="I13" s="196">
        <f>H13+0.5</f>
        <v>1</v>
      </c>
    </row>
    <row r="14" spans="1:9" ht="16" customHeight="1">
      <c r="A14" s="184" t="s">
        <v>835</v>
      </c>
      <c r="B14" s="191" t="s">
        <v>932</v>
      </c>
      <c r="C14" s="194">
        <v>0</v>
      </c>
      <c r="D14" s="195">
        <f t="shared" ref="D14:F17" si="1">E14</f>
        <v>0</v>
      </c>
      <c r="E14" s="192">
        <f t="shared" si="1"/>
        <v>0</v>
      </c>
      <c r="F14" s="192">
        <f t="shared" si="1"/>
        <v>0</v>
      </c>
      <c r="G14" s="193"/>
      <c r="H14" s="192">
        <f t="shared" ref="H14:I17" si="2">G14</f>
        <v>0</v>
      </c>
      <c r="I14" s="196">
        <f t="shared" si="2"/>
        <v>0</v>
      </c>
    </row>
    <row r="15" spans="1:9" ht="16" customHeight="1">
      <c r="A15" s="184" t="s">
        <v>836</v>
      </c>
      <c r="B15" s="191" t="s">
        <v>933</v>
      </c>
      <c r="C15" s="194">
        <v>0</v>
      </c>
      <c r="D15" s="195">
        <f t="shared" si="1"/>
        <v>0</v>
      </c>
      <c r="E15" s="192">
        <f t="shared" si="1"/>
        <v>0</v>
      </c>
      <c r="F15" s="192">
        <f t="shared" si="1"/>
        <v>0</v>
      </c>
      <c r="G15" s="193"/>
      <c r="H15" s="192">
        <f t="shared" si="2"/>
        <v>0</v>
      </c>
      <c r="I15" s="196">
        <f t="shared" si="2"/>
        <v>0</v>
      </c>
    </row>
    <row r="16" spans="1:9" ht="16" customHeight="1">
      <c r="A16" s="184" t="s">
        <v>837</v>
      </c>
      <c r="B16" s="191" t="s">
        <v>934</v>
      </c>
      <c r="C16" s="194">
        <v>0</v>
      </c>
      <c r="D16" s="195">
        <f t="shared" si="1"/>
        <v>0</v>
      </c>
      <c r="E16" s="192">
        <f t="shared" si="1"/>
        <v>0</v>
      </c>
      <c r="F16" s="192">
        <f t="shared" si="1"/>
        <v>0</v>
      </c>
      <c r="G16" s="193"/>
      <c r="H16" s="192">
        <f t="shared" si="2"/>
        <v>0</v>
      </c>
      <c r="I16" s="196">
        <f t="shared" si="2"/>
        <v>0</v>
      </c>
    </row>
    <row r="17" spans="1:9" ht="16" customHeight="1">
      <c r="A17" s="184" t="s">
        <v>838</v>
      </c>
      <c r="B17" s="191" t="s">
        <v>1064</v>
      </c>
      <c r="C17" s="194">
        <v>0</v>
      </c>
      <c r="D17" s="195">
        <f t="shared" si="1"/>
        <v>0</v>
      </c>
      <c r="E17" s="192">
        <f t="shared" si="1"/>
        <v>0</v>
      </c>
      <c r="F17" s="192">
        <f t="shared" si="1"/>
        <v>0</v>
      </c>
      <c r="G17" s="193"/>
      <c r="H17" s="192">
        <f t="shared" si="2"/>
        <v>0</v>
      </c>
      <c r="I17" s="196">
        <f t="shared" si="2"/>
        <v>0</v>
      </c>
    </row>
    <row r="18" spans="1:9" ht="16" customHeight="1">
      <c r="A18" s="184" t="s">
        <v>839</v>
      </c>
      <c r="B18" s="191" t="s">
        <v>1065</v>
      </c>
      <c r="C18" s="194">
        <v>0.5</v>
      </c>
      <c r="D18" s="195">
        <f>E18-1</f>
        <v>-3</v>
      </c>
      <c r="E18" s="192">
        <f>F18-1</f>
        <v>-2</v>
      </c>
      <c r="F18" s="192">
        <f>G18-1</f>
        <v>-1</v>
      </c>
      <c r="G18" s="193"/>
      <c r="H18" s="192">
        <f>G18+1</f>
        <v>1</v>
      </c>
      <c r="I18" s="196">
        <f>H18+1</f>
        <v>2</v>
      </c>
    </row>
    <row r="19" spans="1:9" ht="16" customHeight="1">
      <c r="A19" s="184" t="s">
        <v>840</v>
      </c>
      <c r="B19" s="191" t="s">
        <v>984</v>
      </c>
      <c r="C19" s="194">
        <v>0.3</v>
      </c>
      <c r="D19" s="195">
        <f>E19-0.5</f>
        <v>-1.5</v>
      </c>
      <c r="E19" s="192">
        <f>F19-0.5</f>
        <v>-1</v>
      </c>
      <c r="F19" s="192">
        <f>G19-0.5</f>
        <v>-0.5</v>
      </c>
      <c r="G19" s="193"/>
      <c r="H19" s="192">
        <f>G19+0.5</f>
        <v>0.5</v>
      </c>
      <c r="I19" s="196">
        <f>H19+0.5</f>
        <v>1</v>
      </c>
    </row>
    <row r="20" spans="1:9" ht="16" customHeight="1">
      <c r="A20" s="184" t="s">
        <v>841</v>
      </c>
      <c r="B20" s="191" t="s">
        <v>1035</v>
      </c>
      <c r="C20" s="194">
        <v>0</v>
      </c>
      <c r="D20" s="195">
        <f>E20</f>
        <v>0</v>
      </c>
      <c r="E20" s="192">
        <f>F20</f>
        <v>0</v>
      </c>
      <c r="F20" s="192">
        <f>G20</f>
        <v>0</v>
      </c>
      <c r="G20" s="193"/>
      <c r="H20" s="192">
        <f>G20</f>
        <v>0</v>
      </c>
      <c r="I20" s="196">
        <f>H20</f>
        <v>0</v>
      </c>
    </row>
    <row r="21" spans="1:9" ht="16" customHeight="1">
      <c r="A21" s="184" t="s">
        <v>842</v>
      </c>
      <c r="B21" s="191" t="s">
        <v>985</v>
      </c>
      <c r="C21" s="194">
        <v>0.3</v>
      </c>
      <c r="D21" s="195">
        <f>E21-0</f>
        <v>-0.7</v>
      </c>
      <c r="E21" s="192">
        <f>F21-0.3</f>
        <v>-0.7</v>
      </c>
      <c r="F21" s="192">
        <f>G21-0.4</f>
        <v>-0.4</v>
      </c>
      <c r="G21" s="193"/>
      <c r="H21" s="192">
        <f>G21+0.4</f>
        <v>0.4</v>
      </c>
      <c r="I21" s="196">
        <f>H21+0.4</f>
        <v>0.8</v>
      </c>
    </row>
    <row r="22" spans="1:9" ht="16" customHeight="1">
      <c r="A22" s="184" t="s">
        <v>843</v>
      </c>
      <c r="B22" s="191" t="s">
        <v>986</v>
      </c>
      <c r="C22" s="186">
        <v>0.5</v>
      </c>
      <c r="D22" s="195">
        <f>E22-0.45</f>
        <v>-2.5500000000000003</v>
      </c>
      <c r="E22" s="192">
        <f>F22-0.9</f>
        <v>-2.1</v>
      </c>
      <c r="F22" s="192">
        <f>G22-1.2</f>
        <v>-1.2</v>
      </c>
      <c r="G22" s="193"/>
      <c r="H22" s="192">
        <f>G2+1.2</f>
        <v>1.2</v>
      </c>
      <c r="I22" s="196">
        <f>H22+1.2</f>
        <v>2.4</v>
      </c>
    </row>
    <row r="23" spans="1:9" ht="16" customHeight="1">
      <c r="A23" s="184" t="s">
        <v>844</v>
      </c>
      <c r="B23" s="191" t="s">
        <v>935</v>
      </c>
      <c r="C23" s="186">
        <v>0.6</v>
      </c>
      <c r="D23" s="195">
        <f>E23-0.6</f>
        <v>-3.35</v>
      </c>
      <c r="E23" s="192">
        <f>F23-1.25</f>
        <v>-2.75</v>
      </c>
      <c r="F23" s="192">
        <f>-G23-1.5</f>
        <v>-1.5</v>
      </c>
      <c r="G23" s="193"/>
      <c r="H23" s="192">
        <f>G23+1.5</f>
        <v>1.5</v>
      </c>
      <c r="I23" s="196">
        <f>H23+1.5</f>
        <v>3</v>
      </c>
    </row>
    <row r="24" spans="1:9" ht="16" customHeight="1">
      <c r="A24" s="184" t="s">
        <v>845</v>
      </c>
      <c r="B24" s="191" t="s">
        <v>936</v>
      </c>
      <c r="C24" s="186">
        <v>1.25</v>
      </c>
      <c r="D24" s="195">
        <f>E24-1.25</f>
        <v>-6.75</v>
      </c>
      <c r="E24" s="192">
        <f>F24-2.5</f>
        <v>-5.5</v>
      </c>
      <c r="F24" s="192">
        <f>-G24-3</f>
        <v>-3</v>
      </c>
      <c r="G24" s="193"/>
      <c r="H24" s="192">
        <f>G24+3</f>
        <v>3</v>
      </c>
      <c r="I24" s="196">
        <f>H24+3</f>
        <v>6</v>
      </c>
    </row>
    <row r="25" spans="1:9" ht="16" customHeight="1">
      <c r="A25" s="184" t="s">
        <v>846</v>
      </c>
      <c r="B25" s="191" t="s">
        <v>937</v>
      </c>
      <c r="C25" s="186">
        <v>0.6</v>
      </c>
      <c r="D25" s="195">
        <f>E25-0.6</f>
        <v>-3.35</v>
      </c>
      <c r="E25" s="192">
        <f>F25-1.25</f>
        <v>-2.75</v>
      </c>
      <c r="F25" s="192">
        <f>-G25-1.5</f>
        <v>-1.5</v>
      </c>
      <c r="G25" s="193"/>
      <c r="H25" s="192">
        <f>G25+1.5</f>
        <v>1.5</v>
      </c>
      <c r="I25" s="196">
        <f>H25+1.5</f>
        <v>3</v>
      </c>
    </row>
    <row r="26" spans="1:9" ht="16" customHeight="1">
      <c r="A26" s="184" t="s">
        <v>847</v>
      </c>
      <c r="B26" s="191" t="s">
        <v>938</v>
      </c>
      <c r="C26" s="186">
        <v>1.25</v>
      </c>
      <c r="D26" s="195">
        <f>E26-1.25</f>
        <v>-6.75</v>
      </c>
      <c r="E26" s="192">
        <f>F26-2.5</f>
        <v>-5.5</v>
      </c>
      <c r="F26" s="192">
        <f>-G26-3</f>
        <v>-3</v>
      </c>
      <c r="G26" s="193"/>
      <c r="H26" s="192">
        <f>G26+3</f>
        <v>3</v>
      </c>
      <c r="I26" s="196">
        <f>H26+3</f>
        <v>6</v>
      </c>
    </row>
    <row r="27" spans="1:9" ht="16" customHeight="1">
      <c r="A27" s="184" t="s">
        <v>848</v>
      </c>
      <c r="B27" s="191" t="s">
        <v>939</v>
      </c>
      <c r="C27" s="186">
        <v>0.6</v>
      </c>
      <c r="D27" s="195">
        <f>E27-0.6</f>
        <v>-3.35</v>
      </c>
      <c r="E27" s="192">
        <f>F27-1.25</f>
        <v>-2.75</v>
      </c>
      <c r="F27" s="192">
        <f>-G27-1.5</f>
        <v>-1.5</v>
      </c>
      <c r="G27" s="193"/>
      <c r="H27" s="192">
        <f>G27+1.5</f>
        <v>1.5</v>
      </c>
      <c r="I27" s="196">
        <f>H27+1.5</f>
        <v>3</v>
      </c>
    </row>
    <row r="28" spans="1:9" ht="16" customHeight="1">
      <c r="A28" s="184" t="s">
        <v>849</v>
      </c>
      <c r="B28" s="191" t="s">
        <v>940</v>
      </c>
      <c r="C28" s="186">
        <v>1.25</v>
      </c>
      <c r="D28" s="195">
        <f>E28-1.25</f>
        <v>-6.75</v>
      </c>
      <c r="E28" s="192">
        <f>F28-2.5</f>
        <v>-5.5</v>
      </c>
      <c r="F28" s="192">
        <f>-G28-3</f>
        <v>-3</v>
      </c>
      <c r="G28" s="193"/>
      <c r="H28" s="192">
        <f>G28+3</f>
        <v>3</v>
      </c>
      <c r="I28" s="196">
        <f>H28+3</f>
        <v>6</v>
      </c>
    </row>
    <row r="29" spans="1:9" ht="16" customHeight="1">
      <c r="A29" s="184" t="s">
        <v>850</v>
      </c>
      <c r="B29" s="191" t="s">
        <v>987</v>
      </c>
      <c r="C29" s="194">
        <v>0.3</v>
      </c>
      <c r="D29" s="195">
        <f>E29-0.25</f>
        <v>-1.45</v>
      </c>
      <c r="E29" s="192">
        <f>F29-0.5</f>
        <v>-1.2</v>
      </c>
      <c r="F29" s="192">
        <f>G29-0.7</f>
        <v>-0.7</v>
      </c>
      <c r="G29" s="193"/>
      <c r="H29" s="192">
        <f>G29+0.7</f>
        <v>0.7</v>
      </c>
      <c r="I29" s="196">
        <f>H29+0.7</f>
        <v>1.4</v>
      </c>
    </row>
    <row r="30" spans="1:9" ht="16" customHeight="1">
      <c r="A30" s="184" t="s">
        <v>851</v>
      </c>
      <c r="B30" s="191" t="s">
        <v>988</v>
      </c>
      <c r="C30" s="194">
        <v>0.3</v>
      </c>
      <c r="D30" s="195">
        <f>E30-0.25</f>
        <v>-1.45</v>
      </c>
      <c r="E30" s="192">
        <f>F30-0.5</f>
        <v>-1.2</v>
      </c>
      <c r="F30" s="192">
        <f>G30-0.7</f>
        <v>-0.7</v>
      </c>
      <c r="G30" s="193"/>
      <c r="H30" s="192">
        <f>G30+0.7</f>
        <v>0.7</v>
      </c>
      <c r="I30" s="196">
        <f>H30+0.7</f>
        <v>1.4</v>
      </c>
    </row>
    <row r="31" spans="1:9" ht="16" customHeight="1">
      <c r="A31" s="184" t="s">
        <v>852</v>
      </c>
      <c r="B31" s="191" t="s">
        <v>941</v>
      </c>
      <c r="C31" s="194">
        <v>0.5</v>
      </c>
      <c r="D31" s="195">
        <f t="shared" ref="D31:D36" si="3">E31-0.5</f>
        <v>-2.5</v>
      </c>
      <c r="E31" s="192">
        <f t="shared" ref="E31:F35" si="4">F31-1</f>
        <v>-2</v>
      </c>
      <c r="F31" s="192">
        <f t="shared" si="4"/>
        <v>-1</v>
      </c>
      <c r="G31" s="193"/>
      <c r="H31" s="192">
        <f t="shared" ref="H31:I34" si="5">G31+1</f>
        <v>1</v>
      </c>
      <c r="I31" s="196">
        <f t="shared" si="5"/>
        <v>2</v>
      </c>
    </row>
    <row r="32" spans="1:9" ht="16" customHeight="1">
      <c r="A32" s="184" t="s">
        <v>853</v>
      </c>
      <c r="B32" s="191" t="s">
        <v>942</v>
      </c>
      <c r="C32" s="194">
        <v>0.5</v>
      </c>
      <c r="D32" s="195">
        <f t="shared" si="3"/>
        <v>-2.5</v>
      </c>
      <c r="E32" s="192">
        <f t="shared" si="4"/>
        <v>-2</v>
      </c>
      <c r="F32" s="192">
        <f t="shared" si="4"/>
        <v>-1</v>
      </c>
      <c r="G32" s="193"/>
      <c r="H32" s="192">
        <f t="shared" si="5"/>
        <v>1</v>
      </c>
      <c r="I32" s="196">
        <f t="shared" si="5"/>
        <v>2</v>
      </c>
    </row>
    <row r="33" spans="1:9" ht="16" customHeight="1">
      <c r="A33" s="184" t="s">
        <v>854</v>
      </c>
      <c r="B33" s="191" t="s">
        <v>943</v>
      </c>
      <c r="C33" s="194">
        <v>0.5</v>
      </c>
      <c r="D33" s="195">
        <f t="shared" si="3"/>
        <v>-2.5</v>
      </c>
      <c r="E33" s="192">
        <f t="shared" si="4"/>
        <v>-2</v>
      </c>
      <c r="F33" s="192">
        <f t="shared" si="4"/>
        <v>-1</v>
      </c>
      <c r="G33" s="193"/>
      <c r="H33" s="192">
        <f t="shared" si="5"/>
        <v>1</v>
      </c>
      <c r="I33" s="196">
        <f t="shared" si="5"/>
        <v>2</v>
      </c>
    </row>
    <row r="34" spans="1:9" ht="16" customHeight="1">
      <c r="A34" s="184" t="s">
        <v>855</v>
      </c>
      <c r="B34" s="191" t="s">
        <v>944</v>
      </c>
      <c r="C34" s="194">
        <v>0.5</v>
      </c>
      <c r="D34" s="195">
        <f t="shared" si="3"/>
        <v>-2.5</v>
      </c>
      <c r="E34" s="192">
        <f t="shared" si="4"/>
        <v>-2</v>
      </c>
      <c r="F34" s="192">
        <f t="shared" si="4"/>
        <v>-1</v>
      </c>
      <c r="G34" s="193"/>
      <c r="H34" s="192">
        <f t="shared" si="5"/>
        <v>1</v>
      </c>
      <c r="I34" s="196">
        <f t="shared" si="5"/>
        <v>2</v>
      </c>
    </row>
    <row r="35" spans="1:9" ht="16" customHeight="1">
      <c r="A35" s="184" t="s">
        <v>856</v>
      </c>
      <c r="B35" s="191" t="s">
        <v>945</v>
      </c>
      <c r="C35" s="194">
        <v>0.5</v>
      </c>
      <c r="D35" s="195">
        <f t="shared" si="3"/>
        <v>-2.5</v>
      </c>
      <c r="E35" s="192">
        <f t="shared" si="4"/>
        <v>-2</v>
      </c>
      <c r="F35" s="192">
        <f t="shared" si="4"/>
        <v>-1</v>
      </c>
      <c r="G35" s="193"/>
      <c r="H35" s="192">
        <f>G35+1.5</f>
        <v>1.5</v>
      </c>
      <c r="I35" s="192">
        <f>H35+1.5</f>
        <v>3</v>
      </c>
    </row>
    <row r="36" spans="1:9" ht="16" customHeight="1">
      <c r="A36" s="184" t="s">
        <v>857</v>
      </c>
      <c r="B36" s="191" t="s">
        <v>946</v>
      </c>
      <c r="C36" s="194">
        <v>0.3</v>
      </c>
      <c r="D36" s="195">
        <f t="shared" si="3"/>
        <v>-1.75</v>
      </c>
      <c r="E36" s="192">
        <f>F36-0.5</f>
        <v>-1.25</v>
      </c>
      <c r="F36" s="192">
        <f>G36-0.75</f>
        <v>-0.75</v>
      </c>
      <c r="G36" s="193"/>
      <c r="H36" s="192">
        <f>G36+0.75</f>
        <v>0.75</v>
      </c>
      <c r="I36" s="192">
        <f>H36+0.75</f>
        <v>1.5</v>
      </c>
    </row>
    <row r="37" spans="1:9" ht="16" customHeight="1">
      <c r="A37" s="184" t="s">
        <v>858</v>
      </c>
      <c r="B37" s="191" t="s">
        <v>947</v>
      </c>
      <c r="C37" s="194">
        <v>0</v>
      </c>
      <c r="D37" s="195">
        <f>E37</f>
        <v>0</v>
      </c>
      <c r="E37" s="192">
        <f>F37</f>
        <v>0</v>
      </c>
      <c r="F37" s="192">
        <f>G37</f>
        <v>0</v>
      </c>
      <c r="G37" s="193"/>
      <c r="H37" s="192">
        <f>G37</f>
        <v>0</v>
      </c>
      <c r="I37" s="196">
        <f>H37</f>
        <v>0</v>
      </c>
    </row>
    <row r="38" spans="1:9" ht="16" customHeight="1">
      <c r="A38" s="184" t="s">
        <v>859</v>
      </c>
      <c r="B38" s="191" t="s">
        <v>1066</v>
      </c>
      <c r="C38" s="194">
        <v>0.75</v>
      </c>
      <c r="D38" s="195">
        <f>E38-0.75</f>
        <v>-4.25</v>
      </c>
      <c r="E38" s="192">
        <f>F38-1.5</f>
        <v>-3.5</v>
      </c>
      <c r="F38" s="192">
        <f>G38-2</f>
        <v>-2</v>
      </c>
      <c r="G38" s="193"/>
      <c r="H38" s="192">
        <f>G38+2</f>
        <v>2</v>
      </c>
      <c r="I38" s="192">
        <f>H38+2</f>
        <v>4</v>
      </c>
    </row>
    <row r="39" spans="1:9" ht="16" customHeight="1">
      <c r="A39" s="184" t="s">
        <v>860</v>
      </c>
      <c r="B39" s="191" t="s">
        <v>948</v>
      </c>
      <c r="C39" s="194">
        <v>0.5</v>
      </c>
      <c r="D39" s="195">
        <f>E39-0.5</f>
        <v>-3</v>
      </c>
      <c r="E39" s="192">
        <f>F39-1</f>
        <v>-2.5</v>
      </c>
      <c r="F39" s="192">
        <f>G39-1.5</f>
        <v>-1.5</v>
      </c>
      <c r="G39" s="193"/>
      <c r="H39" s="192">
        <f>G39+1.5</f>
        <v>1.5</v>
      </c>
      <c r="I39" s="192">
        <f>H39+1.5</f>
        <v>3</v>
      </c>
    </row>
    <row r="40" spans="1:9" ht="16" customHeight="1">
      <c r="A40" s="184" t="s">
        <v>861</v>
      </c>
      <c r="B40" s="191" t="s">
        <v>989</v>
      </c>
      <c r="C40" s="194">
        <v>0.4</v>
      </c>
      <c r="D40" s="195">
        <f>E40-0.35</f>
        <v>-1.9500000000000002</v>
      </c>
      <c r="E40" s="192">
        <f>F40-0.7</f>
        <v>-1.6</v>
      </c>
      <c r="F40" s="192">
        <f>G40-0.9</f>
        <v>-0.9</v>
      </c>
      <c r="G40" s="193"/>
      <c r="H40" s="192">
        <f>G40+0.9</f>
        <v>0.9</v>
      </c>
      <c r="I40" s="192">
        <f>H40+0.9</f>
        <v>1.8</v>
      </c>
    </row>
    <row r="41" spans="1:9" ht="16" customHeight="1">
      <c r="A41" s="184" t="s">
        <v>862</v>
      </c>
      <c r="B41" s="191" t="s">
        <v>1067</v>
      </c>
      <c r="C41" s="194">
        <v>0.3</v>
      </c>
      <c r="D41" s="195">
        <f>E41-0.35</f>
        <v>-1.5499999999999998</v>
      </c>
      <c r="E41" s="192">
        <f>F41-0.5</f>
        <v>-1.2</v>
      </c>
      <c r="F41" s="192">
        <f>G41-0.7</f>
        <v>-0.7</v>
      </c>
      <c r="G41" s="193"/>
      <c r="H41" s="192">
        <f>G41+0.7</f>
        <v>0.7</v>
      </c>
      <c r="I41" s="196">
        <f>H41+0.7</f>
        <v>1.4</v>
      </c>
    </row>
    <row r="42" spans="1:9" ht="16" customHeight="1">
      <c r="A42" s="184" t="s">
        <v>863</v>
      </c>
      <c r="B42" s="191" t="s">
        <v>949</v>
      </c>
      <c r="C42" s="194">
        <v>0.3</v>
      </c>
      <c r="D42" s="195">
        <f>E42-0.25</f>
        <v>-1.45</v>
      </c>
      <c r="E42" s="192">
        <f>F42-0.5</f>
        <v>-1.2</v>
      </c>
      <c r="F42" s="192">
        <f>G42-0.7</f>
        <v>-0.7</v>
      </c>
      <c r="G42" s="193"/>
      <c r="H42" s="192">
        <f>G42+0.7</f>
        <v>0.7</v>
      </c>
      <c r="I42" s="192">
        <f>H42+0.7</f>
        <v>1.4</v>
      </c>
    </row>
    <row r="43" spans="1:9" ht="16" customHeight="1">
      <c r="A43" s="184" t="s">
        <v>864</v>
      </c>
      <c r="B43" s="191" t="s">
        <v>950</v>
      </c>
      <c r="C43" s="194">
        <v>0.4</v>
      </c>
      <c r="D43" s="195">
        <f>E43-0.35</f>
        <v>-1.9500000000000002</v>
      </c>
      <c r="E43" s="192">
        <f>F43-0.7</f>
        <v>-1.6</v>
      </c>
      <c r="F43" s="192">
        <f>G43-0.9</f>
        <v>-0.9</v>
      </c>
      <c r="G43" s="193"/>
      <c r="H43" s="192">
        <f>G43+0.9</f>
        <v>0.9</v>
      </c>
      <c r="I43" s="196">
        <f>H43+0.9</f>
        <v>1.8</v>
      </c>
    </row>
    <row r="44" spans="1:9" ht="16" customHeight="1">
      <c r="A44" s="184" t="s">
        <v>865</v>
      </c>
      <c r="B44" s="191" t="s">
        <v>951</v>
      </c>
      <c r="C44" s="194">
        <v>0.3</v>
      </c>
      <c r="D44" s="195">
        <f>E44-0.25</f>
        <v>-1.45</v>
      </c>
      <c r="E44" s="192">
        <f>F44-0.5</f>
        <v>-1.2</v>
      </c>
      <c r="F44" s="192">
        <f>G44-0.7</f>
        <v>-0.7</v>
      </c>
      <c r="G44" s="193"/>
      <c r="H44" s="192">
        <f>G44+0.7</f>
        <v>0.7</v>
      </c>
      <c r="I44" s="192">
        <f>H44+0.7</f>
        <v>1.4</v>
      </c>
    </row>
    <row r="45" spans="1:9" ht="16" customHeight="1">
      <c r="A45" s="184" t="s">
        <v>866</v>
      </c>
      <c r="B45" s="191" t="s">
        <v>952</v>
      </c>
      <c r="C45" s="194">
        <v>0.4</v>
      </c>
      <c r="D45" s="195">
        <f>E45-0.35</f>
        <v>-1.9500000000000002</v>
      </c>
      <c r="E45" s="192">
        <f>F45-0.7</f>
        <v>-1.6</v>
      </c>
      <c r="F45" s="192">
        <f>G45-0.9</f>
        <v>-0.9</v>
      </c>
      <c r="G45" s="193"/>
      <c r="H45" s="192">
        <f>G45+0.9</f>
        <v>0.9</v>
      </c>
      <c r="I45" s="196">
        <f>H45+0.9</f>
        <v>1.8</v>
      </c>
    </row>
    <row r="46" spans="1:9" ht="16" customHeight="1">
      <c r="A46" s="184" t="s">
        <v>990</v>
      </c>
      <c r="B46" s="191" t="s">
        <v>991</v>
      </c>
      <c r="C46" s="194">
        <v>0</v>
      </c>
      <c r="D46" s="195">
        <f>E46</f>
        <v>0</v>
      </c>
      <c r="E46" s="192">
        <f>F46</f>
        <v>0</v>
      </c>
      <c r="F46" s="192">
        <f>G46</f>
        <v>0</v>
      </c>
      <c r="G46" s="193"/>
      <c r="H46" s="192">
        <f>G46</f>
        <v>0</v>
      </c>
      <c r="I46" s="196">
        <f>H46</f>
        <v>0</v>
      </c>
    </row>
    <row r="47" spans="1:9" ht="16" customHeight="1">
      <c r="A47" s="184" t="s">
        <v>992</v>
      </c>
      <c r="B47" s="191" t="s">
        <v>953</v>
      </c>
      <c r="C47" s="194">
        <v>0.5</v>
      </c>
      <c r="D47" s="192">
        <f t="shared" ref="D47:F48" si="6">E47-0.5</f>
        <v>-1.5</v>
      </c>
      <c r="E47" s="192">
        <f t="shared" si="6"/>
        <v>-1</v>
      </c>
      <c r="F47" s="192">
        <f t="shared" si="6"/>
        <v>-0.5</v>
      </c>
      <c r="G47" s="193"/>
      <c r="H47" s="192">
        <f>G47+0.5</f>
        <v>0.5</v>
      </c>
      <c r="I47" s="192">
        <f>H47+0.5</f>
        <v>1</v>
      </c>
    </row>
    <row r="48" spans="1:9" ht="16" customHeight="1">
      <c r="A48" s="184" t="s">
        <v>993</v>
      </c>
      <c r="B48" s="191" t="s">
        <v>954</v>
      </c>
      <c r="C48" s="194">
        <v>0.5</v>
      </c>
      <c r="D48" s="192">
        <f t="shared" si="6"/>
        <v>-1.5</v>
      </c>
      <c r="E48" s="192">
        <f t="shared" si="6"/>
        <v>-1</v>
      </c>
      <c r="F48" s="192">
        <f t="shared" si="6"/>
        <v>-0.5</v>
      </c>
      <c r="G48" s="193"/>
      <c r="H48" s="192">
        <f>G48+0.5</f>
        <v>0.5</v>
      </c>
      <c r="I48" s="192">
        <f>H48+0.5</f>
        <v>1</v>
      </c>
    </row>
    <row r="49" spans="1:9" ht="16" customHeight="1" thickBot="1">
      <c r="A49" s="184" t="s">
        <v>994</v>
      </c>
      <c r="B49" s="197" t="s">
        <v>867</v>
      </c>
      <c r="C49" s="198">
        <v>0</v>
      </c>
      <c r="D49" s="199">
        <f>E49</f>
        <v>0</v>
      </c>
      <c r="E49" s="200">
        <f>F49</f>
        <v>0</v>
      </c>
      <c r="F49" s="200">
        <f>G49</f>
        <v>0</v>
      </c>
      <c r="G49" s="201"/>
      <c r="H49" s="200">
        <f>G49</f>
        <v>0</v>
      </c>
      <c r="I49" s="202">
        <f>H49</f>
        <v>0</v>
      </c>
    </row>
    <row r="50" spans="1:9" ht="16" thickBot="1">
      <c r="A50" s="546" t="s">
        <v>868</v>
      </c>
      <c r="B50" s="547"/>
      <c r="C50" s="179" t="s">
        <v>811</v>
      </c>
      <c r="D50" s="180" t="s">
        <v>8</v>
      </c>
      <c r="E50" s="181" t="s">
        <v>7</v>
      </c>
      <c r="F50" s="181" t="s">
        <v>6</v>
      </c>
      <c r="G50" s="182" t="s">
        <v>9</v>
      </c>
      <c r="H50" s="181" t="s">
        <v>10</v>
      </c>
      <c r="I50" s="183" t="s">
        <v>767</v>
      </c>
    </row>
    <row r="51" spans="1:9">
      <c r="A51" s="203" t="s">
        <v>869</v>
      </c>
      <c r="B51" s="204" t="s">
        <v>1036</v>
      </c>
      <c r="C51" s="205">
        <v>0</v>
      </c>
      <c r="D51" s="188">
        <v>140</v>
      </c>
      <c r="E51" s="188">
        <v>140</v>
      </c>
      <c r="F51" s="188">
        <v>150</v>
      </c>
      <c r="G51" s="189">
        <v>150</v>
      </c>
      <c r="H51" s="188">
        <v>160</v>
      </c>
      <c r="I51" s="190">
        <v>160</v>
      </c>
    </row>
    <row r="52" spans="1:9">
      <c r="A52" s="184" t="s">
        <v>870</v>
      </c>
      <c r="B52" s="206" t="s">
        <v>955</v>
      </c>
      <c r="C52" s="205">
        <v>0</v>
      </c>
      <c r="D52" s="192">
        <f t="shared" ref="D52:D58" si="7">E52</f>
        <v>-0.5</v>
      </c>
      <c r="E52" s="192">
        <f t="shared" ref="E52:E58" si="8">F52-0.5</f>
        <v>-0.5</v>
      </c>
      <c r="F52" s="192">
        <f t="shared" ref="F52:F61" si="9">G52-0</f>
        <v>0</v>
      </c>
      <c r="G52" s="193"/>
      <c r="H52" s="192">
        <f t="shared" ref="H52:H61" si="10">G52+0</f>
        <v>0</v>
      </c>
      <c r="I52" s="196">
        <f t="shared" ref="I52:I58" si="11">G52+0.5</f>
        <v>0.5</v>
      </c>
    </row>
    <row r="53" spans="1:9">
      <c r="A53" s="184" t="s">
        <v>871</v>
      </c>
      <c r="B53" s="206" t="s">
        <v>956</v>
      </c>
      <c r="C53" s="205">
        <v>0</v>
      </c>
      <c r="D53" s="192">
        <f t="shared" si="7"/>
        <v>-0.5</v>
      </c>
      <c r="E53" s="192">
        <f t="shared" si="8"/>
        <v>-0.5</v>
      </c>
      <c r="F53" s="192">
        <f t="shared" si="9"/>
        <v>0</v>
      </c>
      <c r="G53" s="193"/>
      <c r="H53" s="192">
        <f t="shared" si="10"/>
        <v>0</v>
      </c>
      <c r="I53" s="196">
        <f t="shared" si="11"/>
        <v>0.5</v>
      </c>
    </row>
    <row r="54" spans="1:9">
      <c r="A54" s="184" t="s">
        <v>872</v>
      </c>
      <c r="B54" s="206" t="s">
        <v>957</v>
      </c>
      <c r="C54" s="205">
        <v>0</v>
      </c>
      <c r="D54" s="192">
        <f t="shared" si="7"/>
        <v>-0.5</v>
      </c>
      <c r="E54" s="192">
        <f t="shared" si="8"/>
        <v>-0.5</v>
      </c>
      <c r="F54" s="192">
        <f t="shared" si="9"/>
        <v>0</v>
      </c>
      <c r="G54" s="193"/>
      <c r="H54" s="192">
        <f t="shared" si="10"/>
        <v>0</v>
      </c>
      <c r="I54" s="196">
        <f t="shared" si="11"/>
        <v>0.5</v>
      </c>
    </row>
    <row r="55" spans="1:9">
      <c r="A55" s="184" t="s">
        <v>873</v>
      </c>
      <c r="B55" s="206" t="s">
        <v>958</v>
      </c>
      <c r="C55" s="205">
        <v>0</v>
      </c>
      <c r="D55" s="192">
        <f t="shared" si="7"/>
        <v>-0.5</v>
      </c>
      <c r="E55" s="192">
        <f t="shared" si="8"/>
        <v>-0.5</v>
      </c>
      <c r="F55" s="192">
        <f t="shared" si="9"/>
        <v>0</v>
      </c>
      <c r="G55" s="193"/>
      <c r="H55" s="192">
        <f t="shared" si="10"/>
        <v>0</v>
      </c>
      <c r="I55" s="196">
        <f t="shared" si="11"/>
        <v>0.5</v>
      </c>
    </row>
    <row r="56" spans="1:9">
      <c r="A56" s="184" t="s">
        <v>874</v>
      </c>
      <c r="B56" s="206" t="s">
        <v>995</v>
      </c>
      <c r="C56" s="205">
        <v>0</v>
      </c>
      <c r="D56" s="192">
        <f t="shared" si="7"/>
        <v>-0.5</v>
      </c>
      <c r="E56" s="192">
        <f t="shared" si="8"/>
        <v>-0.5</v>
      </c>
      <c r="F56" s="192">
        <f t="shared" si="9"/>
        <v>0</v>
      </c>
      <c r="G56" s="193"/>
      <c r="H56" s="192">
        <f t="shared" si="10"/>
        <v>0</v>
      </c>
      <c r="I56" s="196">
        <f t="shared" si="11"/>
        <v>0.5</v>
      </c>
    </row>
    <row r="57" spans="1:9">
      <c r="A57" s="184" t="s">
        <v>875</v>
      </c>
      <c r="B57" s="206" t="s">
        <v>996</v>
      </c>
      <c r="C57" s="205">
        <v>0</v>
      </c>
      <c r="D57" s="192">
        <f t="shared" si="7"/>
        <v>-0.5</v>
      </c>
      <c r="E57" s="192">
        <f t="shared" si="8"/>
        <v>-0.5</v>
      </c>
      <c r="F57" s="192">
        <f t="shared" si="9"/>
        <v>0</v>
      </c>
      <c r="G57" s="193"/>
      <c r="H57" s="192">
        <f t="shared" si="10"/>
        <v>0</v>
      </c>
      <c r="I57" s="196">
        <f t="shared" si="11"/>
        <v>0.5</v>
      </c>
    </row>
    <row r="58" spans="1:9">
      <c r="A58" s="184" t="s">
        <v>876</v>
      </c>
      <c r="B58" s="206" t="s">
        <v>997</v>
      </c>
      <c r="C58" s="205">
        <v>0</v>
      </c>
      <c r="D58" s="192">
        <f t="shared" si="7"/>
        <v>-0.5</v>
      </c>
      <c r="E58" s="192">
        <f t="shared" si="8"/>
        <v>-0.5</v>
      </c>
      <c r="F58" s="192">
        <f t="shared" si="9"/>
        <v>0</v>
      </c>
      <c r="G58" s="193"/>
      <c r="H58" s="192">
        <f t="shared" si="10"/>
        <v>0</v>
      </c>
      <c r="I58" s="196">
        <f t="shared" si="11"/>
        <v>0.5</v>
      </c>
    </row>
    <row r="59" spans="1:9">
      <c r="A59" s="184" t="s">
        <v>877</v>
      </c>
      <c r="B59" s="206" t="s">
        <v>1037</v>
      </c>
      <c r="C59" s="205">
        <v>0</v>
      </c>
      <c r="D59" s="192">
        <f t="shared" ref="D59:E61" si="12">E59-0</f>
        <v>0</v>
      </c>
      <c r="E59" s="192">
        <f t="shared" si="12"/>
        <v>0</v>
      </c>
      <c r="F59" s="192">
        <f t="shared" si="9"/>
        <v>0</v>
      </c>
      <c r="G59" s="193"/>
      <c r="H59" s="192">
        <f t="shared" si="10"/>
        <v>0</v>
      </c>
      <c r="I59" s="196">
        <f>H59+0</f>
        <v>0</v>
      </c>
    </row>
    <row r="60" spans="1:9">
      <c r="A60" s="184" t="s">
        <v>878</v>
      </c>
      <c r="B60" s="206" t="s">
        <v>1038</v>
      </c>
      <c r="C60" s="205">
        <v>0</v>
      </c>
      <c r="D60" s="192">
        <f t="shared" si="12"/>
        <v>0</v>
      </c>
      <c r="E60" s="192">
        <f t="shared" si="12"/>
        <v>0</v>
      </c>
      <c r="F60" s="192">
        <f t="shared" si="9"/>
        <v>0</v>
      </c>
      <c r="G60" s="193"/>
      <c r="H60" s="192">
        <f t="shared" si="10"/>
        <v>0</v>
      </c>
      <c r="I60" s="196">
        <f>H60+0</f>
        <v>0</v>
      </c>
    </row>
    <row r="61" spans="1:9">
      <c r="A61" s="184" t="s">
        <v>879</v>
      </c>
      <c r="B61" s="206" t="s">
        <v>1039</v>
      </c>
      <c r="C61" s="205">
        <v>0</v>
      </c>
      <c r="D61" s="192">
        <f t="shared" si="12"/>
        <v>0</v>
      </c>
      <c r="E61" s="192">
        <f t="shared" si="12"/>
        <v>0</v>
      </c>
      <c r="F61" s="192">
        <f t="shared" si="9"/>
        <v>0</v>
      </c>
      <c r="G61" s="193"/>
      <c r="H61" s="192">
        <f t="shared" si="10"/>
        <v>0</v>
      </c>
      <c r="I61" s="196">
        <f>H61+0</f>
        <v>0</v>
      </c>
    </row>
    <row r="62" spans="1:9">
      <c r="A62" s="184" t="s">
        <v>880</v>
      </c>
      <c r="B62" s="206" t="s">
        <v>961</v>
      </c>
      <c r="C62" s="205">
        <v>0</v>
      </c>
      <c r="D62" s="192">
        <f>E62-0.5</f>
        <v>-3</v>
      </c>
      <c r="E62" s="192">
        <f>F62-1</f>
        <v>-2.5</v>
      </c>
      <c r="F62" s="192">
        <f>G62-1.5</f>
        <v>-1.5</v>
      </c>
      <c r="G62" s="193"/>
      <c r="H62" s="192">
        <f>G62+1.5</f>
        <v>1.5</v>
      </c>
      <c r="I62" s="192">
        <f>H62+1.5</f>
        <v>3</v>
      </c>
    </row>
    <row r="63" spans="1:9">
      <c r="A63" s="184" t="s">
        <v>881</v>
      </c>
      <c r="B63" s="206" t="s">
        <v>998</v>
      </c>
      <c r="C63" s="205">
        <v>0</v>
      </c>
      <c r="D63" s="192">
        <f>E63</f>
        <v>-0.5</v>
      </c>
      <c r="E63" s="192">
        <f>F63-0.5</f>
        <v>-0.5</v>
      </c>
      <c r="F63" s="192">
        <f>G63-0</f>
        <v>0</v>
      </c>
      <c r="G63" s="193"/>
      <c r="H63" s="192">
        <f>G63+0</f>
        <v>0</v>
      </c>
      <c r="I63" s="196">
        <f>G63+0.5</f>
        <v>0.5</v>
      </c>
    </row>
    <row r="64" spans="1:9">
      <c r="A64" s="184" t="s">
        <v>882</v>
      </c>
      <c r="B64" s="206" t="s">
        <v>999</v>
      </c>
      <c r="C64" s="205">
        <v>0</v>
      </c>
      <c r="D64" s="192">
        <f t="shared" ref="D64:E67" si="13">E64-0</f>
        <v>0</v>
      </c>
      <c r="E64" s="192">
        <f t="shared" si="13"/>
        <v>0</v>
      </c>
      <c r="F64" s="192">
        <f>G64-0</f>
        <v>0</v>
      </c>
      <c r="G64" s="193"/>
      <c r="H64" s="192">
        <f>G64+0</f>
        <v>0</v>
      </c>
      <c r="I64" s="196">
        <f>H64+0</f>
        <v>0</v>
      </c>
    </row>
    <row r="65" spans="1:9">
      <c r="A65" s="184" t="s">
        <v>883</v>
      </c>
      <c r="B65" s="206" t="s">
        <v>1000</v>
      </c>
      <c r="C65" s="205">
        <v>0</v>
      </c>
      <c r="D65" s="192">
        <f t="shared" si="13"/>
        <v>0</v>
      </c>
      <c r="E65" s="192">
        <f t="shared" si="13"/>
        <v>0</v>
      </c>
      <c r="F65" s="192">
        <f>G65-0</f>
        <v>0</v>
      </c>
      <c r="G65" s="193"/>
      <c r="H65" s="192">
        <f>G65+0</f>
        <v>0</v>
      </c>
      <c r="I65" s="196">
        <f>H65+0</f>
        <v>0</v>
      </c>
    </row>
    <row r="66" spans="1:9">
      <c r="A66" s="184" t="s">
        <v>884</v>
      </c>
      <c r="B66" s="206" t="s">
        <v>1068</v>
      </c>
      <c r="C66" s="205">
        <v>0</v>
      </c>
      <c r="D66" s="192">
        <f t="shared" si="13"/>
        <v>0</v>
      </c>
      <c r="E66" s="192">
        <f t="shared" si="13"/>
        <v>0</v>
      </c>
      <c r="F66" s="192">
        <f>G66-0</f>
        <v>0</v>
      </c>
      <c r="G66" s="193"/>
      <c r="H66" s="192">
        <f>G66+0</f>
        <v>0</v>
      </c>
      <c r="I66" s="196">
        <f>H66+0</f>
        <v>0</v>
      </c>
    </row>
    <row r="67" spans="1:9">
      <c r="A67" s="184" t="s">
        <v>885</v>
      </c>
      <c r="B67" s="206" t="s">
        <v>1069</v>
      </c>
      <c r="C67" s="205">
        <v>0</v>
      </c>
      <c r="D67" s="192">
        <f t="shared" si="13"/>
        <v>0</v>
      </c>
      <c r="E67" s="192">
        <f t="shared" si="13"/>
        <v>0</v>
      </c>
      <c r="F67" s="192">
        <f>G67-0</f>
        <v>0</v>
      </c>
      <c r="G67" s="193"/>
      <c r="H67" s="192">
        <f>G67+0</f>
        <v>0</v>
      </c>
      <c r="I67" s="196">
        <f>H67+0</f>
        <v>0</v>
      </c>
    </row>
    <row r="68" spans="1:9">
      <c r="A68" s="184" t="s">
        <v>887</v>
      </c>
      <c r="B68" s="206" t="s">
        <v>1040</v>
      </c>
      <c r="C68" s="205">
        <v>0</v>
      </c>
      <c r="D68" s="192">
        <f>E68-0.25</f>
        <v>-1.5</v>
      </c>
      <c r="E68" s="192">
        <f>F68-0.5</f>
        <v>-1.25</v>
      </c>
      <c r="F68" s="192">
        <f>G68-0.75</f>
        <v>-0.75</v>
      </c>
      <c r="G68" s="193"/>
      <c r="H68" s="192">
        <f>G68+0.75</f>
        <v>0.75</v>
      </c>
      <c r="I68" s="196">
        <f>H68+0.75</f>
        <v>1.5</v>
      </c>
    </row>
    <row r="69" spans="1:9">
      <c r="A69" s="184" t="s">
        <v>889</v>
      </c>
      <c r="B69" s="206" t="s">
        <v>1041</v>
      </c>
      <c r="C69" s="205">
        <v>0</v>
      </c>
      <c r="D69" s="192">
        <f>E69-0.5</f>
        <v>-2.5</v>
      </c>
      <c r="E69" s="192">
        <f t="shared" ref="E69:F71" si="14">F69-1</f>
        <v>-2</v>
      </c>
      <c r="F69" s="192">
        <f t="shared" si="14"/>
        <v>-1</v>
      </c>
      <c r="G69" s="193"/>
      <c r="H69" s="192">
        <f t="shared" ref="H69:I71" si="15">G69+1</f>
        <v>1</v>
      </c>
      <c r="I69" s="192">
        <f t="shared" si="15"/>
        <v>2</v>
      </c>
    </row>
    <row r="70" spans="1:9">
      <c r="A70" s="184" t="s">
        <v>891</v>
      </c>
      <c r="B70" s="206" t="s">
        <v>1042</v>
      </c>
      <c r="C70" s="205">
        <v>0</v>
      </c>
      <c r="D70" s="192">
        <f>E70-0.5</f>
        <v>-2.5</v>
      </c>
      <c r="E70" s="192">
        <f t="shared" si="14"/>
        <v>-2</v>
      </c>
      <c r="F70" s="192">
        <f t="shared" si="14"/>
        <v>-1</v>
      </c>
      <c r="G70" s="193"/>
      <c r="H70" s="192">
        <f t="shared" si="15"/>
        <v>1</v>
      </c>
      <c r="I70" s="192">
        <f t="shared" si="15"/>
        <v>2</v>
      </c>
    </row>
    <row r="71" spans="1:9">
      <c r="A71" s="184" t="s">
        <v>893</v>
      </c>
      <c r="B71" s="206" t="s">
        <v>1043</v>
      </c>
      <c r="C71" s="205">
        <v>0</v>
      </c>
      <c r="D71" s="192">
        <f>E71-0.5</f>
        <v>-2.5</v>
      </c>
      <c r="E71" s="192">
        <f t="shared" si="14"/>
        <v>-2</v>
      </c>
      <c r="F71" s="192">
        <f t="shared" si="14"/>
        <v>-1</v>
      </c>
      <c r="G71" s="193"/>
      <c r="H71" s="192">
        <f t="shared" si="15"/>
        <v>1</v>
      </c>
      <c r="I71" s="192">
        <f t="shared" si="15"/>
        <v>2</v>
      </c>
    </row>
    <row r="72" spans="1:9">
      <c r="A72" s="184" t="s">
        <v>894</v>
      </c>
      <c r="B72" s="206" t="s">
        <v>1044</v>
      </c>
      <c r="C72" s="205">
        <v>0</v>
      </c>
      <c r="D72" s="192">
        <f t="shared" ref="D72:F74" si="16">E72-0</f>
        <v>0</v>
      </c>
      <c r="E72" s="192">
        <f t="shared" si="16"/>
        <v>0</v>
      </c>
      <c r="F72" s="192">
        <f t="shared" si="16"/>
        <v>0</v>
      </c>
      <c r="G72" s="201"/>
      <c r="H72" s="192">
        <f t="shared" ref="H72:I74" si="17">G72+0</f>
        <v>0</v>
      </c>
      <c r="I72" s="196">
        <f t="shared" si="17"/>
        <v>0</v>
      </c>
    </row>
    <row r="73" spans="1:9">
      <c r="A73" s="184" t="s">
        <v>895</v>
      </c>
      <c r="B73" s="206" t="s">
        <v>959</v>
      </c>
      <c r="C73" s="205">
        <v>0</v>
      </c>
      <c r="D73" s="192">
        <f t="shared" si="16"/>
        <v>0</v>
      </c>
      <c r="E73" s="192">
        <f t="shared" si="16"/>
        <v>0</v>
      </c>
      <c r="F73" s="192">
        <f t="shared" si="16"/>
        <v>0</v>
      </c>
      <c r="G73" s="201"/>
      <c r="H73" s="192">
        <f t="shared" si="17"/>
        <v>0</v>
      </c>
      <c r="I73" s="196">
        <f t="shared" si="17"/>
        <v>0</v>
      </c>
    </row>
    <row r="74" spans="1:9">
      <c r="A74" s="184" t="s">
        <v>1001</v>
      </c>
      <c r="B74" s="206" t="s">
        <v>960</v>
      </c>
      <c r="C74" s="205">
        <v>0</v>
      </c>
      <c r="D74" s="192">
        <f t="shared" si="16"/>
        <v>0</v>
      </c>
      <c r="E74" s="192">
        <f t="shared" si="16"/>
        <v>0</v>
      </c>
      <c r="F74" s="192">
        <f t="shared" si="16"/>
        <v>0</v>
      </c>
      <c r="G74" s="201"/>
      <c r="H74" s="192">
        <f t="shared" si="17"/>
        <v>0</v>
      </c>
      <c r="I74" s="196">
        <f t="shared" si="17"/>
        <v>0</v>
      </c>
    </row>
    <row r="75" spans="1:9">
      <c r="A75" s="184" t="s">
        <v>1002</v>
      </c>
      <c r="B75" s="206" t="s">
        <v>1483</v>
      </c>
      <c r="C75" s="205">
        <v>0</v>
      </c>
      <c r="D75" s="200">
        <f>E75-0.5</f>
        <v>-2.5</v>
      </c>
      <c r="E75" s="200">
        <f>F75-1</f>
        <v>-2</v>
      </c>
      <c r="F75" s="200">
        <f>G75-1</f>
        <v>-1</v>
      </c>
      <c r="G75" s="201"/>
      <c r="H75" s="200">
        <f>G75+1</f>
        <v>1</v>
      </c>
      <c r="I75" s="202">
        <f>H75+1</f>
        <v>2</v>
      </c>
    </row>
    <row r="76" spans="1:9">
      <c r="A76" s="184" t="s">
        <v>1003</v>
      </c>
      <c r="B76" s="206" t="s">
        <v>886</v>
      </c>
      <c r="C76" s="205">
        <v>0</v>
      </c>
      <c r="D76" s="200">
        <f t="shared" ref="D76:F79" si="18">E76-0</f>
        <v>0</v>
      </c>
      <c r="E76" s="200">
        <f t="shared" si="18"/>
        <v>0</v>
      </c>
      <c r="F76" s="200">
        <f t="shared" si="18"/>
        <v>0</v>
      </c>
      <c r="G76" s="201"/>
      <c r="H76" s="200">
        <f t="shared" ref="H76:I79" si="19">G76+0</f>
        <v>0</v>
      </c>
      <c r="I76" s="202">
        <f t="shared" si="19"/>
        <v>0</v>
      </c>
    </row>
    <row r="77" spans="1:9">
      <c r="A77" s="184" t="s">
        <v>1004</v>
      </c>
      <c r="B77" s="206" t="s">
        <v>888</v>
      </c>
      <c r="C77" s="205">
        <v>0</v>
      </c>
      <c r="D77" s="200">
        <f t="shared" si="18"/>
        <v>0</v>
      </c>
      <c r="E77" s="200">
        <f t="shared" si="18"/>
        <v>0</v>
      </c>
      <c r="F77" s="200">
        <f t="shared" si="18"/>
        <v>0</v>
      </c>
      <c r="G77" s="201"/>
      <c r="H77" s="200">
        <f t="shared" si="19"/>
        <v>0</v>
      </c>
      <c r="I77" s="202">
        <f t="shared" si="19"/>
        <v>0</v>
      </c>
    </row>
    <row r="78" spans="1:9">
      <c r="A78" s="184" t="s">
        <v>1005</v>
      </c>
      <c r="B78" s="206" t="s">
        <v>890</v>
      </c>
      <c r="C78" s="205">
        <v>0</v>
      </c>
      <c r="D78" s="200">
        <f t="shared" si="18"/>
        <v>0</v>
      </c>
      <c r="E78" s="200">
        <f t="shared" si="18"/>
        <v>0</v>
      </c>
      <c r="F78" s="200">
        <f t="shared" si="18"/>
        <v>0</v>
      </c>
      <c r="G78" s="201"/>
      <c r="H78" s="200">
        <f t="shared" si="19"/>
        <v>0</v>
      </c>
      <c r="I78" s="202">
        <f t="shared" si="19"/>
        <v>0</v>
      </c>
    </row>
    <row r="79" spans="1:9">
      <c r="A79" s="184" t="s">
        <v>1006</v>
      </c>
      <c r="B79" s="206" t="s">
        <v>892</v>
      </c>
      <c r="C79" s="205">
        <v>0</v>
      </c>
      <c r="D79" s="200">
        <f t="shared" si="18"/>
        <v>0</v>
      </c>
      <c r="E79" s="200">
        <f t="shared" si="18"/>
        <v>0</v>
      </c>
      <c r="F79" s="200">
        <f t="shared" si="18"/>
        <v>0</v>
      </c>
      <c r="G79" s="201"/>
      <c r="H79" s="200">
        <f t="shared" si="19"/>
        <v>0</v>
      </c>
      <c r="I79" s="202">
        <f t="shared" si="19"/>
        <v>0</v>
      </c>
    </row>
    <row r="80" spans="1:9">
      <c r="A80" s="184" t="s">
        <v>1007</v>
      </c>
      <c r="B80" s="206" t="s">
        <v>1045</v>
      </c>
      <c r="C80" s="205">
        <v>0</v>
      </c>
      <c r="D80" s="200">
        <f>E80-0.7</f>
        <v>-3.45</v>
      </c>
      <c r="E80" s="200">
        <f>F80-1.25</f>
        <v>-2.75</v>
      </c>
      <c r="F80" s="200">
        <f>G80-1.5</f>
        <v>-1.5</v>
      </c>
      <c r="G80" s="201"/>
      <c r="H80" s="200">
        <f>G80+1.5</f>
        <v>1.5</v>
      </c>
      <c r="I80" s="200">
        <f>H80+1.5</f>
        <v>3</v>
      </c>
    </row>
    <row r="81" spans="1:9">
      <c r="A81" s="184" t="s">
        <v>1047</v>
      </c>
      <c r="B81" s="207" t="s">
        <v>1046</v>
      </c>
      <c r="C81" s="205">
        <v>0</v>
      </c>
      <c r="D81" s="200">
        <f t="shared" ref="D81:F82" si="20">E81-0</f>
        <v>0</v>
      </c>
      <c r="E81" s="200">
        <f t="shared" si="20"/>
        <v>0</v>
      </c>
      <c r="F81" s="200">
        <f t="shared" si="20"/>
        <v>0</v>
      </c>
      <c r="G81" s="201"/>
      <c r="H81" s="200">
        <f>G81+0</f>
        <v>0</v>
      </c>
      <c r="I81" s="200">
        <f>H81+0</f>
        <v>0</v>
      </c>
    </row>
    <row r="82" spans="1:9">
      <c r="A82" s="184" t="s">
        <v>1008</v>
      </c>
      <c r="B82" s="207" t="s">
        <v>1048</v>
      </c>
      <c r="C82" s="205">
        <v>0</v>
      </c>
      <c r="D82" s="200">
        <f t="shared" si="20"/>
        <v>0</v>
      </c>
      <c r="E82" s="200">
        <f t="shared" si="20"/>
        <v>0</v>
      </c>
      <c r="F82" s="200">
        <f t="shared" si="20"/>
        <v>0</v>
      </c>
      <c r="G82" s="201"/>
      <c r="H82" s="200">
        <f>G82+0</f>
        <v>0</v>
      </c>
      <c r="I82" s="200">
        <f>H82+0</f>
        <v>0</v>
      </c>
    </row>
    <row r="83" spans="1:9">
      <c r="A83" s="184" t="s">
        <v>1009</v>
      </c>
      <c r="B83" s="207" t="s">
        <v>1011</v>
      </c>
      <c r="C83" s="205">
        <v>0</v>
      </c>
      <c r="D83" s="200">
        <f t="shared" ref="D83:F84" si="21">E83-0.5</f>
        <v>-1.5</v>
      </c>
      <c r="E83" s="200">
        <f t="shared" si="21"/>
        <v>-1</v>
      </c>
      <c r="F83" s="200">
        <f t="shared" si="21"/>
        <v>-0.5</v>
      </c>
      <c r="G83" s="201"/>
      <c r="H83" s="200">
        <f>G83+0.5</f>
        <v>0.5</v>
      </c>
      <c r="I83" s="202">
        <f>H83+0.5</f>
        <v>1</v>
      </c>
    </row>
    <row r="84" spans="1:9">
      <c r="A84" s="184" t="s">
        <v>1010</v>
      </c>
      <c r="B84" s="207" t="s">
        <v>1013</v>
      </c>
      <c r="C84" s="205">
        <v>0</v>
      </c>
      <c r="D84" s="200">
        <f t="shared" si="21"/>
        <v>-1.5</v>
      </c>
      <c r="E84" s="200">
        <f t="shared" si="21"/>
        <v>-1</v>
      </c>
      <c r="F84" s="200">
        <f t="shared" si="21"/>
        <v>-0.5</v>
      </c>
      <c r="G84" s="201"/>
      <c r="H84" s="200">
        <f>G84+0.5</f>
        <v>0.5</v>
      </c>
      <c r="I84" s="202">
        <f>H84+0.5</f>
        <v>1</v>
      </c>
    </row>
    <row r="85" spans="1:9">
      <c r="A85" s="184" t="s">
        <v>1012</v>
      </c>
      <c r="B85" s="207" t="s">
        <v>1015</v>
      </c>
      <c r="C85" s="205">
        <v>0</v>
      </c>
      <c r="D85" s="200">
        <f>E85-0</f>
        <v>0</v>
      </c>
      <c r="E85" s="200">
        <f>F85-0</f>
        <v>0</v>
      </c>
      <c r="F85" s="200">
        <f>G85-0</f>
        <v>0</v>
      </c>
      <c r="G85" s="201"/>
      <c r="H85" s="200">
        <f>G85+0</f>
        <v>0</v>
      </c>
      <c r="I85" s="202">
        <f>H85+0</f>
        <v>0</v>
      </c>
    </row>
    <row r="86" spans="1:9">
      <c r="A86" s="184" t="s">
        <v>1014</v>
      </c>
      <c r="B86" s="207" t="s">
        <v>1017</v>
      </c>
      <c r="C86" s="205">
        <v>0</v>
      </c>
      <c r="D86" s="200">
        <f t="shared" ref="D86:F88" si="22">E86-0.5</f>
        <v>-1.5</v>
      </c>
      <c r="E86" s="200">
        <f t="shared" si="22"/>
        <v>-1</v>
      </c>
      <c r="F86" s="200">
        <f t="shared" si="22"/>
        <v>-0.5</v>
      </c>
      <c r="G86" s="201"/>
      <c r="H86" s="200">
        <f t="shared" ref="H86:I88" si="23">G86+0.5</f>
        <v>0.5</v>
      </c>
      <c r="I86" s="202">
        <f t="shared" si="23"/>
        <v>1</v>
      </c>
    </row>
    <row r="87" spans="1:9">
      <c r="A87" s="184" t="s">
        <v>1016</v>
      </c>
      <c r="B87" s="207" t="s">
        <v>1019</v>
      </c>
      <c r="C87" s="205">
        <v>0</v>
      </c>
      <c r="D87" s="200">
        <f t="shared" si="22"/>
        <v>-1.5</v>
      </c>
      <c r="E87" s="200">
        <f t="shared" si="22"/>
        <v>-1</v>
      </c>
      <c r="F87" s="200">
        <f t="shared" si="22"/>
        <v>-0.5</v>
      </c>
      <c r="G87" s="201"/>
      <c r="H87" s="200">
        <f t="shared" si="23"/>
        <v>0.5</v>
      </c>
      <c r="I87" s="202">
        <f t="shared" si="23"/>
        <v>1</v>
      </c>
    </row>
    <row r="88" spans="1:9">
      <c r="A88" s="184" t="s">
        <v>1018</v>
      </c>
      <c r="B88" s="207" t="s">
        <v>1021</v>
      </c>
      <c r="C88" s="205">
        <v>0</v>
      </c>
      <c r="D88" s="200">
        <f t="shared" si="22"/>
        <v>-1.5</v>
      </c>
      <c r="E88" s="200">
        <f t="shared" si="22"/>
        <v>-1</v>
      </c>
      <c r="F88" s="200">
        <f t="shared" si="22"/>
        <v>-0.5</v>
      </c>
      <c r="G88" s="201"/>
      <c r="H88" s="200">
        <f t="shared" si="23"/>
        <v>0.5</v>
      </c>
      <c r="I88" s="202">
        <f t="shared" si="23"/>
        <v>1</v>
      </c>
    </row>
    <row r="89" spans="1:9">
      <c r="A89" s="184" t="s">
        <v>1020</v>
      </c>
      <c r="B89" s="207" t="s">
        <v>1022</v>
      </c>
      <c r="C89" s="205">
        <v>0</v>
      </c>
      <c r="D89" s="200">
        <f t="shared" ref="D89:F94" si="24">E89-0</f>
        <v>0</v>
      </c>
      <c r="E89" s="200">
        <f t="shared" si="24"/>
        <v>0</v>
      </c>
      <c r="F89" s="200">
        <f t="shared" si="24"/>
        <v>0</v>
      </c>
      <c r="G89" s="201"/>
      <c r="H89" s="200">
        <f t="shared" ref="H89:I94" si="25">G89+0</f>
        <v>0</v>
      </c>
      <c r="I89" s="202">
        <f t="shared" si="25"/>
        <v>0</v>
      </c>
    </row>
    <row r="90" spans="1:9">
      <c r="A90" s="184" t="s">
        <v>1484</v>
      </c>
      <c r="B90" s="206" t="s">
        <v>1023</v>
      </c>
      <c r="C90" s="205">
        <v>0</v>
      </c>
      <c r="D90" s="200">
        <f t="shared" si="24"/>
        <v>0</v>
      </c>
      <c r="E90" s="200">
        <f t="shared" si="24"/>
        <v>0</v>
      </c>
      <c r="F90" s="200">
        <f t="shared" si="24"/>
        <v>0</v>
      </c>
      <c r="G90" s="201"/>
      <c r="H90" s="200">
        <f t="shared" si="25"/>
        <v>0</v>
      </c>
      <c r="I90" s="202">
        <f t="shared" si="25"/>
        <v>0</v>
      </c>
    </row>
    <row r="91" spans="1:9">
      <c r="A91" s="184" t="s">
        <v>1485</v>
      </c>
      <c r="B91" s="206" t="s">
        <v>1486</v>
      </c>
      <c r="C91" s="205">
        <v>0</v>
      </c>
      <c r="D91" s="200">
        <f t="shared" si="24"/>
        <v>0</v>
      </c>
      <c r="E91" s="200">
        <f t="shared" si="24"/>
        <v>0</v>
      </c>
      <c r="F91" s="200">
        <f t="shared" si="24"/>
        <v>0</v>
      </c>
      <c r="G91" s="201"/>
      <c r="H91" s="200">
        <f t="shared" si="25"/>
        <v>0</v>
      </c>
      <c r="I91" s="202">
        <f t="shared" si="25"/>
        <v>0</v>
      </c>
    </row>
    <row r="92" spans="1:9">
      <c r="A92" s="184" t="s">
        <v>1487</v>
      </c>
      <c r="B92" s="206" t="s">
        <v>1488</v>
      </c>
      <c r="C92" s="205">
        <v>0</v>
      </c>
      <c r="D92" s="200">
        <f t="shared" si="24"/>
        <v>0</v>
      </c>
      <c r="E92" s="200">
        <f t="shared" si="24"/>
        <v>0</v>
      </c>
      <c r="F92" s="200">
        <f t="shared" si="24"/>
        <v>0</v>
      </c>
      <c r="G92" s="201"/>
      <c r="H92" s="200">
        <f t="shared" si="25"/>
        <v>0</v>
      </c>
      <c r="I92" s="202">
        <f t="shared" si="25"/>
        <v>0</v>
      </c>
    </row>
    <row r="93" spans="1:9">
      <c r="A93" s="184" t="s">
        <v>1489</v>
      </c>
      <c r="B93" s="206" t="s">
        <v>1490</v>
      </c>
      <c r="C93" s="205">
        <v>0</v>
      </c>
      <c r="D93" s="200">
        <f t="shared" si="24"/>
        <v>0</v>
      </c>
      <c r="E93" s="200">
        <f t="shared" si="24"/>
        <v>0</v>
      </c>
      <c r="F93" s="200">
        <f t="shared" si="24"/>
        <v>0</v>
      </c>
      <c r="G93" s="201"/>
      <c r="H93" s="200">
        <f t="shared" si="25"/>
        <v>0</v>
      </c>
      <c r="I93" s="202">
        <f t="shared" si="25"/>
        <v>0</v>
      </c>
    </row>
    <row r="94" spans="1:9">
      <c r="A94" s="184" t="s">
        <v>1491</v>
      </c>
      <c r="B94" s="206" t="s">
        <v>1492</v>
      </c>
      <c r="C94" s="205">
        <v>0</v>
      </c>
      <c r="D94" s="200">
        <f t="shared" si="24"/>
        <v>0</v>
      </c>
      <c r="E94" s="200">
        <f t="shared" si="24"/>
        <v>0</v>
      </c>
      <c r="F94" s="200">
        <f t="shared" si="24"/>
        <v>0</v>
      </c>
      <c r="G94" s="201"/>
      <c r="H94" s="200">
        <f t="shared" si="25"/>
        <v>0</v>
      </c>
      <c r="I94" s="202">
        <f t="shared" si="25"/>
        <v>0</v>
      </c>
    </row>
    <row r="95" spans="1:9">
      <c r="A95" s="184" t="s">
        <v>1493</v>
      </c>
      <c r="B95" s="206" t="s">
        <v>1494</v>
      </c>
      <c r="C95" s="205">
        <v>0</v>
      </c>
      <c r="D95" s="200">
        <f>E95-0.5</f>
        <v>-2.5</v>
      </c>
      <c r="E95" s="200">
        <f>F95-1</f>
        <v>-2</v>
      </c>
      <c r="F95" s="200">
        <f>G95-1</f>
        <v>-1</v>
      </c>
      <c r="G95" s="201"/>
      <c r="H95" s="200">
        <f>G95+1</f>
        <v>1</v>
      </c>
      <c r="I95" s="202">
        <f>H95+1</f>
        <v>2</v>
      </c>
    </row>
    <row r="96" spans="1:9" ht="16" thickBot="1">
      <c r="A96" s="184" t="s">
        <v>1495</v>
      </c>
      <c r="B96" s="206" t="s">
        <v>1496</v>
      </c>
      <c r="C96" s="205">
        <v>0</v>
      </c>
      <c r="D96" s="200">
        <f>E96-0</f>
        <v>0</v>
      </c>
      <c r="E96" s="200">
        <f>F96-0</f>
        <v>0</v>
      </c>
      <c r="F96" s="200">
        <f>G96-0</f>
        <v>0</v>
      </c>
      <c r="G96" s="201"/>
      <c r="H96" s="200">
        <f>G96+0</f>
        <v>0</v>
      </c>
      <c r="I96" s="202">
        <f>H96+0</f>
        <v>0</v>
      </c>
    </row>
    <row r="97" spans="1:9" ht="16" thickBot="1">
      <c r="A97" s="544" t="s">
        <v>1478</v>
      </c>
      <c r="B97" s="545"/>
      <c r="C97" s="179" t="s">
        <v>811</v>
      </c>
      <c r="D97" s="180" t="s">
        <v>8</v>
      </c>
      <c r="E97" s="181" t="s">
        <v>7</v>
      </c>
      <c r="F97" s="181" t="s">
        <v>6</v>
      </c>
      <c r="G97" s="182" t="s">
        <v>9</v>
      </c>
      <c r="H97" s="181" t="s">
        <v>10</v>
      </c>
      <c r="I97" s="183" t="s">
        <v>767</v>
      </c>
    </row>
    <row r="98" spans="1:9">
      <c r="A98" s="184" t="s">
        <v>896</v>
      </c>
      <c r="B98" s="185" t="s">
        <v>962</v>
      </c>
      <c r="C98" s="186">
        <v>1.25</v>
      </c>
      <c r="D98" s="187">
        <f t="shared" ref="D98:D105" si="26">E98-1.25</f>
        <v>-6.75</v>
      </c>
      <c r="E98" s="188">
        <f t="shared" ref="E98:E105" si="27">F98-2.5</f>
        <v>-5.5</v>
      </c>
      <c r="F98" s="188">
        <f t="shared" ref="F98:F105" si="28">G98-3</f>
        <v>-3</v>
      </c>
      <c r="G98" s="189"/>
      <c r="H98" s="188">
        <f t="shared" ref="H98:I105" si="29">G98+3</f>
        <v>3</v>
      </c>
      <c r="I98" s="190">
        <f t="shared" si="29"/>
        <v>6</v>
      </c>
    </row>
    <row r="99" spans="1:9">
      <c r="A99" s="184" t="s">
        <v>897</v>
      </c>
      <c r="B99" s="191" t="s">
        <v>963</v>
      </c>
      <c r="C99" s="186">
        <v>1.25</v>
      </c>
      <c r="D99" s="187">
        <f t="shared" si="26"/>
        <v>-6.75</v>
      </c>
      <c r="E99" s="192">
        <f t="shared" si="27"/>
        <v>-5.5</v>
      </c>
      <c r="F99" s="188">
        <f t="shared" si="28"/>
        <v>-3</v>
      </c>
      <c r="G99" s="193"/>
      <c r="H99" s="188">
        <f t="shared" si="29"/>
        <v>3</v>
      </c>
      <c r="I99" s="190">
        <f t="shared" si="29"/>
        <v>6</v>
      </c>
    </row>
    <row r="100" spans="1:9">
      <c r="A100" s="184" t="s">
        <v>898</v>
      </c>
      <c r="B100" s="191" t="s">
        <v>964</v>
      </c>
      <c r="C100" s="186">
        <v>1.25</v>
      </c>
      <c r="D100" s="187">
        <f t="shared" si="26"/>
        <v>-6.75</v>
      </c>
      <c r="E100" s="192">
        <f t="shared" si="27"/>
        <v>-5.5</v>
      </c>
      <c r="F100" s="188">
        <f t="shared" si="28"/>
        <v>-3</v>
      </c>
      <c r="G100" s="193"/>
      <c r="H100" s="188">
        <f t="shared" si="29"/>
        <v>3</v>
      </c>
      <c r="I100" s="190">
        <f t="shared" si="29"/>
        <v>6</v>
      </c>
    </row>
    <row r="101" spans="1:9">
      <c r="A101" s="184" t="s">
        <v>899</v>
      </c>
      <c r="B101" s="191" t="s">
        <v>965</v>
      </c>
      <c r="C101" s="186">
        <v>1.25</v>
      </c>
      <c r="D101" s="187">
        <f t="shared" si="26"/>
        <v>-6.75</v>
      </c>
      <c r="E101" s="192">
        <f t="shared" si="27"/>
        <v>-5.5</v>
      </c>
      <c r="F101" s="188">
        <f t="shared" si="28"/>
        <v>-3</v>
      </c>
      <c r="G101" s="193"/>
      <c r="H101" s="188">
        <f t="shared" si="29"/>
        <v>3</v>
      </c>
      <c r="I101" s="190">
        <f t="shared" si="29"/>
        <v>6</v>
      </c>
    </row>
    <row r="102" spans="1:9">
      <c r="A102" s="184" t="s">
        <v>900</v>
      </c>
      <c r="B102" s="191" t="s">
        <v>1049</v>
      </c>
      <c r="C102" s="186">
        <v>1.25</v>
      </c>
      <c r="D102" s="187">
        <f t="shared" si="26"/>
        <v>-6.75</v>
      </c>
      <c r="E102" s="192">
        <f t="shared" si="27"/>
        <v>-5.5</v>
      </c>
      <c r="F102" s="188">
        <f t="shared" si="28"/>
        <v>-3</v>
      </c>
      <c r="G102" s="193"/>
      <c r="H102" s="188">
        <f t="shared" si="29"/>
        <v>3</v>
      </c>
      <c r="I102" s="190">
        <f t="shared" si="29"/>
        <v>6</v>
      </c>
    </row>
    <row r="103" spans="1:9">
      <c r="A103" s="184" t="s">
        <v>901</v>
      </c>
      <c r="B103" s="191" t="s">
        <v>1050</v>
      </c>
      <c r="C103" s="186">
        <v>1.25</v>
      </c>
      <c r="D103" s="187">
        <f t="shared" si="26"/>
        <v>-6.75</v>
      </c>
      <c r="E103" s="192">
        <f t="shared" si="27"/>
        <v>-5.5</v>
      </c>
      <c r="F103" s="188">
        <f t="shared" si="28"/>
        <v>-3</v>
      </c>
      <c r="G103" s="193"/>
      <c r="H103" s="188">
        <f t="shared" si="29"/>
        <v>3</v>
      </c>
      <c r="I103" s="190">
        <f t="shared" si="29"/>
        <v>6</v>
      </c>
    </row>
    <row r="104" spans="1:9">
      <c r="A104" s="184" t="s">
        <v>902</v>
      </c>
      <c r="B104" s="191" t="s">
        <v>1051</v>
      </c>
      <c r="C104" s="186">
        <v>1.25</v>
      </c>
      <c r="D104" s="187">
        <f t="shared" si="26"/>
        <v>-6.75</v>
      </c>
      <c r="E104" s="192">
        <f t="shared" si="27"/>
        <v>-5.5</v>
      </c>
      <c r="F104" s="188">
        <f t="shared" si="28"/>
        <v>-3</v>
      </c>
      <c r="G104" s="193"/>
      <c r="H104" s="188">
        <f t="shared" si="29"/>
        <v>3</v>
      </c>
      <c r="I104" s="190">
        <f t="shared" si="29"/>
        <v>6</v>
      </c>
    </row>
    <row r="105" spans="1:9">
      <c r="A105" s="184" t="s">
        <v>903</v>
      </c>
      <c r="B105" s="191" t="s">
        <v>966</v>
      </c>
      <c r="C105" s="186">
        <v>1.25</v>
      </c>
      <c r="D105" s="187">
        <f t="shared" si="26"/>
        <v>-6.75</v>
      </c>
      <c r="E105" s="192">
        <f t="shared" si="27"/>
        <v>-5.5</v>
      </c>
      <c r="F105" s="188">
        <f t="shared" si="28"/>
        <v>-3</v>
      </c>
      <c r="G105" s="193"/>
      <c r="H105" s="188">
        <f t="shared" si="29"/>
        <v>3</v>
      </c>
      <c r="I105" s="190">
        <f t="shared" si="29"/>
        <v>6</v>
      </c>
    </row>
    <row r="106" spans="1:9">
      <c r="A106" s="184" t="s">
        <v>904</v>
      </c>
      <c r="B106" s="191" t="s">
        <v>967</v>
      </c>
      <c r="C106" s="194">
        <v>0.5</v>
      </c>
      <c r="D106" s="195">
        <f>E106-0.5</f>
        <v>-3</v>
      </c>
      <c r="E106" s="192">
        <f>F106-1</f>
        <v>-2.5</v>
      </c>
      <c r="F106" s="192">
        <f>G106-1.5</f>
        <v>-1.5</v>
      </c>
      <c r="G106" s="193"/>
      <c r="H106" s="192">
        <f>G106+1.5</f>
        <v>1.5</v>
      </c>
      <c r="I106" s="192">
        <f>H106+1.5</f>
        <v>3</v>
      </c>
    </row>
    <row r="107" spans="1:9">
      <c r="A107" s="184" t="s">
        <v>905</v>
      </c>
      <c r="B107" s="191" t="s">
        <v>968</v>
      </c>
      <c r="C107" s="194">
        <v>0.5</v>
      </c>
      <c r="D107" s="195">
        <f>E107-0.5</f>
        <v>-3</v>
      </c>
      <c r="E107" s="192">
        <f>F107-1</f>
        <v>-2.5</v>
      </c>
      <c r="F107" s="192">
        <f>G107-1.5</f>
        <v>-1.5</v>
      </c>
      <c r="G107" s="193"/>
      <c r="H107" s="192">
        <f>G107+1.5</f>
        <v>1.5</v>
      </c>
      <c r="I107" s="192">
        <f>H107+1.5</f>
        <v>3</v>
      </c>
    </row>
    <row r="108" spans="1:9">
      <c r="A108" s="184" t="s">
        <v>906</v>
      </c>
      <c r="B108" s="191" t="s">
        <v>1052</v>
      </c>
      <c r="C108" s="194">
        <v>0.8</v>
      </c>
      <c r="D108" s="195">
        <f>E108-0.8</f>
        <v>-4.2</v>
      </c>
      <c r="E108" s="192">
        <f>F108-1.6</f>
        <v>-3.4000000000000004</v>
      </c>
      <c r="F108" s="192">
        <f>G108-1.8</f>
        <v>-1.8</v>
      </c>
      <c r="G108" s="193"/>
      <c r="H108" s="192">
        <f>G108+1.8</f>
        <v>1.8</v>
      </c>
      <c r="I108" s="192">
        <f>H108+1.8</f>
        <v>3.6</v>
      </c>
    </row>
    <row r="109" spans="1:9">
      <c r="A109" s="184" t="s">
        <v>907</v>
      </c>
      <c r="B109" s="191" t="s">
        <v>969</v>
      </c>
      <c r="C109" s="194">
        <v>0.7</v>
      </c>
      <c r="D109" s="195">
        <f>E109-0.7</f>
        <v>-3.45</v>
      </c>
      <c r="E109" s="192">
        <f>F109-1.25</f>
        <v>-2.75</v>
      </c>
      <c r="F109" s="192">
        <f>G109-1.5</f>
        <v>-1.5</v>
      </c>
      <c r="G109" s="193"/>
      <c r="H109" s="192">
        <f>G109+1.5</f>
        <v>1.5</v>
      </c>
      <c r="I109" s="192">
        <f>H109+1.5</f>
        <v>3</v>
      </c>
    </row>
    <row r="110" spans="1:9">
      <c r="A110" s="184" t="s">
        <v>908</v>
      </c>
      <c r="B110" s="191" t="s">
        <v>970</v>
      </c>
      <c r="C110" s="194">
        <v>0.5</v>
      </c>
      <c r="D110" s="195">
        <f>E110-0.5</f>
        <v>-2.7</v>
      </c>
      <c r="E110" s="192">
        <f>F110-1</f>
        <v>-2.2000000000000002</v>
      </c>
      <c r="F110" s="192">
        <f>G110-1.2</f>
        <v>-1.2</v>
      </c>
      <c r="G110" s="193"/>
      <c r="H110" s="192">
        <f>G110+1.2</f>
        <v>1.2</v>
      </c>
      <c r="I110" s="192">
        <f>H110+1.2</f>
        <v>2.4</v>
      </c>
    </row>
    <row r="111" spans="1:9">
      <c r="A111" s="184" t="s">
        <v>909</v>
      </c>
      <c r="B111" s="191" t="s">
        <v>1024</v>
      </c>
      <c r="C111" s="194">
        <v>0.5</v>
      </c>
      <c r="D111" s="195">
        <f>E111-0.35</f>
        <v>-1.9500000000000002</v>
      </c>
      <c r="E111" s="192">
        <f>F111-0.7</f>
        <v>-1.6</v>
      </c>
      <c r="F111" s="192">
        <f>G111-0.9</f>
        <v>-0.9</v>
      </c>
      <c r="G111" s="193"/>
      <c r="H111" s="192">
        <f>G111+0.9</f>
        <v>0.9</v>
      </c>
      <c r="I111" s="192">
        <f>H111+0.9</f>
        <v>1.8</v>
      </c>
    </row>
    <row r="112" spans="1:9">
      <c r="A112" s="184" t="s">
        <v>910</v>
      </c>
      <c r="B112" s="191" t="s">
        <v>1025</v>
      </c>
      <c r="C112" s="194">
        <v>0.5</v>
      </c>
      <c r="D112" s="192">
        <f>E112-0.45</f>
        <v>-2.35</v>
      </c>
      <c r="E112" s="192">
        <f>F112-0.9</f>
        <v>-1.9</v>
      </c>
      <c r="F112" s="192">
        <f>G112-1</f>
        <v>-1</v>
      </c>
      <c r="G112" s="193"/>
      <c r="H112" s="192">
        <f>G112+1</f>
        <v>1</v>
      </c>
      <c r="I112" s="192">
        <f>H112+1</f>
        <v>2</v>
      </c>
    </row>
    <row r="113" spans="1:9">
      <c r="A113" s="184" t="s">
        <v>911</v>
      </c>
      <c r="B113" s="191" t="s">
        <v>1026</v>
      </c>
      <c r="C113" s="194">
        <v>0.3</v>
      </c>
      <c r="D113" s="195">
        <f>E113-0.25</f>
        <v>-1.45</v>
      </c>
      <c r="E113" s="192">
        <f>F113-0.5</f>
        <v>-1.2</v>
      </c>
      <c r="F113" s="192">
        <f>G113-0.7</f>
        <v>-0.7</v>
      </c>
      <c r="G113" s="193"/>
      <c r="H113" s="192">
        <f>G113+0.7</f>
        <v>0.7</v>
      </c>
      <c r="I113" s="196">
        <f>H113+0.7</f>
        <v>1.4</v>
      </c>
    </row>
    <row r="114" spans="1:9">
      <c r="A114" s="184" t="s">
        <v>912</v>
      </c>
      <c r="B114" s="191" t="s">
        <v>1027</v>
      </c>
      <c r="C114" s="194">
        <v>0.3</v>
      </c>
      <c r="D114" s="195">
        <f>E114-0.25</f>
        <v>-1.45</v>
      </c>
      <c r="E114" s="192">
        <f>F114-0.5</f>
        <v>-1.2</v>
      </c>
      <c r="F114" s="192">
        <f>G114-0.7</f>
        <v>-0.7</v>
      </c>
      <c r="G114" s="193"/>
      <c r="H114" s="192">
        <f>G114+0.7</f>
        <v>0.7</v>
      </c>
      <c r="I114" s="196">
        <f>H114+0.7</f>
        <v>1.4</v>
      </c>
    </row>
    <row r="115" spans="1:9">
      <c r="A115" s="184" t="s">
        <v>913</v>
      </c>
      <c r="B115" s="191" t="s">
        <v>1028</v>
      </c>
      <c r="C115" s="194">
        <v>0.5</v>
      </c>
      <c r="D115" s="192">
        <f>E115-0.35</f>
        <v>-1.9500000000000002</v>
      </c>
      <c r="E115" s="192">
        <f>F115-0.7</f>
        <v>-1.6</v>
      </c>
      <c r="F115" s="192">
        <f>G115-0.9</f>
        <v>-0.9</v>
      </c>
      <c r="G115" s="193"/>
      <c r="H115" s="192">
        <f>G115+0.9</f>
        <v>0.9</v>
      </c>
      <c r="I115" s="192">
        <f>H115+0.9</f>
        <v>1.8</v>
      </c>
    </row>
    <row r="116" spans="1:9">
      <c r="A116" s="184" t="s">
        <v>914</v>
      </c>
      <c r="B116" s="191" t="s">
        <v>1029</v>
      </c>
      <c r="C116" s="194">
        <v>0.5</v>
      </c>
      <c r="D116" s="192">
        <f>E116-0.35</f>
        <v>-1.9500000000000002</v>
      </c>
      <c r="E116" s="192">
        <f>F116-0.7</f>
        <v>-1.6</v>
      </c>
      <c r="F116" s="192">
        <f>G116-0.9</f>
        <v>-0.9</v>
      </c>
      <c r="G116" s="193"/>
      <c r="H116" s="192">
        <f>G116+0.9</f>
        <v>0.9</v>
      </c>
      <c r="I116" s="192">
        <f>H116+0.9</f>
        <v>1.8</v>
      </c>
    </row>
    <row r="117" spans="1:9">
      <c r="A117" s="184" t="s">
        <v>915</v>
      </c>
      <c r="B117" s="191" t="s">
        <v>971</v>
      </c>
      <c r="C117" s="194">
        <v>0.4</v>
      </c>
      <c r="D117" s="192">
        <v>-2.35</v>
      </c>
      <c r="E117" s="192">
        <v>-1.9</v>
      </c>
      <c r="F117" s="192">
        <v>-1</v>
      </c>
      <c r="G117" s="193"/>
      <c r="H117" s="192">
        <v>1</v>
      </c>
      <c r="I117" s="192">
        <v>2</v>
      </c>
    </row>
    <row r="118" spans="1:9">
      <c r="A118" s="184" t="s">
        <v>916</v>
      </c>
      <c r="B118" s="191" t="s">
        <v>972</v>
      </c>
      <c r="C118" s="194">
        <v>0.4</v>
      </c>
      <c r="D118" s="192">
        <v>-2.35</v>
      </c>
      <c r="E118" s="192">
        <v>-1.9</v>
      </c>
      <c r="F118" s="192">
        <v>-1</v>
      </c>
      <c r="G118" s="193"/>
      <c r="H118" s="192">
        <v>1</v>
      </c>
      <c r="I118" s="192">
        <v>2</v>
      </c>
    </row>
    <row r="119" spans="1:9">
      <c r="A119" s="184" t="s">
        <v>917</v>
      </c>
      <c r="B119" s="191" t="s">
        <v>973</v>
      </c>
      <c r="C119" s="194">
        <v>0.7</v>
      </c>
      <c r="D119" s="195">
        <f>E119-0.7</f>
        <v>-3.45</v>
      </c>
      <c r="E119" s="192">
        <f>F119-1.25</f>
        <v>-2.75</v>
      </c>
      <c r="F119" s="192">
        <f>G119-1.5</f>
        <v>-1.5</v>
      </c>
      <c r="G119" s="193"/>
      <c r="H119" s="192">
        <f>G119+1.5</f>
        <v>1.5</v>
      </c>
      <c r="I119" s="192">
        <f>H119+1.5</f>
        <v>3</v>
      </c>
    </row>
    <row r="120" spans="1:9">
      <c r="A120" s="184" t="s">
        <v>918</v>
      </c>
      <c r="B120" s="191" t="s">
        <v>974</v>
      </c>
      <c r="C120" s="194">
        <v>0.7</v>
      </c>
      <c r="D120" s="195">
        <f>E120-0.7</f>
        <v>-3.45</v>
      </c>
      <c r="E120" s="192">
        <f>F120-1.25</f>
        <v>-2.75</v>
      </c>
      <c r="F120" s="192">
        <f>G120-1.5</f>
        <v>-1.5</v>
      </c>
      <c r="G120" s="193"/>
      <c r="H120" s="192">
        <f>G120+1.5</f>
        <v>1.5</v>
      </c>
      <c r="I120" s="192">
        <f>H120+1.5</f>
        <v>3</v>
      </c>
    </row>
    <row r="121" spans="1:9">
      <c r="A121" s="184" t="s">
        <v>1030</v>
      </c>
      <c r="B121" s="191" t="s">
        <v>975</v>
      </c>
      <c r="C121" s="194">
        <v>0</v>
      </c>
      <c r="D121" s="195">
        <f>E121-0</f>
        <v>0</v>
      </c>
      <c r="E121" s="192">
        <f>F121-0</f>
        <v>0</v>
      </c>
      <c r="F121" s="192">
        <f>G121-0</f>
        <v>0</v>
      </c>
      <c r="G121" s="193"/>
      <c r="H121" s="192">
        <f t="shared" ref="H121:I124" si="30">G121+0</f>
        <v>0</v>
      </c>
      <c r="I121" s="196">
        <f t="shared" si="30"/>
        <v>0</v>
      </c>
    </row>
    <row r="122" spans="1:9">
      <c r="A122" s="184" t="s">
        <v>1031</v>
      </c>
      <c r="B122" s="191" t="s">
        <v>1053</v>
      </c>
      <c r="C122" s="194">
        <v>0</v>
      </c>
      <c r="D122" s="195">
        <f t="shared" ref="D122:D127" si="31">E122-0</f>
        <v>-1</v>
      </c>
      <c r="E122" s="192">
        <f>F122-1</f>
        <v>-1</v>
      </c>
      <c r="F122" s="192">
        <f t="shared" ref="F122:F127" si="32">G122-0</f>
        <v>0</v>
      </c>
      <c r="G122" s="193"/>
      <c r="H122" s="192">
        <f t="shared" si="30"/>
        <v>0</v>
      </c>
      <c r="I122" s="196">
        <f t="shared" si="30"/>
        <v>0</v>
      </c>
    </row>
    <row r="123" spans="1:9">
      <c r="A123" s="184" t="s">
        <v>1032</v>
      </c>
      <c r="B123" s="191" t="s">
        <v>1054</v>
      </c>
      <c r="C123" s="194">
        <v>0</v>
      </c>
      <c r="D123" s="195">
        <f t="shared" si="31"/>
        <v>0</v>
      </c>
      <c r="E123" s="192">
        <f>F123-0</f>
        <v>0</v>
      </c>
      <c r="F123" s="192">
        <f t="shared" si="32"/>
        <v>0</v>
      </c>
      <c r="G123" s="193"/>
      <c r="H123" s="192">
        <f t="shared" si="30"/>
        <v>0</v>
      </c>
      <c r="I123" s="196">
        <f t="shared" si="30"/>
        <v>0</v>
      </c>
    </row>
    <row r="124" spans="1:9">
      <c r="A124" s="184" t="s">
        <v>1033</v>
      </c>
      <c r="B124" s="191" t="s">
        <v>1055</v>
      </c>
      <c r="C124" s="194">
        <v>0</v>
      </c>
      <c r="D124" s="195">
        <f t="shared" si="31"/>
        <v>-1</v>
      </c>
      <c r="E124" s="192">
        <f>F124-1</f>
        <v>-1</v>
      </c>
      <c r="F124" s="192">
        <f t="shared" si="32"/>
        <v>0</v>
      </c>
      <c r="G124" s="193"/>
      <c r="H124" s="192">
        <f t="shared" si="30"/>
        <v>0</v>
      </c>
      <c r="I124" s="196">
        <f t="shared" si="30"/>
        <v>0</v>
      </c>
    </row>
    <row r="125" spans="1:9">
      <c r="A125" s="184" t="s">
        <v>1056</v>
      </c>
      <c r="B125" s="191" t="s">
        <v>976</v>
      </c>
      <c r="C125" s="194">
        <v>0</v>
      </c>
      <c r="D125" s="195">
        <f t="shared" si="31"/>
        <v>-0.5</v>
      </c>
      <c r="E125" s="192">
        <f>F125-0.5</f>
        <v>-0.5</v>
      </c>
      <c r="F125" s="192">
        <f t="shared" si="32"/>
        <v>0</v>
      </c>
      <c r="G125" s="193"/>
      <c r="H125" s="192">
        <f>G125+0.5</f>
        <v>0.5</v>
      </c>
      <c r="I125" s="196">
        <f>H125+0</f>
        <v>0.5</v>
      </c>
    </row>
    <row r="126" spans="1:9">
      <c r="A126" s="184" t="s">
        <v>1057</v>
      </c>
      <c r="B126" s="191" t="s">
        <v>977</v>
      </c>
      <c r="C126" s="194">
        <v>0</v>
      </c>
      <c r="D126" s="195">
        <f t="shared" si="31"/>
        <v>0</v>
      </c>
      <c r="E126" s="192">
        <f>F126-0</f>
        <v>0</v>
      </c>
      <c r="F126" s="192">
        <f t="shared" si="32"/>
        <v>0</v>
      </c>
      <c r="G126" s="193"/>
      <c r="H126" s="192">
        <f>G126+0</f>
        <v>0</v>
      </c>
      <c r="I126" s="196">
        <f>H126+0</f>
        <v>0</v>
      </c>
    </row>
    <row r="127" spans="1:9">
      <c r="A127" s="184" t="s">
        <v>1058</v>
      </c>
      <c r="B127" s="208" t="s">
        <v>1034</v>
      </c>
      <c r="C127" s="194">
        <v>0</v>
      </c>
      <c r="D127" s="195">
        <f t="shared" si="31"/>
        <v>0</v>
      </c>
      <c r="E127" s="192">
        <f>F127-0</f>
        <v>0</v>
      </c>
      <c r="F127" s="192">
        <f t="shared" si="32"/>
        <v>0</v>
      </c>
      <c r="G127" s="209"/>
      <c r="H127" s="192">
        <f>G127+0</f>
        <v>0</v>
      </c>
      <c r="I127" s="196">
        <f>H127+0</f>
        <v>0</v>
      </c>
    </row>
  </sheetData>
  <mergeCells count="5">
    <mergeCell ref="A1:B1"/>
    <mergeCell ref="C1:I2"/>
    <mergeCell ref="A3:B3"/>
    <mergeCell ref="A50:B50"/>
    <mergeCell ref="A97:B97"/>
  </mergeCells>
  <pageMargins left="0.7" right="0.7" top="0.75" bottom="0.75" header="0.3" footer="0.3"/>
  <pageSetup paperSize="9" scale="51" fitToHeight="2"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B14E6-A1F2-9D41-9CE9-585C22A31E8A}">
  <sheetPr>
    <tabColor rgb="FFF3E38C"/>
  </sheetPr>
  <dimension ref="A1:F103"/>
  <sheetViews>
    <sheetView view="pageBreakPreview" topLeftCell="A85" zoomScale="120" zoomScaleNormal="100" zoomScaleSheetLayoutView="120" workbookViewId="0">
      <selection activeCell="H109" sqref="H109"/>
    </sheetView>
  </sheetViews>
  <sheetFormatPr defaultColWidth="11.453125" defaultRowHeight="14.5"/>
  <cols>
    <col min="1" max="1" width="33" style="136" customWidth="1"/>
    <col min="2" max="3" width="22.7265625" style="136" customWidth="1"/>
    <col min="4" max="4" width="45.7265625" style="136" customWidth="1"/>
    <col min="5" max="6" width="8.26953125" style="139" customWidth="1"/>
  </cols>
  <sheetData>
    <row r="1" spans="1:6" ht="17.149999999999999" customHeight="1" thickBot="1">
      <c r="A1" s="134" t="s">
        <v>1070</v>
      </c>
      <c r="B1" s="134" t="s">
        <v>1071</v>
      </c>
      <c r="C1" s="134" t="s">
        <v>1072</v>
      </c>
      <c r="D1" s="134" t="s">
        <v>731</v>
      </c>
      <c r="E1" s="134" t="s">
        <v>1073</v>
      </c>
      <c r="F1" s="135" t="s">
        <v>1074</v>
      </c>
    </row>
    <row r="2" spans="1:6" ht="17.149999999999999" customHeight="1" thickTop="1" thickBot="1">
      <c r="A2" s="549" t="s">
        <v>1075</v>
      </c>
      <c r="B2" s="549"/>
      <c r="C2" s="549"/>
      <c r="D2" s="549"/>
      <c r="E2" s="549"/>
      <c r="F2" s="549"/>
    </row>
    <row r="3" spans="1:6" s="225" customFormat="1" ht="41.15" customHeight="1">
      <c r="A3" s="136" t="s">
        <v>733</v>
      </c>
      <c r="B3" s="136" t="s">
        <v>1076</v>
      </c>
      <c r="C3" s="136" t="s">
        <v>1077</v>
      </c>
      <c r="D3" s="136" t="s">
        <v>1078</v>
      </c>
      <c r="E3" s="137"/>
      <c r="F3" s="138" t="s">
        <v>1079</v>
      </c>
    </row>
    <row r="4" spans="1:6" s="225" customFormat="1" ht="41.15" customHeight="1">
      <c r="A4" s="136" t="s">
        <v>732</v>
      </c>
      <c r="B4" s="136" t="s">
        <v>1080</v>
      </c>
      <c r="C4" s="136" t="s">
        <v>1077</v>
      </c>
      <c r="D4" s="136" t="s">
        <v>1081</v>
      </c>
      <c r="E4" s="137"/>
      <c r="F4" s="138" t="s">
        <v>1079</v>
      </c>
    </row>
    <row r="5" spans="1:6" s="225" customFormat="1" ht="41.15" customHeight="1">
      <c r="A5" s="136" t="s">
        <v>1082</v>
      </c>
      <c r="B5" s="136" t="s">
        <v>1083</v>
      </c>
      <c r="C5" s="136" t="s">
        <v>1077</v>
      </c>
      <c r="D5" s="136" t="s">
        <v>1081</v>
      </c>
      <c r="E5" s="137"/>
      <c r="F5" s="138" t="s">
        <v>1079</v>
      </c>
    </row>
    <row r="6" spans="1:6" s="225" customFormat="1" ht="41.15" customHeight="1">
      <c r="A6" s="136" t="s">
        <v>1084</v>
      </c>
      <c r="B6" s="136" t="s">
        <v>1085</v>
      </c>
      <c r="C6" s="136" t="s">
        <v>1077</v>
      </c>
      <c r="D6" s="136" t="s">
        <v>1086</v>
      </c>
      <c r="E6" s="137"/>
      <c r="F6" s="138" t="s">
        <v>1079</v>
      </c>
    </row>
    <row r="7" spans="1:6" s="225" customFormat="1" ht="41.15" customHeight="1">
      <c r="A7" s="136" t="s">
        <v>1087</v>
      </c>
      <c r="B7" s="136" t="s">
        <v>1088</v>
      </c>
      <c r="C7" s="136" t="s">
        <v>1089</v>
      </c>
      <c r="D7" s="136" t="s">
        <v>1081</v>
      </c>
      <c r="E7" s="137"/>
      <c r="F7" s="138" t="s">
        <v>1079</v>
      </c>
    </row>
    <row r="8" spans="1:6" s="225" customFormat="1" ht="41.15" customHeight="1">
      <c r="A8" s="136" t="s">
        <v>1090</v>
      </c>
      <c r="B8" s="136" t="s">
        <v>1088</v>
      </c>
      <c r="C8" s="136" t="s">
        <v>1091</v>
      </c>
      <c r="D8" s="136" t="s">
        <v>1081</v>
      </c>
      <c r="E8" s="137"/>
      <c r="F8" s="138" t="s">
        <v>1079</v>
      </c>
    </row>
    <row r="9" spans="1:6" s="225" customFormat="1" ht="41.15" customHeight="1">
      <c r="A9" s="136" t="s">
        <v>1092</v>
      </c>
      <c r="B9" s="136" t="s">
        <v>1093</v>
      </c>
      <c r="C9" s="136" t="s">
        <v>1094</v>
      </c>
      <c r="D9" s="136" t="s">
        <v>1095</v>
      </c>
      <c r="E9" s="137"/>
      <c r="F9" s="138" t="s">
        <v>1079</v>
      </c>
    </row>
    <row r="10" spans="1:6" ht="29">
      <c r="A10" s="136" t="s">
        <v>1096</v>
      </c>
      <c r="B10" s="136" t="s">
        <v>1097</v>
      </c>
      <c r="C10" s="136" t="s">
        <v>1098</v>
      </c>
      <c r="D10" s="136" t="s">
        <v>1099</v>
      </c>
      <c r="F10" s="138" t="s">
        <v>1079</v>
      </c>
    </row>
    <row r="11" spans="1:6" ht="29">
      <c r="A11" s="136" t="s">
        <v>1100</v>
      </c>
      <c r="B11" s="136" t="s">
        <v>1101</v>
      </c>
      <c r="C11" s="136" t="s">
        <v>1102</v>
      </c>
      <c r="D11" s="136" t="s">
        <v>1103</v>
      </c>
      <c r="F11" s="138" t="s">
        <v>1079</v>
      </c>
    </row>
    <row r="12" spans="1:6" ht="43.5">
      <c r="A12" s="136" t="s">
        <v>1104</v>
      </c>
      <c r="B12" s="136" t="s">
        <v>1105</v>
      </c>
      <c r="C12" s="136" t="s">
        <v>1106</v>
      </c>
      <c r="D12" s="136" t="s">
        <v>1107</v>
      </c>
      <c r="F12" s="138" t="s">
        <v>1079</v>
      </c>
    </row>
    <row r="13" spans="1:6" ht="44.5">
      <c r="A13" s="136" t="s">
        <v>1505</v>
      </c>
      <c r="B13" s="136" t="s">
        <v>1108</v>
      </c>
      <c r="C13" s="136" t="s">
        <v>1098</v>
      </c>
      <c r="D13" s="136" t="s">
        <v>1109</v>
      </c>
      <c r="E13" s="138" t="s">
        <v>1079</v>
      </c>
      <c r="F13" s="138" t="s">
        <v>1079</v>
      </c>
    </row>
    <row r="14" spans="1:6" ht="30">
      <c r="A14" s="136" t="s">
        <v>1506</v>
      </c>
      <c r="B14" s="136" t="s">
        <v>1108</v>
      </c>
      <c r="C14" s="136" t="s">
        <v>1098</v>
      </c>
      <c r="D14" s="136" t="s">
        <v>1109</v>
      </c>
      <c r="E14" s="138" t="s">
        <v>1079</v>
      </c>
      <c r="F14" s="138" t="s">
        <v>1079</v>
      </c>
    </row>
    <row r="15" spans="1:6" ht="15.5">
      <c r="A15" s="136" t="s">
        <v>1110</v>
      </c>
      <c r="B15" s="136" t="s">
        <v>1111</v>
      </c>
      <c r="C15" s="136" t="s">
        <v>1112</v>
      </c>
      <c r="D15" s="136" t="s">
        <v>1113</v>
      </c>
      <c r="F15" s="138" t="s">
        <v>1079</v>
      </c>
    </row>
    <row r="16" spans="1:6" ht="30">
      <c r="A16" s="136" t="s">
        <v>1114</v>
      </c>
      <c r="B16" s="136" t="s">
        <v>1115</v>
      </c>
      <c r="C16" s="136" t="s">
        <v>1116</v>
      </c>
      <c r="F16" s="138" t="s">
        <v>1079</v>
      </c>
    </row>
    <row r="17" spans="1:6" ht="15.5">
      <c r="A17" s="136" t="s">
        <v>1117</v>
      </c>
      <c r="B17" s="136" t="s">
        <v>1118</v>
      </c>
      <c r="C17" s="136" t="s">
        <v>1119</v>
      </c>
      <c r="F17" s="138" t="s">
        <v>1079</v>
      </c>
    </row>
    <row r="18" spans="1:6" ht="30.5" thickBot="1">
      <c r="A18" s="136" t="s">
        <v>1120</v>
      </c>
      <c r="B18" s="136" t="s">
        <v>1121</v>
      </c>
      <c r="C18" s="136" t="s">
        <v>1122</v>
      </c>
      <c r="F18" s="138" t="s">
        <v>1079</v>
      </c>
    </row>
    <row r="19" spans="1:6" ht="17.149999999999999" customHeight="1" thickTop="1" thickBot="1">
      <c r="A19" s="549" t="s">
        <v>1123</v>
      </c>
      <c r="B19" s="549"/>
      <c r="C19" s="549"/>
      <c r="D19" s="549"/>
      <c r="E19" s="549"/>
      <c r="F19" s="549"/>
    </row>
    <row r="20" spans="1:6" ht="30">
      <c r="A20" s="136" t="s">
        <v>1507</v>
      </c>
      <c r="B20" s="136" t="s">
        <v>1124</v>
      </c>
      <c r="C20" s="140" t="s">
        <v>1125</v>
      </c>
      <c r="E20" s="138" t="s">
        <v>1079</v>
      </c>
    </row>
    <row r="21" spans="1:6" ht="44.5">
      <c r="A21" s="136" t="s">
        <v>1508</v>
      </c>
      <c r="B21" s="136" t="s">
        <v>1211</v>
      </c>
      <c r="C21" s="140" t="s">
        <v>1212</v>
      </c>
      <c r="D21" s="136" t="s">
        <v>1213</v>
      </c>
      <c r="E21" s="138" t="s">
        <v>1079</v>
      </c>
      <c r="F21" s="138" t="s">
        <v>1079</v>
      </c>
    </row>
    <row r="22" spans="1:6" ht="72.5">
      <c r="A22" s="136" t="s">
        <v>1509</v>
      </c>
      <c r="B22" s="136" t="s">
        <v>1184</v>
      </c>
      <c r="C22" s="140" t="s">
        <v>1185</v>
      </c>
      <c r="D22" s="136" t="s">
        <v>1510</v>
      </c>
      <c r="E22" s="138" t="s">
        <v>1079</v>
      </c>
      <c r="F22" s="138" t="s">
        <v>1079</v>
      </c>
    </row>
    <row r="23" spans="1:6" ht="29">
      <c r="A23" s="136" t="s">
        <v>1129</v>
      </c>
      <c r="B23" s="136" t="s">
        <v>1130</v>
      </c>
      <c r="C23" s="140" t="s">
        <v>1511</v>
      </c>
      <c r="D23" s="136" t="s">
        <v>1512</v>
      </c>
      <c r="E23" s="138" t="s">
        <v>1079</v>
      </c>
    </row>
    <row r="24" spans="1:6" ht="29">
      <c r="A24" s="136" t="s">
        <v>1131</v>
      </c>
      <c r="B24" s="140" t="s">
        <v>1132</v>
      </c>
      <c r="C24" s="140" t="s">
        <v>1133</v>
      </c>
      <c r="D24" s="136" t="s">
        <v>1134</v>
      </c>
      <c r="E24" s="138" t="s">
        <v>1079</v>
      </c>
    </row>
    <row r="25" spans="1:6" ht="29">
      <c r="A25" s="136" t="s">
        <v>1135</v>
      </c>
      <c r="B25" s="136" t="s">
        <v>1136</v>
      </c>
      <c r="C25" s="136" t="s">
        <v>1137</v>
      </c>
      <c r="D25" s="136" t="s">
        <v>1138</v>
      </c>
      <c r="F25" s="138" t="s">
        <v>1079</v>
      </c>
    </row>
    <row r="26" spans="1:6" ht="72.5">
      <c r="A26" s="136" t="s">
        <v>1139</v>
      </c>
      <c r="B26" s="136" t="s">
        <v>1140</v>
      </c>
      <c r="C26" s="136" t="s">
        <v>1141</v>
      </c>
      <c r="D26" s="136" t="s">
        <v>1142</v>
      </c>
      <c r="E26" s="138" t="s">
        <v>1079</v>
      </c>
    </row>
    <row r="27" spans="1:6" ht="72.5">
      <c r="A27" s="136" t="s">
        <v>1143</v>
      </c>
      <c r="B27" s="136" t="s">
        <v>1513</v>
      </c>
      <c r="C27" s="136" t="s">
        <v>1514</v>
      </c>
      <c r="D27" s="136" t="s">
        <v>1515</v>
      </c>
      <c r="E27" s="138" t="s">
        <v>1079</v>
      </c>
      <c r="F27" s="138" t="s">
        <v>1079</v>
      </c>
    </row>
    <row r="28" spans="1:6" ht="43.5">
      <c r="A28" s="136" t="s">
        <v>1146</v>
      </c>
      <c r="B28" s="136" t="s">
        <v>1147</v>
      </c>
      <c r="C28" s="136" t="s">
        <v>1516</v>
      </c>
      <c r="D28" s="136" t="s">
        <v>1145</v>
      </c>
      <c r="E28" s="138" t="s">
        <v>1079</v>
      </c>
      <c r="F28" s="138" t="s">
        <v>1079</v>
      </c>
    </row>
    <row r="29" spans="1:6" ht="43.5">
      <c r="A29" s="136" t="s">
        <v>1149</v>
      </c>
      <c r="B29" s="136" t="s">
        <v>1150</v>
      </c>
      <c r="C29" s="136" t="s">
        <v>1517</v>
      </c>
      <c r="D29" s="136" t="s">
        <v>1152</v>
      </c>
      <c r="E29" s="138" t="s">
        <v>1079</v>
      </c>
    </row>
    <row r="30" spans="1:6" ht="43.5">
      <c r="A30" s="136" t="s">
        <v>1153</v>
      </c>
      <c r="B30" s="136" t="s">
        <v>1154</v>
      </c>
      <c r="C30" s="136" t="s">
        <v>1518</v>
      </c>
      <c r="D30" s="136" t="s">
        <v>1519</v>
      </c>
      <c r="E30" s="138" t="s">
        <v>1079</v>
      </c>
    </row>
    <row r="31" spans="1:6" ht="58">
      <c r="A31" s="136" t="s">
        <v>1156</v>
      </c>
      <c r="B31" s="136" t="s">
        <v>1520</v>
      </c>
      <c r="C31" s="136" t="s">
        <v>1157</v>
      </c>
      <c r="D31" s="136" t="s">
        <v>1158</v>
      </c>
      <c r="E31" s="138" t="s">
        <v>1079</v>
      </c>
    </row>
    <row r="32" spans="1:6">
      <c r="A32" s="136" t="s">
        <v>1159</v>
      </c>
      <c r="B32" s="136" t="s">
        <v>1160</v>
      </c>
      <c r="C32" s="140" t="s">
        <v>1161</v>
      </c>
      <c r="E32" s="138" t="s">
        <v>1079</v>
      </c>
    </row>
    <row r="33" spans="1:6" ht="43.5">
      <c r="A33" s="136" t="s">
        <v>1162</v>
      </c>
      <c r="B33" s="136" t="s">
        <v>1521</v>
      </c>
      <c r="C33" s="136" t="s">
        <v>1163</v>
      </c>
      <c r="D33" s="136" t="s">
        <v>1164</v>
      </c>
      <c r="E33" s="138" t="s">
        <v>1079</v>
      </c>
    </row>
    <row r="34" spans="1:6">
      <c r="A34" s="136" t="s">
        <v>1165</v>
      </c>
      <c r="B34" s="136" t="s">
        <v>734</v>
      </c>
      <c r="C34" s="136" t="s">
        <v>1166</v>
      </c>
      <c r="D34" s="136" t="s">
        <v>1167</v>
      </c>
      <c r="E34" s="138" t="s">
        <v>1079</v>
      </c>
    </row>
    <row r="35" spans="1:6">
      <c r="A35" s="136" t="s">
        <v>1168</v>
      </c>
      <c r="B35" s="136" t="s">
        <v>1169</v>
      </c>
      <c r="C35" s="136" t="s">
        <v>1170</v>
      </c>
      <c r="D35" s="136" t="s">
        <v>1171</v>
      </c>
      <c r="E35" s="138" t="s">
        <v>1079</v>
      </c>
    </row>
    <row r="36" spans="1:6" ht="29">
      <c r="A36" s="136" t="s">
        <v>1172</v>
      </c>
      <c r="B36" s="136" t="s">
        <v>1522</v>
      </c>
      <c r="C36" s="136" t="s">
        <v>1173</v>
      </c>
      <c r="E36" s="138" t="s">
        <v>1079</v>
      </c>
    </row>
    <row r="37" spans="1:6" ht="29">
      <c r="A37" s="136" t="s">
        <v>1174</v>
      </c>
      <c r="B37" s="136" t="s">
        <v>1523</v>
      </c>
      <c r="C37" s="136" t="s">
        <v>1175</v>
      </c>
      <c r="E37" s="138" t="s">
        <v>1079</v>
      </c>
    </row>
    <row r="38" spans="1:6" ht="58">
      <c r="A38" s="136" t="s">
        <v>1176</v>
      </c>
      <c r="B38" s="136" t="s">
        <v>1177</v>
      </c>
      <c r="C38" s="136" t="s">
        <v>1524</v>
      </c>
      <c r="D38" s="136" t="s">
        <v>1525</v>
      </c>
      <c r="E38" s="138" t="s">
        <v>1079</v>
      </c>
    </row>
    <row r="39" spans="1:6" ht="58">
      <c r="A39" s="136" t="s">
        <v>1178</v>
      </c>
      <c r="B39" s="136" t="s">
        <v>1179</v>
      </c>
      <c r="C39" s="136" t="s">
        <v>1526</v>
      </c>
      <c r="D39" s="136" t="s">
        <v>1180</v>
      </c>
      <c r="E39" s="138" t="s">
        <v>1079</v>
      </c>
    </row>
    <row r="40" spans="1:6" ht="58">
      <c r="A40" s="136" t="s">
        <v>1126</v>
      </c>
      <c r="B40" s="136" t="s">
        <v>1527</v>
      </c>
      <c r="C40" s="136" t="s">
        <v>1127</v>
      </c>
      <c r="D40" s="136" t="s">
        <v>1128</v>
      </c>
      <c r="E40" s="138" t="s">
        <v>1079</v>
      </c>
    </row>
    <row r="41" spans="1:6">
      <c r="A41" s="136" t="s">
        <v>1176</v>
      </c>
      <c r="B41" s="136" t="s">
        <v>1177</v>
      </c>
      <c r="C41" s="136" t="s">
        <v>1528</v>
      </c>
      <c r="D41" s="136" t="s">
        <v>1525</v>
      </c>
      <c r="E41" s="138"/>
    </row>
    <row r="42" spans="1:6" ht="15" thickBot="1">
      <c r="A42" s="136" t="s">
        <v>1181</v>
      </c>
      <c r="B42" s="136" t="s">
        <v>1182</v>
      </c>
      <c r="C42" s="136" t="s">
        <v>1183</v>
      </c>
      <c r="D42" s="136" t="s">
        <v>1180</v>
      </c>
      <c r="E42" s="138" t="s">
        <v>1079</v>
      </c>
    </row>
    <row r="43" spans="1:6" ht="17.149999999999999" customHeight="1" thickTop="1" thickBot="1">
      <c r="A43" s="549" t="s">
        <v>1186</v>
      </c>
      <c r="B43" s="549"/>
      <c r="C43" s="549"/>
      <c r="D43" s="549"/>
      <c r="E43" s="549"/>
      <c r="F43" s="549"/>
    </row>
    <row r="44" spans="1:6" ht="30">
      <c r="A44" s="136" t="s">
        <v>1529</v>
      </c>
      <c r="B44" s="136" t="s">
        <v>1124</v>
      </c>
      <c r="C44" s="140" t="s">
        <v>1125</v>
      </c>
      <c r="E44" s="138" t="s">
        <v>1079</v>
      </c>
    </row>
    <row r="45" spans="1:6" ht="44.5">
      <c r="A45" s="136" t="s">
        <v>1530</v>
      </c>
      <c r="B45" s="136" t="s">
        <v>1211</v>
      </c>
      <c r="C45" s="140" t="s">
        <v>1212</v>
      </c>
      <c r="D45" s="136" t="s">
        <v>1213</v>
      </c>
      <c r="E45" s="138" t="s">
        <v>1079</v>
      </c>
      <c r="F45" s="138" t="s">
        <v>1079</v>
      </c>
    </row>
    <row r="46" spans="1:6" ht="72.5">
      <c r="A46" s="136" t="s">
        <v>1531</v>
      </c>
      <c r="B46" s="136" t="s">
        <v>1184</v>
      </c>
      <c r="C46" s="140" t="s">
        <v>1185</v>
      </c>
      <c r="D46" s="136" t="s">
        <v>1510</v>
      </c>
      <c r="E46" s="138" t="s">
        <v>1079</v>
      </c>
      <c r="F46" s="138" t="s">
        <v>1079</v>
      </c>
    </row>
    <row r="47" spans="1:6" ht="29">
      <c r="A47" s="136" t="s">
        <v>1187</v>
      </c>
      <c r="B47" s="136" t="s">
        <v>1130</v>
      </c>
      <c r="C47" s="140" t="s">
        <v>1532</v>
      </c>
      <c r="D47" s="136" t="s">
        <v>1533</v>
      </c>
      <c r="E47" s="138" t="s">
        <v>1079</v>
      </c>
    </row>
    <row r="48" spans="1:6" ht="29">
      <c r="A48" s="136" t="s">
        <v>1188</v>
      </c>
      <c r="B48" s="140" t="s">
        <v>1132</v>
      </c>
      <c r="C48" s="140" t="s">
        <v>1133</v>
      </c>
      <c r="D48" s="136" t="s">
        <v>1134</v>
      </c>
      <c r="E48" s="138" t="s">
        <v>1079</v>
      </c>
    </row>
    <row r="49" spans="1:6">
      <c r="A49" s="136" t="s">
        <v>1189</v>
      </c>
      <c r="B49" s="136" t="s">
        <v>1190</v>
      </c>
      <c r="C49" s="136" t="s">
        <v>1191</v>
      </c>
      <c r="D49" s="136" t="s">
        <v>1192</v>
      </c>
      <c r="E49" s="138" t="s">
        <v>1079</v>
      </c>
    </row>
    <row r="50" spans="1:6" ht="29">
      <c r="A50" s="136" t="s">
        <v>1193</v>
      </c>
      <c r="B50" s="136" t="s">
        <v>1194</v>
      </c>
      <c r="C50" s="136" t="s">
        <v>1137</v>
      </c>
      <c r="D50" s="136" t="s">
        <v>1138</v>
      </c>
      <c r="F50" s="138" t="s">
        <v>1079</v>
      </c>
    </row>
    <row r="51" spans="1:6" ht="58">
      <c r="A51" s="136" t="s">
        <v>1195</v>
      </c>
      <c r="B51" s="136" t="s">
        <v>1196</v>
      </c>
      <c r="C51" s="136" t="s">
        <v>1197</v>
      </c>
      <c r="D51" s="136" t="s">
        <v>1534</v>
      </c>
      <c r="E51" s="138" t="s">
        <v>1079</v>
      </c>
    </row>
    <row r="52" spans="1:6" ht="43.5">
      <c r="A52" s="136" t="s">
        <v>1198</v>
      </c>
      <c r="B52" s="136" t="s">
        <v>1199</v>
      </c>
      <c r="C52" s="136" t="s">
        <v>1200</v>
      </c>
      <c r="D52" s="136" t="s">
        <v>1535</v>
      </c>
    </row>
    <row r="53" spans="1:6" ht="43.5">
      <c r="A53" s="136" t="s">
        <v>1201</v>
      </c>
      <c r="B53" s="136" t="s">
        <v>1202</v>
      </c>
      <c r="C53" s="136" t="s">
        <v>1203</v>
      </c>
      <c r="D53" s="136" t="s">
        <v>1536</v>
      </c>
      <c r="E53" s="138" t="s">
        <v>1079</v>
      </c>
    </row>
    <row r="54" spans="1:6" ht="43.5">
      <c r="A54" s="136" t="s">
        <v>1204</v>
      </c>
      <c r="B54" s="136" t="s">
        <v>1537</v>
      </c>
      <c r="C54" s="136" t="s">
        <v>1205</v>
      </c>
      <c r="D54" s="136" t="s">
        <v>1538</v>
      </c>
      <c r="E54" s="138" t="s">
        <v>1079</v>
      </c>
    </row>
    <row r="55" spans="1:6" ht="29">
      <c r="A55" s="136" t="s">
        <v>1206</v>
      </c>
      <c r="B55" s="136" t="s">
        <v>1523</v>
      </c>
      <c r="C55" s="136" t="s">
        <v>1207</v>
      </c>
      <c r="D55" s="136" t="s">
        <v>1208</v>
      </c>
      <c r="E55" s="138" t="s">
        <v>1079</v>
      </c>
    </row>
    <row r="56" spans="1:6">
      <c r="A56" s="136" t="s">
        <v>1209</v>
      </c>
      <c r="B56" s="136" t="s">
        <v>734</v>
      </c>
      <c r="C56" s="136" t="s">
        <v>1166</v>
      </c>
      <c r="D56" s="136" t="s">
        <v>1167</v>
      </c>
      <c r="E56" s="138" t="s">
        <v>1079</v>
      </c>
    </row>
    <row r="57" spans="1:6">
      <c r="A57" s="136" t="s">
        <v>1210</v>
      </c>
      <c r="B57" s="136" t="s">
        <v>1169</v>
      </c>
      <c r="C57" s="136" t="s">
        <v>1170</v>
      </c>
      <c r="D57" s="136" t="s">
        <v>1171</v>
      </c>
      <c r="E57" s="138" t="s">
        <v>1079</v>
      </c>
    </row>
    <row r="58" spans="1:6" ht="29">
      <c r="A58" s="136" t="s">
        <v>1539</v>
      </c>
      <c r="B58" s="136" t="s">
        <v>1177</v>
      </c>
      <c r="C58" s="136" t="s">
        <v>1540</v>
      </c>
      <c r="D58" s="136" t="s">
        <v>1525</v>
      </c>
      <c r="E58" s="138"/>
    </row>
    <row r="59" spans="1:6" ht="58">
      <c r="A59" s="136" t="s">
        <v>1541</v>
      </c>
      <c r="B59" s="136" t="s">
        <v>1179</v>
      </c>
      <c r="C59" s="136" t="s">
        <v>1526</v>
      </c>
      <c r="D59" s="136" t="s">
        <v>1180</v>
      </c>
      <c r="E59" s="138" t="s">
        <v>1079</v>
      </c>
    </row>
    <row r="60" spans="1:6" ht="58">
      <c r="A60" s="136" t="s">
        <v>1542</v>
      </c>
      <c r="B60" s="136" t="s">
        <v>1527</v>
      </c>
      <c r="C60" s="136" t="s">
        <v>1127</v>
      </c>
      <c r="D60" s="136" t="s">
        <v>1128</v>
      </c>
      <c r="E60" s="138" t="s">
        <v>1079</v>
      </c>
    </row>
    <row r="61" spans="1:6">
      <c r="A61" s="136" t="s">
        <v>1539</v>
      </c>
      <c r="B61" s="136" t="s">
        <v>1177</v>
      </c>
      <c r="C61" s="136" t="s">
        <v>1528</v>
      </c>
      <c r="D61" s="136" t="s">
        <v>1525</v>
      </c>
      <c r="E61" s="138"/>
    </row>
    <row r="62" spans="1:6" ht="29.5" thickBot="1">
      <c r="A62" s="136" t="s">
        <v>1543</v>
      </c>
      <c r="B62" s="136" t="s">
        <v>1182</v>
      </c>
      <c r="C62" s="136" t="s">
        <v>1183</v>
      </c>
      <c r="D62" s="136" t="s">
        <v>1180</v>
      </c>
      <c r="E62" s="138" t="s">
        <v>1079</v>
      </c>
    </row>
    <row r="63" spans="1:6" ht="17.149999999999999" customHeight="1" thickTop="1" thickBot="1">
      <c r="A63" s="549" t="s">
        <v>1214</v>
      </c>
      <c r="B63" s="549"/>
      <c r="C63" s="549"/>
      <c r="D63" s="549"/>
      <c r="E63" s="549"/>
      <c r="F63" s="549"/>
    </row>
    <row r="64" spans="1:6" ht="30">
      <c r="A64" s="136" t="s">
        <v>1544</v>
      </c>
      <c r="B64" s="136" t="s">
        <v>1124</v>
      </c>
      <c r="C64" s="140" t="s">
        <v>1125</v>
      </c>
      <c r="E64" s="138" t="s">
        <v>1079</v>
      </c>
    </row>
    <row r="65" spans="1:6" ht="44.5">
      <c r="A65" s="136" t="s">
        <v>1545</v>
      </c>
      <c r="B65" s="136" t="s">
        <v>1211</v>
      </c>
      <c r="C65" s="140" t="s">
        <v>1212</v>
      </c>
      <c r="D65" s="136" t="s">
        <v>1213</v>
      </c>
      <c r="E65" s="138" t="s">
        <v>1079</v>
      </c>
      <c r="F65" s="138" t="s">
        <v>1079</v>
      </c>
    </row>
    <row r="66" spans="1:6" ht="72.5">
      <c r="A66" s="136" t="s">
        <v>1546</v>
      </c>
      <c r="B66" s="136" t="s">
        <v>1184</v>
      </c>
      <c r="C66" s="140" t="s">
        <v>1185</v>
      </c>
      <c r="D66" s="136" t="s">
        <v>1510</v>
      </c>
      <c r="E66" s="138" t="s">
        <v>1079</v>
      </c>
      <c r="F66" s="138" t="s">
        <v>1079</v>
      </c>
    </row>
    <row r="67" spans="1:6" ht="29">
      <c r="A67" s="136" t="s">
        <v>1215</v>
      </c>
      <c r="B67" s="136" t="s">
        <v>1130</v>
      </c>
      <c r="C67" s="140" t="s">
        <v>1547</v>
      </c>
      <c r="D67" s="136" t="s">
        <v>1512</v>
      </c>
      <c r="E67" s="138" t="s">
        <v>1079</v>
      </c>
    </row>
    <row r="68" spans="1:6" ht="29">
      <c r="A68" s="136" t="s">
        <v>1216</v>
      </c>
      <c r="B68" s="140" t="s">
        <v>1132</v>
      </c>
      <c r="C68" s="140" t="s">
        <v>1133</v>
      </c>
      <c r="D68" s="136" t="s">
        <v>1134</v>
      </c>
      <c r="E68" s="138" t="s">
        <v>1079</v>
      </c>
    </row>
    <row r="69" spans="1:6" ht="29">
      <c r="A69" s="136" t="s">
        <v>1217</v>
      </c>
      <c r="B69" s="136" t="s">
        <v>1136</v>
      </c>
      <c r="C69" s="136" t="s">
        <v>1137</v>
      </c>
      <c r="D69" s="136" t="s">
        <v>1138</v>
      </c>
      <c r="F69" s="138" t="s">
        <v>1079</v>
      </c>
    </row>
    <row r="70" spans="1:6" ht="72.5">
      <c r="A70" s="136" t="s">
        <v>1218</v>
      </c>
      <c r="B70" s="136" t="s">
        <v>1548</v>
      </c>
      <c r="C70" s="136" t="s">
        <v>1549</v>
      </c>
      <c r="D70" s="136" t="s">
        <v>1142</v>
      </c>
      <c r="E70" s="138" t="s">
        <v>1079</v>
      </c>
    </row>
    <row r="71" spans="1:6" ht="72.5">
      <c r="A71" s="136" t="s">
        <v>1219</v>
      </c>
      <c r="B71" s="136" t="s">
        <v>1513</v>
      </c>
      <c r="C71" s="136" t="s">
        <v>1144</v>
      </c>
      <c r="D71" s="136" t="s">
        <v>1515</v>
      </c>
      <c r="E71" s="138" t="s">
        <v>1079</v>
      </c>
      <c r="F71" s="138" t="s">
        <v>1079</v>
      </c>
    </row>
    <row r="72" spans="1:6" ht="43.5">
      <c r="A72" s="136" t="s">
        <v>1220</v>
      </c>
      <c r="B72" s="136" t="s">
        <v>1147</v>
      </c>
      <c r="C72" s="136" t="s">
        <v>1148</v>
      </c>
      <c r="D72" s="136" t="s">
        <v>1145</v>
      </c>
      <c r="E72" s="138" t="s">
        <v>1079</v>
      </c>
      <c r="F72" s="138" t="s">
        <v>1079</v>
      </c>
    </row>
    <row r="73" spans="1:6" ht="43.5">
      <c r="A73" s="136" t="s">
        <v>1221</v>
      </c>
      <c r="B73" s="136" t="s">
        <v>1150</v>
      </c>
      <c r="C73" s="136" t="s">
        <v>1151</v>
      </c>
      <c r="D73" s="136" t="s">
        <v>1152</v>
      </c>
      <c r="E73" s="138" t="s">
        <v>1079</v>
      </c>
    </row>
    <row r="74" spans="1:6" ht="43.5">
      <c r="A74" s="136" t="s">
        <v>1222</v>
      </c>
      <c r="B74" s="136" t="s">
        <v>1154</v>
      </c>
      <c r="C74" s="136" t="s">
        <v>1155</v>
      </c>
      <c r="D74" s="136" t="s">
        <v>1519</v>
      </c>
      <c r="E74" s="138" t="s">
        <v>1079</v>
      </c>
    </row>
    <row r="75" spans="1:6">
      <c r="A75" s="136" t="s">
        <v>1223</v>
      </c>
      <c r="B75" s="136" t="s">
        <v>1160</v>
      </c>
      <c r="C75" s="140" t="s">
        <v>1161</v>
      </c>
      <c r="E75" s="138" t="s">
        <v>1079</v>
      </c>
    </row>
    <row r="76" spans="1:6" ht="29.5" thickBot="1">
      <c r="A76" s="136" t="s">
        <v>1224</v>
      </c>
      <c r="B76" s="136" t="s">
        <v>1225</v>
      </c>
      <c r="C76" s="141" t="s">
        <v>1173</v>
      </c>
      <c r="D76" s="136" t="s">
        <v>1226</v>
      </c>
      <c r="E76" s="138" t="s">
        <v>1079</v>
      </c>
    </row>
    <row r="77" spans="1:6" ht="17.149999999999999" customHeight="1" thickTop="1">
      <c r="A77" s="548" t="s">
        <v>1227</v>
      </c>
      <c r="B77" s="548"/>
      <c r="C77" s="548"/>
      <c r="D77" s="548"/>
      <c r="E77" s="548"/>
      <c r="F77" s="548"/>
    </row>
    <row r="78" spans="1:6" ht="57" customHeight="1">
      <c r="A78" s="142" t="s">
        <v>1228</v>
      </c>
      <c r="B78" s="142" t="s">
        <v>1229</v>
      </c>
      <c r="C78" s="136" t="s">
        <v>1230</v>
      </c>
      <c r="D78" s="136" t="s">
        <v>1231</v>
      </c>
      <c r="E78" s="138" t="s">
        <v>1079</v>
      </c>
    </row>
    <row r="79" spans="1:6" ht="57" customHeight="1">
      <c r="A79" s="143" t="s">
        <v>1232</v>
      </c>
      <c r="B79" s="144" t="s">
        <v>1233</v>
      </c>
      <c r="C79" s="136" t="s">
        <v>1234</v>
      </c>
      <c r="D79" s="136" t="s">
        <v>1235</v>
      </c>
      <c r="E79" s="138" t="s">
        <v>1079</v>
      </c>
    </row>
    <row r="80" spans="1:6" ht="57" customHeight="1">
      <c r="A80" s="142" t="s">
        <v>1236</v>
      </c>
      <c r="B80" s="142" t="s">
        <v>1237</v>
      </c>
      <c r="C80" s="136" t="s">
        <v>1238</v>
      </c>
      <c r="D80" s="136" t="s">
        <v>1239</v>
      </c>
      <c r="E80" s="138" t="s">
        <v>1079</v>
      </c>
    </row>
    <row r="81" spans="1:6" ht="57" customHeight="1">
      <c r="A81" s="142" t="s">
        <v>1550</v>
      </c>
      <c r="B81" s="142" t="s">
        <v>1240</v>
      </c>
      <c r="C81" s="136" t="s">
        <v>1241</v>
      </c>
      <c r="D81" s="136" t="s">
        <v>1242</v>
      </c>
      <c r="E81" s="138" t="s">
        <v>1079</v>
      </c>
    </row>
    <row r="82" spans="1:6" ht="57" customHeight="1">
      <c r="A82" s="142" t="s">
        <v>1243</v>
      </c>
      <c r="B82" s="142" t="s">
        <v>1244</v>
      </c>
      <c r="C82" s="136" t="s">
        <v>1245</v>
      </c>
      <c r="D82" s="136" t="s">
        <v>1246</v>
      </c>
      <c r="E82" s="138" t="s">
        <v>1079</v>
      </c>
    </row>
    <row r="83" spans="1:6" ht="57" customHeight="1">
      <c r="A83" s="142" t="s">
        <v>1247</v>
      </c>
      <c r="B83" s="142" t="s">
        <v>1248</v>
      </c>
      <c r="C83" s="136" t="s">
        <v>1249</v>
      </c>
      <c r="D83" s="136" t="s">
        <v>1250</v>
      </c>
      <c r="E83" s="138" t="s">
        <v>1079</v>
      </c>
    </row>
    <row r="84" spans="1:6" ht="70" customHeight="1">
      <c r="A84" s="142" t="s">
        <v>1251</v>
      </c>
      <c r="B84" s="142" t="s">
        <v>1252</v>
      </c>
      <c r="C84" s="136" t="s">
        <v>1253</v>
      </c>
      <c r="D84" s="136" t="s">
        <v>1254</v>
      </c>
      <c r="E84" s="138" t="s">
        <v>1079</v>
      </c>
    </row>
    <row r="85" spans="1:6" ht="57" customHeight="1" thickBot="1">
      <c r="A85" s="142" t="s">
        <v>1255</v>
      </c>
      <c r="B85" s="142" t="s">
        <v>1551</v>
      </c>
      <c r="C85" s="136" t="s">
        <v>1256</v>
      </c>
      <c r="D85" s="136" t="s">
        <v>1257</v>
      </c>
      <c r="E85" s="138" t="s">
        <v>1079</v>
      </c>
    </row>
    <row r="86" spans="1:6" ht="17.149999999999999" customHeight="1" thickTop="1">
      <c r="A86" s="548" t="s">
        <v>1258</v>
      </c>
      <c r="B86" s="548"/>
      <c r="C86" s="548"/>
      <c r="D86" s="548"/>
      <c r="E86" s="548"/>
      <c r="F86" s="548"/>
    </row>
    <row r="87" spans="1:6" ht="29">
      <c r="A87" s="136" t="s">
        <v>1259</v>
      </c>
      <c r="B87" s="136" t="s">
        <v>1260</v>
      </c>
      <c r="C87" s="136" t="s">
        <v>1261</v>
      </c>
      <c r="D87" s="136" t="s">
        <v>1262</v>
      </c>
      <c r="E87" s="138" t="s">
        <v>1079</v>
      </c>
    </row>
    <row r="88" spans="1:6">
      <c r="A88" s="136" t="s">
        <v>1263</v>
      </c>
      <c r="B88" s="136" t="s">
        <v>1264</v>
      </c>
      <c r="C88" s="136" t="s">
        <v>1265</v>
      </c>
      <c r="D88" s="136" t="s">
        <v>1262</v>
      </c>
      <c r="E88" s="138" t="s">
        <v>1079</v>
      </c>
    </row>
    <row r="89" spans="1:6" ht="29">
      <c r="A89" s="136" t="s">
        <v>1266</v>
      </c>
      <c r="B89" s="136" t="s">
        <v>1267</v>
      </c>
      <c r="C89" s="136" t="s">
        <v>1268</v>
      </c>
      <c r="D89" s="136" t="s">
        <v>1269</v>
      </c>
      <c r="E89" s="138" t="s">
        <v>1079</v>
      </c>
    </row>
    <row r="90" spans="1:6" ht="29.5" thickBot="1">
      <c r="A90" s="136" t="s">
        <v>1270</v>
      </c>
      <c r="B90" s="136" t="s">
        <v>1271</v>
      </c>
      <c r="C90" s="136" t="s">
        <v>1163</v>
      </c>
      <c r="D90" s="136" t="s">
        <v>1272</v>
      </c>
      <c r="E90" s="138" t="s">
        <v>1079</v>
      </c>
    </row>
    <row r="91" spans="1:6" ht="17.149999999999999" customHeight="1" thickTop="1">
      <c r="A91" s="548" t="s">
        <v>1273</v>
      </c>
      <c r="B91" s="548"/>
      <c r="C91" s="548"/>
      <c r="D91" s="548"/>
      <c r="E91" s="548"/>
      <c r="F91" s="548"/>
    </row>
    <row r="92" spans="1:6" ht="30">
      <c r="A92" s="136" t="s">
        <v>1552</v>
      </c>
      <c r="B92" s="136" t="s">
        <v>1124</v>
      </c>
      <c r="C92" s="140" t="s">
        <v>1125</v>
      </c>
      <c r="D92" s="136" t="s">
        <v>1274</v>
      </c>
      <c r="E92" s="138" t="s">
        <v>1079</v>
      </c>
      <c r="F92" s="138" t="s">
        <v>1079</v>
      </c>
    </row>
    <row r="93" spans="1:6" ht="29">
      <c r="A93" s="136" t="s">
        <v>1275</v>
      </c>
      <c r="B93" s="140" t="s">
        <v>1132</v>
      </c>
      <c r="C93" s="140" t="s">
        <v>1133</v>
      </c>
      <c r="D93" s="136" t="s">
        <v>1276</v>
      </c>
      <c r="E93" s="138" t="s">
        <v>1079</v>
      </c>
    </row>
    <row r="94" spans="1:6" ht="43.5">
      <c r="A94" s="136" t="s">
        <v>1277</v>
      </c>
      <c r="B94" s="136" t="s">
        <v>1136</v>
      </c>
      <c r="C94" s="136" t="s">
        <v>1137</v>
      </c>
      <c r="D94" s="136" t="s">
        <v>1276</v>
      </c>
      <c r="E94" s="138" t="s">
        <v>1079</v>
      </c>
    </row>
    <row r="95" spans="1:6">
      <c r="A95" s="136" t="s">
        <v>1278</v>
      </c>
      <c r="B95" s="136" t="s">
        <v>1279</v>
      </c>
      <c r="C95" s="136" t="s">
        <v>1280</v>
      </c>
      <c r="E95" s="138" t="s">
        <v>1079</v>
      </c>
    </row>
    <row r="96" spans="1:6">
      <c r="A96" s="136" t="s">
        <v>1281</v>
      </c>
      <c r="B96" s="136" t="s">
        <v>1282</v>
      </c>
      <c r="C96" s="136" t="s">
        <v>1283</v>
      </c>
      <c r="D96" s="136" t="s">
        <v>1284</v>
      </c>
      <c r="E96" s="138" t="s">
        <v>1079</v>
      </c>
      <c r="F96" s="138"/>
    </row>
    <row r="97" spans="1:6" ht="29">
      <c r="A97" s="136" t="s">
        <v>1285</v>
      </c>
      <c r="B97" s="136" t="s">
        <v>1286</v>
      </c>
      <c r="C97" s="136" t="s">
        <v>1287</v>
      </c>
      <c r="D97" s="136" t="s">
        <v>1553</v>
      </c>
      <c r="E97" s="138" t="s">
        <v>1079</v>
      </c>
    </row>
    <row r="98" spans="1:6" ht="29">
      <c r="A98" s="136" t="s">
        <v>1288</v>
      </c>
      <c r="B98" s="136" t="s">
        <v>1289</v>
      </c>
      <c r="C98" s="136" t="s">
        <v>1290</v>
      </c>
      <c r="E98" s="138" t="s">
        <v>1079</v>
      </c>
    </row>
    <row r="99" spans="1:6" ht="29">
      <c r="A99" s="136" t="s">
        <v>1554</v>
      </c>
      <c r="B99" s="136" t="s">
        <v>1555</v>
      </c>
      <c r="C99" s="136" t="s">
        <v>1556</v>
      </c>
      <c r="D99" s="136" t="s">
        <v>1557</v>
      </c>
      <c r="E99" s="138" t="s">
        <v>1079</v>
      </c>
    </row>
    <row r="100" spans="1:6" ht="29">
      <c r="A100" s="136" t="s">
        <v>1291</v>
      </c>
      <c r="B100" s="136" t="s">
        <v>1292</v>
      </c>
      <c r="C100" s="136" t="s">
        <v>1293</v>
      </c>
      <c r="E100" s="138" t="s">
        <v>1079</v>
      </c>
      <c r="F100" s="138"/>
    </row>
    <row r="101" spans="1:6" ht="58">
      <c r="A101" s="136" t="s">
        <v>1294</v>
      </c>
      <c r="B101" s="136" t="s">
        <v>1295</v>
      </c>
      <c r="C101" s="136" t="s">
        <v>1296</v>
      </c>
      <c r="E101" s="138" t="s">
        <v>1079</v>
      </c>
      <c r="F101" s="138"/>
    </row>
    <row r="102" spans="1:6" ht="29">
      <c r="A102" s="136" t="s">
        <v>1297</v>
      </c>
      <c r="B102" s="136" t="s">
        <v>1298</v>
      </c>
      <c r="C102" s="136" t="s">
        <v>1293</v>
      </c>
      <c r="E102" s="138" t="s">
        <v>1079</v>
      </c>
      <c r="F102" s="138"/>
    </row>
    <row r="103" spans="1:6" ht="29">
      <c r="A103" s="136" t="s">
        <v>1299</v>
      </c>
      <c r="B103" s="136" t="s">
        <v>1300</v>
      </c>
      <c r="C103" s="140" t="s">
        <v>1301</v>
      </c>
      <c r="E103" s="138" t="s">
        <v>1079</v>
      </c>
      <c r="F103" s="138"/>
    </row>
  </sheetData>
  <mergeCells count="7">
    <mergeCell ref="A91:F91"/>
    <mergeCell ref="A2:F2"/>
    <mergeCell ref="A19:F19"/>
    <mergeCell ref="A43:F43"/>
    <mergeCell ref="A63:F63"/>
    <mergeCell ref="A77:F77"/>
    <mergeCell ref="A86:F86"/>
  </mergeCells>
  <pageMargins left="0.7" right="0.7" top="0.75" bottom="0.75" header="0.3" footer="0.3"/>
  <pageSetup paperSize="9" scale="45"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4C73E-0C0E-354C-9D8B-234449713CEE}">
  <sheetPr>
    <tabColor rgb="FFF3E38C"/>
  </sheetPr>
  <dimension ref="A1:D114"/>
  <sheetViews>
    <sheetView view="pageBreakPreview" topLeftCell="A10" zoomScale="140" zoomScaleNormal="100" zoomScaleSheetLayoutView="140" workbookViewId="0">
      <selection activeCell="I7" sqref="I7:I42"/>
    </sheetView>
  </sheetViews>
  <sheetFormatPr defaultColWidth="10.81640625" defaultRowHeight="15.5"/>
  <cols>
    <col min="1" max="4" width="29" style="133" customWidth="1"/>
    <col min="5" max="16384" width="10.81640625" style="133"/>
  </cols>
  <sheetData>
    <row r="1" spans="1:4" ht="20.149999999999999" customHeight="1" thickTop="1">
      <c r="A1" s="556" t="s">
        <v>1302</v>
      </c>
      <c r="B1" s="557"/>
      <c r="C1" s="557"/>
      <c r="D1" s="558"/>
    </row>
    <row r="2" spans="1:4" ht="38.15" customHeight="1" thickBot="1">
      <c r="A2" s="559" t="s">
        <v>1303</v>
      </c>
      <c r="B2" s="560"/>
      <c r="C2" s="560"/>
      <c r="D2" s="561"/>
    </row>
    <row r="3" spans="1:4">
      <c r="A3" s="562" t="s">
        <v>1304</v>
      </c>
      <c r="B3" s="145" t="s">
        <v>1305</v>
      </c>
      <c r="C3" s="562" t="s">
        <v>1306</v>
      </c>
      <c r="D3" s="562" t="s">
        <v>1307</v>
      </c>
    </row>
    <row r="4" spans="1:4" ht="16" thickBot="1">
      <c r="A4" s="563"/>
      <c r="B4" s="146" t="s">
        <v>1308</v>
      </c>
      <c r="C4" s="563"/>
      <c r="D4" s="563"/>
    </row>
    <row r="5" spans="1:4">
      <c r="A5" s="553" t="s">
        <v>1309</v>
      </c>
      <c r="B5" s="147" t="s">
        <v>1310</v>
      </c>
      <c r="C5" s="147" t="s">
        <v>1311</v>
      </c>
      <c r="D5" s="553" t="s">
        <v>1312</v>
      </c>
    </row>
    <row r="6" spans="1:4" ht="26">
      <c r="A6" s="554"/>
      <c r="B6" s="147" t="s">
        <v>1313</v>
      </c>
      <c r="C6" s="147" t="s">
        <v>1314</v>
      </c>
      <c r="D6" s="554"/>
    </row>
    <row r="7" spans="1:4">
      <c r="A7" s="554"/>
      <c r="B7" s="147" t="s">
        <v>1315</v>
      </c>
      <c r="C7" s="148"/>
      <c r="D7" s="554"/>
    </row>
    <row r="8" spans="1:4" ht="16" thickBot="1">
      <c r="A8" s="555"/>
      <c r="B8" s="149" t="s">
        <v>1316</v>
      </c>
      <c r="C8" s="150"/>
      <c r="D8" s="555"/>
    </row>
    <row r="9" spans="1:4" ht="26">
      <c r="A9" s="151" t="s">
        <v>1317</v>
      </c>
      <c r="B9" s="147" t="s">
        <v>1318</v>
      </c>
      <c r="C9" s="147" t="s">
        <v>1319</v>
      </c>
      <c r="D9" s="553" t="s">
        <v>1320</v>
      </c>
    </row>
    <row r="10" spans="1:4" ht="26">
      <c r="A10" s="151" t="s">
        <v>1321</v>
      </c>
      <c r="B10" s="147" t="s">
        <v>1322</v>
      </c>
      <c r="C10" s="147" t="s">
        <v>1323</v>
      </c>
      <c r="D10" s="554"/>
    </row>
    <row r="11" spans="1:4" ht="26">
      <c r="A11" s="152"/>
      <c r="B11" s="147" t="s">
        <v>1324</v>
      </c>
      <c r="C11" s="147" t="s">
        <v>1325</v>
      </c>
      <c r="D11" s="554"/>
    </row>
    <row r="12" spans="1:4" ht="26.5" thickBot="1">
      <c r="A12" s="153"/>
      <c r="B12" s="149" t="s">
        <v>1326</v>
      </c>
      <c r="C12" s="149" t="s">
        <v>1327</v>
      </c>
      <c r="D12" s="555"/>
    </row>
    <row r="13" spans="1:4" ht="35.15" customHeight="1">
      <c r="A13" s="553" t="s">
        <v>1328</v>
      </c>
      <c r="B13" s="147" t="s">
        <v>1329</v>
      </c>
      <c r="C13" s="147" t="s">
        <v>1330</v>
      </c>
      <c r="D13" s="553" t="s">
        <v>1312</v>
      </c>
    </row>
    <row r="14" spans="1:4">
      <c r="A14" s="554"/>
      <c r="B14" s="147" t="s">
        <v>1313</v>
      </c>
      <c r="C14" s="147" t="s">
        <v>1331</v>
      </c>
      <c r="D14" s="554"/>
    </row>
    <row r="15" spans="1:4">
      <c r="A15" s="554"/>
      <c r="B15" s="147" t="s">
        <v>1332</v>
      </c>
      <c r="C15" s="147" t="s">
        <v>1333</v>
      </c>
      <c r="D15" s="554"/>
    </row>
    <row r="16" spans="1:4" ht="16" thickBot="1">
      <c r="A16" s="555"/>
      <c r="B16" s="149" t="s">
        <v>1316</v>
      </c>
      <c r="C16" s="150"/>
      <c r="D16" s="555"/>
    </row>
    <row r="17" spans="1:4" ht="26">
      <c r="A17" s="553" t="s">
        <v>1334</v>
      </c>
      <c r="B17" s="147" t="s">
        <v>1335</v>
      </c>
      <c r="C17" s="147" t="s">
        <v>1336</v>
      </c>
      <c r="D17" s="553" t="s">
        <v>1337</v>
      </c>
    </row>
    <row r="18" spans="1:4" ht="26">
      <c r="A18" s="554"/>
      <c r="B18" s="147" t="s">
        <v>1338</v>
      </c>
      <c r="C18" s="147" t="s">
        <v>1339</v>
      </c>
      <c r="D18" s="554"/>
    </row>
    <row r="19" spans="1:4" ht="16" thickBot="1">
      <c r="A19" s="555"/>
      <c r="B19" s="149" t="s">
        <v>1340</v>
      </c>
      <c r="C19" s="150"/>
      <c r="D19" s="555"/>
    </row>
    <row r="20" spans="1:4">
      <c r="A20" s="553" t="s">
        <v>1341</v>
      </c>
      <c r="B20" s="147" t="s">
        <v>1342</v>
      </c>
      <c r="C20" s="147" t="s">
        <v>1343</v>
      </c>
      <c r="D20" s="553" t="s">
        <v>1337</v>
      </c>
    </row>
    <row r="21" spans="1:4" ht="26">
      <c r="A21" s="554"/>
      <c r="B21" s="147" t="s">
        <v>1344</v>
      </c>
      <c r="C21" s="147" t="s">
        <v>1345</v>
      </c>
      <c r="D21" s="554"/>
    </row>
    <row r="22" spans="1:4" ht="16" thickBot="1">
      <c r="A22" s="555"/>
      <c r="B22" s="150"/>
      <c r="C22" s="149" t="s">
        <v>1346</v>
      </c>
      <c r="D22" s="555"/>
    </row>
    <row r="23" spans="1:4">
      <c r="A23" s="151" t="s">
        <v>1347</v>
      </c>
      <c r="B23" s="553" t="s">
        <v>1344</v>
      </c>
      <c r="C23" s="553" t="s">
        <v>1348</v>
      </c>
      <c r="D23" s="553" t="s">
        <v>1349</v>
      </c>
    </row>
    <row r="24" spans="1:4" ht="16" thickBot="1">
      <c r="A24" s="154" t="s">
        <v>1350</v>
      </c>
      <c r="B24" s="555"/>
      <c r="C24" s="555"/>
      <c r="D24" s="555"/>
    </row>
    <row r="25" spans="1:4">
      <c r="A25" s="151" t="s">
        <v>1351</v>
      </c>
      <c r="B25" s="147" t="s">
        <v>1352</v>
      </c>
      <c r="C25" s="553" t="s">
        <v>1353</v>
      </c>
      <c r="D25" s="553" t="s">
        <v>1354</v>
      </c>
    </row>
    <row r="26" spans="1:4">
      <c r="A26" s="151" t="s">
        <v>1355</v>
      </c>
      <c r="B26" s="147" t="s">
        <v>1344</v>
      </c>
      <c r="C26" s="554"/>
      <c r="D26" s="554"/>
    </row>
    <row r="27" spans="1:4" ht="16" thickBot="1">
      <c r="A27" s="154" t="s">
        <v>1356</v>
      </c>
      <c r="B27" s="150"/>
      <c r="C27" s="555"/>
      <c r="D27" s="555"/>
    </row>
    <row r="28" spans="1:4" ht="16" thickBot="1">
      <c r="A28" s="155"/>
      <c r="B28" s="156"/>
      <c r="C28" s="156"/>
      <c r="D28" s="156"/>
    </row>
    <row r="29" spans="1:4" ht="16">
      <c r="A29" s="553" t="s">
        <v>1357</v>
      </c>
      <c r="B29" s="157" t="s">
        <v>1358</v>
      </c>
      <c r="C29" s="157" t="s">
        <v>1359</v>
      </c>
      <c r="D29" s="553" t="s">
        <v>1360</v>
      </c>
    </row>
    <row r="30" spans="1:4" ht="16">
      <c r="A30" s="554"/>
      <c r="B30" s="147" t="s">
        <v>1361</v>
      </c>
      <c r="C30" s="147" t="s">
        <v>1362</v>
      </c>
      <c r="D30" s="554"/>
    </row>
    <row r="31" spans="1:4">
      <c r="A31" s="554"/>
      <c r="B31" s="147" t="s">
        <v>1363</v>
      </c>
      <c r="C31" s="148"/>
      <c r="D31" s="554"/>
    </row>
    <row r="32" spans="1:4">
      <c r="A32" s="554"/>
      <c r="B32" s="147" t="s">
        <v>1364</v>
      </c>
      <c r="C32" s="148"/>
      <c r="D32" s="554"/>
    </row>
    <row r="33" spans="1:4" ht="16" thickBot="1">
      <c r="A33" s="555"/>
      <c r="B33" s="149" t="s">
        <v>1365</v>
      </c>
      <c r="C33" s="150"/>
      <c r="D33" s="555"/>
    </row>
    <row r="34" spans="1:4">
      <c r="A34" s="151" t="s">
        <v>1366</v>
      </c>
      <c r="B34" s="553" t="s">
        <v>1367</v>
      </c>
      <c r="C34" s="553" t="s">
        <v>1368</v>
      </c>
      <c r="D34" s="553" t="s">
        <v>1369</v>
      </c>
    </row>
    <row r="35" spans="1:4" ht="16" thickBot="1">
      <c r="A35" s="154" t="s">
        <v>1370</v>
      </c>
      <c r="B35" s="555"/>
      <c r="C35" s="555"/>
      <c r="D35" s="555"/>
    </row>
    <row r="36" spans="1:4" ht="51" customHeight="1">
      <c r="A36" s="151" t="s">
        <v>1371</v>
      </c>
      <c r="B36" s="147" t="s">
        <v>1322</v>
      </c>
      <c r="C36" s="553" t="s">
        <v>1372</v>
      </c>
      <c r="D36" s="553" t="s">
        <v>1373</v>
      </c>
    </row>
    <row r="37" spans="1:4">
      <c r="A37" s="151" t="s">
        <v>1374</v>
      </c>
      <c r="B37" s="147" t="s">
        <v>1375</v>
      </c>
      <c r="C37" s="554"/>
      <c r="D37" s="554"/>
    </row>
    <row r="38" spans="1:4" ht="16" thickBot="1">
      <c r="A38" s="154" t="s">
        <v>1376</v>
      </c>
      <c r="B38" s="149" t="s">
        <v>1377</v>
      </c>
      <c r="C38" s="555"/>
      <c r="D38" s="555"/>
    </row>
    <row r="39" spans="1:4">
      <c r="A39" s="151" t="s">
        <v>1378</v>
      </c>
      <c r="B39" s="147" t="s">
        <v>1379</v>
      </c>
      <c r="C39" s="553" t="s">
        <v>1380</v>
      </c>
      <c r="D39" s="147" t="s">
        <v>1381</v>
      </c>
    </row>
    <row r="40" spans="1:4" ht="26">
      <c r="A40" s="151" t="s">
        <v>1382</v>
      </c>
      <c r="B40" s="147" t="s">
        <v>1383</v>
      </c>
      <c r="C40" s="554"/>
      <c r="D40" s="147" t="s">
        <v>1384</v>
      </c>
    </row>
    <row r="41" spans="1:4" ht="16" thickBot="1">
      <c r="A41" s="153"/>
      <c r="B41" s="149" t="s">
        <v>1385</v>
      </c>
      <c r="C41" s="555"/>
      <c r="D41" s="150"/>
    </row>
    <row r="42" spans="1:4" ht="51" customHeight="1">
      <c r="A42" s="151" t="s">
        <v>1386</v>
      </c>
      <c r="B42" s="147" t="s">
        <v>1387</v>
      </c>
      <c r="C42" s="553" t="s">
        <v>1388</v>
      </c>
      <c r="D42" s="553" t="s">
        <v>1373</v>
      </c>
    </row>
    <row r="43" spans="1:4">
      <c r="A43" s="151" t="s">
        <v>1389</v>
      </c>
      <c r="B43" s="147" t="s">
        <v>1390</v>
      </c>
      <c r="C43" s="554"/>
      <c r="D43" s="554"/>
    </row>
    <row r="44" spans="1:4" ht="16" thickBot="1">
      <c r="A44" s="153"/>
      <c r="B44" s="149" t="s">
        <v>1071</v>
      </c>
      <c r="C44" s="555"/>
      <c r="D44" s="555"/>
    </row>
    <row r="45" spans="1:4">
      <c r="A45" s="151" t="s">
        <v>1391</v>
      </c>
      <c r="B45" s="147" t="s">
        <v>1387</v>
      </c>
      <c r="C45" s="553" t="s">
        <v>1392</v>
      </c>
      <c r="D45" s="553" t="s">
        <v>1393</v>
      </c>
    </row>
    <row r="46" spans="1:4">
      <c r="A46" s="151" t="s">
        <v>1394</v>
      </c>
      <c r="B46" s="147" t="s">
        <v>1390</v>
      </c>
      <c r="C46" s="554"/>
      <c r="D46" s="554"/>
    </row>
    <row r="47" spans="1:4" ht="16" thickBot="1">
      <c r="A47" s="153"/>
      <c r="B47" s="149" t="s">
        <v>1071</v>
      </c>
      <c r="C47" s="555"/>
      <c r="D47" s="555"/>
    </row>
    <row r="48" spans="1:4">
      <c r="A48" s="151" t="s">
        <v>1395</v>
      </c>
      <c r="B48" s="147" t="s">
        <v>1322</v>
      </c>
      <c r="C48" s="147" t="s">
        <v>1396</v>
      </c>
      <c r="D48" s="553" t="s">
        <v>1397</v>
      </c>
    </row>
    <row r="49" spans="1:4">
      <c r="A49" s="151" t="s">
        <v>1398</v>
      </c>
      <c r="B49" s="147" t="s">
        <v>1375</v>
      </c>
      <c r="C49" s="147" t="s">
        <v>1399</v>
      </c>
      <c r="D49" s="554"/>
    </row>
    <row r="50" spans="1:4" ht="26.5" thickBot="1">
      <c r="A50" s="154" t="s">
        <v>1400</v>
      </c>
      <c r="B50" s="149" t="s">
        <v>1326</v>
      </c>
      <c r="C50" s="150"/>
      <c r="D50" s="555"/>
    </row>
    <row r="51" spans="1:4">
      <c r="A51" s="151" t="s">
        <v>1401</v>
      </c>
      <c r="B51" s="147" t="s">
        <v>1402</v>
      </c>
      <c r="C51" s="553" t="s">
        <v>1403</v>
      </c>
      <c r="D51" s="553" t="s">
        <v>1404</v>
      </c>
    </row>
    <row r="52" spans="1:4">
      <c r="A52" s="151" t="s">
        <v>1405</v>
      </c>
      <c r="B52" s="147" t="s">
        <v>1406</v>
      </c>
      <c r="C52" s="554"/>
      <c r="D52" s="554"/>
    </row>
    <row r="53" spans="1:4" ht="39.5" thickBot="1">
      <c r="A53" s="154" t="s">
        <v>1407</v>
      </c>
      <c r="B53" s="150"/>
      <c r="C53" s="555"/>
      <c r="D53" s="555"/>
    </row>
    <row r="54" spans="1:4" ht="16" thickBot="1">
      <c r="A54" s="155"/>
      <c r="B54" s="156"/>
      <c r="C54" s="156"/>
      <c r="D54" s="156"/>
    </row>
    <row r="55" spans="1:4" ht="73" customHeight="1">
      <c r="A55" s="553" t="s">
        <v>1408</v>
      </c>
      <c r="B55" s="157" t="s">
        <v>1409</v>
      </c>
      <c r="C55" s="157" t="s">
        <v>1410</v>
      </c>
      <c r="D55" s="553" t="s">
        <v>1404</v>
      </c>
    </row>
    <row r="56" spans="1:4">
      <c r="A56" s="554"/>
      <c r="B56" s="147" t="s">
        <v>1322</v>
      </c>
      <c r="C56" s="147" t="s">
        <v>1411</v>
      </c>
      <c r="D56" s="554"/>
    </row>
    <row r="57" spans="1:4">
      <c r="A57" s="554"/>
      <c r="B57" s="147" t="s">
        <v>1324</v>
      </c>
      <c r="C57" s="148"/>
      <c r="D57" s="554"/>
    </row>
    <row r="58" spans="1:4">
      <c r="A58" s="554"/>
      <c r="B58" s="147" t="s">
        <v>1412</v>
      </c>
      <c r="C58" s="148"/>
      <c r="D58" s="554"/>
    </row>
    <row r="59" spans="1:4" ht="16" thickBot="1">
      <c r="A59" s="555"/>
      <c r="B59" s="149" t="s">
        <v>1413</v>
      </c>
      <c r="C59" s="150"/>
      <c r="D59" s="555"/>
    </row>
    <row r="60" spans="1:4" ht="51" customHeight="1">
      <c r="A60" s="151" t="s">
        <v>1414</v>
      </c>
      <c r="B60" s="147" t="s">
        <v>1322</v>
      </c>
      <c r="C60" s="553" t="s">
        <v>1415</v>
      </c>
      <c r="D60" s="553" t="s">
        <v>1416</v>
      </c>
    </row>
    <row r="61" spans="1:4">
      <c r="A61" s="151" t="s">
        <v>1417</v>
      </c>
      <c r="B61" s="147" t="s">
        <v>1324</v>
      </c>
      <c r="C61" s="554"/>
      <c r="D61" s="554"/>
    </row>
    <row r="62" spans="1:4" ht="16" thickBot="1">
      <c r="A62" s="153"/>
      <c r="B62" s="149" t="s">
        <v>1326</v>
      </c>
      <c r="C62" s="555"/>
      <c r="D62" s="555"/>
    </row>
    <row r="63" spans="1:4" ht="26">
      <c r="A63" s="158" t="s">
        <v>1418</v>
      </c>
      <c r="B63" s="147" t="s">
        <v>1322</v>
      </c>
      <c r="C63" s="553" t="s">
        <v>1419</v>
      </c>
      <c r="D63" s="553" t="s">
        <v>1416</v>
      </c>
    </row>
    <row r="64" spans="1:4">
      <c r="A64" s="151" t="s">
        <v>1420</v>
      </c>
      <c r="B64" s="147" t="s">
        <v>1324</v>
      </c>
      <c r="C64" s="554"/>
      <c r="D64" s="554"/>
    </row>
    <row r="65" spans="1:4">
      <c r="A65" s="152"/>
      <c r="B65" s="147" t="s">
        <v>1412</v>
      </c>
      <c r="C65" s="554"/>
      <c r="D65" s="554"/>
    </row>
    <row r="66" spans="1:4" ht="16" thickBot="1">
      <c r="A66" s="153"/>
      <c r="B66" s="149" t="s">
        <v>1340</v>
      </c>
      <c r="C66" s="555"/>
      <c r="D66" s="555"/>
    </row>
    <row r="67" spans="1:4" ht="26">
      <c r="A67" s="158" t="s">
        <v>1421</v>
      </c>
      <c r="B67" s="147" t="s">
        <v>1322</v>
      </c>
      <c r="C67" s="147" t="s">
        <v>1422</v>
      </c>
      <c r="D67" s="553" t="s">
        <v>1416</v>
      </c>
    </row>
    <row r="68" spans="1:4">
      <c r="A68" s="151" t="s">
        <v>1423</v>
      </c>
      <c r="B68" s="147" t="s">
        <v>1324</v>
      </c>
      <c r="C68" s="147" t="s">
        <v>1333</v>
      </c>
      <c r="D68" s="554"/>
    </row>
    <row r="69" spans="1:4">
      <c r="A69" s="151" t="s">
        <v>1424</v>
      </c>
      <c r="B69" s="147" t="s">
        <v>1412</v>
      </c>
      <c r="C69" s="148"/>
      <c r="D69" s="554"/>
    </row>
    <row r="70" spans="1:4" ht="16" thickBot="1">
      <c r="A70" s="153"/>
      <c r="B70" s="149" t="s">
        <v>1340</v>
      </c>
      <c r="C70" s="150"/>
      <c r="D70" s="555"/>
    </row>
    <row r="71" spans="1:4" ht="51" customHeight="1">
      <c r="A71" s="151" t="s">
        <v>1425</v>
      </c>
      <c r="B71" s="147" t="s">
        <v>1322</v>
      </c>
      <c r="C71" s="147" t="s">
        <v>1392</v>
      </c>
      <c r="D71" s="553" t="s">
        <v>1416</v>
      </c>
    </row>
    <row r="72" spans="1:4">
      <c r="A72" s="151" t="s">
        <v>1426</v>
      </c>
      <c r="B72" s="147" t="s">
        <v>1324</v>
      </c>
      <c r="C72" s="147" t="s">
        <v>1333</v>
      </c>
      <c r="D72" s="554"/>
    </row>
    <row r="73" spans="1:4" ht="16" thickBot="1">
      <c r="A73" s="153"/>
      <c r="B73" s="149" t="s">
        <v>1326</v>
      </c>
      <c r="C73" s="150"/>
      <c r="D73" s="555"/>
    </row>
    <row r="74" spans="1:4" ht="26.5" thickBot="1">
      <c r="A74" s="154" t="s">
        <v>1427</v>
      </c>
      <c r="B74" s="149" t="s">
        <v>1428</v>
      </c>
      <c r="C74" s="149" t="s">
        <v>1429</v>
      </c>
      <c r="D74" s="149" t="s">
        <v>1416</v>
      </c>
    </row>
    <row r="75" spans="1:4" ht="26">
      <c r="A75" s="553" t="s">
        <v>1430</v>
      </c>
      <c r="B75" s="147" t="s">
        <v>1431</v>
      </c>
      <c r="C75" s="147" t="s">
        <v>1432</v>
      </c>
      <c r="D75" s="553" t="s">
        <v>1433</v>
      </c>
    </row>
    <row r="76" spans="1:4" ht="39">
      <c r="A76" s="554"/>
      <c r="B76" s="147" t="s">
        <v>1434</v>
      </c>
      <c r="C76" s="147" t="s">
        <v>1435</v>
      </c>
      <c r="D76" s="554"/>
    </row>
    <row r="77" spans="1:4" ht="16" thickBot="1">
      <c r="A77" s="555"/>
      <c r="B77" s="149" t="s">
        <v>1436</v>
      </c>
      <c r="C77" s="150"/>
      <c r="D77" s="555"/>
    </row>
    <row r="78" spans="1:4" ht="26">
      <c r="A78" s="151" t="s">
        <v>1437</v>
      </c>
      <c r="B78" s="147" t="s">
        <v>1438</v>
      </c>
      <c r="C78" s="147" t="s">
        <v>1439</v>
      </c>
      <c r="D78" s="553" t="s">
        <v>1433</v>
      </c>
    </row>
    <row r="79" spans="1:4" ht="39">
      <c r="A79" s="151" t="s">
        <v>1440</v>
      </c>
      <c r="B79" s="147" t="s">
        <v>1441</v>
      </c>
      <c r="C79" s="147" t="s">
        <v>1442</v>
      </c>
      <c r="D79" s="554"/>
    </row>
    <row r="80" spans="1:4" ht="16" thickBot="1">
      <c r="A80" s="153"/>
      <c r="B80" s="149" t="s">
        <v>1326</v>
      </c>
      <c r="C80" s="150"/>
      <c r="D80" s="555"/>
    </row>
    <row r="81" spans="1:4">
      <c r="A81" s="151" t="s">
        <v>1443</v>
      </c>
      <c r="B81" s="147" t="s">
        <v>1444</v>
      </c>
      <c r="C81" s="553" t="s">
        <v>1445</v>
      </c>
      <c r="D81" s="553" t="s">
        <v>1446</v>
      </c>
    </row>
    <row r="82" spans="1:4">
      <c r="A82" s="151" t="s">
        <v>1333</v>
      </c>
      <c r="B82" s="147" t="s">
        <v>1447</v>
      </c>
      <c r="C82" s="554"/>
      <c r="D82" s="554"/>
    </row>
    <row r="83" spans="1:4" ht="16" thickBot="1">
      <c r="A83" s="153"/>
      <c r="B83" s="149" t="s">
        <v>1448</v>
      </c>
      <c r="C83" s="555"/>
      <c r="D83" s="555"/>
    </row>
    <row r="84" spans="1:4" ht="16" thickBot="1">
      <c r="A84" s="155"/>
      <c r="B84" s="156"/>
      <c r="C84" s="156"/>
      <c r="D84" s="156"/>
    </row>
    <row r="85" spans="1:4" ht="39" customHeight="1">
      <c r="A85" s="159" t="s">
        <v>1449</v>
      </c>
      <c r="B85" s="553" t="s">
        <v>1450</v>
      </c>
      <c r="C85" s="553" t="s">
        <v>1451</v>
      </c>
      <c r="D85" s="553" t="s">
        <v>1333</v>
      </c>
    </row>
    <row r="86" spans="1:4" ht="16" thickBot="1">
      <c r="A86" s="154" t="s">
        <v>1452</v>
      </c>
      <c r="B86" s="555"/>
      <c r="C86" s="555"/>
      <c r="D86" s="555"/>
    </row>
    <row r="87" spans="1:4">
      <c r="A87" s="156"/>
      <c r="B87" s="156"/>
      <c r="C87" s="156"/>
      <c r="D87" s="156"/>
    </row>
    <row r="88" spans="1:4">
      <c r="A88" s="155"/>
      <c r="B88" s="156"/>
      <c r="C88" s="156"/>
      <c r="D88" s="156"/>
    </row>
    <row r="89" spans="1:4" ht="16" thickBot="1">
      <c r="A89" s="155"/>
      <c r="B89" s="156"/>
      <c r="C89" s="156"/>
      <c r="D89" s="156"/>
    </row>
    <row r="90" spans="1:4">
      <c r="A90" s="553" t="s">
        <v>1453</v>
      </c>
      <c r="B90" s="157" t="s">
        <v>1444</v>
      </c>
      <c r="C90" s="157" t="s">
        <v>1454</v>
      </c>
      <c r="D90" s="553" t="s">
        <v>1333</v>
      </c>
    </row>
    <row r="91" spans="1:4" ht="26">
      <c r="A91" s="554"/>
      <c r="B91" s="147" t="s">
        <v>1447</v>
      </c>
      <c r="C91" s="147" t="s">
        <v>1455</v>
      </c>
      <c r="D91" s="554"/>
    </row>
    <row r="92" spans="1:4" ht="78">
      <c r="A92" s="554"/>
      <c r="B92" s="147" t="s">
        <v>1448</v>
      </c>
      <c r="C92" s="147" t="s">
        <v>1456</v>
      </c>
      <c r="D92" s="554"/>
    </row>
    <row r="93" spans="1:4">
      <c r="A93" s="554"/>
      <c r="B93" s="148"/>
      <c r="C93" s="147" t="s">
        <v>1457</v>
      </c>
      <c r="D93" s="554"/>
    </row>
    <row r="94" spans="1:4" ht="52">
      <c r="A94" s="554"/>
      <c r="B94" s="148"/>
      <c r="C94" s="147" t="s">
        <v>1458</v>
      </c>
      <c r="D94" s="554"/>
    </row>
    <row r="95" spans="1:4" ht="26">
      <c r="A95" s="554"/>
      <c r="B95" s="148"/>
      <c r="C95" s="147" t="s">
        <v>1459</v>
      </c>
      <c r="D95" s="554"/>
    </row>
    <row r="96" spans="1:4">
      <c r="A96" s="554"/>
      <c r="B96" s="148"/>
      <c r="C96" s="147" t="s">
        <v>1460</v>
      </c>
      <c r="D96" s="554"/>
    </row>
    <row r="97" spans="1:4">
      <c r="A97" s="554"/>
      <c r="B97" s="148"/>
      <c r="C97" s="147" t="s">
        <v>1461</v>
      </c>
      <c r="D97" s="554"/>
    </row>
    <row r="98" spans="1:4" ht="26">
      <c r="A98" s="554"/>
      <c r="B98" s="148"/>
      <c r="C98" s="147" t="s">
        <v>1462</v>
      </c>
      <c r="D98" s="554"/>
    </row>
    <row r="99" spans="1:4" ht="52">
      <c r="A99" s="554"/>
      <c r="B99" s="148"/>
      <c r="C99" s="147" t="s">
        <v>1463</v>
      </c>
      <c r="D99" s="554"/>
    </row>
    <row r="100" spans="1:4" ht="26">
      <c r="A100" s="554"/>
      <c r="B100" s="148"/>
      <c r="C100" s="147" t="s">
        <v>1464</v>
      </c>
      <c r="D100" s="554"/>
    </row>
    <row r="101" spans="1:4" ht="26">
      <c r="A101" s="554"/>
      <c r="B101" s="148"/>
      <c r="C101" s="147" t="s">
        <v>1465</v>
      </c>
      <c r="D101" s="554"/>
    </row>
    <row r="102" spans="1:4" ht="26">
      <c r="A102" s="554"/>
      <c r="B102" s="148"/>
      <c r="C102" s="147" t="s">
        <v>1466</v>
      </c>
      <c r="D102" s="554"/>
    </row>
    <row r="103" spans="1:4" ht="26">
      <c r="A103" s="554"/>
      <c r="B103" s="148"/>
      <c r="C103" s="147" t="s">
        <v>1467</v>
      </c>
      <c r="D103" s="554"/>
    </row>
    <row r="104" spans="1:4">
      <c r="A104" s="554"/>
      <c r="B104" s="148"/>
      <c r="C104" s="147" t="s">
        <v>1468</v>
      </c>
      <c r="D104" s="554"/>
    </row>
    <row r="105" spans="1:4">
      <c r="A105" s="554"/>
      <c r="B105" s="148"/>
      <c r="C105" s="147" t="s">
        <v>1333</v>
      </c>
      <c r="D105" s="554"/>
    </row>
    <row r="106" spans="1:4">
      <c r="A106" s="554"/>
      <c r="B106" s="148"/>
      <c r="C106" s="147" t="s">
        <v>1469</v>
      </c>
      <c r="D106" s="554"/>
    </row>
    <row r="107" spans="1:4" ht="65">
      <c r="A107" s="554"/>
      <c r="B107" s="148"/>
      <c r="C107" s="147" t="s">
        <v>1470</v>
      </c>
      <c r="D107" s="554"/>
    </row>
    <row r="108" spans="1:4" ht="26">
      <c r="A108" s="554"/>
      <c r="B108" s="148"/>
      <c r="C108" s="147" t="s">
        <v>1471</v>
      </c>
      <c r="D108" s="554"/>
    </row>
    <row r="109" spans="1:4" ht="39.5" thickBot="1">
      <c r="A109" s="555"/>
      <c r="B109" s="150"/>
      <c r="C109" s="149" t="s">
        <v>1472</v>
      </c>
      <c r="D109" s="555"/>
    </row>
    <row r="110" spans="1:4" ht="39">
      <c r="A110" s="550"/>
      <c r="B110" s="550"/>
      <c r="C110" s="147" t="s">
        <v>1473</v>
      </c>
      <c r="D110" s="550"/>
    </row>
    <row r="111" spans="1:4" ht="39">
      <c r="A111" s="551"/>
      <c r="B111" s="551"/>
      <c r="C111" s="147" t="s">
        <v>1474</v>
      </c>
      <c r="D111" s="551"/>
    </row>
    <row r="112" spans="1:4" ht="26">
      <c r="A112" s="551"/>
      <c r="B112" s="551"/>
      <c r="C112" s="147" t="s">
        <v>1475</v>
      </c>
      <c r="D112" s="551"/>
    </row>
    <row r="113" spans="1:4">
      <c r="A113" s="551"/>
      <c r="B113" s="551"/>
      <c r="C113" s="147" t="s">
        <v>1476</v>
      </c>
      <c r="D113" s="551"/>
    </row>
    <row r="114" spans="1:4" ht="78.5" thickBot="1">
      <c r="A114" s="552"/>
      <c r="B114" s="552"/>
      <c r="C114" s="149" t="s">
        <v>1477</v>
      </c>
      <c r="D114" s="552"/>
    </row>
  </sheetData>
  <mergeCells count="55">
    <mergeCell ref="A5:A8"/>
    <mergeCell ref="D5:D8"/>
    <mergeCell ref="A1:D1"/>
    <mergeCell ref="A2:D2"/>
    <mergeCell ref="A3:A4"/>
    <mergeCell ref="C3:C4"/>
    <mergeCell ref="D3:D4"/>
    <mergeCell ref="A29:A33"/>
    <mergeCell ref="D29:D33"/>
    <mergeCell ref="D9:D12"/>
    <mergeCell ref="A13:A16"/>
    <mergeCell ref="D13:D16"/>
    <mergeCell ref="A17:A19"/>
    <mergeCell ref="D17:D19"/>
    <mergeCell ref="A20:A22"/>
    <mergeCell ref="D20:D22"/>
    <mergeCell ref="B23:B24"/>
    <mergeCell ref="C23:C24"/>
    <mergeCell ref="D23:D24"/>
    <mergeCell ref="C25:C27"/>
    <mergeCell ref="D25:D27"/>
    <mergeCell ref="C51:C53"/>
    <mergeCell ref="D51:D53"/>
    <mergeCell ref="B34:B35"/>
    <mergeCell ref="C34:C35"/>
    <mergeCell ref="D34:D35"/>
    <mergeCell ref="C36:C38"/>
    <mergeCell ref="D36:D38"/>
    <mergeCell ref="C39:C41"/>
    <mergeCell ref="C42:C44"/>
    <mergeCell ref="D42:D44"/>
    <mergeCell ref="C45:C47"/>
    <mergeCell ref="D45:D47"/>
    <mergeCell ref="D48:D50"/>
    <mergeCell ref="A55:A59"/>
    <mergeCell ref="D55:D59"/>
    <mergeCell ref="C60:C62"/>
    <mergeCell ref="D60:D62"/>
    <mergeCell ref="C63:C66"/>
    <mergeCell ref="D63:D66"/>
    <mergeCell ref="A110:A114"/>
    <mergeCell ref="B110:B114"/>
    <mergeCell ref="D110:D114"/>
    <mergeCell ref="D67:D70"/>
    <mergeCell ref="D71:D73"/>
    <mergeCell ref="A75:A77"/>
    <mergeCell ref="D75:D77"/>
    <mergeCell ref="D78:D80"/>
    <mergeCell ref="C81:C83"/>
    <mergeCell ref="D81:D83"/>
    <mergeCell ref="B85:B86"/>
    <mergeCell ref="C85:C86"/>
    <mergeCell ref="D85:D86"/>
    <mergeCell ref="A90:A109"/>
    <mergeCell ref="D90:D109"/>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3ABBB-A654-874D-8574-F6801DFE8252}">
  <sheetPr>
    <tabColor rgb="FFF3E38C"/>
  </sheetPr>
  <dimension ref="A1"/>
  <sheetViews>
    <sheetView view="pageBreakPreview" zoomScale="60" zoomScaleNormal="100" workbookViewId="0">
      <selection activeCell="I7" sqref="I7:I42"/>
    </sheetView>
  </sheetViews>
  <sheetFormatPr defaultColWidth="10.81640625" defaultRowHeight="15.5"/>
  <cols>
    <col min="1" max="16384" width="10.81640625" style="133"/>
  </cols>
  <sheetData/>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8B27E-168A-404E-BB34-A2F48DBAE194}">
  <sheetPr>
    <tabColor rgb="FFF3E38C"/>
  </sheetPr>
  <dimension ref="A1"/>
  <sheetViews>
    <sheetView view="pageBreakPreview" topLeftCell="A29" zoomScale="60" zoomScaleNormal="100" workbookViewId="0">
      <selection activeCell="I7" sqref="I7:I42"/>
    </sheetView>
  </sheetViews>
  <sheetFormatPr defaultColWidth="10.81640625" defaultRowHeight="15.5"/>
  <cols>
    <col min="1" max="16384" width="10.81640625" style="133"/>
  </cols>
  <sheetData/>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11493-BCD1-F841-9CB0-DE0AB97DEE44}">
  <sheetPr>
    <tabColor rgb="FFF3E38C"/>
  </sheetPr>
  <dimension ref="A1"/>
  <sheetViews>
    <sheetView view="pageBreakPreview" topLeftCell="A5" zoomScale="60" zoomScaleNormal="100" workbookViewId="0">
      <selection activeCell="I7" sqref="I7:I42"/>
    </sheetView>
  </sheetViews>
  <sheetFormatPr defaultColWidth="10.81640625" defaultRowHeight="15.5"/>
  <cols>
    <col min="1" max="16384" width="10.81640625" style="133"/>
  </cols>
  <sheetData/>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tabColor theme="3" tint="0.39997558519241921"/>
  </sheetPr>
  <dimension ref="A1:C6"/>
  <sheetViews>
    <sheetView workbookViewId="0">
      <selection activeCell="F30" sqref="F30"/>
    </sheetView>
  </sheetViews>
  <sheetFormatPr defaultColWidth="8.81640625" defaultRowHeight="14.5"/>
  <cols>
    <col min="1" max="1" width="15" customWidth="1"/>
    <col min="2" max="2" width="39.26953125" customWidth="1"/>
    <col min="3" max="3" width="12" customWidth="1"/>
  </cols>
  <sheetData>
    <row r="1" spans="1:3" ht="57" customHeight="1" thickBot="1"/>
    <row r="2" spans="1:3" ht="15" thickBot="1">
      <c r="A2" s="41" t="s">
        <v>812</v>
      </c>
      <c r="B2" s="40" t="s">
        <v>5</v>
      </c>
    </row>
    <row r="3" spans="1:3">
      <c r="A3" s="5" t="s">
        <v>813</v>
      </c>
      <c r="B3" s="39" t="str">
        <f>HYPERLINK("'/Users/sophie/Desktop/WORKBOOK TEMPLATE/[FULL RANGE GRADE RULES XS-XXL - BOTTOMS - REPRESENT.xlsm]JEAN'","JEAN")</f>
        <v>JEAN</v>
      </c>
      <c r="C3" s="16"/>
    </row>
    <row r="4" spans="1:3">
      <c r="A4" s="4" t="s">
        <v>814</v>
      </c>
      <c r="B4" s="8" t="str">
        <f>HYPERLINK("'[FULL RANGE GRADE RULES XS-XXL - BOTTOMS - REPRESENT.xlsm]PANT'!","PANT")</f>
        <v>PANT</v>
      </c>
      <c r="C4" s="16"/>
    </row>
    <row r="5" spans="1:3">
      <c r="A5" s="4" t="s">
        <v>815</v>
      </c>
      <c r="B5" s="8" t="str">
        <f>HYPERLINK("'[FULL RANGE GRADE RULES XS-XXL - BOTTOMS - REPRESENT.xlsm]SHORT'!","SHORT")</f>
        <v>SHORT</v>
      </c>
      <c r="C5" s="16"/>
    </row>
    <row r="6" spans="1:3">
      <c r="A6" s="4" t="s">
        <v>816</v>
      </c>
      <c r="B6" s="8" t="str">
        <f>HYPERLINK("'[FULL RANGE GRADE RULES XS-XXL - BOTTOMS - REPRESENT.xlsm]BOXER'!","BOXER")</f>
        <v>BOXER</v>
      </c>
      <c r="C6" s="16"/>
    </row>
  </sheetData>
  <autoFilter ref="B2" xr:uid="{00000000-0009-0000-0000-000009000000}"/>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8FF66-E192-904C-88BB-1C2B1980620B}">
  <sheetPr codeName="Sheet7">
    <tabColor theme="0" tint="-0.499984740745262"/>
  </sheetPr>
  <dimension ref="A1:C394"/>
  <sheetViews>
    <sheetView view="pageBreakPreview" topLeftCell="A354" zoomScale="60" zoomScaleNormal="100" workbookViewId="0">
      <selection activeCell="N10" sqref="N10"/>
    </sheetView>
  </sheetViews>
  <sheetFormatPr defaultColWidth="8.81640625" defaultRowHeight="14.5"/>
  <cols>
    <col min="1" max="1" width="40.26953125" customWidth="1"/>
    <col min="2" max="2" width="16.7265625" customWidth="1"/>
    <col min="3" max="3" width="33" customWidth="1"/>
    <col min="4" max="5" width="8.453125" customWidth="1"/>
  </cols>
  <sheetData>
    <row r="1" spans="1:3" ht="44.15" customHeight="1">
      <c r="A1" s="12" t="s">
        <v>771</v>
      </c>
      <c r="B1" s="564"/>
      <c r="C1" s="565"/>
    </row>
    <row r="2" spans="1:3" ht="28" customHeight="1">
      <c r="A2" s="13" t="s">
        <v>773</v>
      </c>
      <c r="B2" s="13" t="s">
        <v>772</v>
      </c>
      <c r="C2" s="13" t="s">
        <v>774</v>
      </c>
    </row>
    <row r="3" spans="1:3" ht="15.5">
      <c r="A3" s="6" t="s">
        <v>12</v>
      </c>
      <c r="B3" s="6" t="s">
        <v>11</v>
      </c>
      <c r="C3" s="8" t="s">
        <v>775</v>
      </c>
    </row>
    <row r="4" spans="1:3" ht="15.5">
      <c r="A4" s="6" t="s">
        <v>14</v>
      </c>
      <c r="B4" s="6" t="s">
        <v>13</v>
      </c>
      <c r="C4" s="8" t="s">
        <v>776</v>
      </c>
    </row>
    <row r="5" spans="1:3" ht="15.5">
      <c r="A5" s="6" t="s">
        <v>16</v>
      </c>
      <c r="B5" s="6" t="s">
        <v>15</v>
      </c>
      <c r="C5" s="8" t="s">
        <v>777</v>
      </c>
    </row>
    <row r="6" spans="1:3" ht="15.5">
      <c r="A6" s="6" t="s">
        <v>18</v>
      </c>
      <c r="B6" s="6" t="s">
        <v>17</v>
      </c>
      <c r="C6" s="8" t="s">
        <v>775</v>
      </c>
    </row>
    <row r="7" spans="1:3" ht="15.5">
      <c r="A7" s="6" t="s">
        <v>20</v>
      </c>
      <c r="B7" s="6" t="s">
        <v>19</v>
      </c>
      <c r="C7" s="8" t="s">
        <v>776</v>
      </c>
    </row>
    <row r="8" spans="1:3" ht="15.5">
      <c r="A8" s="6" t="s">
        <v>22</v>
      </c>
      <c r="B8" s="6" t="s">
        <v>21</v>
      </c>
      <c r="C8" s="8" t="s">
        <v>775</v>
      </c>
    </row>
    <row r="9" spans="1:3" ht="15.5">
      <c r="A9" s="6" t="s">
        <v>24</v>
      </c>
      <c r="B9" s="6" t="s">
        <v>23</v>
      </c>
      <c r="C9" s="8" t="s">
        <v>775</v>
      </c>
    </row>
    <row r="10" spans="1:3" ht="15.5">
      <c r="A10" s="6" t="s">
        <v>26</v>
      </c>
      <c r="B10" s="6" t="s">
        <v>25</v>
      </c>
      <c r="C10" s="8" t="s">
        <v>775</v>
      </c>
    </row>
    <row r="11" spans="1:3" ht="15.5">
      <c r="A11" s="6" t="s">
        <v>28</v>
      </c>
      <c r="B11" s="6" t="s">
        <v>27</v>
      </c>
      <c r="C11" s="8" t="s">
        <v>775</v>
      </c>
    </row>
    <row r="12" spans="1:3" ht="15.5">
      <c r="A12" s="6" t="s">
        <v>30</v>
      </c>
      <c r="B12" s="6" t="s">
        <v>29</v>
      </c>
      <c r="C12" s="8" t="s">
        <v>775</v>
      </c>
    </row>
    <row r="13" spans="1:3" ht="15.5">
      <c r="A13" s="6" t="s">
        <v>32</v>
      </c>
      <c r="B13" s="6" t="s">
        <v>31</v>
      </c>
      <c r="C13" s="8" t="s">
        <v>775</v>
      </c>
    </row>
    <row r="14" spans="1:3" ht="15.5">
      <c r="A14" s="6" t="s">
        <v>34</v>
      </c>
      <c r="B14" s="6" t="s">
        <v>33</v>
      </c>
      <c r="C14" s="8" t="s">
        <v>775</v>
      </c>
    </row>
    <row r="15" spans="1:3" ht="15.5">
      <c r="A15" s="6" t="s">
        <v>36</v>
      </c>
      <c r="B15" s="6" t="s">
        <v>35</v>
      </c>
      <c r="C15" s="8" t="s">
        <v>775</v>
      </c>
    </row>
    <row r="16" spans="1:3" ht="15.5">
      <c r="A16" s="6" t="s">
        <v>38</v>
      </c>
      <c r="B16" s="6" t="s">
        <v>37</v>
      </c>
      <c r="C16" s="8" t="s">
        <v>775</v>
      </c>
    </row>
    <row r="17" spans="1:3" ht="15.5">
      <c r="A17" s="6" t="s">
        <v>40</v>
      </c>
      <c r="B17" s="6" t="s">
        <v>39</v>
      </c>
      <c r="C17" s="8" t="s">
        <v>775</v>
      </c>
    </row>
    <row r="18" spans="1:3" ht="15.5">
      <c r="A18" s="6" t="s">
        <v>42</v>
      </c>
      <c r="B18" s="6" t="s">
        <v>41</v>
      </c>
      <c r="C18" s="8" t="s">
        <v>776</v>
      </c>
    </row>
    <row r="19" spans="1:3" ht="15.5">
      <c r="A19" s="6" t="s">
        <v>44</v>
      </c>
      <c r="B19" s="6" t="s">
        <v>43</v>
      </c>
      <c r="C19" s="8" t="s">
        <v>775</v>
      </c>
    </row>
    <row r="20" spans="1:3" ht="15.5">
      <c r="A20" s="6" t="s">
        <v>46</v>
      </c>
      <c r="B20" s="6" t="s">
        <v>45</v>
      </c>
      <c r="C20" s="8" t="s">
        <v>775</v>
      </c>
    </row>
    <row r="21" spans="1:3" ht="15.5">
      <c r="A21" s="6" t="s">
        <v>48</v>
      </c>
      <c r="B21" s="6" t="s">
        <v>47</v>
      </c>
      <c r="C21" s="8" t="s">
        <v>775</v>
      </c>
    </row>
    <row r="22" spans="1:3" ht="15.5">
      <c r="A22" s="6" t="s">
        <v>50</v>
      </c>
      <c r="B22" s="6" t="s">
        <v>49</v>
      </c>
      <c r="C22" s="8" t="s">
        <v>775</v>
      </c>
    </row>
    <row r="23" spans="1:3" ht="15.5">
      <c r="A23" s="6" t="s">
        <v>52</v>
      </c>
      <c r="B23" s="6" t="s">
        <v>51</v>
      </c>
      <c r="C23" s="8" t="s">
        <v>775</v>
      </c>
    </row>
    <row r="24" spans="1:3" ht="15.5">
      <c r="A24" s="6" t="s">
        <v>54</v>
      </c>
      <c r="B24" s="6" t="s">
        <v>53</v>
      </c>
      <c r="C24" s="8" t="s">
        <v>775</v>
      </c>
    </row>
    <row r="25" spans="1:3" ht="15.5">
      <c r="A25" s="6" t="s">
        <v>18</v>
      </c>
      <c r="B25" s="6" t="s">
        <v>55</v>
      </c>
      <c r="C25" s="8" t="s">
        <v>775</v>
      </c>
    </row>
    <row r="26" spans="1:3" ht="15.5">
      <c r="A26" s="6" t="s">
        <v>57</v>
      </c>
      <c r="B26" s="6" t="s">
        <v>56</v>
      </c>
      <c r="C26" s="8" t="s">
        <v>775</v>
      </c>
    </row>
    <row r="27" spans="1:3" ht="15.5">
      <c r="A27" s="6" t="s">
        <v>59</v>
      </c>
      <c r="B27" s="6" t="s">
        <v>58</v>
      </c>
      <c r="C27" s="8" t="s">
        <v>775</v>
      </c>
    </row>
    <row r="28" spans="1:3" ht="15.5">
      <c r="A28" s="6" t="s">
        <v>61</v>
      </c>
      <c r="B28" s="6" t="s">
        <v>60</v>
      </c>
      <c r="C28" s="8" t="s">
        <v>775</v>
      </c>
    </row>
    <row r="29" spans="1:3" ht="15.5">
      <c r="A29" s="6"/>
      <c r="B29" s="6" t="s">
        <v>62</v>
      </c>
      <c r="C29" s="4"/>
    </row>
    <row r="30" spans="1:3" ht="15.5">
      <c r="A30" s="6" t="s">
        <v>64</v>
      </c>
      <c r="B30" s="6" t="s">
        <v>63</v>
      </c>
      <c r="C30" s="8" t="s">
        <v>775</v>
      </c>
    </row>
    <row r="31" spans="1:3" ht="15.5">
      <c r="A31" s="6" t="s">
        <v>66</v>
      </c>
      <c r="B31" s="6" t="s">
        <v>65</v>
      </c>
      <c r="C31" s="8" t="s">
        <v>775</v>
      </c>
    </row>
    <row r="32" spans="1:3" ht="15.5">
      <c r="A32" s="6" t="s">
        <v>68</v>
      </c>
      <c r="B32" s="6" t="s">
        <v>67</v>
      </c>
      <c r="C32" s="8" t="s">
        <v>775</v>
      </c>
    </row>
    <row r="33" spans="1:3" ht="15.5">
      <c r="A33" s="6" t="s">
        <v>70</v>
      </c>
      <c r="B33" s="6" t="s">
        <v>69</v>
      </c>
      <c r="C33" s="8" t="s">
        <v>775</v>
      </c>
    </row>
    <row r="34" spans="1:3" ht="15.5">
      <c r="A34" s="7"/>
      <c r="B34" s="6" t="s">
        <v>71</v>
      </c>
      <c r="C34" s="4"/>
    </row>
    <row r="35" spans="1:3" ht="15.5">
      <c r="A35" s="7"/>
      <c r="B35" s="6" t="s">
        <v>72</v>
      </c>
      <c r="C35" s="4"/>
    </row>
    <row r="36" spans="1:3" ht="15.5">
      <c r="A36" s="6" t="s">
        <v>24</v>
      </c>
      <c r="B36" s="6" t="s">
        <v>73</v>
      </c>
      <c r="C36" s="8" t="s">
        <v>775</v>
      </c>
    </row>
    <row r="37" spans="1:3" ht="15.5">
      <c r="A37" s="7"/>
      <c r="B37" s="6" t="s">
        <v>74</v>
      </c>
      <c r="C37" s="4"/>
    </row>
    <row r="38" spans="1:3" ht="15.5">
      <c r="A38" s="6" t="s">
        <v>76</v>
      </c>
      <c r="B38" s="6" t="s">
        <v>75</v>
      </c>
      <c r="C38" s="8" t="s">
        <v>775</v>
      </c>
    </row>
    <row r="39" spans="1:3" ht="15.5">
      <c r="A39" s="6" t="s">
        <v>78</v>
      </c>
      <c r="B39" s="6" t="s">
        <v>77</v>
      </c>
      <c r="C39" s="8" t="s">
        <v>775</v>
      </c>
    </row>
    <row r="40" spans="1:3" ht="15.5">
      <c r="A40" s="6" t="s">
        <v>80</v>
      </c>
      <c r="B40" s="6" t="s">
        <v>79</v>
      </c>
      <c r="C40" s="8" t="s">
        <v>775</v>
      </c>
    </row>
    <row r="41" spans="1:3" ht="15.5">
      <c r="A41" s="6" t="s">
        <v>82</v>
      </c>
      <c r="B41" s="6" t="s">
        <v>81</v>
      </c>
      <c r="C41" s="8" t="s">
        <v>775</v>
      </c>
    </row>
    <row r="42" spans="1:3" ht="15.5">
      <c r="A42" s="6" t="s">
        <v>84</v>
      </c>
      <c r="B42" s="6" t="s">
        <v>83</v>
      </c>
      <c r="C42" s="8" t="s">
        <v>775</v>
      </c>
    </row>
    <row r="43" spans="1:3" ht="15.5">
      <c r="A43" s="6" t="s">
        <v>86</v>
      </c>
      <c r="B43" s="6" t="s">
        <v>85</v>
      </c>
      <c r="C43" s="8" t="s">
        <v>775</v>
      </c>
    </row>
    <row r="44" spans="1:3" ht="15.5">
      <c r="A44" s="6" t="s">
        <v>88</v>
      </c>
      <c r="B44" s="6" t="s">
        <v>87</v>
      </c>
      <c r="C44" s="8" t="s">
        <v>775</v>
      </c>
    </row>
    <row r="45" spans="1:3" ht="15.5">
      <c r="A45" s="6" t="s">
        <v>90</v>
      </c>
      <c r="B45" s="6" t="s">
        <v>89</v>
      </c>
      <c r="C45" s="8" t="s">
        <v>775</v>
      </c>
    </row>
    <row r="46" spans="1:3" ht="15.5">
      <c r="A46" s="6" t="s">
        <v>92</v>
      </c>
      <c r="B46" s="6" t="s">
        <v>91</v>
      </c>
      <c r="C46" s="8" t="s">
        <v>775</v>
      </c>
    </row>
    <row r="47" spans="1:3" ht="15.5">
      <c r="A47" s="6" t="s">
        <v>94</v>
      </c>
      <c r="B47" s="6" t="s">
        <v>93</v>
      </c>
      <c r="C47" s="8" t="s">
        <v>776</v>
      </c>
    </row>
    <row r="48" spans="1:3" ht="15.5">
      <c r="A48" s="6" t="s">
        <v>96</v>
      </c>
      <c r="B48" s="6" t="s">
        <v>95</v>
      </c>
      <c r="C48" s="8" t="s">
        <v>776</v>
      </c>
    </row>
    <row r="49" spans="1:3" ht="15.5">
      <c r="A49" s="6" t="s">
        <v>98</v>
      </c>
      <c r="B49" s="6" t="s">
        <v>97</v>
      </c>
      <c r="C49" s="8" t="s">
        <v>775</v>
      </c>
    </row>
    <row r="50" spans="1:3" ht="15.5">
      <c r="A50" s="6" t="s">
        <v>100</v>
      </c>
      <c r="B50" s="6" t="s">
        <v>99</v>
      </c>
      <c r="C50" s="8" t="s">
        <v>775</v>
      </c>
    </row>
    <row r="51" spans="1:3" ht="15.5">
      <c r="A51" s="7"/>
      <c r="B51" s="6" t="s">
        <v>101</v>
      </c>
      <c r="C51" s="4"/>
    </row>
    <row r="52" spans="1:3" ht="15.5">
      <c r="A52" s="4"/>
      <c r="B52" s="6" t="s">
        <v>102</v>
      </c>
      <c r="C52" s="4"/>
    </row>
    <row r="53" spans="1:3" ht="15.5">
      <c r="A53" s="6" t="s">
        <v>104</v>
      </c>
      <c r="B53" s="6" t="s">
        <v>103</v>
      </c>
      <c r="C53" s="8" t="s">
        <v>778</v>
      </c>
    </row>
    <row r="54" spans="1:3" ht="15.5">
      <c r="A54" s="6" t="s">
        <v>106</v>
      </c>
      <c r="B54" s="6" t="s">
        <v>105</v>
      </c>
      <c r="C54" s="8" t="s">
        <v>779</v>
      </c>
    </row>
    <row r="55" spans="1:3" ht="15.5">
      <c r="A55" s="6" t="s">
        <v>108</v>
      </c>
      <c r="B55" s="6" t="s">
        <v>107</v>
      </c>
      <c r="C55" s="8" t="s">
        <v>778</v>
      </c>
    </row>
    <row r="56" spans="1:3" ht="15.5">
      <c r="A56" s="6" t="s">
        <v>110</v>
      </c>
      <c r="B56" s="6" t="s">
        <v>109</v>
      </c>
      <c r="C56" s="8" t="s">
        <v>779</v>
      </c>
    </row>
    <row r="57" spans="1:3" ht="15.5">
      <c r="A57" s="6" t="s">
        <v>112</v>
      </c>
      <c r="B57" s="6" t="s">
        <v>111</v>
      </c>
      <c r="C57" s="8" t="s">
        <v>779</v>
      </c>
    </row>
    <row r="58" spans="1:3" ht="15.5">
      <c r="A58" s="6" t="s">
        <v>114</v>
      </c>
      <c r="B58" s="6" t="s">
        <v>113</v>
      </c>
      <c r="C58" s="8" t="s">
        <v>779</v>
      </c>
    </row>
    <row r="59" spans="1:3" ht="15.5">
      <c r="A59" s="6" t="s">
        <v>116</v>
      </c>
      <c r="B59" s="6" t="s">
        <v>115</v>
      </c>
      <c r="C59" s="8" t="s">
        <v>778</v>
      </c>
    </row>
    <row r="60" spans="1:3" ht="15.5">
      <c r="A60" s="7"/>
      <c r="B60" s="6" t="s">
        <v>117</v>
      </c>
      <c r="C60" s="4"/>
    </row>
    <row r="61" spans="1:3" ht="15.5">
      <c r="A61" s="6" t="s">
        <v>119</v>
      </c>
      <c r="B61" s="6" t="s">
        <v>118</v>
      </c>
      <c r="C61" s="8" t="s">
        <v>779</v>
      </c>
    </row>
    <row r="62" spans="1:3" ht="15.5">
      <c r="A62" s="6" t="s">
        <v>121</v>
      </c>
      <c r="B62" s="6" t="s">
        <v>120</v>
      </c>
      <c r="C62" s="8" t="s">
        <v>779</v>
      </c>
    </row>
    <row r="63" spans="1:3" ht="15.5">
      <c r="A63" s="6" t="s">
        <v>123</v>
      </c>
      <c r="B63" s="6" t="s">
        <v>122</v>
      </c>
      <c r="C63" s="8" t="s">
        <v>779</v>
      </c>
    </row>
    <row r="64" spans="1:3" ht="15.5">
      <c r="A64" s="7"/>
      <c r="B64" s="6" t="s">
        <v>124</v>
      </c>
      <c r="C64" s="4"/>
    </row>
    <row r="65" spans="1:3" ht="15.5">
      <c r="A65" s="6" t="s">
        <v>126</v>
      </c>
      <c r="B65" s="6" t="s">
        <v>125</v>
      </c>
      <c r="C65" s="8" t="s">
        <v>779</v>
      </c>
    </row>
    <row r="66" spans="1:3" ht="15.5">
      <c r="A66" s="6" t="s">
        <v>128</v>
      </c>
      <c r="B66" s="6" t="s">
        <v>127</v>
      </c>
      <c r="C66" s="8" t="s">
        <v>779</v>
      </c>
    </row>
    <row r="67" spans="1:3" ht="15.5">
      <c r="A67" s="6" t="s">
        <v>130</v>
      </c>
      <c r="B67" s="6" t="s">
        <v>129</v>
      </c>
      <c r="C67" s="8" t="s">
        <v>780</v>
      </c>
    </row>
    <row r="68" spans="1:3" ht="15.5">
      <c r="A68" s="6" t="s">
        <v>132</v>
      </c>
      <c r="B68" s="6" t="s">
        <v>131</v>
      </c>
      <c r="C68" s="8" t="s">
        <v>780</v>
      </c>
    </row>
    <row r="69" spans="1:3" ht="15.5">
      <c r="A69" s="6" t="s">
        <v>134</v>
      </c>
      <c r="B69" s="6" t="s">
        <v>133</v>
      </c>
      <c r="C69" s="8" t="s">
        <v>780</v>
      </c>
    </row>
    <row r="70" spans="1:3" ht="15.5">
      <c r="A70" s="6" t="s">
        <v>136</v>
      </c>
      <c r="B70" s="6" t="s">
        <v>135</v>
      </c>
      <c r="C70" s="8" t="s">
        <v>780</v>
      </c>
    </row>
    <row r="71" spans="1:3" ht="15.5">
      <c r="A71" s="6" t="s">
        <v>138</v>
      </c>
      <c r="B71" s="6" t="s">
        <v>137</v>
      </c>
      <c r="C71" s="8" t="s">
        <v>775</v>
      </c>
    </row>
    <row r="72" spans="1:3" ht="15.5">
      <c r="A72" s="6" t="s">
        <v>140</v>
      </c>
      <c r="B72" s="6" t="s">
        <v>139</v>
      </c>
      <c r="C72" s="8" t="s">
        <v>775</v>
      </c>
    </row>
    <row r="73" spans="1:3" ht="15.5">
      <c r="A73" s="6" t="s">
        <v>142</v>
      </c>
      <c r="B73" s="6" t="s">
        <v>141</v>
      </c>
      <c r="C73" s="8" t="s">
        <v>775</v>
      </c>
    </row>
    <row r="74" spans="1:3" ht="15.5">
      <c r="A74" s="6" t="s">
        <v>144</v>
      </c>
      <c r="B74" s="6" t="s">
        <v>143</v>
      </c>
      <c r="C74" s="8" t="s">
        <v>779</v>
      </c>
    </row>
    <row r="75" spans="1:3" ht="15.5">
      <c r="A75" s="6" t="s">
        <v>146</v>
      </c>
      <c r="B75" s="6" t="s">
        <v>145</v>
      </c>
      <c r="C75" s="8" t="s">
        <v>781</v>
      </c>
    </row>
    <row r="76" spans="1:3" ht="15.5">
      <c r="A76" s="6" t="s">
        <v>148</v>
      </c>
      <c r="B76" s="6" t="s">
        <v>147</v>
      </c>
      <c r="C76" s="8" t="s">
        <v>781</v>
      </c>
    </row>
    <row r="77" spans="1:3" ht="15.5">
      <c r="A77" s="6" t="s">
        <v>150</v>
      </c>
      <c r="B77" s="6" t="s">
        <v>149</v>
      </c>
      <c r="C77" s="8" t="s">
        <v>775</v>
      </c>
    </row>
    <row r="78" spans="1:3" ht="15.5">
      <c r="A78" s="6" t="s">
        <v>152</v>
      </c>
      <c r="B78" s="6" t="s">
        <v>151</v>
      </c>
      <c r="C78" s="8" t="s">
        <v>779</v>
      </c>
    </row>
    <row r="79" spans="1:3" ht="15.5">
      <c r="A79" s="6" t="s">
        <v>154</v>
      </c>
      <c r="B79" s="6" t="s">
        <v>153</v>
      </c>
      <c r="C79" s="8" t="s">
        <v>780</v>
      </c>
    </row>
    <row r="80" spans="1:3" ht="15.5">
      <c r="A80" s="6" t="s">
        <v>156</v>
      </c>
      <c r="B80" s="6" t="s">
        <v>155</v>
      </c>
      <c r="C80" s="8" t="s">
        <v>780</v>
      </c>
    </row>
    <row r="81" spans="1:3" ht="15.5">
      <c r="A81" s="6" t="s">
        <v>158</v>
      </c>
      <c r="B81" s="6" t="s">
        <v>157</v>
      </c>
      <c r="C81" s="8" t="s">
        <v>780</v>
      </c>
    </row>
    <row r="82" spans="1:3" ht="15.5">
      <c r="A82" s="6" t="s">
        <v>160</v>
      </c>
      <c r="B82" s="6" t="s">
        <v>159</v>
      </c>
      <c r="C82" s="8" t="s">
        <v>781</v>
      </c>
    </row>
    <row r="83" spans="1:3" ht="15.5">
      <c r="A83" s="6" t="s">
        <v>162</v>
      </c>
      <c r="B83" s="6" t="s">
        <v>161</v>
      </c>
      <c r="C83" s="8" t="s">
        <v>779</v>
      </c>
    </row>
    <row r="84" spans="1:3" ht="15.5">
      <c r="A84" s="6" t="s">
        <v>164</v>
      </c>
      <c r="B84" s="6" t="s">
        <v>163</v>
      </c>
      <c r="C84" s="8" t="s">
        <v>781</v>
      </c>
    </row>
    <row r="85" spans="1:3" ht="15.5">
      <c r="A85" s="6" t="s">
        <v>166</v>
      </c>
      <c r="B85" s="6" t="s">
        <v>165</v>
      </c>
      <c r="C85" s="8" t="s">
        <v>781</v>
      </c>
    </row>
    <row r="86" spans="1:3" ht="15.5">
      <c r="A86" s="6" t="s">
        <v>168</v>
      </c>
      <c r="B86" s="6" t="s">
        <v>167</v>
      </c>
      <c r="C86" s="8" t="s">
        <v>781</v>
      </c>
    </row>
    <row r="87" spans="1:3" ht="15.5">
      <c r="A87" s="6" t="s">
        <v>170</v>
      </c>
      <c r="B87" s="6" t="s">
        <v>169</v>
      </c>
      <c r="C87" s="8" t="s">
        <v>781</v>
      </c>
    </row>
    <row r="88" spans="1:3" ht="15.5">
      <c r="A88" s="6" t="s">
        <v>172</v>
      </c>
      <c r="B88" s="6" t="s">
        <v>171</v>
      </c>
      <c r="C88" s="8" t="s">
        <v>781</v>
      </c>
    </row>
    <row r="89" spans="1:3" ht="15.5">
      <c r="A89" s="6" t="s">
        <v>174</v>
      </c>
      <c r="B89" s="6" t="s">
        <v>173</v>
      </c>
      <c r="C89" s="8" t="s">
        <v>779</v>
      </c>
    </row>
    <row r="90" spans="1:3" ht="15.5">
      <c r="A90" s="6" t="s">
        <v>176</v>
      </c>
      <c r="B90" s="6" t="s">
        <v>175</v>
      </c>
      <c r="C90" s="8" t="s">
        <v>781</v>
      </c>
    </row>
    <row r="91" spans="1:3" ht="15.5">
      <c r="A91" s="6" t="s">
        <v>178</v>
      </c>
      <c r="B91" s="6" t="s">
        <v>177</v>
      </c>
      <c r="C91" s="8" t="s">
        <v>779</v>
      </c>
    </row>
    <row r="92" spans="1:3" ht="15.5">
      <c r="A92" s="6" t="s">
        <v>180</v>
      </c>
      <c r="B92" s="6" t="s">
        <v>179</v>
      </c>
      <c r="C92" s="8" t="s">
        <v>781</v>
      </c>
    </row>
    <row r="93" spans="1:3" ht="15.5">
      <c r="A93" s="6" t="s">
        <v>182</v>
      </c>
      <c r="B93" s="6" t="s">
        <v>181</v>
      </c>
      <c r="C93" s="8" t="s">
        <v>779</v>
      </c>
    </row>
    <row r="94" spans="1:3" ht="15.5">
      <c r="A94" s="6" t="s">
        <v>184</v>
      </c>
      <c r="B94" s="6" t="s">
        <v>183</v>
      </c>
      <c r="C94" s="8" t="s">
        <v>779</v>
      </c>
    </row>
    <row r="95" spans="1:3" ht="15.5">
      <c r="A95" s="6" t="s">
        <v>186</v>
      </c>
      <c r="B95" s="6" t="s">
        <v>185</v>
      </c>
      <c r="C95" s="8" t="s">
        <v>781</v>
      </c>
    </row>
    <row r="96" spans="1:3" ht="15.5">
      <c r="A96" s="6" t="s">
        <v>188</v>
      </c>
      <c r="B96" s="6" t="s">
        <v>187</v>
      </c>
      <c r="C96" s="8" t="s">
        <v>781</v>
      </c>
    </row>
    <row r="97" spans="1:3" ht="15.5">
      <c r="A97" s="6" t="s">
        <v>190</v>
      </c>
      <c r="B97" s="6" t="s">
        <v>189</v>
      </c>
      <c r="C97" s="8" t="s">
        <v>781</v>
      </c>
    </row>
    <row r="98" spans="1:3" ht="15.5">
      <c r="A98" s="6" t="s">
        <v>192</v>
      </c>
      <c r="B98" s="6" t="s">
        <v>191</v>
      </c>
      <c r="C98" s="8" t="s">
        <v>779</v>
      </c>
    </row>
    <row r="99" spans="1:3" ht="15.5">
      <c r="A99" s="6" t="s">
        <v>194</v>
      </c>
      <c r="B99" s="6" t="s">
        <v>193</v>
      </c>
      <c r="C99" s="8" t="s">
        <v>781</v>
      </c>
    </row>
    <row r="100" spans="1:3" ht="15.5">
      <c r="A100" s="6" t="s">
        <v>196</v>
      </c>
      <c r="B100" s="6" t="s">
        <v>195</v>
      </c>
      <c r="C100" s="8" t="s">
        <v>781</v>
      </c>
    </row>
    <row r="101" spans="1:3" ht="15.5">
      <c r="A101" s="6" t="s">
        <v>198</v>
      </c>
      <c r="B101" s="6" t="s">
        <v>197</v>
      </c>
      <c r="C101" s="8" t="s">
        <v>781</v>
      </c>
    </row>
    <row r="102" spans="1:3" ht="15.5">
      <c r="A102" s="6" t="s">
        <v>200</v>
      </c>
      <c r="B102" s="6" t="s">
        <v>199</v>
      </c>
      <c r="C102" s="8" t="s">
        <v>779</v>
      </c>
    </row>
    <row r="103" spans="1:3" ht="15.5">
      <c r="A103" s="6" t="s">
        <v>202</v>
      </c>
      <c r="B103" s="6" t="s">
        <v>201</v>
      </c>
      <c r="C103" s="8" t="s">
        <v>781</v>
      </c>
    </row>
    <row r="104" spans="1:3" ht="15.5">
      <c r="A104" s="6" t="s">
        <v>204</v>
      </c>
      <c r="B104" s="6" t="s">
        <v>203</v>
      </c>
      <c r="C104" s="8" t="s">
        <v>781</v>
      </c>
    </row>
    <row r="105" spans="1:3" ht="15.5">
      <c r="A105" s="6" t="s">
        <v>206</v>
      </c>
      <c r="B105" s="6" t="s">
        <v>205</v>
      </c>
      <c r="C105" s="8" t="s">
        <v>779</v>
      </c>
    </row>
    <row r="106" spans="1:3" ht="15.5">
      <c r="A106" s="6" t="s">
        <v>208</v>
      </c>
      <c r="B106" s="6" t="s">
        <v>207</v>
      </c>
      <c r="C106" s="8" t="s">
        <v>781</v>
      </c>
    </row>
    <row r="107" spans="1:3" ht="15.5">
      <c r="A107" s="6" t="s">
        <v>210</v>
      </c>
      <c r="B107" s="6" t="s">
        <v>209</v>
      </c>
      <c r="C107" s="8" t="s">
        <v>781</v>
      </c>
    </row>
    <row r="108" spans="1:3" ht="15.5">
      <c r="A108" s="6" t="s">
        <v>212</v>
      </c>
      <c r="B108" s="6" t="s">
        <v>211</v>
      </c>
      <c r="C108" s="8" t="s">
        <v>779</v>
      </c>
    </row>
    <row r="109" spans="1:3" ht="15.5">
      <c r="A109" s="6" t="s">
        <v>214</v>
      </c>
      <c r="B109" s="6" t="s">
        <v>213</v>
      </c>
      <c r="C109" s="8" t="s">
        <v>781</v>
      </c>
    </row>
    <row r="110" spans="1:3" ht="15.5">
      <c r="A110" s="6" t="s">
        <v>216</v>
      </c>
      <c r="B110" s="6" t="s">
        <v>215</v>
      </c>
      <c r="C110" s="8" t="s">
        <v>779</v>
      </c>
    </row>
    <row r="111" spans="1:3" ht="15.5">
      <c r="A111" s="6" t="s">
        <v>218</v>
      </c>
      <c r="B111" s="6" t="s">
        <v>217</v>
      </c>
      <c r="C111" s="8" t="s">
        <v>779</v>
      </c>
    </row>
    <row r="112" spans="1:3" ht="15.5">
      <c r="A112" s="6" t="s">
        <v>220</v>
      </c>
      <c r="B112" s="6" t="s">
        <v>219</v>
      </c>
      <c r="C112" s="8" t="s">
        <v>781</v>
      </c>
    </row>
    <row r="113" spans="1:3" ht="15.5">
      <c r="A113" s="6" t="s">
        <v>222</v>
      </c>
      <c r="B113" s="6" t="s">
        <v>221</v>
      </c>
      <c r="C113" s="8" t="s">
        <v>781</v>
      </c>
    </row>
    <row r="114" spans="1:3" ht="15.5">
      <c r="A114" s="6" t="s">
        <v>224</v>
      </c>
      <c r="B114" s="6" t="s">
        <v>223</v>
      </c>
      <c r="C114" s="8" t="s">
        <v>781</v>
      </c>
    </row>
    <row r="115" spans="1:3" ht="15.5">
      <c r="A115" s="6" t="s">
        <v>226</v>
      </c>
      <c r="B115" s="6" t="s">
        <v>225</v>
      </c>
      <c r="C115" s="8" t="s">
        <v>779</v>
      </c>
    </row>
    <row r="116" spans="1:3" ht="15.5">
      <c r="A116" s="6" t="s">
        <v>228</v>
      </c>
      <c r="B116" s="6" t="s">
        <v>227</v>
      </c>
      <c r="C116" s="8" t="s">
        <v>781</v>
      </c>
    </row>
    <row r="117" spans="1:3" ht="15.5">
      <c r="A117" s="6" t="s">
        <v>230</v>
      </c>
      <c r="B117" s="6" t="s">
        <v>229</v>
      </c>
      <c r="C117" s="8" t="s">
        <v>779</v>
      </c>
    </row>
    <row r="118" spans="1:3" ht="15.5">
      <c r="A118" s="6" t="s">
        <v>232</v>
      </c>
      <c r="B118" s="6" t="s">
        <v>231</v>
      </c>
      <c r="C118" s="8" t="s">
        <v>781</v>
      </c>
    </row>
    <row r="119" spans="1:3" ht="15.5">
      <c r="A119" s="6" t="s">
        <v>234</v>
      </c>
      <c r="B119" s="6" t="s">
        <v>233</v>
      </c>
      <c r="C119" s="8" t="s">
        <v>781</v>
      </c>
    </row>
    <row r="120" spans="1:3" ht="15.5">
      <c r="A120" s="6" t="s">
        <v>236</v>
      </c>
      <c r="B120" s="6" t="s">
        <v>235</v>
      </c>
      <c r="C120" s="8" t="s">
        <v>781</v>
      </c>
    </row>
    <row r="121" spans="1:3" ht="15.5">
      <c r="A121" s="6" t="s">
        <v>238</v>
      </c>
      <c r="B121" s="6" t="s">
        <v>237</v>
      </c>
      <c r="C121" s="8" t="s">
        <v>781</v>
      </c>
    </row>
    <row r="122" spans="1:3" ht="15.5">
      <c r="A122" s="6" t="s">
        <v>240</v>
      </c>
      <c r="B122" s="6" t="s">
        <v>239</v>
      </c>
      <c r="C122" s="8" t="s">
        <v>779</v>
      </c>
    </row>
    <row r="123" spans="1:3" ht="15.5">
      <c r="A123" s="7"/>
      <c r="B123" s="6" t="s">
        <v>241</v>
      </c>
      <c r="C123" s="4"/>
    </row>
    <row r="124" spans="1:3" ht="15.5">
      <c r="A124" s="7"/>
      <c r="B124" s="6" t="s">
        <v>242</v>
      </c>
      <c r="C124" s="4"/>
    </row>
    <row r="125" spans="1:3" ht="15.5">
      <c r="A125" s="6" t="s">
        <v>244</v>
      </c>
      <c r="B125" s="6" t="s">
        <v>243</v>
      </c>
      <c r="C125" s="8" t="s">
        <v>781</v>
      </c>
    </row>
    <row r="126" spans="1:3" ht="15.5">
      <c r="A126" s="6" t="s">
        <v>246</v>
      </c>
      <c r="B126" s="6" t="s">
        <v>245</v>
      </c>
      <c r="C126" s="8" t="s">
        <v>781</v>
      </c>
    </row>
    <row r="127" spans="1:3" ht="15.5">
      <c r="A127" s="6" t="s">
        <v>248</v>
      </c>
      <c r="B127" s="6" t="s">
        <v>247</v>
      </c>
      <c r="C127" s="8" t="s">
        <v>779</v>
      </c>
    </row>
    <row r="128" spans="1:3" ht="15.5">
      <c r="A128" s="6" t="s">
        <v>250</v>
      </c>
      <c r="B128" s="6" t="s">
        <v>249</v>
      </c>
      <c r="C128" s="8" t="s">
        <v>779</v>
      </c>
    </row>
    <row r="129" spans="1:3" ht="15.5">
      <c r="A129" s="6" t="s">
        <v>252</v>
      </c>
      <c r="B129" s="6" t="s">
        <v>251</v>
      </c>
      <c r="C129" s="8" t="s">
        <v>781</v>
      </c>
    </row>
    <row r="130" spans="1:3" ht="15.5">
      <c r="A130" s="6" t="s">
        <v>254</v>
      </c>
      <c r="B130" s="6" t="s">
        <v>253</v>
      </c>
      <c r="C130" s="8" t="s">
        <v>781</v>
      </c>
    </row>
    <row r="131" spans="1:3" ht="15.5">
      <c r="A131" s="6" t="s">
        <v>256</v>
      </c>
      <c r="B131" s="6" t="s">
        <v>255</v>
      </c>
      <c r="C131" s="8" t="s">
        <v>779</v>
      </c>
    </row>
    <row r="132" spans="1:3" ht="15.5">
      <c r="A132" s="6" t="s">
        <v>258</v>
      </c>
      <c r="B132" s="6" t="s">
        <v>257</v>
      </c>
      <c r="C132" s="8" t="s">
        <v>781</v>
      </c>
    </row>
    <row r="133" spans="1:3" ht="15.5">
      <c r="A133" s="6" t="s">
        <v>260</v>
      </c>
      <c r="B133" s="6" t="s">
        <v>259</v>
      </c>
      <c r="C133" s="8" t="s">
        <v>781</v>
      </c>
    </row>
    <row r="134" spans="1:3" ht="15.5">
      <c r="A134" s="7"/>
      <c r="B134" s="6" t="s">
        <v>261</v>
      </c>
      <c r="C134" s="4"/>
    </row>
    <row r="135" spans="1:3" ht="15.5">
      <c r="A135" s="7"/>
      <c r="B135" s="6" t="s">
        <v>262</v>
      </c>
      <c r="C135" s="4"/>
    </row>
    <row r="136" spans="1:3" ht="15.5">
      <c r="A136" s="7"/>
      <c r="B136" s="6" t="s">
        <v>263</v>
      </c>
      <c r="C136" s="4"/>
    </row>
    <row r="137" spans="1:3" ht="15.5">
      <c r="A137" s="7"/>
      <c r="B137" s="6" t="s">
        <v>264</v>
      </c>
      <c r="C137" s="4"/>
    </row>
    <row r="138" spans="1:3" ht="15.5">
      <c r="A138" s="6" t="s">
        <v>266</v>
      </c>
      <c r="B138" s="6" t="s">
        <v>265</v>
      </c>
      <c r="C138" s="8" t="s">
        <v>781</v>
      </c>
    </row>
    <row r="139" spans="1:3" ht="15.5">
      <c r="A139" s="6" t="s">
        <v>268</v>
      </c>
      <c r="B139" s="6" t="s">
        <v>267</v>
      </c>
      <c r="C139" s="8" t="s">
        <v>779</v>
      </c>
    </row>
    <row r="140" spans="1:3" ht="15.5">
      <c r="A140" s="6" t="s">
        <v>270</v>
      </c>
      <c r="B140" s="6" t="s">
        <v>269</v>
      </c>
      <c r="C140" s="8" t="s">
        <v>781</v>
      </c>
    </row>
    <row r="141" spans="1:3" ht="15.5">
      <c r="A141" s="7"/>
      <c r="B141" s="6" t="s">
        <v>271</v>
      </c>
      <c r="C141" s="4"/>
    </row>
    <row r="142" spans="1:3" ht="15.5">
      <c r="A142" s="7"/>
      <c r="B142" s="6" t="s">
        <v>272</v>
      </c>
      <c r="C142" s="4"/>
    </row>
    <row r="143" spans="1:3" ht="15.5">
      <c r="A143" s="6" t="s">
        <v>274</v>
      </c>
      <c r="B143" s="6" t="s">
        <v>273</v>
      </c>
      <c r="C143" s="8" t="s">
        <v>781</v>
      </c>
    </row>
    <row r="144" spans="1:3" ht="15.5">
      <c r="A144" s="6" t="s">
        <v>276</v>
      </c>
      <c r="B144" s="6" t="s">
        <v>275</v>
      </c>
      <c r="C144" s="8" t="s">
        <v>779</v>
      </c>
    </row>
    <row r="145" spans="1:3" ht="15.5">
      <c r="A145" s="6" t="s">
        <v>278</v>
      </c>
      <c r="B145" s="6" t="s">
        <v>277</v>
      </c>
      <c r="C145" s="8" t="s">
        <v>781</v>
      </c>
    </row>
    <row r="146" spans="1:3" ht="15.5">
      <c r="A146" s="6" t="s">
        <v>280</v>
      </c>
      <c r="B146" s="6" t="s">
        <v>279</v>
      </c>
      <c r="C146" s="8" t="s">
        <v>781</v>
      </c>
    </row>
    <row r="147" spans="1:3" ht="15.5">
      <c r="A147" s="6" t="s">
        <v>282</v>
      </c>
      <c r="B147" s="6" t="s">
        <v>281</v>
      </c>
      <c r="C147" s="8" t="s">
        <v>781</v>
      </c>
    </row>
    <row r="148" spans="1:3" ht="15.5">
      <c r="A148" s="6" t="s">
        <v>284</v>
      </c>
      <c r="B148" s="6" t="s">
        <v>283</v>
      </c>
      <c r="C148" s="8" t="s">
        <v>781</v>
      </c>
    </row>
    <row r="149" spans="1:3" ht="15.5">
      <c r="A149" s="6" t="s">
        <v>286</v>
      </c>
      <c r="B149" s="6" t="s">
        <v>285</v>
      </c>
      <c r="C149" s="8" t="s">
        <v>781</v>
      </c>
    </row>
    <row r="150" spans="1:3" ht="15.5">
      <c r="A150" s="6" t="s">
        <v>288</v>
      </c>
      <c r="B150" s="6" t="s">
        <v>287</v>
      </c>
      <c r="C150" s="8" t="s">
        <v>781</v>
      </c>
    </row>
    <row r="151" spans="1:3" ht="15.5">
      <c r="A151" s="6"/>
      <c r="B151" s="6" t="s">
        <v>289</v>
      </c>
      <c r="C151" s="4"/>
    </row>
    <row r="152" spans="1:3" ht="15.5">
      <c r="A152" s="6"/>
      <c r="B152" s="6" t="s">
        <v>290</v>
      </c>
      <c r="C152" s="4"/>
    </row>
    <row r="153" spans="1:3" ht="15.5">
      <c r="A153" s="6"/>
      <c r="B153" s="6" t="s">
        <v>291</v>
      </c>
      <c r="C153" s="4"/>
    </row>
    <row r="154" spans="1:3" ht="15.5">
      <c r="A154" s="6"/>
      <c r="B154" s="6" t="s">
        <v>292</v>
      </c>
      <c r="C154" s="4"/>
    </row>
    <row r="155" spans="1:3" ht="15.5">
      <c r="A155" s="6"/>
      <c r="B155" s="6" t="s">
        <v>293</v>
      </c>
      <c r="C155" s="4"/>
    </row>
    <row r="156" spans="1:3" ht="15.5">
      <c r="A156" s="6"/>
      <c r="B156" s="6" t="s">
        <v>294</v>
      </c>
      <c r="C156" s="4"/>
    </row>
    <row r="157" spans="1:3" ht="15.5">
      <c r="A157" s="4"/>
      <c r="B157" s="6" t="s">
        <v>295</v>
      </c>
      <c r="C157" s="4"/>
    </row>
    <row r="158" spans="1:3" ht="15.5">
      <c r="A158" s="6" t="s">
        <v>297</v>
      </c>
      <c r="B158" s="6" t="s">
        <v>296</v>
      </c>
      <c r="C158" s="8" t="s">
        <v>780</v>
      </c>
    </row>
    <row r="159" spans="1:3" ht="15.5">
      <c r="A159" s="7"/>
      <c r="B159" s="6" t="s">
        <v>298</v>
      </c>
      <c r="C159" s="4"/>
    </row>
    <row r="160" spans="1:3" ht="15.5">
      <c r="A160" s="6" t="s">
        <v>300</v>
      </c>
      <c r="B160" s="6" t="s">
        <v>299</v>
      </c>
      <c r="C160" s="8" t="s">
        <v>780</v>
      </c>
    </row>
    <row r="161" spans="1:3" ht="15.5">
      <c r="A161" s="6" t="s">
        <v>302</v>
      </c>
      <c r="B161" s="6" t="s">
        <v>301</v>
      </c>
      <c r="C161" s="8" t="s">
        <v>780</v>
      </c>
    </row>
    <row r="162" spans="1:3" ht="15.5">
      <c r="A162" s="6" t="s">
        <v>304</v>
      </c>
      <c r="B162" s="6" t="s">
        <v>303</v>
      </c>
      <c r="C162" s="8" t="s">
        <v>780</v>
      </c>
    </row>
    <row r="163" spans="1:3" ht="15.5">
      <c r="A163" s="6" t="s">
        <v>306</v>
      </c>
      <c r="B163" s="6" t="s">
        <v>305</v>
      </c>
      <c r="C163" s="8" t="s">
        <v>780</v>
      </c>
    </row>
    <row r="164" spans="1:3" ht="15.5">
      <c r="A164" s="6" t="s">
        <v>308</v>
      </c>
      <c r="B164" s="6" t="s">
        <v>307</v>
      </c>
      <c r="C164" s="8" t="s">
        <v>780</v>
      </c>
    </row>
    <row r="165" spans="1:3" ht="15.5">
      <c r="A165" s="7"/>
      <c r="B165" s="6" t="s">
        <v>309</v>
      </c>
      <c r="C165" s="4"/>
    </row>
    <row r="166" spans="1:3" ht="15.5">
      <c r="A166" s="6" t="s">
        <v>311</v>
      </c>
      <c r="B166" s="6" t="s">
        <v>310</v>
      </c>
      <c r="C166" s="8" t="s">
        <v>780</v>
      </c>
    </row>
    <row r="167" spans="1:3" ht="15.5">
      <c r="A167" s="6" t="s">
        <v>313</v>
      </c>
      <c r="B167" s="6" t="s">
        <v>312</v>
      </c>
      <c r="C167" s="8" t="s">
        <v>780</v>
      </c>
    </row>
    <row r="168" spans="1:3" ht="15.5">
      <c r="A168" s="6" t="s">
        <v>315</v>
      </c>
      <c r="B168" s="6" t="s">
        <v>314</v>
      </c>
      <c r="C168" s="8" t="s">
        <v>780</v>
      </c>
    </row>
    <row r="169" spans="1:3" ht="15.5">
      <c r="A169" s="6" t="s">
        <v>317</v>
      </c>
      <c r="B169" s="6" t="s">
        <v>316</v>
      </c>
      <c r="C169" s="8" t="s">
        <v>780</v>
      </c>
    </row>
    <row r="170" spans="1:3" ht="15.5">
      <c r="A170" s="6" t="s">
        <v>319</v>
      </c>
      <c r="B170" s="6" t="s">
        <v>318</v>
      </c>
      <c r="C170" s="8" t="s">
        <v>780</v>
      </c>
    </row>
    <row r="171" spans="1:3" ht="15.5">
      <c r="A171" s="6" t="s">
        <v>321</v>
      </c>
      <c r="B171" s="6" t="s">
        <v>320</v>
      </c>
      <c r="C171" s="8" t="s">
        <v>780</v>
      </c>
    </row>
    <row r="172" spans="1:3" ht="15.5">
      <c r="A172" s="6" t="s">
        <v>323</v>
      </c>
      <c r="B172" s="6" t="s">
        <v>322</v>
      </c>
      <c r="C172" s="8" t="s">
        <v>780</v>
      </c>
    </row>
    <row r="173" spans="1:3" ht="15.5">
      <c r="A173" s="6" t="s">
        <v>325</v>
      </c>
      <c r="B173" s="6" t="s">
        <v>324</v>
      </c>
      <c r="C173" s="8" t="s">
        <v>780</v>
      </c>
    </row>
    <row r="174" spans="1:3" ht="15.5">
      <c r="A174" s="6" t="s">
        <v>327</v>
      </c>
      <c r="B174" s="6" t="s">
        <v>326</v>
      </c>
      <c r="C174" s="8" t="s">
        <v>780</v>
      </c>
    </row>
    <row r="175" spans="1:3" ht="15.5">
      <c r="A175" s="6" t="s">
        <v>329</v>
      </c>
      <c r="B175" s="6" t="s">
        <v>328</v>
      </c>
      <c r="C175" s="8" t="s">
        <v>782</v>
      </c>
    </row>
    <row r="176" spans="1:3" ht="15.5">
      <c r="A176" s="6" t="s">
        <v>331</v>
      </c>
      <c r="B176" s="6" t="s">
        <v>330</v>
      </c>
      <c r="C176" s="8" t="s">
        <v>780</v>
      </c>
    </row>
    <row r="177" spans="1:3" ht="15.5">
      <c r="A177" s="6" t="s">
        <v>333</v>
      </c>
      <c r="B177" s="6" t="s">
        <v>332</v>
      </c>
      <c r="C177" s="8" t="s">
        <v>782</v>
      </c>
    </row>
    <row r="178" spans="1:3" ht="15.5">
      <c r="A178" s="6" t="s">
        <v>335</v>
      </c>
      <c r="B178" s="6" t="s">
        <v>334</v>
      </c>
      <c r="C178" s="8" t="s">
        <v>780</v>
      </c>
    </row>
    <row r="179" spans="1:3" ht="15.5">
      <c r="A179" s="6" t="s">
        <v>337</v>
      </c>
      <c r="B179" s="6" t="s">
        <v>336</v>
      </c>
      <c r="C179" s="8" t="s">
        <v>780</v>
      </c>
    </row>
    <row r="180" spans="1:3" ht="15.5">
      <c r="A180" s="6" t="s">
        <v>339</v>
      </c>
      <c r="B180" s="6" t="s">
        <v>338</v>
      </c>
      <c r="C180" s="8" t="s">
        <v>780</v>
      </c>
    </row>
    <row r="181" spans="1:3" ht="15.5">
      <c r="A181" s="6" t="s">
        <v>341</v>
      </c>
      <c r="B181" s="6" t="s">
        <v>340</v>
      </c>
      <c r="C181" s="8" t="s">
        <v>780</v>
      </c>
    </row>
    <row r="182" spans="1:3" ht="15.5">
      <c r="A182" s="6" t="s">
        <v>343</v>
      </c>
      <c r="B182" s="6" t="s">
        <v>342</v>
      </c>
      <c r="C182" s="8" t="s">
        <v>780</v>
      </c>
    </row>
    <row r="183" spans="1:3" ht="15.5">
      <c r="A183" s="6" t="s">
        <v>345</v>
      </c>
      <c r="B183" s="6" t="s">
        <v>344</v>
      </c>
      <c r="C183" s="8" t="s">
        <v>780</v>
      </c>
    </row>
    <row r="184" spans="1:3" ht="15.5">
      <c r="A184" s="6" t="s">
        <v>347</v>
      </c>
      <c r="B184" s="6" t="s">
        <v>346</v>
      </c>
      <c r="C184" s="8" t="s">
        <v>782</v>
      </c>
    </row>
    <row r="185" spans="1:3" ht="15.5">
      <c r="A185" s="6" t="s">
        <v>349</v>
      </c>
      <c r="B185" s="6" t="s">
        <v>348</v>
      </c>
      <c r="C185" s="8" t="s">
        <v>780</v>
      </c>
    </row>
    <row r="186" spans="1:3" ht="15.5">
      <c r="A186" s="6" t="s">
        <v>351</v>
      </c>
      <c r="B186" s="6" t="s">
        <v>350</v>
      </c>
      <c r="C186" s="8" t="s">
        <v>780</v>
      </c>
    </row>
    <row r="187" spans="1:3" ht="15.5">
      <c r="A187" s="6" t="s">
        <v>353</v>
      </c>
      <c r="B187" s="6" t="s">
        <v>352</v>
      </c>
      <c r="C187" s="8" t="s">
        <v>780</v>
      </c>
    </row>
    <row r="188" spans="1:3" ht="15.5">
      <c r="A188" s="6" t="s">
        <v>355</v>
      </c>
      <c r="B188" s="6" t="s">
        <v>354</v>
      </c>
      <c r="C188" s="8" t="s">
        <v>780</v>
      </c>
    </row>
    <row r="189" spans="1:3" ht="15.5">
      <c r="A189" s="6" t="s">
        <v>357</v>
      </c>
      <c r="B189" s="6" t="s">
        <v>356</v>
      </c>
      <c r="C189" s="8" t="s">
        <v>780</v>
      </c>
    </row>
    <row r="190" spans="1:3" ht="15.5">
      <c r="A190" s="6" t="s">
        <v>359</v>
      </c>
      <c r="B190" s="6" t="s">
        <v>358</v>
      </c>
      <c r="C190" s="8" t="s">
        <v>780</v>
      </c>
    </row>
    <row r="191" spans="1:3" ht="15.5">
      <c r="A191" s="7"/>
      <c r="B191" s="6" t="s">
        <v>360</v>
      </c>
      <c r="C191" s="4"/>
    </row>
    <row r="192" spans="1:3" ht="15.5">
      <c r="A192" s="7"/>
      <c r="B192" s="6" t="s">
        <v>361</v>
      </c>
      <c r="C192" s="4"/>
    </row>
    <row r="193" spans="1:3" ht="15.5">
      <c r="A193" s="6" t="s">
        <v>363</v>
      </c>
      <c r="B193" s="6" t="s">
        <v>362</v>
      </c>
      <c r="C193" s="8" t="s">
        <v>780</v>
      </c>
    </row>
    <row r="194" spans="1:3" ht="15.5">
      <c r="A194" s="6" t="s">
        <v>365</v>
      </c>
      <c r="B194" s="6" t="s">
        <v>364</v>
      </c>
      <c r="C194" s="8" t="s">
        <v>782</v>
      </c>
    </row>
    <row r="195" spans="1:3" ht="15.5">
      <c r="A195" s="6" t="s">
        <v>367</v>
      </c>
      <c r="B195" s="6" t="s">
        <v>366</v>
      </c>
      <c r="C195" s="8" t="s">
        <v>780</v>
      </c>
    </row>
    <row r="196" spans="1:3" ht="15.5">
      <c r="A196" s="6" t="s">
        <v>369</v>
      </c>
      <c r="B196" s="6" t="s">
        <v>368</v>
      </c>
      <c r="C196" s="8" t="s">
        <v>780</v>
      </c>
    </row>
    <row r="197" spans="1:3" ht="15.5">
      <c r="A197" s="6" t="s">
        <v>371</v>
      </c>
      <c r="B197" s="6" t="s">
        <v>370</v>
      </c>
      <c r="C197" s="8" t="s">
        <v>780</v>
      </c>
    </row>
    <row r="198" spans="1:3" ht="15.5">
      <c r="A198" s="6" t="s">
        <v>373</v>
      </c>
      <c r="B198" s="6" t="s">
        <v>372</v>
      </c>
      <c r="C198" s="8" t="s">
        <v>780</v>
      </c>
    </row>
    <row r="199" spans="1:3" ht="15.5">
      <c r="A199" s="6" t="s">
        <v>375</v>
      </c>
      <c r="B199" s="6" t="s">
        <v>374</v>
      </c>
      <c r="C199" s="8" t="s">
        <v>780</v>
      </c>
    </row>
    <row r="200" spans="1:3" ht="15.5">
      <c r="A200" s="6" t="s">
        <v>377</v>
      </c>
      <c r="B200" s="6" t="s">
        <v>376</v>
      </c>
      <c r="C200" s="8" t="s">
        <v>780</v>
      </c>
    </row>
    <row r="201" spans="1:3" ht="15.5">
      <c r="A201" s="7"/>
      <c r="B201" s="6" t="s">
        <v>378</v>
      </c>
      <c r="C201" s="4"/>
    </row>
    <row r="202" spans="1:3" ht="15.5">
      <c r="A202" s="7"/>
      <c r="B202" s="6" t="s">
        <v>379</v>
      </c>
      <c r="C202" s="4"/>
    </row>
    <row r="203" spans="1:3" ht="15.5">
      <c r="A203" s="6" t="s">
        <v>381</v>
      </c>
      <c r="B203" s="6" t="s">
        <v>380</v>
      </c>
      <c r="C203" s="8" t="s">
        <v>780</v>
      </c>
    </row>
    <row r="204" spans="1:3" ht="15.5">
      <c r="A204" s="6" t="s">
        <v>383</v>
      </c>
      <c r="B204" s="6" t="s">
        <v>382</v>
      </c>
      <c r="C204" s="8" t="s">
        <v>780</v>
      </c>
    </row>
    <row r="205" spans="1:3" ht="15.5">
      <c r="A205" s="6" t="s">
        <v>385</v>
      </c>
      <c r="B205" s="6" t="s">
        <v>384</v>
      </c>
      <c r="C205" s="8" t="s">
        <v>780</v>
      </c>
    </row>
    <row r="206" spans="1:3" ht="15.5">
      <c r="A206" s="6" t="s">
        <v>387</v>
      </c>
      <c r="B206" s="6" t="s">
        <v>386</v>
      </c>
      <c r="C206" s="8" t="s">
        <v>780</v>
      </c>
    </row>
    <row r="207" spans="1:3" ht="15.5">
      <c r="A207" s="6" t="s">
        <v>284</v>
      </c>
      <c r="B207" s="6" t="s">
        <v>388</v>
      </c>
      <c r="C207" s="8" t="s">
        <v>780</v>
      </c>
    </row>
    <row r="208" spans="1:3" ht="15.5">
      <c r="A208" s="6" t="s">
        <v>390</v>
      </c>
      <c r="B208" s="6" t="s">
        <v>389</v>
      </c>
      <c r="C208" s="8" t="s">
        <v>780</v>
      </c>
    </row>
    <row r="209" spans="1:3" ht="15.5">
      <c r="A209" s="6" t="s">
        <v>392</v>
      </c>
      <c r="B209" s="6" t="s">
        <v>391</v>
      </c>
      <c r="C209" s="8" t="s">
        <v>780</v>
      </c>
    </row>
    <row r="210" spans="1:3" ht="15.5">
      <c r="A210" s="6" t="s">
        <v>394</v>
      </c>
      <c r="B210" s="6" t="s">
        <v>393</v>
      </c>
      <c r="C210" s="8" t="s">
        <v>780</v>
      </c>
    </row>
    <row r="211" spans="1:3" ht="15.5">
      <c r="A211" s="6"/>
      <c r="B211" s="6" t="s">
        <v>395</v>
      </c>
      <c r="C211" s="4"/>
    </row>
    <row r="212" spans="1:3" ht="15.5">
      <c r="A212" s="4"/>
      <c r="B212" s="6" t="s">
        <v>396</v>
      </c>
      <c r="C212" s="4"/>
    </row>
    <row r="213" spans="1:3" ht="15.5">
      <c r="A213" s="6" t="s">
        <v>398</v>
      </c>
      <c r="B213" s="6" t="s">
        <v>397</v>
      </c>
      <c r="C213" s="8" t="s">
        <v>783</v>
      </c>
    </row>
    <row r="214" spans="1:3" ht="15.5">
      <c r="A214" s="6" t="s">
        <v>400</v>
      </c>
      <c r="B214" s="6" t="s">
        <v>399</v>
      </c>
      <c r="C214" s="8" t="s">
        <v>783</v>
      </c>
    </row>
    <row r="215" spans="1:3" ht="15.5">
      <c r="A215" s="6" t="s">
        <v>402</v>
      </c>
      <c r="B215" s="6" t="s">
        <v>401</v>
      </c>
      <c r="C215" s="8" t="s">
        <v>783</v>
      </c>
    </row>
    <row r="216" spans="1:3" ht="15.5">
      <c r="A216" s="6" t="s">
        <v>404</v>
      </c>
      <c r="B216" s="6" t="s">
        <v>403</v>
      </c>
      <c r="C216" s="8" t="s">
        <v>783</v>
      </c>
    </row>
    <row r="217" spans="1:3" ht="15.5">
      <c r="A217" s="6" t="s">
        <v>406</v>
      </c>
      <c r="B217" s="6" t="s">
        <v>405</v>
      </c>
      <c r="C217" s="8" t="s">
        <v>783</v>
      </c>
    </row>
    <row r="218" spans="1:3" ht="15.5">
      <c r="A218" s="6" t="s">
        <v>408</v>
      </c>
      <c r="B218" s="6" t="s">
        <v>407</v>
      </c>
      <c r="C218" s="8" t="s">
        <v>783</v>
      </c>
    </row>
    <row r="219" spans="1:3" ht="15.5">
      <c r="A219" s="6" t="s">
        <v>410</v>
      </c>
      <c r="B219" s="6" t="s">
        <v>409</v>
      </c>
      <c r="C219" s="8" t="s">
        <v>783</v>
      </c>
    </row>
    <row r="220" spans="1:3" ht="15.5">
      <c r="A220" s="6" t="s">
        <v>412</v>
      </c>
      <c r="B220" s="6" t="s">
        <v>411</v>
      </c>
      <c r="C220" s="8" t="s">
        <v>783</v>
      </c>
    </row>
    <row r="221" spans="1:3" ht="15.5">
      <c r="A221" s="6" t="s">
        <v>414</v>
      </c>
      <c r="B221" s="6" t="s">
        <v>413</v>
      </c>
      <c r="C221" s="8" t="s">
        <v>783</v>
      </c>
    </row>
    <row r="222" spans="1:3" ht="15.5">
      <c r="A222" s="6" t="s">
        <v>416</v>
      </c>
      <c r="B222" s="6" t="s">
        <v>415</v>
      </c>
      <c r="C222" s="8" t="s">
        <v>783</v>
      </c>
    </row>
    <row r="223" spans="1:3" ht="15.5">
      <c r="A223" s="6" t="s">
        <v>418</v>
      </c>
      <c r="B223" s="6" t="s">
        <v>417</v>
      </c>
      <c r="C223" s="8" t="s">
        <v>783</v>
      </c>
    </row>
    <row r="224" spans="1:3" ht="15.5">
      <c r="A224" s="6" t="s">
        <v>420</v>
      </c>
      <c r="B224" s="6" t="s">
        <v>419</v>
      </c>
      <c r="C224" s="8" t="s">
        <v>783</v>
      </c>
    </row>
    <row r="225" spans="1:3" ht="15.5">
      <c r="A225" s="6" t="s">
        <v>422</v>
      </c>
      <c r="B225" s="6" t="s">
        <v>421</v>
      </c>
      <c r="C225" s="8" t="s">
        <v>783</v>
      </c>
    </row>
    <row r="226" spans="1:3" ht="15.5">
      <c r="A226" s="6" t="s">
        <v>418</v>
      </c>
      <c r="B226" s="6" t="s">
        <v>423</v>
      </c>
      <c r="C226" s="8" t="s">
        <v>783</v>
      </c>
    </row>
    <row r="227" spans="1:3" ht="15.5">
      <c r="A227" s="6" t="s">
        <v>425</v>
      </c>
      <c r="B227" s="6" t="s">
        <v>424</v>
      </c>
      <c r="C227" s="8" t="s">
        <v>783</v>
      </c>
    </row>
    <row r="228" spans="1:3" ht="15.5">
      <c r="A228" s="6" t="s">
        <v>427</v>
      </c>
      <c r="B228" s="6" t="s">
        <v>426</v>
      </c>
      <c r="C228" s="8" t="s">
        <v>783</v>
      </c>
    </row>
    <row r="229" spans="1:3" ht="15.5">
      <c r="A229" s="6" t="s">
        <v>429</v>
      </c>
      <c r="B229" s="6" t="s">
        <v>428</v>
      </c>
      <c r="C229" s="8" t="s">
        <v>783</v>
      </c>
    </row>
    <row r="230" spans="1:3" ht="15.5">
      <c r="A230" s="6" t="s">
        <v>431</v>
      </c>
      <c r="B230" s="6" t="s">
        <v>430</v>
      </c>
      <c r="C230" s="8" t="s">
        <v>783</v>
      </c>
    </row>
    <row r="231" spans="1:3" ht="15.5">
      <c r="A231" s="6" t="s">
        <v>427</v>
      </c>
      <c r="B231" s="6" t="s">
        <v>432</v>
      </c>
      <c r="C231" s="8" t="s">
        <v>783</v>
      </c>
    </row>
    <row r="232" spans="1:3" ht="15.5">
      <c r="A232" s="6" t="s">
        <v>434</v>
      </c>
      <c r="B232" s="6" t="s">
        <v>433</v>
      </c>
      <c r="C232" s="8" t="s">
        <v>783</v>
      </c>
    </row>
    <row r="233" spans="1:3" ht="15.5">
      <c r="A233" s="6" t="s">
        <v>436</v>
      </c>
      <c r="B233" s="6" t="s">
        <v>435</v>
      </c>
      <c r="C233" s="8" t="s">
        <v>783</v>
      </c>
    </row>
    <row r="234" spans="1:3" ht="15.5">
      <c r="A234" s="6" t="s">
        <v>438</v>
      </c>
      <c r="B234" s="6" t="s">
        <v>437</v>
      </c>
      <c r="C234" s="8" t="s">
        <v>783</v>
      </c>
    </row>
    <row r="235" spans="1:3" ht="15.5">
      <c r="A235" s="6" t="s">
        <v>440</v>
      </c>
      <c r="B235" s="6" t="s">
        <v>439</v>
      </c>
      <c r="C235" s="8" t="s">
        <v>783</v>
      </c>
    </row>
    <row r="236" spans="1:3" ht="15.5">
      <c r="A236" s="6"/>
      <c r="B236" s="6" t="s">
        <v>441</v>
      </c>
      <c r="C236" s="4"/>
    </row>
    <row r="237" spans="1:3" ht="15.5">
      <c r="A237" s="4"/>
      <c r="B237" s="6" t="s">
        <v>442</v>
      </c>
      <c r="C237" s="4"/>
    </row>
    <row r="238" spans="1:3" ht="15.5">
      <c r="A238" s="6" t="s">
        <v>444</v>
      </c>
      <c r="B238" s="6" t="s">
        <v>443</v>
      </c>
      <c r="C238" s="8" t="s">
        <v>775</v>
      </c>
    </row>
    <row r="239" spans="1:3" ht="15.5">
      <c r="A239" s="6" t="s">
        <v>446</v>
      </c>
      <c r="B239" s="6" t="s">
        <v>445</v>
      </c>
      <c r="C239" s="8" t="s">
        <v>784</v>
      </c>
    </row>
    <row r="240" spans="1:3" ht="15.5">
      <c r="A240" s="6" t="s">
        <v>448</v>
      </c>
      <c r="B240" s="6" t="s">
        <v>447</v>
      </c>
      <c r="C240" s="8" t="s">
        <v>775</v>
      </c>
    </row>
    <row r="241" spans="1:3" ht="15.5">
      <c r="A241" s="6" t="s">
        <v>450</v>
      </c>
      <c r="B241" s="6" t="s">
        <v>449</v>
      </c>
      <c r="C241" s="8" t="s">
        <v>784</v>
      </c>
    </row>
    <row r="242" spans="1:3" ht="15.5">
      <c r="A242" s="6" t="s">
        <v>452</v>
      </c>
      <c r="B242" s="6" t="s">
        <v>451</v>
      </c>
      <c r="C242" s="8" t="s">
        <v>784</v>
      </c>
    </row>
    <row r="243" spans="1:3" ht="15.5">
      <c r="A243" s="6" t="s">
        <v>454</v>
      </c>
      <c r="B243" s="6" t="s">
        <v>453</v>
      </c>
      <c r="C243" s="8" t="s">
        <v>783</v>
      </c>
    </row>
    <row r="244" spans="1:3" ht="15.5">
      <c r="A244" s="6" t="s">
        <v>456</v>
      </c>
      <c r="B244" s="6" t="s">
        <v>455</v>
      </c>
      <c r="C244" s="8" t="s">
        <v>783</v>
      </c>
    </row>
    <row r="245" spans="1:3" ht="15.5">
      <c r="A245" s="7"/>
      <c r="B245" s="6" t="s">
        <v>457</v>
      </c>
      <c r="C245" s="4"/>
    </row>
    <row r="246" spans="1:3" ht="15.5">
      <c r="A246" s="7"/>
      <c r="B246" s="6" t="s">
        <v>458</v>
      </c>
      <c r="C246" s="4"/>
    </row>
    <row r="247" spans="1:3" ht="15.5">
      <c r="A247" s="6" t="s">
        <v>460</v>
      </c>
      <c r="B247" s="6" t="s">
        <v>459</v>
      </c>
      <c r="C247" s="8" t="s">
        <v>784</v>
      </c>
    </row>
    <row r="248" spans="1:3" ht="15.5">
      <c r="A248" s="6" t="s">
        <v>462</v>
      </c>
      <c r="B248" s="6" t="s">
        <v>461</v>
      </c>
      <c r="C248" s="8" t="s">
        <v>784</v>
      </c>
    </row>
    <row r="249" spans="1:3" ht="15.5">
      <c r="A249" s="6" t="s">
        <v>464</v>
      </c>
      <c r="B249" s="6" t="s">
        <v>463</v>
      </c>
      <c r="C249" s="8" t="s">
        <v>784</v>
      </c>
    </row>
    <row r="250" spans="1:3" ht="15.5">
      <c r="A250" s="6" t="s">
        <v>466</v>
      </c>
      <c r="B250" s="6" t="s">
        <v>465</v>
      </c>
      <c r="C250" s="8" t="s">
        <v>784</v>
      </c>
    </row>
    <row r="251" spans="1:3" ht="15.5">
      <c r="A251" s="6" t="s">
        <v>468</v>
      </c>
      <c r="B251" s="6" t="s">
        <v>467</v>
      </c>
      <c r="C251" s="8" t="s">
        <v>784</v>
      </c>
    </row>
    <row r="252" spans="1:3" ht="15.5">
      <c r="A252" s="6" t="s">
        <v>470</v>
      </c>
      <c r="B252" s="6" t="s">
        <v>469</v>
      </c>
      <c r="C252" s="8" t="s">
        <v>784</v>
      </c>
    </row>
    <row r="253" spans="1:3" ht="15.5">
      <c r="A253" s="7"/>
      <c r="B253" s="6" t="s">
        <v>471</v>
      </c>
      <c r="C253" s="4"/>
    </row>
    <row r="254" spans="1:3" ht="15.5">
      <c r="A254" s="6" t="s">
        <v>473</v>
      </c>
      <c r="B254" s="6" t="s">
        <v>472</v>
      </c>
      <c r="C254" s="8" t="s">
        <v>784</v>
      </c>
    </row>
    <row r="255" spans="1:3" ht="15.5">
      <c r="A255" s="6" t="s">
        <v>475</v>
      </c>
      <c r="B255" s="6" t="s">
        <v>474</v>
      </c>
      <c r="C255" s="8" t="s">
        <v>785</v>
      </c>
    </row>
    <row r="256" spans="1:3" ht="15.5">
      <c r="A256" s="6" t="s">
        <v>477</v>
      </c>
      <c r="B256" s="6" t="s">
        <v>476</v>
      </c>
      <c r="C256" s="8" t="s">
        <v>785</v>
      </c>
    </row>
    <row r="257" spans="1:3" ht="15.5">
      <c r="A257" s="6" t="s">
        <v>479</v>
      </c>
      <c r="B257" s="6" t="s">
        <v>478</v>
      </c>
      <c r="C257" s="8" t="s">
        <v>785</v>
      </c>
    </row>
    <row r="258" spans="1:3" ht="15.5">
      <c r="A258" s="6" t="s">
        <v>481</v>
      </c>
      <c r="B258" s="6" t="s">
        <v>480</v>
      </c>
      <c r="C258" s="8" t="s">
        <v>785</v>
      </c>
    </row>
    <row r="259" spans="1:3" ht="15.5">
      <c r="A259" s="6" t="s">
        <v>483</v>
      </c>
      <c r="B259" s="6" t="s">
        <v>482</v>
      </c>
      <c r="C259" s="8" t="s">
        <v>785</v>
      </c>
    </row>
    <row r="260" spans="1:3" ht="15.5">
      <c r="A260" s="6" t="s">
        <v>485</v>
      </c>
      <c r="B260" s="6" t="s">
        <v>484</v>
      </c>
      <c r="C260" s="8" t="s">
        <v>785</v>
      </c>
    </row>
    <row r="261" spans="1:3" ht="15.5">
      <c r="A261" s="6" t="s">
        <v>487</v>
      </c>
      <c r="B261" s="6" t="s">
        <v>486</v>
      </c>
      <c r="C261" s="8" t="s">
        <v>785</v>
      </c>
    </row>
    <row r="262" spans="1:3" ht="15.5">
      <c r="A262" s="6" t="s">
        <v>489</v>
      </c>
      <c r="B262" s="6" t="s">
        <v>488</v>
      </c>
      <c r="C262" s="8" t="s">
        <v>785</v>
      </c>
    </row>
    <row r="263" spans="1:3" ht="15.5">
      <c r="A263" s="6" t="s">
        <v>491</v>
      </c>
      <c r="B263" s="6" t="s">
        <v>490</v>
      </c>
      <c r="C263" s="8" t="s">
        <v>785</v>
      </c>
    </row>
    <row r="264" spans="1:3" ht="15.5">
      <c r="A264" s="6" t="s">
        <v>493</v>
      </c>
      <c r="B264" s="6" t="s">
        <v>492</v>
      </c>
      <c r="C264" s="8" t="s">
        <v>785</v>
      </c>
    </row>
    <row r="265" spans="1:3" ht="15.5">
      <c r="A265" s="6" t="s">
        <v>495</v>
      </c>
      <c r="B265" s="6" t="s">
        <v>494</v>
      </c>
      <c r="C265" s="8" t="s">
        <v>785</v>
      </c>
    </row>
    <row r="266" spans="1:3" ht="15.5">
      <c r="A266" s="6" t="s">
        <v>497</v>
      </c>
      <c r="B266" s="6" t="s">
        <v>496</v>
      </c>
      <c r="C266" s="8" t="s">
        <v>785</v>
      </c>
    </row>
    <row r="267" spans="1:3" ht="15.5">
      <c r="A267" s="6" t="s">
        <v>499</v>
      </c>
      <c r="B267" s="6" t="s">
        <v>498</v>
      </c>
      <c r="C267" s="8" t="s">
        <v>785</v>
      </c>
    </row>
    <row r="268" spans="1:3" ht="15.5">
      <c r="A268" s="6" t="s">
        <v>501</v>
      </c>
      <c r="B268" s="6" t="s">
        <v>500</v>
      </c>
      <c r="C268" s="8" t="s">
        <v>785</v>
      </c>
    </row>
    <row r="269" spans="1:3" ht="15.5">
      <c r="A269" s="6" t="s">
        <v>503</v>
      </c>
      <c r="B269" s="6" t="s">
        <v>502</v>
      </c>
      <c r="C269" s="8" t="s">
        <v>785</v>
      </c>
    </row>
    <row r="270" spans="1:3" ht="15.5">
      <c r="A270" s="6" t="s">
        <v>505</v>
      </c>
      <c r="B270" s="6" t="s">
        <v>504</v>
      </c>
      <c r="C270" s="8" t="s">
        <v>785</v>
      </c>
    </row>
    <row r="271" spans="1:3" ht="15.5">
      <c r="A271" s="6" t="s">
        <v>507</v>
      </c>
      <c r="B271" s="6" t="s">
        <v>506</v>
      </c>
      <c r="C271" s="8" t="s">
        <v>785</v>
      </c>
    </row>
    <row r="272" spans="1:3" ht="15.5">
      <c r="A272" s="6" t="s">
        <v>509</v>
      </c>
      <c r="B272" s="6" t="s">
        <v>508</v>
      </c>
      <c r="C272" s="8" t="s">
        <v>785</v>
      </c>
    </row>
    <row r="273" spans="1:3" ht="15.5">
      <c r="A273" s="6" t="s">
        <v>511</v>
      </c>
      <c r="B273" s="6" t="s">
        <v>510</v>
      </c>
      <c r="C273" s="8" t="s">
        <v>785</v>
      </c>
    </row>
    <row r="274" spans="1:3" ht="15.5">
      <c r="A274" s="6" t="s">
        <v>513</v>
      </c>
      <c r="B274" s="6" t="s">
        <v>512</v>
      </c>
      <c r="C274" s="8" t="s">
        <v>785</v>
      </c>
    </row>
    <row r="275" spans="1:3" ht="15.5">
      <c r="A275" s="6" t="s">
        <v>515</v>
      </c>
      <c r="B275" s="6" t="s">
        <v>514</v>
      </c>
      <c r="C275" s="8" t="s">
        <v>785</v>
      </c>
    </row>
    <row r="276" spans="1:3" ht="15.5">
      <c r="A276" s="6" t="s">
        <v>517</v>
      </c>
      <c r="B276" s="6" t="s">
        <v>516</v>
      </c>
      <c r="C276" s="8" t="s">
        <v>785</v>
      </c>
    </row>
    <row r="277" spans="1:3" ht="15.5">
      <c r="A277" s="6" t="s">
        <v>519</v>
      </c>
      <c r="B277" s="6" t="s">
        <v>518</v>
      </c>
      <c r="C277" s="8" t="s">
        <v>785</v>
      </c>
    </row>
    <row r="278" spans="1:3" ht="15.5">
      <c r="A278" s="6" t="s">
        <v>521</v>
      </c>
      <c r="B278" s="6" t="s">
        <v>520</v>
      </c>
      <c r="C278" s="8" t="s">
        <v>785</v>
      </c>
    </row>
    <row r="279" spans="1:3" ht="15.5">
      <c r="A279" s="6" t="s">
        <v>523</v>
      </c>
      <c r="B279" s="6" t="s">
        <v>522</v>
      </c>
      <c r="C279" s="8" t="s">
        <v>785</v>
      </c>
    </row>
    <row r="280" spans="1:3" ht="15.5">
      <c r="A280" s="6" t="s">
        <v>525</v>
      </c>
      <c r="B280" s="6" t="s">
        <v>524</v>
      </c>
      <c r="C280" s="8" t="s">
        <v>785</v>
      </c>
    </row>
    <row r="281" spans="1:3" ht="15.5">
      <c r="A281" s="6" t="s">
        <v>527</v>
      </c>
      <c r="B281" s="6" t="s">
        <v>526</v>
      </c>
      <c r="C281" s="8" t="s">
        <v>785</v>
      </c>
    </row>
    <row r="282" spans="1:3" ht="15.5">
      <c r="A282" s="6" t="s">
        <v>487</v>
      </c>
      <c r="B282" s="6" t="s">
        <v>528</v>
      </c>
      <c r="C282" s="8" t="s">
        <v>785</v>
      </c>
    </row>
    <row r="283" spans="1:3" ht="15.5">
      <c r="A283" s="6" t="s">
        <v>530</v>
      </c>
      <c r="B283" s="6" t="s">
        <v>529</v>
      </c>
      <c r="C283" s="8" t="s">
        <v>785</v>
      </c>
    </row>
    <row r="284" spans="1:3" ht="15.5">
      <c r="A284" s="6" t="s">
        <v>532</v>
      </c>
      <c r="B284" s="6" t="s">
        <v>531</v>
      </c>
      <c r="C284" s="8" t="s">
        <v>785</v>
      </c>
    </row>
    <row r="285" spans="1:3" ht="15.5">
      <c r="A285" s="6" t="s">
        <v>534</v>
      </c>
      <c r="B285" s="6" t="s">
        <v>533</v>
      </c>
      <c r="C285" s="8" t="s">
        <v>785</v>
      </c>
    </row>
    <row r="286" spans="1:3" ht="15.5">
      <c r="A286" s="6" t="s">
        <v>525</v>
      </c>
      <c r="B286" s="6" t="s">
        <v>535</v>
      </c>
      <c r="C286" s="8" t="s">
        <v>785</v>
      </c>
    </row>
    <row r="287" spans="1:3" ht="15.5">
      <c r="A287" s="6" t="s">
        <v>537</v>
      </c>
      <c r="B287" s="6" t="s">
        <v>536</v>
      </c>
      <c r="C287" s="8" t="s">
        <v>785</v>
      </c>
    </row>
    <row r="288" spans="1:3" ht="15.5">
      <c r="A288" s="7"/>
      <c r="B288" s="6" t="s">
        <v>538</v>
      </c>
      <c r="C288" s="4"/>
    </row>
    <row r="289" spans="1:3" ht="15.5">
      <c r="A289" s="6" t="s">
        <v>540</v>
      </c>
      <c r="B289" s="6" t="s">
        <v>539</v>
      </c>
      <c r="C289" s="8" t="s">
        <v>785</v>
      </c>
    </row>
    <row r="290" spans="1:3" ht="15.5">
      <c r="A290" s="6" t="s">
        <v>542</v>
      </c>
      <c r="B290" s="6" t="s">
        <v>541</v>
      </c>
      <c r="C290" s="8" t="s">
        <v>785</v>
      </c>
    </row>
    <row r="291" spans="1:3" ht="15.5">
      <c r="A291" s="6" t="s">
        <v>544</v>
      </c>
      <c r="B291" s="6" t="s">
        <v>543</v>
      </c>
      <c r="C291" s="8" t="s">
        <v>786</v>
      </c>
    </row>
    <row r="292" spans="1:3" ht="15.5">
      <c r="A292" s="7"/>
      <c r="B292" s="6" t="s">
        <v>545</v>
      </c>
      <c r="C292" s="4"/>
    </row>
    <row r="293" spans="1:3" ht="15.5">
      <c r="A293" s="6" t="s">
        <v>547</v>
      </c>
      <c r="B293" s="6" t="s">
        <v>546</v>
      </c>
      <c r="C293" s="8" t="s">
        <v>785</v>
      </c>
    </row>
    <row r="294" spans="1:3" ht="15.5">
      <c r="A294" s="6" t="s">
        <v>549</v>
      </c>
      <c r="B294" s="6" t="s">
        <v>548</v>
      </c>
      <c r="C294" s="8" t="s">
        <v>785</v>
      </c>
    </row>
    <row r="295" spans="1:3" ht="15.5">
      <c r="A295" s="6" t="s">
        <v>551</v>
      </c>
      <c r="B295" s="6" t="s">
        <v>550</v>
      </c>
      <c r="C295" s="8" t="s">
        <v>785</v>
      </c>
    </row>
    <row r="296" spans="1:3" ht="15.5">
      <c r="A296" s="6" t="s">
        <v>553</v>
      </c>
      <c r="B296" s="6" t="s">
        <v>552</v>
      </c>
      <c r="C296" s="8" t="s">
        <v>785</v>
      </c>
    </row>
    <row r="297" spans="1:3" ht="15.5">
      <c r="A297" s="6" t="s">
        <v>555</v>
      </c>
      <c r="B297" s="6" t="s">
        <v>554</v>
      </c>
      <c r="C297" s="8" t="s">
        <v>785</v>
      </c>
    </row>
    <row r="298" spans="1:3" ht="15.5">
      <c r="A298" s="6" t="s">
        <v>557</v>
      </c>
      <c r="B298" s="6" t="s">
        <v>556</v>
      </c>
      <c r="C298" s="8" t="s">
        <v>785</v>
      </c>
    </row>
    <row r="299" spans="1:3" ht="15.5">
      <c r="A299" s="6" t="s">
        <v>559</v>
      </c>
      <c r="B299" s="6" t="s">
        <v>558</v>
      </c>
      <c r="C299" s="8" t="s">
        <v>785</v>
      </c>
    </row>
    <row r="300" spans="1:3" ht="15.5">
      <c r="A300" s="6" t="s">
        <v>561</v>
      </c>
      <c r="B300" s="6" t="s">
        <v>560</v>
      </c>
      <c r="C300" s="8" t="s">
        <v>785</v>
      </c>
    </row>
    <row r="301" spans="1:3" ht="15.5">
      <c r="A301" s="6" t="s">
        <v>563</v>
      </c>
      <c r="B301" t="s">
        <v>562</v>
      </c>
      <c r="C301" s="8" t="s">
        <v>785</v>
      </c>
    </row>
    <row r="302" spans="1:3" ht="15.5">
      <c r="A302" s="6" t="s">
        <v>565</v>
      </c>
      <c r="B302" s="6" t="s">
        <v>564</v>
      </c>
      <c r="C302" s="8" t="s">
        <v>785</v>
      </c>
    </row>
    <row r="303" spans="1:3" ht="15.5">
      <c r="A303" s="6" t="s">
        <v>567</v>
      </c>
      <c r="B303" s="6" t="s">
        <v>566</v>
      </c>
      <c r="C303" s="8" t="s">
        <v>785</v>
      </c>
    </row>
    <row r="304" spans="1:3" ht="15.5">
      <c r="A304" s="6" t="s">
        <v>569</v>
      </c>
      <c r="B304" s="6" t="s">
        <v>568</v>
      </c>
      <c r="C304" s="8" t="s">
        <v>785</v>
      </c>
    </row>
    <row r="305" spans="1:3" ht="15.5">
      <c r="A305" s="6" t="s">
        <v>571</v>
      </c>
      <c r="B305" s="6" t="s">
        <v>570</v>
      </c>
      <c r="C305" s="8" t="s">
        <v>785</v>
      </c>
    </row>
    <row r="306" spans="1:3" ht="15.5">
      <c r="A306" s="6" t="s">
        <v>573</v>
      </c>
      <c r="B306" s="6" t="s">
        <v>572</v>
      </c>
      <c r="C306" s="8" t="s">
        <v>785</v>
      </c>
    </row>
    <row r="307" spans="1:3" ht="15.5">
      <c r="A307" s="6" t="s">
        <v>575</v>
      </c>
      <c r="B307" s="6" t="s">
        <v>574</v>
      </c>
      <c r="C307" s="8" t="s">
        <v>785</v>
      </c>
    </row>
    <row r="308" spans="1:3" ht="15.5">
      <c r="A308" s="6" t="s">
        <v>577</v>
      </c>
      <c r="B308" s="6" t="s">
        <v>576</v>
      </c>
      <c r="C308" s="8" t="s">
        <v>785</v>
      </c>
    </row>
    <row r="309" spans="1:3" ht="15.5">
      <c r="A309" s="6"/>
      <c r="B309" s="6" t="s">
        <v>578</v>
      </c>
      <c r="C309" s="4"/>
    </row>
    <row r="310" spans="1:3" ht="15.5">
      <c r="A310" s="6"/>
      <c r="B310" s="6" t="s">
        <v>579</v>
      </c>
      <c r="C310" s="4"/>
    </row>
    <row r="311" spans="1:3" ht="15.5">
      <c r="A311" s="6"/>
      <c r="B311" s="6" t="s">
        <v>580</v>
      </c>
      <c r="C311" s="4"/>
    </row>
    <row r="312" spans="1:3" ht="15.5">
      <c r="A312" s="6"/>
      <c r="B312" s="6" t="s">
        <v>581</v>
      </c>
      <c r="C312" s="4"/>
    </row>
    <row r="313" spans="1:3" ht="15.5">
      <c r="A313" s="4"/>
      <c r="B313" s="6" t="s">
        <v>582</v>
      </c>
      <c r="C313" s="4"/>
    </row>
    <row r="314" spans="1:3" ht="15.5">
      <c r="A314" s="6" t="s">
        <v>584</v>
      </c>
      <c r="B314" s="6" t="s">
        <v>583</v>
      </c>
      <c r="C314" s="8" t="s">
        <v>786</v>
      </c>
    </row>
    <row r="315" spans="1:3" ht="15.5">
      <c r="A315" s="6" t="s">
        <v>586</v>
      </c>
      <c r="B315" s="6" t="s">
        <v>585</v>
      </c>
      <c r="C315" s="8" t="s">
        <v>786</v>
      </c>
    </row>
    <row r="316" spans="1:3" ht="15.5">
      <c r="A316" s="6" t="s">
        <v>588</v>
      </c>
      <c r="B316" s="6" t="s">
        <v>587</v>
      </c>
      <c r="C316" s="8" t="s">
        <v>786</v>
      </c>
    </row>
    <row r="317" spans="1:3" ht="15.5">
      <c r="A317" s="6" t="s">
        <v>590</v>
      </c>
      <c r="B317" s="6" t="s">
        <v>589</v>
      </c>
      <c r="C317" s="8" t="s">
        <v>786</v>
      </c>
    </row>
    <row r="318" spans="1:3" ht="15.5">
      <c r="A318" s="6" t="s">
        <v>592</v>
      </c>
      <c r="B318" s="6" t="s">
        <v>591</v>
      </c>
      <c r="C318" s="8" t="s">
        <v>786</v>
      </c>
    </row>
    <row r="319" spans="1:3" ht="15.5">
      <c r="A319" s="6" t="s">
        <v>594</v>
      </c>
      <c r="B319" s="6" t="s">
        <v>593</v>
      </c>
      <c r="C319" s="8" t="s">
        <v>786</v>
      </c>
    </row>
    <row r="320" spans="1:3" ht="15.5">
      <c r="A320" s="6" t="s">
        <v>596</v>
      </c>
      <c r="B320" s="6" t="s">
        <v>595</v>
      </c>
      <c r="C320" s="8" t="s">
        <v>786</v>
      </c>
    </row>
    <row r="321" spans="1:3" ht="15.5">
      <c r="A321" s="6" t="s">
        <v>598</v>
      </c>
      <c r="B321" s="6" t="s">
        <v>597</v>
      </c>
      <c r="C321" s="8" t="s">
        <v>786</v>
      </c>
    </row>
    <row r="322" spans="1:3" ht="15.5">
      <c r="A322" s="6" t="s">
        <v>600</v>
      </c>
      <c r="B322" s="6" t="s">
        <v>599</v>
      </c>
      <c r="C322" s="8" t="s">
        <v>786</v>
      </c>
    </row>
    <row r="323" spans="1:3" ht="15.5">
      <c r="A323" s="6" t="s">
        <v>592</v>
      </c>
      <c r="B323" s="6" t="s">
        <v>601</v>
      </c>
      <c r="C323" s="8" t="s">
        <v>786</v>
      </c>
    </row>
    <row r="324" spans="1:3" ht="15.5">
      <c r="A324" s="6" t="s">
        <v>603</v>
      </c>
      <c r="B324" s="6" t="s">
        <v>602</v>
      </c>
      <c r="C324" s="8" t="s">
        <v>786</v>
      </c>
    </row>
    <row r="325" spans="1:3" ht="15.5">
      <c r="A325" s="6" t="s">
        <v>605</v>
      </c>
      <c r="B325" s="6" t="s">
        <v>604</v>
      </c>
      <c r="C325" s="8" t="s">
        <v>786</v>
      </c>
    </row>
    <row r="326" spans="1:3" ht="15.5">
      <c r="A326" s="6" t="s">
        <v>607</v>
      </c>
      <c r="B326" s="6" t="s">
        <v>606</v>
      </c>
      <c r="C326" s="8" t="s">
        <v>786</v>
      </c>
    </row>
    <row r="327" spans="1:3" ht="15.5">
      <c r="A327" s="6" t="s">
        <v>609</v>
      </c>
      <c r="B327" s="6" t="s">
        <v>608</v>
      </c>
      <c r="C327" s="8" t="s">
        <v>786</v>
      </c>
    </row>
    <row r="328" spans="1:3" ht="15.5">
      <c r="A328" s="6" t="s">
        <v>611</v>
      </c>
      <c r="B328" s="6" t="s">
        <v>610</v>
      </c>
      <c r="C328" s="8" t="s">
        <v>786</v>
      </c>
    </row>
    <row r="329" spans="1:3" ht="15.5">
      <c r="A329" s="6" t="s">
        <v>613</v>
      </c>
      <c r="B329" s="6" t="s">
        <v>612</v>
      </c>
      <c r="C329" s="8" t="s">
        <v>786</v>
      </c>
    </row>
    <row r="330" spans="1:3" ht="15.5">
      <c r="A330" s="6" t="s">
        <v>615</v>
      </c>
      <c r="B330" s="6" t="s">
        <v>614</v>
      </c>
      <c r="C330" s="8" t="s">
        <v>786</v>
      </c>
    </row>
    <row r="331" spans="1:3" ht="15.5">
      <c r="A331" s="6" t="s">
        <v>617</v>
      </c>
      <c r="B331" s="6" t="s">
        <v>616</v>
      </c>
      <c r="C331" s="8" t="s">
        <v>786</v>
      </c>
    </row>
    <row r="332" spans="1:3" ht="15.5">
      <c r="A332" s="6" t="s">
        <v>619</v>
      </c>
      <c r="B332" s="6" t="s">
        <v>618</v>
      </c>
      <c r="C332" s="8" t="s">
        <v>786</v>
      </c>
    </row>
    <row r="333" spans="1:3" ht="15.5">
      <c r="A333" s="6" t="s">
        <v>621</v>
      </c>
      <c r="B333" s="6" t="s">
        <v>620</v>
      </c>
      <c r="C333" s="8" t="s">
        <v>786</v>
      </c>
    </row>
    <row r="334" spans="1:3" ht="15.5">
      <c r="A334" s="6" t="s">
        <v>623</v>
      </c>
      <c r="B334" s="6" t="s">
        <v>622</v>
      </c>
      <c r="C334" s="8" t="s">
        <v>786</v>
      </c>
    </row>
    <row r="335" spans="1:3" ht="15.5">
      <c r="A335" s="6" t="s">
        <v>625</v>
      </c>
      <c r="B335" s="6" t="s">
        <v>624</v>
      </c>
      <c r="C335" s="8" t="s">
        <v>786</v>
      </c>
    </row>
    <row r="336" spans="1:3" ht="15.5">
      <c r="A336" s="6" t="s">
        <v>627</v>
      </c>
      <c r="B336" s="6" t="s">
        <v>626</v>
      </c>
      <c r="C336" s="8" t="s">
        <v>786</v>
      </c>
    </row>
    <row r="337" spans="1:3" ht="15.5">
      <c r="A337" s="7"/>
      <c r="B337" s="6" t="s">
        <v>628</v>
      </c>
      <c r="C337" s="4"/>
    </row>
    <row r="338" spans="1:3" ht="15.5">
      <c r="A338" s="7"/>
      <c r="B338" s="6" t="s">
        <v>629</v>
      </c>
      <c r="C338" s="4"/>
    </row>
    <row r="339" spans="1:3" ht="15.5">
      <c r="A339" s="6" t="s">
        <v>631</v>
      </c>
      <c r="B339" s="6" t="s">
        <v>630</v>
      </c>
      <c r="C339" s="8" t="s">
        <v>786</v>
      </c>
    </row>
    <row r="340" spans="1:3" ht="15.5">
      <c r="A340" s="6" t="s">
        <v>633</v>
      </c>
      <c r="B340" s="6" t="s">
        <v>632</v>
      </c>
      <c r="C340" s="8" t="s">
        <v>786</v>
      </c>
    </row>
    <row r="341" spans="1:3" ht="15.5">
      <c r="A341" s="6" t="s">
        <v>635</v>
      </c>
      <c r="B341" s="6" t="s">
        <v>634</v>
      </c>
      <c r="C341" s="8" t="s">
        <v>786</v>
      </c>
    </row>
    <row r="342" spans="1:3" ht="15.5">
      <c r="A342" s="6" t="s">
        <v>637</v>
      </c>
      <c r="B342" s="6" t="s">
        <v>636</v>
      </c>
      <c r="C342" s="8" t="s">
        <v>786</v>
      </c>
    </row>
    <row r="343" spans="1:3" ht="15.5">
      <c r="A343" s="6" t="s">
        <v>639</v>
      </c>
      <c r="B343" s="6" t="s">
        <v>638</v>
      </c>
      <c r="C343" s="8" t="s">
        <v>786</v>
      </c>
    </row>
    <row r="344" spans="1:3" ht="15.5">
      <c r="A344" s="6"/>
      <c r="B344" s="6" t="s">
        <v>640</v>
      </c>
      <c r="C344" s="4"/>
    </row>
    <row r="345" spans="1:3" ht="15.5">
      <c r="A345" s="6" t="s">
        <v>642</v>
      </c>
      <c r="B345" s="6" t="s">
        <v>641</v>
      </c>
      <c r="C345" s="8" t="s">
        <v>786</v>
      </c>
    </row>
    <row r="346" spans="1:3" ht="15.5">
      <c r="A346" s="6"/>
      <c r="B346" s="6" t="s">
        <v>643</v>
      </c>
      <c r="C346" s="4"/>
    </row>
    <row r="347" spans="1:3" ht="15.5">
      <c r="A347" s="7"/>
      <c r="B347" s="6" t="s">
        <v>644</v>
      </c>
      <c r="C347" s="4"/>
    </row>
    <row r="348" spans="1:3" ht="15.5">
      <c r="A348" s="7"/>
      <c r="B348" s="6" t="s">
        <v>645</v>
      </c>
      <c r="C348" s="4"/>
    </row>
    <row r="349" spans="1:3" ht="15.5">
      <c r="A349" s="7"/>
      <c r="B349" s="6" t="s">
        <v>646</v>
      </c>
      <c r="C349" s="4"/>
    </row>
    <row r="350" spans="1:3" ht="15.5">
      <c r="A350" s="7"/>
      <c r="B350" s="6" t="s">
        <v>647</v>
      </c>
      <c r="C350" s="4"/>
    </row>
    <row r="351" spans="1:3" ht="15.5">
      <c r="A351" s="7"/>
      <c r="B351" s="6" t="s">
        <v>648</v>
      </c>
      <c r="C351" s="4"/>
    </row>
    <row r="352" spans="1:3" ht="15.5">
      <c r="A352" s="7"/>
      <c r="B352" s="6" t="s">
        <v>649</v>
      </c>
      <c r="C352" s="4"/>
    </row>
    <row r="353" spans="1:3" ht="15.5">
      <c r="A353" s="7"/>
      <c r="B353" s="6" t="s">
        <v>650</v>
      </c>
      <c r="C353" s="4"/>
    </row>
    <row r="354" spans="1:3" ht="15.5">
      <c r="A354" s="4"/>
      <c r="B354" s="6" t="s">
        <v>651</v>
      </c>
      <c r="C354" s="4"/>
    </row>
    <row r="355" spans="1:3" ht="15.5">
      <c r="A355" s="6" t="s">
        <v>653</v>
      </c>
      <c r="B355" s="6" t="s">
        <v>652</v>
      </c>
      <c r="C355" s="8" t="s">
        <v>787</v>
      </c>
    </row>
    <row r="356" spans="1:3" ht="15.5">
      <c r="A356" s="6" t="s">
        <v>655</v>
      </c>
      <c r="B356" s="6" t="s">
        <v>654</v>
      </c>
      <c r="C356" s="4"/>
    </row>
    <row r="357" spans="1:3" ht="15.5">
      <c r="A357" s="6" t="s">
        <v>657</v>
      </c>
      <c r="B357" s="6" t="s">
        <v>656</v>
      </c>
      <c r="C357" s="8" t="s">
        <v>787</v>
      </c>
    </row>
    <row r="358" spans="1:3" ht="15.5">
      <c r="A358" s="6" t="s">
        <v>659</v>
      </c>
      <c r="B358" s="6" t="s">
        <v>658</v>
      </c>
      <c r="C358" s="8" t="s">
        <v>788</v>
      </c>
    </row>
    <row r="359" spans="1:3" ht="15.5">
      <c r="A359" s="6" t="s">
        <v>661</v>
      </c>
      <c r="B359" s="6" t="s">
        <v>660</v>
      </c>
      <c r="C359" s="8" t="s">
        <v>789</v>
      </c>
    </row>
    <row r="360" spans="1:3" ht="15.5">
      <c r="A360" s="6" t="s">
        <v>663</v>
      </c>
      <c r="B360" s="6" t="s">
        <v>662</v>
      </c>
      <c r="C360" s="8" t="s">
        <v>788</v>
      </c>
    </row>
    <row r="361" spans="1:3" ht="15.5">
      <c r="A361" s="6" t="s">
        <v>665</v>
      </c>
      <c r="B361" s="6" t="s">
        <v>664</v>
      </c>
      <c r="C361" s="8" t="s">
        <v>788</v>
      </c>
    </row>
    <row r="362" spans="1:3" ht="15.5">
      <c r="A362" s="6" t="s">
        <v>667</v>
      </c>
      <c r="B362" s="6" t="s">
        <v>666</v>
      </c>
      <c r="C362" s="8" t="s">
        <v>788</v>
      </c>
    </row>
    <row r="363" spans="1:3" ht="15.5">
      <c r="A363" s="6" t="s">
        <v>669</v>
      </c>
      <c r="B363" s="6" t="s">
        <v>668</v>
      </c>
      <c r="C363" s="8" t="s">
        <v>788</v>
      </c>
    </row>
    <row r="364" spans="1:3" ht="15.5">
      <c r="A364" s="6" t="s">
        <v>671</v>
      </c>
      <c r="B364" s="6" t="s">
        <v>670</v>
      </c>
      <c r="C364" s="8" t="s">
        <v>788</v>
      </c>
    </row>
    <row r="365" spans="1:3" ht="15.5">
      <c r="A365" s="6" t="s">
        <v>673</v>
      </c>
      <c r="B365" s="6" t="s">
        <v>672</v>
      </c>
      <c r="C365" s="8" t="s">
        <v>788</v>
      </c>
    </row>
    <row r="366" spans="1:3" ht="15.5">
      <c r="A366" s="6" t="s">
        <v>675</v>
      </c>
      <c r="B366" s="6" t="s">
        <v>674</v>
      </c>
      <c r="C366" s="8" t="s">
        <v>788</v>
      </c>
    </row>
    <row r="367" spans="1:3" ht="15.5">
      <c r="A367" s="6" t="s">
        <v>677</v>
      </c>
      <c r="B367" s="6" t="s">
        <v>676</v>
      </c>
      <c r="C367" s="4"/>
    </row>
    <row r="368" spans="1:3" ht="15.5">
      <c r="A368" s="6" t="s">
        <v>679</v>
      </c>
      <c r="B368" s="6" t="s">
        <v>678</v>
      </c>
      <c r="C368" s="4"/>
    </row>
    <row r="369" spans="1:3" ht="15.5">
      <c r="A369" s="6" t="s">
        <v>681</v>
      </c>
      <c r="B369" s="6" t="s">
        <v>680</v>
      </c>
      <c r="C369" s="4"/>
    </row>
    <row r="370" spans="1:3" ht="15.5">
      <c r="A370" s="6" t="s">
        <v>683</v>
      </c>
      <c r="B370" s="6" t="s">
        <v>682</v>
      </c>
      <c r="C370" s="4"/>
    </row>
    <row r="371" spans="1:3" ht="15.5">
      <c r="A371" s="6" t="s">
        <v>685</v>
      </c>
      <c r="B371" s="6" t="s">
        <v>684</v>
      </c>
      <c r="C371" s="4"/>
    </row>
    <row r="372" spans="1:3" ht="15.5">
      <c r="A372" s="6" t="s">
        <v>687</v>
      </c>
      <c r="B372" s="6" t="s">
        <v>686</v>
      </c>
      <c r="C372" s="8" t="s">
        <v>788</v>
      </c>
    </row>
    <row r="373" spans="1:3" ht="15.5">
      <c r="A373" s="6" t="s">
        <v>689</v>
      </c>
      <c r="B373" s="6" t="s">
        <v>688</v>
      </c>
      <c r="C373" s="8" t="s">
        <v>788</v>
      </c>
    </row>
    <row r="374" spans="1:3" ht="15.5">
      <c r="A374" s="6" t="s">
        <v>691</v>
      </c>
      <c r="B374" s="6" t="s">
        <v>690</v>
      </c>
      <c r="C374" s="8" t="s">
        <v>788</v>
      </c>
    </row>
    <row r="375" spans="1:3" ht="15.5">
      <c r="A375" s="6" t="s">
        <v>693</v>
      </c>
      <c r="B375" s="6" t="s">
        <v>692</v>
      </c>
      <c r="C375" s="8" t="s">
        <v>788</v>
      </c>
    </row>
    <row r="376" spans="1:3" ht="15.5">
      <c r="A376" s="6" t="s">
        <v>695</v>
      </c>
      <c r="B376" s="6" t="s">
        <v>694</v>
      </c>
      <c r="C376" s="8" t="s">
        <v>788</v>
      </c>
    </row>
    <row r="377" spans="1:3" ht="15.5">
      <c r="A377" s="6" t="s">
        <v>697</v>
      </c>
      <c r="B377" s="6" t="s">
        <v>696</v>
      </c>
      <c r="C377" s="8" t="s">
        <v>788</v>
      </c>
    </row>
    <row r="378" spans="1:3" ht="15.5">
      <c r="A378" s="6" t="s">
        <v>699</v>
      </c>
      <c r="B378" s="6" t="s">
        <v>698</v>
      </c>
      <c r="C378" s="8" t="s">
        <v>788</v>
      </c>
    </row>
    <row r="379" spans="1:3" ht="15.5">
      <c r="A379" s="6" t="s">
        <v>701</v>
      </c>
      <c r="B379" s="6" t="s">
        <v>700</v>
      </c>
      <c r="C379" s="8" t="s">
        <v>790</v>
      </c>
    </row>
    <row r="380" spans="1:3" ht="15.5">
      <c r="A380" s="6" t="s">
        <v>703</v>
      </c>
      <c r="B380" s="6" t="s">
        <v>702</v>
      </c>
      <c r="C380" s="4"/>
    </row>
    <row r="381" spans="1:3" ht="15.5">
      <c r="A381" s="6" t="s">
        <v>705</v>
      </c>
      <c r="B381" s="6" t="s">
        <v>704</v>
      </c>
      <c r="C381" s="4"/>
    </row>
    <row r="382" spans="1:3" ht="15.5">
      <c r="A382" s="6" t="s">
        <v>707</v>
      </c>
      <c r="B382" s="6" t="s">
        <v>706</v>
      </c>
      <c r="C382" s="4"/>
    </row>
    <row r="383" spans="1:3" ht="15.5">
      <c r="A383" s="6" t="s">
        <v>709</v>
      </c>
      <c r="B383" s="6" t="s">
        <v>708</v>
      </c>
      <c r="C383" s="4"/>
    </row>
    <row r="384" spans="1:3" ht="15.5">
      <c r="A384" s="7"/>
      <c r="B384" s="6" t="s">
        <v>710</v>
      </c>
      <c r="C384" s="4"/>
    </row>
    <row r="385" spans="1:3" ht="15.5">
      <c r="A385" s="6" t="s">
        <v>712</v>
      </c>
      <c r="B385" s="6" t="s">
        <v>711</v>
      </c>
      <c r="C385" s="4"/>
    </row>
    <row r="386" spans="1:3" ht="15.5">
      <c r="A386" s="6" t="s">
        <v>714</v>
      </c>
      <c r="B386" s="6" t="s">
        <v>713</v>
      </c>
      <c r="C386" s="4"/>
    </row>
    <row r="387" spans="1:3" ht="15.5">
      <c r="A387" s="7"/>
      <c r="B387" s="6" t="s">
        <v>715</v>
      </c>
      <c r="C387" s="4"/>
    </row>
    <row r="388" spans="1:3" ht="15.5">
      <c r="A388" s="6" t="s">
        <v>717</v>
      </c>
      <c r="B388" s="6" t="s">
        <v>716</v>
      </c>
      <c r="C388" s="8" t="s">
        <v>788</v>
      </c>
    </row>
    <row r="389" spans="1:3" ht="15.5">
      <c r="A389" s="6" t="s">
        <v>719</v>
      </c>
      <c r="B389" s="6" t="s">
        <v>718</v>
      </c>
      <c r="C389" s="8" t="s">
        <v>788</v>
      </c>
    </row>
    <row r="390" spans="1:3" ht="15.5">
      <c r="A390" s="6" t="s">
        <v>721</v>
      </c>
      <c r="B390" s="6" t="s">
        <v>720</v>
      </c>
      <c r="C390" s="8" t="s">
        <v>788</v>
      </c>
    </row>
    <row r="391" spans="1:3" ht="15.5">
      <c r="A391" s="6" t="s">
        <v>723</v>
      </c>
      <c r="B391" s="6" t="s">
        <v>722</v>
      </c>
      <c r="C391" s="8" t="s">
        <v>788</v>
      </c>
    </row>
    <row r="392" spans="1:3" ht="15.5">
      <c r="A392" s="6" t="s">
        <v>725</v>
      </c>
      <c r="B392" s="6" t="s">
        <v>724</v>
      </c>
      <c r="C392" s="8" t="s">
        <v>787</v>
      </c>
    </row>
    <row r="393" spans="1:3" ht="15.5">
      <c r="A393" s="6" t="s">
        <v>727</v>
      </c>
      <c r="B393" s="6" t="s">
        <v>726</v>
      </c>
      <c r="C393" s="4"/>
    </row>
    <row r="394" spans="1:3" ht="15.5">
      <c r="A394" s="6" t="s">
        <v>729</v>
      </c>
      <c r="B394" s="6" t="s">
        <v>728</v>
      </c>
      <c r="C394" s="8" t="s">
        <v>790</v>
      </c>
    </row>
  </sheetData>
  <autoFilter ref="C2:C394" xr:uid="{00000000-0001-0000-0000-000000000000}"/>
  <mergeCells count="1">
    <mergeCell ref="B1:C1"/>
  </mergeCells>
  <hyperlinks>
    <hyperlink ref="C3" location="JACKET!A1" display="JACKET" xr:uid="{A6F2CB16-08EE-EC46-9C66-B9D3C19084C4}"/>
    <hyperlink ref="C6" location="JACKET!A1" display="JACKET" xr:uid="{F506C4AC-41D8-0542-B675-571752FFED4A}"/>
    <hyperlink ref="C8:C17" location="JACKET!A1" display="JACKET" xr:uid="{EDEB793F-5865-5E4D-9CE6-37F7B40FAB06}"/>
    <hyperlink ref="C19:C28" location="JACKET!A1" display="JACKET" xr:uid="{B6A1CAD2-807B-224B-841B-2CF8CB9AB26A}"/>
    <hyperlink ref="C30:C33" location="JACKET!A1" display="JACKET" xr:uid="{72587A75-08F9-C348-9700-568674E00C44}"/>
    <hyperlink ref="C36" location="JACKET!A1" display="JACKET" xr:uid="{4CC62B16-C198-0947-8B4E-B1EDC3791259}"/>
    <hyperlink ref="C38:C46" location="JACKET!A1" display="JACKET" xr:uid="{07633CB1-8219-D94C-B097-41110CD29BF3}"/>
    <hyperlink ref="C49:C50" location="JACKET!A1" display="JACKET" xr:uid="{4B894593-DF1E-C44E-ACE3-943C665CAACE}"/>
    <hyperlink ref="C71:C73" location="JACKET!A1" display="JACKET" xr:uid="{105520CE-6F37-DE43-BA16-59EC62AF9AA3}"/>
    <hyperlink ref="C77" location="JACKET!A1" display="JACKET" xr:uid="{3E182A29-1628-D849-8A39-F4030617C5D0}"/>
    <hyperlink ref="C238" location="JACKET!A1" display="JACKET" xr:uid="{8B818058-DEFD-5A41-A2C2-400E3E8DA5B9}"/>
    <hyperlink ref="C240" location="JACKET!A1" display="JACKET" xr:uid="{A896C8D3-C89B-B34D-A575-7D767F7C49A2}"/>
    <hyperlink ref="C355" location="BEANIE!A1" display="BEANIE" xr:uid="{A672A85F-3413-244D-B070-913E0F627ED1}"/>
    <hyperlink ref="C357" location="BEANIE!A1" display="BEANIE" xr:uid="{A0E171CC-724A-2C4C-8766-D9C322C4B823}"/>
    <hyperlink ref="C392" location="BEANIE!A1" display="BEANIE" xr:uid="{BBED2A34-3DB3-9C4F-8271-266DA9F4ADDB}"/>
    <hyperlink ref="C394" location="BOXER!A1" display="BEANIE" xr:uid="{BA44AF9E-76BD-F542-B254-28C8A331B837}"/>
    <hyperlink ref="C358" location="CAP!A1" display="CAP" xr:uid="{08A59E8C-9365-5442-9F8F-EB16AB9C8DCD}"/>
    <hyperlink ref="C360:C366" location="CAP!A1" display="CAP" xr:uid="{8AF26A52-3A14-2C48-9ED5-B002A9D8DA76}"/>
    <hyperlink ref="C372:C378" location="CAP!A1" display="CAP" xr:uid="{40936837-7B95-2945-8512-8DDDA10FF2C1}"/>
    <hyperlink ref="C388:C391" location="CAP!A1" display="CAP" xr:uid="{7E0763FA-E13A-3246-8EF0-CF6DE52E4F73}"/>
    <hyperlink ref="C5" location="COAT!A1" display="COAT" xr:uid="{B6DDD699-4BB0-CC4D-9258-37173479F4F2}"/>
    <hyperlink ref="C4" location="GILLET!A1" display="GILLET" xr:uid="{184EA8B9-D751-9A48-85A6-575AAD3002CC}"/>
    <hyperlink ref="C7" location="GILLET!A1" display="GILLET" xr:uid="{276A2085-E0CA-E448-BBEC-2A323FE5A40D}"/>
    <hyperlink ref="C18" location="GILLET!A1" display="GILLET" xr:uid="{7A043B70-AB63-B540-85DF-121949947140}"/>
    <hyperlink ref="C47:C48" location="GILLET!A1" display="GILLET" xr:uid="{94B0EAB0-B2BC-3447-B2B1-D5A9CF230CA6}"/>
    <hyperlink ref="C359" location="GLOVE!A1" display="GLOVE" xr:uid="{C1582BF0-93DD-1247-96AA-FF148CDCE42C}"/>
    <hyperlink ref="C75" location="HOODIE!A1" display="HOODIE" xr:uid="{CA1BAAED-F792-6F4B-A0F5-80A5BA2830C3}"/>
    <hyperlink ref="C76" location="HOODIE!A1" display="HOODIE" xr:uid="{B2F32A95-858E-6941-90C1-088E1C722B6F}"/>
    <hyperlink ref="C82" location="HOODIE!A1" display="HOODIE" xr:uid="{1D82A237-8CE2-7144-BBCA-9755105AEDA1}"/>
    <hyperlink ref="C84:C88" location="HOODIE!A1" display="HOODIE" xr:uid="{AE0C4787-65E6-5C4D-8B1C-CB9B6C28145A}"/>
    <hyperlink ref="C90" location="HOODIE!A1" display="HOODIE" xr:uid="{B1CAFC2D-35CC-5B4E-90EF-04B43FE29A93}"/>
    <hyperlink ref="C92" location="HOODIE!A1" display="HOODIE" xr:uid="{3E8371E2-21C8-FB40-8894-33F3C4486000}"/>
    <hyperlink ref="C95:C97" location="HOODIE!A1" display="HOODIE" xr:uid="{0E141A44-9754-744C-8D97-35E32FDB5FDC}"/>
    <hyperlink ref="C99:C101" location="HOODIE!A1" display="HOODIE" xr:uid="{C899CF54-9D83-9843-9426-8811774CC2FE}"/>
    <hyperlink ref="C103:C104" location="HOODIE!A1" display="HOODIE" xr:uid="{E829C0BE-7F2B-9C45-BC55-00FBFB717F82}"/>
    <hyperlink ref="C106:C107" location="HOODIE!A1" display="HOODIE" xr:uid="{23D62CAA-BEE7-C745-A43D-16CC7843AEAB}"/>
    <hyperlink ref="C109" location="HOODIE!A1" display="HOODIE" xr:uid="{EE1842A3-3258-FD41-BBDD-908BEE633918}"/>
    <hyperlink ref="C112:C114" location="HOODIE!A1" display="HOODIE" xr:uid="{F7F630BA-758E-124C-A404-E032F157CA7A}"/>
    <hyperlink ref="C116" location="HOODIE!A1" display="HOODIE" xr:uid="{5E89AEC7-7F3F-0A43-9600-E51F0E85730F}"/>
    <hyperlink ref="C118:C121" location="HOODIE!A1" display="HOODIE" xr:uid="{A288181E-4CB8-5C47-9840-3916D0CDE97B}"/>
    <hyperlink ref="C125:C126" location="HOODIE!A1" display="HOODIE" xr:uid="{DBB3101C-4639-1949-8B73-255E8D441A2F}"/>
    <hyperlink ref="C129:C130" location="HOODIE!A1" display="HOODIE" xr:uid="{99FE0183-E2A0-924E-9A57-9D7220038686}"/>
    <hyperlink ref="C132:C133" location="HOODIE!A1" display="HOODIE" xr:uid="{1655872B-8829-2E44-8CFC-AF292E8EFC02}"/>
    <hyperlink ref="C138" location="HOODIE!A1" display="HOODIE" xr:uid="{18AAA4B7-BF6C-CA40-959E-E019E33E7C7E}"/>
    <hyperlink ref="C140" location="HOODIE!A1" display="HOODIE" xr:uid="{11D3D902-8389-4B48-87EA-3AA470A256E7}"/>
    <hyperlink ref="C143" location="HOODIE!A1" display="HOODIE" xr:uid="{36220518-8082-F64F-85F4-F85D8FB89DE3}"/>
    <hyperlink ref="C145:C150" location="HOODIE!A1" display="HOODIE" xr:uid="{7245E98C-B2C2-C74E-9DFB-19D2674B2347}"/>
    <hyperlink ref="C239" location="JEAN!A1" display="JEAN" xr:uid="{CDF452C7-7909-4E48-BC2C-8F40E5619598}"/>
    <hyperlink ref="C241:C242" location="JEAN!A1" display="JEAN" xr:uid="{978ED5CC-6242-FA45-832F-93466563B061}"/>
    <hyperlink ref="C247:C252" location="JEAN!A1" display="JEAN" xr:uid="{5998B9C0-A236-3C45-9EC5-60D41C5364A1}"/>
    <hyperlink ref="C254" location="JEAN!A1" display="JEAN" xr:uid="{7C9D0F80-4EAC-A047-A9C0-0D93C2308043}"/>
    <hyperlink ref="C255" location="PANT!A1" display="PANT" xr:uid="{6128B58E-6BB7-F54C-B9FE-B85A4A26801B}"/>
    <hyperlink ref="C256:C287" location="PANT!A1" display="PANT" xr:uid="{119A6C0D-1F6E-B248-9380-A66A3DFE976E}"/>
    <hyperlink ref="C289:C290" location="PANT!A1" display="PANT" xr:uid="{417A282F-9BCC-8D48-947D-E5A9EC2909B6}"/>
    <hyperlink ref="C293:C307" location="PANT!A1" display="PANT" xr:uid="{37B27999-2A09-7A43-B276-D902AB89055F}"/>
    <hyperlink ref="C308" location="PANT!A1" display="PANT" xr:uid="{74B25775-EB57-924B-86FA-452887F037F2}"/>
    <hyperlink ref="C213" location="PANT!A1" display="SHIRT" xr:uid="{774B9681-03FB-BC46-86EA-F7220BC2AB46}"/>
    <hyperlink ref="C214:C235" location="PANT!A1" display="SHIRT" xr:uid="{A482438B-EB4C-5541-9843-07B846F0DB1F}"/>
    <hyperlink ref="C243:C244" location="PANT!A1" display="SHIRT" xr:uid="{9BE7B7B7-AAAD-A646-8A1B-B818A4957229}"/>
    <hyperlink ref="C291" location="SHORT!A1" display="SHORT" xr:uid="{837D11BE-8DF9-3C49-97FF-0A1D02E8E327}"/>
    <hyperlink ref="C314:C336" location="SHORT!A1" display="SHORT" xr:uid="{7F97CB93-CFD2-7348-9D74-B5DC19EE46ED}"/>
    <hyperlink ref="C339:C343" location="SHORT!A1" display="SHORT" xr:uid="{1EE4467F-E4C4-984F-A1CD-98B0EC682C22}"/>
    <hyperlink ref="C345" location="SHORT!A1" display="SHORT" xr:uid="{DDD3266D-1CA2-FB43-AA14-6CB509D43662}"/>
    <hyperlink ref="C54" location="SWEATER!A1" display="SWEATER" xr:uid="{F08E1C4A-9AB4-6C41-AC96-D4083EAF5E7B}"/>
    <hyperlink ref="C56:C58" location="SWEATER!A1" display="SWEATER" xr:uid="{1A47692B-BE5E-8A47-AF02-13345395D4B9}"/>
    <hyperlink ref="C61:C63" location="SWEATER!A1" display="SWEATER" xr:uid="{A5D7326B-ED4C-2B4B-BA01-E1E9FBFE576C}"/>
    <hyperlink ref="C65:C66" location="SWEATER!A1" display="SWEATER" xr:uid="{85AA84E8-1238-3944-B71B-D259B9CDF84F}"/>
    <hyperlink ref="C74" location="SWEATER!A1" display="SWEATER" xr:uid="{BA45ED6A-331C-CB42-A90F-FB82B7E96CB7}"/>
    <hyperlink ref="C78" location="SWEATER!A1" display="SWEATER" xr:uid="{93022C91-DBE7-BC4F-BC81-73B02BFD99B4}"/>
    <hyperlink ref="C83" location="SWEATER!A1" display="SWEATER" xr:uid="{AFA761AC-D728-C84A-A646-B68AAC4F6829}"/>
    <hyperlink ref="C89" location="SWEATER!A1" display="SWEATER" xr:uid="{E6F77337-20FA-3D41-8C34-6602FED7D6D5}"/>
    <hyperlink ref="C91" location="SWEATER!A1" display="SWEATER" xr:uid="{9DBC0D28-8446-5E4C-8EF7-4CBCA82D432A}"/>
    <hyperlink ref="C93:C94" location="SWEATER!A1" display="SWEATER" xr:uid="{F22EBFC2-EECD-1E4A-94C4-D6A5B81DBB54}"/>
    <hyperlink ref="C98" location="SWEATER!A1" display="SWEATER" xr:uid="{EDA2E041-8C52-5A49-9BDE-E5E3B0EC3E0F}"/>
    <hyperlink ref="C102" location="SWEATER!A1" display="SWEATER" xr:uid="{D3BB4AEB-6A20-B342-99F0-1072D2AC3127}"/>
    <hyperlink ref="C105" location="SWEATER!A1" display="SWEATER" xr:uid="{85366E18-205E-4B4F-BA18-CCFB48692B5F}"/>
    <hyperlink ref="C108" location="SWEATER!A1" display="SWEATER" xr:uid="{64AD605B-480E-754A-BA8D-8CA24ED8F38E}"/>
    <hyperlink ref="C110:C111" location="SWEATER!A1" display="SWEATER" xr:uid="{340E5D62-953F-D24E-BE94-A1C52CE369CB}"/>
    <hyperlink ref="C115" location="SWEATER!A1" display="SWEATER" xr:uid="{C09A79A0-A6B7-634A-AF91-ED6B8C17A09E}"/>
    <hyperlink ref="C117" location="SWEATER!A1" display="SWEATER" xr:uid="{50112685-BD0B-714D-90A7-02A9A0C6A525}"/>
    <hyperlink ref="C122" location="SWEATER!A1" display="SWEATER" xr:uid="{5F3F2D41-EFDF-C34B-B03C-887D00DBB8A1}"/>
    <hyperlink ref="C127:C128" location="SWEATER!A1" display="SWEATER" xr:uid="{722869A6-B713-2C40-BEA1-9BF16072B78D}"/>
    <hyperlink ref="C131" location="SWEATER!A1" display="SWEATER" xr:uid="{FE0371F1-91A2-9E4D-9161-3DB866E77A20}"/>
    <hyperlink ref="C139" location="SWEATER!A1" display="SWEATER" xr:uid="{0398FD77-2E12-754F-B2D5-1E9B990889AA}"/>
    <hyperlink ref="C144" location="SWEATER!A1" display="SWEATER" xr:uid="{80099529-6A92-834E-8AF9-C424A07FBFF0}"/>
    <hyperlink ref="C67" location="'T-SHIRT'!A1" display="T-SHIRT" xr:uid="{2C3F503B-4D3C-5946-89A6-F8D6862A9919}"/>
    <hyperlink ref="C68:C70" location="'T-SHIRT'!A1" display="T-SHIRT" xr:uid="{F27E07BB-68C5-6645-B142-3FC24D925D4C}"/>
    <hyperlink ref="C79:C81" location="'T-SHIRT'!A1" display="T-SHIRT" xr:uid="{4176F3D2-2805-094E-AB1F-636DB6ACA507}"/>
    <hyperlink ref="C158" location="'T-SHIRT'!A1" display="T-SHIRT" xr:uid="{0AA215BB-FFFE-2C40-8932-667415E294BF}"/>
    <hyperlink ref="C160:C164" location="'T-SHIRT'!A1" display="T-SHIRT" xr:uid="{1F59B81F-D132-8A48-B164-7A2342AAD4E8}"/>
    <hyperlink ref="C166:C174" location="'T-SHIRT'!A1" display="T-SHIRT" xr:uid="{9D485223-34D6-A945-B07A-0E22B2E961EE}"/>
    <hyperlink ref="C176" location="'T-SHIRT'!A1" display="T-SHIRT" xr:uid="{92E0F731-242D-014B-A05D-66A52A57B0CE}"/>
    <hyperlink ref="C178:C183" location="'T-SHIRT'!A1" display="T-SHIRT" xr:uid="{60E4DE5B-09C1-3449-83C6-14D13BF0D0E0}"/>
    <hyperlink ref="C185:C190" location="'T-SHIRT'!A1" display="T-SHIRT" xr:uid="{4EF11903-4518-8644-B354-EF99E721CE6C}"/>
    <hyperlink ref="C193" location="'T-SHIRT'!A1" display="T-SHIRT" xr:uid="{1FB8B38A-E8E6-BB44-B88C-B619C5CCD2D7}"/>
    <hyperlink ref="C195:C200" location="'T-SHIRT'!A1" display="T-SHIRT" xr:uid="{B6896E97-E6BD-E745-B125-EAF1D13C1E38}"/>
    <hyperlink ref="C203:C210" location="'T-SHIRT'!A1" display="T-SHIRT" xr:uid="{D2D8577E-37E3-AB40-9A7A-CD04ED17BD02}"/>
    <hyperlink ref="C175" location="VEST!A1" display="VEST" xr:uid="{99A5A87E-49DE-444F-8E38-9FEE1D22ABF2}"/>
    <hyperlink ref="C177" location="VEST!A1" display="VEST" xr:uid="{68205119-ABAB-9442-884E-B968165A53D6}"/>
    <hyperlink ref="C184" location="VEST!A1" display="VEST" xr:uid="{E65A0CCC-C139-DC42-9572-A7A7746E726A}"/>
    <hyperlink ref="C194" location="VEST!A1" display="VEST" xr:uid="{8CA36A96-C244-9C4D-8E41-50640BAA2FD7}"/>
  </hyperlinks>
  <pageMargins left="0.7" right="0.7" top="0.75" bottom="0.75" header="0.3" footer="0.3"/>
  <pageSetup paperSize="9" orientation="portrait" horizontalDpi="30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D1224-06B3-D143-A004-F65C61CF2C9C}">
  <sheetPr codeName="Sheet9">
    <tabColor theme="3" tint="0.79998168889431442"/>
  </sheetPr>
  <dimension ref="B1:M28"/>
  <sheetViews>
    <sheetView view="pageBreakPreview" topLeftCell="A7" zoomScale="120" zoomScaleNormal="85" zoomScaleSheetLayoutView="120" workbookViewId="0">
      <selection activeCell="F3" sqref="F3"/>
    </sheetView>
  </sheetViews>
  <sheetFormatPr defaultColWidth="11.453125" defaultRowHeight="14.5"/>
  <cols>
    <col min="1" max="1" width="3.7265625" customWidth="1"/>
    <col min="2" max="2" width="15.1796875" customWidth="1"/>
    <col min="3" max="3" width="14.453125" customWidth="1"/>
    <col min="4" max="4" width="8.81640625" customWidth="1"/>
    <col min="5" max="5" width="18.1796875" customWidth="1"/>
    <col min="6" max="6" width="14" customWidth="1"/>
    <col min="7" max="8" width="8.81640625" customWidth="1"/>
    <col min="9" max="9" width="10.1796875" customWidth="1"/>
    <col min="10" max="10" width="14.453125" customWidth="1"/>
    <col min="11" max="11" width="21.453125" customWidth="1"/>
    <col min="12" max="256" width="8.81640625" customWidth="1"/>
  </cols>
  <sheetData>
    <row r="1" spans="2:13" ht="48" customHeight="1" thickBot="1">
      <c r="B1" s="239" t="s">
        <v>1479</v>
      </c>
      <c r="C1" s="240"/>
      <c r="D1" s="240"/>
      <c r="E1" s="240"/>
      <c r="F1" s="240"/>
      <c r="G1" s="240"/>
      <c r="H1" s="240"/>
      <c r="I1" s="240"/>
      <c r="J1" s="240"/>
      <c r="K1" s="240"/>
      <c r="L1" s="240"/>
      <c r="M1" s="241"/>
    </row>
    <row r="2" spans="2:13" s="11" customFormat="1" ht="22.5" customHeight="1">
      <c r="B2" s="68" t="s">
        <v>792</v>
      </c>
      <c r="C2" s="242" t="str">
        <f>'SIZE SPEC'!B2</f>
        <v>NEW JERSEY TSHIRT BLOCK 24</v>
      </c>
      <c r="D2" s="243"/>
      <c r="E2" s="244"/>
      <c r="F2" s="58" t="s">
        <v>804</v>
      </c>
      <c r="G2" s="245">
        <f>'SIZE SPEC'!D4</f>
        <v>0</v>
      </c>
      <c r="H2" s="246"/>
      <c r="I2" s="247"/>
      <c r="J2" s="58" t="s">
        <v>805</v>
      </c>
      <c r="K2" s="287" t="str">
        <f>'SIZE SPEC'!B5</f>
        <v>SS24</v>
      </c>
      <c r="L2" s="288"/>
      <c r="M2" s="289"/>
    </row>
    <row r="3" spans="2:13" s="11" customFormat="1" ht="22.5" customHeight="1">
      <c r="B3" s="55" t="s">
        <v>1</v>
      </c>
      <c r="C3" s="248" t="str">
        <f>'SIZE SPEC'!B4</f>
        <v xml:space="preserve">OCM41114 </v>
      </c>
      <c r="D3" s="249"/>
      <c r="E3" s="250"/>
      <c r="F3" s="53" t="s">
        <v>808</v>
      </c>
      <c r="G3" s="251">
        <f>'SIZE SPEC'!D5</f>
        <v>0</v>
      </c>
      <c r="H3" s="252"/>
      <c r="I3" s="253"/>
      <c r="J3" s="53" t="s">
        <v>978</v>
      </c>
      <c r="K3" s="290"/>
      <c r="L3" s="291"/>
      <c r="M3" s="292"/>
    </row>
    <row r="4" spans="2:13" s="11" customFormat="1" ht="22.5" customHeight="1" thickBot="1">
      <c r="B4" s="67" t="s">
        <v>769</v>
      </c>
      <c r="C4" s="254" t="str">
        <f>'SIZE SPEC'!B5</f>
        <v>SS24</v>
      </c>
      <c r="D4" s="255"/>
      <c r="E4" s="256"/>
      <c r="F4" s="51" t="s">
        <v>3</v>
      </c>
      <c r="G4" s="257">
        <f>'SIZE SPEC'!B7</f>
        <v>45599</v>
      </c>
      <c r="H4" s="258"/>
      <c r="I4" s="259"/>
      <c r="J4" s="51" t="s">
        <v>979</v>
      </c>
      <c r="K4" s="293"/>
      <c r="L4" s="294"/>
      <c r="M4" s="295"/>
    </row>
    <row r="5" spans="2:13" s="11" customFormat="1" ht="22.5" customHeight="1">
      <c r="B5" s="296"/>
      <c r="C5" s="297"/>
      <c r="D5" s="297"/>
      <c r="E5" s="297"/>
      <c r="F5" s="297"/>
      <c r="G5" s="297"/>
      <c r="H5" s="297"/>
      <c r="I5" s="297"/>
      <c r="J5" s="297"/>
      <c r="K5" s="297"/>
      <c r="L5" s="297"/>
      <c r="M5" s="298"/>
    </row>
    <row r="6" spans="2:13" s="11" customFormat="1" ht="22.5" customHeight="1">
      <c r="B6" s="299"/>
      <c r="C6" s="300"/>
      <c r="D6" s="300"/>
      <c r="E6" s="300"/>
      <c r="F6" s="300"/>
      <c r="G6" s="300"/>
      <c r="H6" s="300"/>
      <c r="I6" s="300"/>
      <c r="J6" s="300"/>
      <c r="K6" s="300"/>
      <c r="L6" s="300"/>
      <c r="M6" s="301"/>
    </row>
    <row r="7" spans="2:13" s="11" customFormat="1" ht="22.5" customHeight="1">
      <c r="B7" s="299"/>
      <c r="C7" s="300"/>
      <c r="D7" s="300"/>
      <c r="E7" s="300"/>
      <c r="F7" s="300"/>
      <c r="G7" s="300"/>
      <c r="H7" s="300"/>
      <c r="I7" s="300"/>
      <c r="J7" s="300"/>
      <c r="K7" s="300"/>
      <c r="L7" s="300"/>
      <c r="M7" s="301"/>
    </row>
    <row r="8" spans="2:13" s="11" customFormat="1" ht="22.5" customHeight="1">
      <c r="B8" s="299"/>
      <c r="C8" s="300"/>
      <c r="D8" s="300"/>
      <c r="E8" s="300"/>
      <c r="F8" s="300"/>
      <c r="G8" s="300"/>
      <c r="H8" s="300"/>
      <c r="I8" s="300"/>
      <c r="J8" s="300"/>
      <c r="K8" s="300"/>
      <c r="L8" s="300"/>
      <c r="M8" s="301"/>
    </row>
    <row r="9" spans="2:13" s="11" customFormat="1" ht="22.5" customHeight="1">
      <c r="B9" s="299"/>
      <c r="C9" s="300"/>
      <c r="D9" s="300"/>
      <c r="E9" s="300"/>
      <c r="F9" s="300"/>
      <c r="G9" s="300"/>
      <c r="H9" s="300"/>
      <c r="I9" s="300"/>
      <c r="J9" s="300"/>
      <c r="K9" s="300"/>
      <c r="L9" s="300"/>
      <c r="M9" s="301"/>
    </row>
    <row r="10" spans="2:13" s="11" customFormat="1" ht="22.5" customHeight="1">
      <c r="B10" s="299"/>
      <c r="C10" s="300"/>
      <c r="D10" s="300"/>
      <c r="E10" s="300"/>
      <c r="F10" s="300"/>
      <c r="G10" s="300"/>
      <c r="H10" s="300"/>
      <c r="I10" s="300"/>
      <c r="J10" s="300"/>
      <c r="K10" s="300"/>
      <c r="L10" s="300"/>
      <c r="M10" s="301"/>
    </row>
    <row r="11" spans="2:13" s="11" customFormat="1" ht="22.5" customHeight="1">
      <c r="B11" s="299"/>
      <c r="C11" s="300"/>
      <c r="D11" s="300"/>
      <c r="E11" s="300"/>
      <c r="F11" s="300"/>
      <c r="G11" s="300"/>
      <c r="H11" s="300"/>
      <c r="I11" s="300"/>
      <c r="J11" s="300"/>
      <c r="K11" s="300"/>
      <c r="L11" s="300"/>
      <c r="M11" s="301"/>
    </row>
    <row r="12" spans="2:13" s="11" customFormat="1" ht="22.5" customHeight="1">
      <c r="B12" s="299"/>
      <c r="C12" s="300"/>
      <c r="D12" s="300"/>
      <c r="E12" s="300"/>
      <c r="F12" s="300"/>
      <c r="G12" s="300"/>
      <c r="H12" s="300"/>
      <c r="I12" s="300"/>
      <c r="J12" s="300"/>
      <c r="K12" s="300"/>
      <c r="L12" s="300"/>
      <c r="M12" s="301"/>
    </row>
    <row r="13" spans="2:13" s="11" customFormat="1" ht="22.5" customHeight="1">
      <c r="B13" s="299"/>
      <c r="C13" s="300"/>
      <c r="D13" s="300"/>
      <c r="E13" s="300"/>
      <c r="F13" s="300"/>
      <c r="G13" s="300"/>
      <c r="H13" s="300"/>
      <c r="I13" s="300"/>
      <c r="J13" s="300"/>
      <c r="K13" s="300"/>
      <c r="L13" s="300"/>
      <c r="M13" s="301"/>
    </row>
    <row r="14" spans="2:13" s="11" customFormat="1" ht="22.5" customHeight="1">
      <c r="B14" s="299"/>
      <c r="C14" s="300"/>
      <c r="D14" s="300"/>
      <c r="E14" s="300"/>
      <c r="F14" s="300"/>
      <c r="G14" s="300"/>
      <c r="H14" s="300"/>
      <c r="I14" s="300"/>
      <c r="J14" s="300"/>
      <c r="K14" s="300"/>
      <c r="L14" s="300"/>
      <c r="M14" s="301"/>
    </row>
    <row r="15" spans="2:13" s="11" customFormat="1" ht="22.5" customHeight="1">
      <c r="B15" s="299"/>
      <c r="C15" s="300"/>
      <c r="D15" s="300"/>
      <c r="E15" s="300"/>
      <c r="F15" s="300"/>
      <c r="G15" s="300"/>
      <c r="H15" s="300"/>
      <c r="I15" s="300"/>
      <c r="J15" s="300"/>
      <c r="K15" s="300"/>
      <c r="L15" s="300"/>
      <c r="M15" s="301"/>
    </row>
    <row r="16" spans="2:13" s="11" customFormat="1" ht="22.5" customHeight="1">
      <c r="B16" s="299"/>
      <c r="C16" s="300"/>
      <c r="D16" s="300"/>
      <c r="E16" s="300"/>
      <c r="F16" s="300"/>
      <c r="G16" s="300"/>
      <c r="H16" s="300"/>
      <c r="I16" s="300"/>
      <c r="J16" s="300"/>
      <c r="K16" s="300"/>
      <c r="L16" s="300"/>
      <c r="M16" s="301"/>
    </row>
    <row r="17" spans="2:13" s="11" customFormat="1" ht="22.5" customHeight="1">
      <c r="B17" s="299"/>
      <c r="C17" s="300"/>
      <c r="D17" s="300"/>
      <c r="E17" s="300"/>
      <c r="F17" s="300"/>
      <c r="G17" s="300"/>
      <c r="H17" s="300"/>
      <c r="I17" s="300"/>
      <c r="J17" s="300"/>
      <c r="K17" s="300"/>
      <c r="L17" s="300"/>
      <c r="M17" s="301"/>
    </row>
    <row r="18" spans="2:13" s="11" customFormat="1" ht="22.5" customHeight="1">
      <c r="B18" s="299"/>
      <c r="C18" s="300"/>
      <c r="D18" s="300"/>
      <c r="E18" s="300"/>
      <c r="F18" s="300"/>
      <c r="G18" s="300"/>
      <c r="H18" s="300"/>
      <c r="I18" s="300"/>
      <c r="J18" s="300"/>
      <c r="K18" s="300"/>
      <c r="L18" s="300"/>
      <c r="M18" s="301"/>
    </row>
    <row r="19" spans="2:13" s="11" customFormat="1" ht="22.5" customHeight="1">
      <c r="B19" s="299"/>
      <c r="C19" s="300"/>
      <c r="D19" s="300"/>
      <c r="E19" s="300"/>
      <c r="F19" s="300"/>
      <c r="G19" s="300"/>
      <c r="H19" s="300"/>
      <c r="I19" s="300"/>
      <c r="J19" s="300"/>
      <c r="K19" s="300"/>
      <c r="L19" s="300"/>
      <c r="M19" s="301"/>
    </row>
    <row r="20" spans="2:13" s="11" customFormat="1" ht="22.5" customHeight="1">
      <c r="B20" s="299"/>
      <c r="C20" s="300"/>
      <c r="D20" s="300"/>
      <c r="E20" s="300"/>
      <c r="F20" s="300"/>
      <c r="G20" s="300"/>
      <c r="H20" s="300"/>
      <c r="I20" s="300"/>
      <c r="J20" s="300"/>
      <c r="K20" s="300"/>
      <c r="L20" s="300"/>
      <c r="M20" s="301"/>
    </row>
    <row r="21" spans="2:13" s="11" customFormat="1" ht="22.5" customHeight="1">
      <c r="B21" s="299"/>
      <c r="C21" s="300"/>
      <c r="D21" s="300"/>
      <c r="E21" s="300"/>
      <c r="F21" s="300"/>
      <c r="G21" s="300"/>
      <c r="H21" s="300"/>
      <c r="I21" s="300"/>
      <c r="J21" s="300"/>
      <c r="K21" s="300"/>
      <c r="L21" s="300"/>
      <c r="M21" s="301"/>
    </row>
    <row r="22" spans="2:13" s="11" customFormat="1" ht="22.5" customHeight="1">
      <c r="B22" s="299"/>
      <c r="C22" s="300"/>
      <c r="D22" s="300"/>
      <c r="E22" s="300"/>
      <c r="F22" s="300"/>
      <c r="G22" s="300"/>
      <c r="H22" s="300"/>
      <c r="I22" s="300"/>
      <c r="J22" s="300"/>
      <c r="K22" s="300"/>
      <c r="L22" s="300"/>
      <c r="M22" s="301"/>
    </row>
    <row r="23" spans="2:13" s="11" customFormat="1" ht="22.5" customHeight="1">
      <c r="B23" s="299"/>
      <c r="C23" s="300"/>
      <c r="D23" s="300"/>
      <c r="E23" s="300"/>
      <c r="F23" s="300"/>
      <c r="G23" s="300"/>
      <c r="H23" s="300"/>
      <c r="I23" s="300"/>
      <c r="J23" s="300"/>
      <c r="K23" s="300"/>
      <c r="L23" s="300"/>
      <c r="M23" s="301"/>
    </row>
    <row r="24" spans="2:13" s="11" customFormat="1" ht="22.5" customHeight="1">
      <c r="B24" s="299"/>
      <c r="C24" s="300"/>
      <c r="D24" s="300"/>
      <c r="E24" s="300"/>
      <c r="F24" s="300"/>
      <c r="G24" s="300"/>
      <c r="H24" s="300"/>
      <c r="I24" s="300"/>
      <c r="J24" s="300"/>
      <c r="K24" s="300"/>
      <c r="L24" s="300"/>
      <c r="M24" s="301"/>
    </row>
    <row r="25" spans="2:13" s="11" customFormat="1" ht="22.5" customHeight="1" thickBot="1">
      <c r="B25" s="302"/>
      <c r="C25" s="303"/>
      <c r="D25" s="303"/>
      <c r="E25" s="303"/>
      <c r="F25" s="303"/>
      <c r="G25" s="303"/>
      <c r="H25" s="303"/>
      <c r="I25" s="303"/>
      <c r="J25" s="303"/>
      <c r="K25" s="303"/>
      <c r="L25" s="303"/>
      <c r="M25" s="304"/>
    </row>
    <row r="26" spans="2:13">
      <c r="B26" s="305"/>
      <c r="C26" s="306"/>
      <c r="D26" s="306"/>
      <c r="E26" s="306"/>
      <c r="F26" s="306"/>
      <c r="G26" s="306"/>
      <c r="H26" s="306"/>
      <c r="I26" s="306"/>
      <c r="J26" s="306"/>
      <c r="K26" s="306"/>
      <c r="L26" s="306"/>
      <c r="M26" s="307"/>
    </row>
    <row r="27" spans="2:13" ht="15" thickBot="1">
      <c r="B27" s="308"/>
      <c r="C27" s="309"/>
      <c r="D27" s="309"/>
      <c r="E27" s="309"/>
      <c r="F27" s="309"/>
      <c r="G27" s="309"/>
      <c r="H27" s="309"/>
      <c r="I27" s="309"/>
      <c r="J27" s="309"/>
      <c r="K27" s="309"/>
      <c r="L27" s="309"/>
      <c r="M27" s="310"/>
    </row>
    <row r="28" spans="2:13" ht="16" thickBot="1">
      <c r="B28" s="20" t="s">
        <v>806</v>
      </c>
      <c r="C28" s="21"/>
      <c r="D28" s="21"/>
      <c r="E28" s="21"/>
      <c r="F28" s="21"/>
      <c r="G28" s="21"/>
      <c r="H28" s="21"/>
      <c r="I28" s="21"/>
      <c r="J28" s="21"/>
      <c r="K28" s="21"/>
      <c r="L28" s="21"/>
      <c r="M28" s="22"/>
    </row>
  </sheetData>
  <mergeCells count="12">
    <mergeCell ref="C4:E4"/>
    <mergeCell ref="G4:I4"/>
    <mergeCell ref="K4:M4"/>
    <mergeCell ref="B5:M25"/>
    <mergeCell ref="B26:M27"/>
    <mergeCell ref="B1:M1"/>
    <mergeCell ref="C2:E2"/>
    <mergeCell ref="G2:I2"/>
    <mergeCell ref="K2:M2"/>
    <mergeCell ref="C3:E3"/>
    <mergeCell ref="G3:I3"/>
    <mergeCell ref="K3:M3"/>
  </mergeCells>
  <pageMargins left="0.7" right="0.7" top="0.75" bottom="0.75" header="0.3" footer="0.3"/>
  <pageSetup paperSize="9" scale="7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26938-CFF7-1340-94E4-7C5C43853467}">
  <sheetPr>
    <tabColor theme="7" tint="0.39997558519241921"/>
    <pageSetUpPr fitToPage="1"/>
  </sheetPr>
  <dimension ref="A1:M62"/>
  <sheetViews>
    <sheetView view="pageBreakPreview" zoomScale="60" zoomScaleNormal="70" workbookViewId="0">
      <selection activeCell="D6" sqref="D6"/>
    </sheetView>
  </sheetViews>
  <sheetFormatPr defaultColWidth="11.453125" defaultRowHeight="14.5"/>
  <cols>
    <col min="1" max="1" width="56.453125" bestFit="1" customWidth="1"/>
    <col min="2" max="2" width="50.453125" customWidth="1"/>
    <col min="3" max="3" width="30.453125" customWidth="1"/>
    <col min="4" max="4" width="78.26953125" customWidth="1"/>
    <col min="5" max="6" width="18" customWidth="1"/>
    <col min="256" max="256" width="56.453125" bestFit="1" customWidth="1"/>
    <col min="257" max="257" width="50.453125" customWidth="1"/>
    <col min="258" max="258" width="15.1796875" customWidth="1"/>
    <col min="259" max="259" width="19.1796875" bestFit="1" customWidth="1"/>
    <col min="260" max="260" width="15.453125" customWidth="1"/>
    <col min="261" max="261" width="37.453125" customWidth="1"/>
    <col min="262" max="262" width="46.453125" bestFit="1" customWidth="1"/>
    <col min="512" max="512" width="56.453125" bestFit="1" customWidth="1"/>
    <col min="513" max="513" width="50.453125" customWidth="1"/>
    <col min="514" max="514" width="15.1796875" customWidth="1"/>
    <col min="515" max="515" width="19.1796875" bestFit="1" customWidth="1"/>
    <col min="516" max="516" width="15.453125" customWidth="1"/>
    <col min="517" max="517" width="37.453125" customWidth="1"/>
    <col min="518" max="518" width="46.453125" bestFit="1" customWidth="1"/>
    <col min="768" max="768" width="56.453125" bestFit="1" customWidth="1"/>
    <col min="769" max="769" width="50.453125" customWidth="1"/>
    <col min="770" max="770" width="15.1796875" customWidth="1"/>
    <col min="771" max="771" width="19.1796875" bestFit="1" customWidth="1"/>
    <col min="772" max="772" width="15.453125" customWidth="1"/>
    <col min="773" max="773" width="37.453125" customWidth="1"/>
    <col min="774" max="774" width="46.453125" bestFit="1" customWidth="1"/>
    <col min="1024" max="1024" width="56.453125" bestFit="1" customWidth="1"/>
    <col min="1025" max="1025" width="50.453125" customWidth="1"/>
    <col min="1026" max="1026" width="15.1796875" customWidth="1"/>
    <col min="1027" max="1027" width="19.1796875" bestFit="1" customWidth="1"/>
    <col min="1028" max="1028" width="15.453125" customWidth="1"/>
    <col min="1029" max="1029" width="37.453125" customWidth="1"/>
    <col min="1030" max="1030" width="46.453125" bestFit="1" customWidth="1"/>
    <col min="1280" max="1280" width="56.453125" bestFit="1" customWidth="1"/>
    <col min="1281" max="1281" width="50.453125" customWidth="1"/>
    <col min="1282" max="1282" width="15.1796875" customWidth="1"/>
    <col min="1283" max="1283" width="19.1796875" bestFit="1" customWidth="1"/>
    <col min="1284" max="1284" width="15.453125" customWidth="1"/>
    <col min="1285" max="1285" width="37.453125" customWidth="1"/>
    <col min="1286" max="1286" width="46.453125" bestFit="1" customWidth="1"/>
    <col min="1536" max="1536" width="56.453125" bestFit="1" customWidth="1"/>
    <col min="1537" max="1537" width="50.453125" customWidth="1"/>
    <col min="1538" max="1538" width="15.1796875" customWidth="1"/>
    <col min="1539" max="1539" width="19.1796875" bestFit="1" customWidth="1"/>
    <col min="1540" max="1540" width="15.453125" customWidth="1"/>
    <col min="1541" max="1541" width="37.453125" customWidth="1"/>
    <col min="1542" max="1542" width="46.453125" bestFit="1" customWidth="1"/>
    <col min="1792" max="1792" width="56.453125" bestFit="1" customWidth="1"/>
    <col min="1793" max="1793" width="50.453125" customWidth="1"/>
    <col min="1794" max="1794" width="15.1796875" customWidth="1"/>
    <col min="1795" max="1795" width="19.1796875" bestFit="1" customWidth="1"/>
    <col min="1796" max="1796" width="15.453125" customWidth="1"/>
    <col min="1797" max="1797" width="37.453125" customWidth="1"/>
    <col min="1798" max="1798" width="46.453125" bestFit="1" customWidth="1"/>
    <col min="2048" max="2048" width="56.453125" bestFit="1" customWidth="1"/>
    <col min="2049" max="2049" width="50.453125" customWidth="1"/>
    <col min="2050" max="2050" width="15.1796875" customWidth="1"/>
    <col min="2051" max="2051" width="19.1796875" bestFit="1" customWidth="1"/>
    <col min="2052" max="2052" width="15.453125" customWidth="1"/>
    <col min="2053" max="2053" width="37.453125" customWidth="1"/>
    <col min="2054" max="2054" width="46.453125" bestFit="1" customWidth="1"/>
    <col min="2304" max="2304" width="56.453125" bestFit="1" customWidth="1"/>
    <col min="2305" max="2305" width="50.453125" customWidth="1"/>
    <col min="2306" max="2306" width="15.1796875" customWidth="1"/>
    <col min="2307" max="2307" width="19.1796875" bestFit="1" customWidth="1"/>
    <col min="2308" max="2308" width="15.453125" customWidth="1"/>
    <col min="2309" max="2309" width="37.453125" customWidth="1"/>
    <col min="2310" max="2310" width="46.453125" bestFit="1" customWidth="1"/>
    <col min="2560" max="2560" width="56.453125" bestFit="1" customWidth="1"/>
    <col min="2561" max="2561" width="50.453125" customWidth="1"/>
    <col min="2562" max="2562" width="15.1796875" customWidth="1"/>
    <col min="2563" max="2563" width="19.1796875" bestFit="1" customWidth="1"/>
    <col min="2564" max="2564" width="15.453125" customWidth="1"/>
    <col min="2565" max="2565" width="37.453125" customWidth="1"/>
    <col min="2566" max="2566" width="46.453125" bestFit="1" customWidth="1"/>
    <col min="2816" max="2816" width="56.453125" bestFit="1" customWidth="1"/>
    <col min="2817" max="2817" width="50.453125" customWidth="1"/>
    <col min="2818" max="2818" width="15.1796875" customWidth="1"/>
    <col min="2819" max="2819" width="19.1796875" bestFit="1" customWidth="1"/>
    <col min="2820" max="2820" width="15.453125" customWidth="1"/>
    <col min="2821" max="2821" width="37.453125" customWidth="1"/>
    <col min="2822" max="2822" width="46.453125" bestFit="1" customWidth="1"/>
    <col min="3072" max="3072" width="56.453125" bestFit="1" customWidth="1"/>
    <col min="3073" max="3073" width="50.453125" customWidth="1"/>
    <col min="3074" max="3074" width="15.1796875" customWidth="1"/>
    <col min="3075" max="3075" width="19.1796875" bestFit="1" customWidth="1"/>
    <col min="3076" max="3076" width="15.453125" customWidth="1"/>
    <col min="3077" max="3077" width="37.453125" customWidth="1"/>
    <col min="3078" max="3078" width="46.453125" bestFit="1" customWidth="1"/>
    <col min="3328" max="3328" width="56.453125" bestFit="1" customWidth="1"/>
    <col min="3329" max="3329" width="50.453125" customWidth="1"/>
    <col min="3330" max="3330" width="15.1796875" customWidth="1"/>
    <col min="3331" max="3331" width="19.1796875" bestFit="1" customWidth="1"/>
    <col min="3332" max="3332" width="15.453125" customWidth="1"/>
    <col min="3333" max="3333" width="37.453125" customWidth="1"/>
    <col min="3334" max="3334" width="46.453125" bestFit="1" customWidth="1"/>
    <col min="3584" max="3584" width="56.453125" bestFit="1" customWidth="1"/>
    <col min="3585" max="3585" width="50.453125" customWidth="1"/>
    <col min="3586" max="3586" width="15.1796875" customWidth="1"/>
    <col min="3587" max="3587" width="19.1796875" bestFit="1" customWidth="1"/>
    <col min="3588" max="3588" width="15.453125" customWidth="1"/>
    <col min="3589" max="3589" width="37.453125" customWidth="1"/>
    <col min="3590" max="3590" width="46.453125" bestFit="1" customWidth="1"/>
    <col min="3840" max="3840" width="56.453125" bestFit="1" customWidth="1"/>
    <col min="3841" max="3841" width="50.453125" customWidth="1"/>
    <col min="3842" max="3842" width="15.1796875" customWidth="1"/>
    <col min="3843" max="3843" width="19.1796875" bestFit="1" customWidth="1"/>
    <col min="3844" max="3844" width="15.453125" customWidth="1"/>
    <col min="3845" max="3845" width="37.453125" customWidth="1"/>
    <col min="3846" max="3846" width="46.453125" bestFit="1" customWidth="1"/>
    <col min="4096" max="4096" width="56.453125" bestFit="1" customWidth="1"/>
    <col min="4097" max="4097" width="50.453125" customWidth="1"/>
    <col min="4098" max="4098" width="15.1796875" customWidth="1"/>
    <col min="4099" max="4099" width="19.1796875" bestFit="1" customWidth="1"/>
    <col min="4100" max="4100" width="15.453125" customWidth="1"/>
    <col min="4101" max="4101" width="37.453125" customWidth="1"/>
    <col min="4102" max="4102" width="46.453125" bestFit="1" customWidth="1"/>
    <col min="4352" max="4352" width="56.453125" bestFit="1" customWidth="1"/>
    <col min="4353" max="4353" width="50.453125" customWidth="1"/>
    <col min="4354" max="4354" width="15.1796875" customWidth="1"/>
    <col min="4355" max="4355" width="19.1796875" bestFit="1" customWidth="1"/>
    <col min="4356" max="4356" width="15.453125" customWidth="1"/>
    <col min="4357" max="4357" width="37.453125" customWidth="1"/>
    <col min="4358" max="4358" width="46.453125" bestFit="1" customWidth="1"/>
    <col min="4608" max="4608" width="56.453125" bestFit="1" customWidth="1"/>
    <col min="4609" max="4609" width="50.453125" customWidth="1"/>
    <col min="4610" max="4610" width="15.1796875" customWidth="1"/>
    <col min="4611" max="4611" width="19.1796875" bestFit="1" customWidth="1"/>
    <col min="4612" max="4612" width="15.453125" customWidth="1"/>
    <col min="4613" max="4613" width="37.453125" customWidth="1"/>
    <col min="4614" max="4614" width="46.453125" bestFit="1" customWidth="1"/>
    <col min="4864" max="4864" width="56.453125" bestFit="1" customWidth="1"/>
    <col min="4865" max="4865" width="50.453125" customWidth="1"/>
    <col min="4866" max="4866" width="15.1796875" customWidth="1"/>
    <col min="4867" max="4867" width="19.1796875" bestFit="1" customWidth="1"/>
    <col min="4868" max="4868" width="15.453125" customWidth="1"/>
    <col min="4869" max="4869" width="37.453125" customWidth="1"/>
    <col min="4870" max="4870" width="46.453125" bestFit="1" customWidth="1"/>
    <col min="5120" max="5120" width="56.453125" bestFit="1" customWidth="1"/>
    <col min="5121" max="5121" width="50.453125" customWidth="1"/>
    <col min="5122" max="5122" width="15.1796875" customWidth="1"/>
    <col min="5123" max="5123" width="19.1796875" bestFit="1" customWidth="1"/>
    <col min="5124" max="5124" width="15.453125" customWidth="1"/>
    <col min="5125" max="5125" width="37.453125" customWidth="1"/>
    <col min="5126" max="5126" width="46.453125" bestFit="1" customWidth="1"/>
    <col min="5376" max="5376" width="56.453125" bestFit="1" customWidth="1"/>
    <col min="5377" max="5377" width="50.453125" customWidth="1"/>
    <col min="5378" max="5378" width="15.1796875" customWidth="1"/>
    <col min="5379" max="5379" width="19.1796875" bestFit="1" customWidth="1"/>
    <col min="5380" max="5380" width="15.453125" customWidth="1"/>
    <col min="5381" max="5381" width="37.453125" customWidth="1"/>
    <col min="5382" max="5382" width="46.453125" bestFit="1" customWidth="1"/>
    <col min="5632" max="5632" width="56.453125" bestFit="1" customWidth="1"/>
    <col min="5633" max="5633" width="50.453125" customWidth="1"/>
    <col min="5634" max="5634" width="15.1796875" customWidth="1"/>
    <col min="5635" max="5635" width="19.1796875" bestFit="1" customWidth="1"/>
    <col min="5636" max="5636" width="15.453125" customWidth="1"/>
    <col min="5637" max="5637" width="37.453125" customWidth="1"/>
    <col min="5638" max="5638" width="46.453125" bestFit="1" customWidth="1"/>
    <col min="5888" max="5888" width="56.453125" bestFit="1" customWidth="1"/>
    <col min="5889" max="5889" width="50.453125" customWidth="1"/>
    <col min="5890" max="5890" width="15.1796875" customWidth="1"/>
    <col min="5891" max="5891" width="19.1796875" bestFit="1" customWidth="1"/>
    <col min="5892" max="5892" width="15.453125" customWidth="1"/>
    <col min="5893" max="5893" width="37.453125" customWidth="1"/>
    <col min="5894" max="5894" width="46.453125" bestFit="1" customWidth="1"/>
    <col min="6144" max="6144" width="56.453125" bestFit="1" customWidth="1"/>
    <col min="6145" max="6145" width="50.453125" customWidth="1"/>
    <col min="6146" max="6146" width="15.1796875" customWidth="1"/>
    <col min="6147" max="6147" width="19.1796875" bestFit="1" customWidth="1"/>
    <col min="6148" max="6148" width="15.453125" customWidth="1"/>
    <col min="6149" max="6149" width="37.453125" customWidth="1"/>
    <col min="6150" max="6150" width="46.453125" bestFit="1" customWidth="1"/>
    <col min="6400" max="6400" width="56.453125" bestFit="1" customWidth="1"/>
    <col min="6401" max="6401" width="50.453125" customWidth="1"/>
    <col min="6402" max="6402" width="15.1796875" customWidth="1"/>
    <col min="6403" max="6403" width="19.1796875" bestFit="1" customWidth="1"/>
    <col min="6404" max="6404" width="15.453125" customWidth="1"/>
    <col min="6405" max="6405" width="37.453125" customWidth="1"/>
    <col min="6406" max="6406" width="46.453125" bestFit="1" customWidth="1"/>
    <col min="6656" max="6656" width="56.453125" bestFit="1" customWidth="1"/>
    <col min="6657" max="6657" width="50.453125" customWidth="1"/>
    <col min="6658" max="6658" width="15.1796875" customWidth="1"/>
    <col min="6659" max="6659" width="19.1796875" bestFit="1" customWidth="1"/>
    <col min="6660" max="6660" width="15.453125" customWidth="1"/>
    <col min="6661" max="6661" width="37.453125" customWidth="1"/>
    <col min="6662" max="6662" width="46.453125" bestFit="1" customWidth="1"/>
    <col min="6912" max="6912" width="56.453125" bestFit="1" customWidth="1"/>
    <col min="6913" max="6913" width="50.453125" customWidth="1"/>
    <col min="6914" max="6914" width="15.1796875" customWidth="1"/>
    <col min="6915" max="6915" width="19.1796875" bestFit="1" customWidth="1"/>
    <col min="6916" max="6916" width="15.453125" customWidth="1"/>
    <col min="6917" max="6917" width="37.453125" customWidth="1"/>
    <col min="6918" max="6918" width="46.453125" bestFit="1" customWidth="1"/>
    <col min="7168" max="7168" width="56.453125" bestFit="1" customWidth="1"/>
    <col min="7169" max="7169" width="50.453125" customWidth="1"/>
    <col min="7170" max="7170" width="15.1796875" customWidth="1"/>
    <col min="7171" max="7171" width="19.1796875" bestFit="1" customWidth="1"/>
    <col min="7172" max="7172" width="15.453125" customWidth="1"/>
    <col min="7173" max="7173" width="37.453125" customWidth="1"/>
    <col min="7174" max="7174" width="46.453125" bestFit="1" customWidth="1"/>
    <col min="7424" max="7424" width="56.453125" bestFit="1" customWidth="1"/>
    <col min="7425" max="7425" width="50.453125" customWidth="1"/>
    <col min="7426" max="7426" width="15.1796875" customWidth="1"/>
    <col min="7427" max="7427" width="19.1796875" bestFit="1" customWidth="1"/>
    <col min="7428" max="7428" width="15.453125" customWidth="1"/>
    <col min="7429" max="7429" width="37.453125" customWidth="1"/>
    <col min="7430" max="7430" width="46.453125" bestFit="1" customWidth="1"/>
    <col min="7680" max="7680" width="56.453125" bestFit="1" customWidth="1"/>
    <col min="7681" max="7681" width="50.453125" customWidth="1"/>
    <col min="7682" max="7682" width="15.1796875" customWidth="1"/>
    <col min="7683" max="7683" width="19.1796875" bestFit="1" customWidth="1"/>
    <col min="7684" max="7684" width="15.453125" customWidth="1"/>
    <col min="7685" max="7685" width="37.453125" customWidth="1"/>
    <col min="7686" max="7686" width="46.453125" bestFit="1" customWidth="1"/>
    <col min="7936" max="7936" width="56.453125" bestFit="1" customWidth="1"/>
    <col min="7937" max="7937" width="50.453125" customWidth="1"/>
    <col min="7938" max="7938" width="15.1796875" customWidth="1"/>
    <col min="7939" max="7939" width="19.1796875" bestFit="1" customWidth="1"/>
    <col min="7940" max="7940" width="15.453125" customWidth="1"/>
    <col min="7941" max="7941" width="37.453125" customWidth="1"/>
    <col min="7942" max="7942" width="46.453125" bestFit="1" customWidth="1"/>
    <col min="8192" max="8192" width="56.453125" bestFit="1" customWidth="1"/>
    <col min="8193" max="8193" width="50.453125" customWidth="1"/>
    <col min="8194" max="8194" width="15.1796875" customWidth="1"/>
    <col min="8195" max="8195" width="19.1796875" bestFit="1" customWidth="1"/>
    <col min="8196" max="8196" width="15.453125" customWidth="1"/>
    <col min="8197" max="8197" width="37.453125" customWidth="1"/>
    <col min="8198" max="8198" width="46.453125" bestFit="1" customWidth="1"/>
    <col min="8448" max="8448" width="56.453125" bestFit="1" customWidth="1"/>
    <col min="8449" max="8449" width="50.453125" customWidth="1"/>
    <col min="8450" max="8450" width="15.1796875" customWidth="1"/>
    <col min="8451" max="8451" width="19.1796875" bestFit="1" customWidth="1"/>
    <col min="8452" max="8452" width="15.453125" customWidth="1"/>
    <col min="8453" max="8453" width="37.453125" customWidth="1"/>
    <col min="8454" max="8454" width="46.453125" bestFit="1" customWidth="1"/>
    <col min="8704" max="8704" width="56.453125" bestFit="1" customWidth="1"/>
    <col min="8705" max="8705" width="50.453125" customWidth="1"/>
    <col min="8706" max="8706" width="15.1796875" customWidth="1"/>
    <col min="8707" max="8707" width="19.1796875" bestFit="1" customWidth="1"/>
    <col min="8708" max="8708" width="15.453125" customWidth="1"/>
    <col min="8709" max="8709" width="37.453125" customWidth="1"/>
    <col min="8710" max="8710" width="46.453125" bestFit="1" customWidth="1"/>
    <col min="8960" max="8960" width="56.453125" bestFit="1" customWidth="1"/>
    <col min="8961" max="8961" width="50.453125" customWidth="1"/>
    <col min="8962" max="8962" width="15.1796875" customWidth="1"/>
    <col min="8963" max="8963" width="19.1796875" bestFit="1" customWidth="1"/>
    <col min="8964" max="8964" width="15.453125" customWidth="1"/>
    <col min="8965" max="8965" width="37.453125" customWidth="1"/>
    <col min="8966" max="8966" width="46.453125" bestFit="1" customWidth="1"/>
    <col min="9216" max="9216" width="56.453125" bestFit="1" customWidth="1"/>
    <col min="9217" max="9217" width="50.453125" customWidth="1"/>
    <col min="9218" max="9218" width="15.1796875" customWidth="1"/>
    <col min="9219" max="9219" width="19.1796875" bestFit="1" customWidth="1"/>
    <col min="9220" max="9220" width="15.453125" customWidth="1"/>
    <col min="9221" max="9221" width="37.453125" customWidth="1"/>
    <col min="9222" max="9222" width="46.453125" bestFit="1" customWidth="1"/>
    <col min="9472" max="9472" width="56.453125" bestFit="1" customWidth="1"/>
    <col min="9473" max="9473" width="50.453125" customWidth="1"/>
    <col min="9474" max="9474" width="15.1796875" customWidth="1"/>
    <col min="9475" max="9475" width="19.1796875" bestFit="1" customWidth="1"/>
    <col min="9476" max="9476" width="15.453125" customWidth="1"/>
    <col min="9477" max="9477" width="37.453125" customWidth="1"/>
    <col min="9478" max="9478" width="46.453125" bestFit="1" customWidth="1"/>
    <col min="9728" max="9728" width="56.453125" bestFit="1" customWidth="1"/>
    <col min="9729" max="9729" width="50.453125" customWidth="1"/>
    <col min="9730" max="9730" width="15.1796875" customWidth="1"/>
    <col min="9731" max="9731" width="19.1796875" bestFit="1" customWidth="1"/>
    <col min="9732" max="9732" width="15.453125" customWidth="1"/>
    <col min="9733" max="9733" width="37.453125" customWidth="1"/>
    <col min="9734" max="9734" width="46.453125" bestFit="1" customWidth="1"/>
    <col min="9984" max="9984" width="56.453125" bestFit="1" customWidth="1"/>
    <col min="9985" max="9985" width="50.453125" customWidth="1"/>
    <col min="9986" max="9986" width="15.1796875" customWidth="1"/>
    <col min="9987" max="9987" width="19.1796875" bestFit="1" customWidth="1"/>
    <col min="9988" max="9988" width="15.453125" customWidth="1"/>
    <col min="9989" max="9989" width="37.453125" customWidth="1"/>
    <col min="9990" max="9990" width="46.453125" bestFit="1" customWidth="1"/>
    <col min="10240" max="10240" width="56.453125" bestFit="1" customWidth="1"/>
    <col min="10241" max="10241" width="50.453125" customWidth="1"/>
    <col min="10242" max="10242" width="15.1796875" customWidth="1"/>
    <col min="10243" max="10243" width="19.1796875" bestFit="1" customWidth="1"/>
    <col min="10244" max="10244" width="15.453125" customWidth="1"/>
    <col min="10245" max="10245" width="37.453125" customWidth="1"/>
    <col min="10246" max="10246" width="46.453125" bestFit="1" customWidth="1"/>
    <col min="10496" max="10496" width="56.453125" bestFit="1" customWidth="1"/>
    <col min="10497" max="10497" width="50.453125" customWidth="1"/>
    <col min="10498" max="10498" width="15.1796875" customWidth="1"/>
    <col min="10499" max="10499" width="19.1796875" bestFit="1" customWidth="1"/>
    <col min="10500" max="10500" width="15.453125" customWidth="1"/>
    <col min="10501" max="10501" width="37.453125" customWidth="1"/>
    <col min="10502" max="10502" width="46.453125" bestFit="1" customWidth="1"/>
    <col min="10752" max="10752" width="56.453125" bestFit="1" customWidth="1"/>
    <col min="10753" max="10753" width="50.453125" customWidth="1"/>
    <col min="10754" max="10754" width="15.1796875" customWidth="1"/>
    <col min="10755" max="10755" width="19.1796875" bestFit="1" customWidth="1"/>
    <col min="10756" max="10756" width="15.453125" customWidth="1"/>
    <col min="10757" max="10757" width="37.453125" customWidth="1"/>
    <col min="10758" max="10758" width="46.453125" bestFit="1" customWidth="1"/>
    <col min="11008" max="11008" width="56.453125" bestFit="1" customWidth="1"/>
    <col min="11009" max="11009" width="50.453125" customWidth="1"/>
    <col min="11010" max="11010" width="15.1796875" customWidth="1"/>
    <col min="11011" max="11011" width="19.1796875" bestFit="1" customWidth="1"/>
    <col min="11012" max="11012" width="15.453125" customWidth="1"/>
    <col min="11013" max="11013" width="37.453125" customWidth="1"/>
    <col min="11014" max="11014" width="46.453125" bestFit="1" customWidth="1"/>
    <col min="11264" max="11264" width="56.453125" bestFit="1" customWidth="1"/>
    <col min="11265" max="11265" width="50.453125" customWidth="1"/>
    <col min="11266" max="11266" width="15.1796875" customWidth="1"/>
    <col min="11267" max="11267" width="19.1796875" bestFit="1" customWidth="1"/>
    <col min="11268" max="11268" width="15.453125" customWidth="1"/>
    <col min="11269" max="11269" width="37.453125" customWidth="1"/>
    <col min="11270" max="11270" width="46.453125" bestFit="1" customWidth="1"/>
    <col min="11520" max="11520" width="56.453125" bestFit="1" customWidth="1"/>
    <col min="11521" max="11521" width="50.453125" customWidth="1"/>
    <col min="11522" max="11522" width="15.1796875" customWidth="1"/>
    <col min="11523" max="11523" width="19.1796875" bestFit="1" customWidth="1"/>
    <col min="11524" max="11524" width="15.453125" customWidth="1"/>
    <col min="11525" max="11525" width="37.453125" customWidth="1"/>
    <col min="11526" max="11526" width="46.453125" bestFit="1" customWidth="1"/>
    <col min="11776" max="11776" width="56.453125" bestFit="1" customWidth="1"/>
    <col min="11777" max="11777" width="50.453125" customWidth="1"/>
    <col min="11778" max="11778" width="15.1796875" customWidth="1"/>
    <col min="11779" max="11779" width="19.1796875" bestFit="1" customWidth="1"/>
    <col min="11780" max="11780" width="15.453125" customWidth="1"/>
    <col min="11781" max="11781" width="37.453125" customWidth="1"/>
    <col min="11782" max="11782" width="46.453125" bestFit="1" customWidth="1"/>
    <col min="12032" max="12032" width="56.453125" bestFit="1" customWidth="1"/>
    <col min="12033" max="12033" width="50.453125" customWidth="1"/>
    <col min="12034" max="12034" width="15.1796875" customWidth="1"/>
    <col min="12035" max="12035" width="19.1796875" bestFit="1" customWidth="1"/>
    <col min="12036" max="12036" width="15.453125" customWidth="1"/>
    <col min="12037" max="12037" width="37.453125" customWidth="1"/>
    <col min="12038" max="12038" width="46.453125" bestFit="1" customWidth="1"/>
    <col min="12288" max="12288" width="56.453125" bestFit="1" customWidth="1"/>
    <col min="12289" max="12289" width="50.453125" customWidth="1"/>
    <col min="12290" max="12290" width="15.1796875" customWidth="1"/>
    <col min="12291" max="12291" width="19.1796875" bestFit="1" customWidth="1"/>
    <col min="12292" max="12292" width="15.453125" customWidth="1"/>
    <col min="12293" max="12293" width="37.453125" customWidth="1"/>
    <col min="12294" max="12294" width="46.453125" bestFit="1" customWidth="1"/>
    <col min="12544" max="12544" width="56.453125" bestFit="1" customWidth="1"/>
    <col min="12545" max="12545" width="50.453125" customWidth="1"/>
    <col min="12546" max="12546" width="15.1796875" customWidth="1"/>
    <col min="12547" max="12547" width="19.1796875" bestFit="1" customWidth="1"/>
    <col min="12548" max="12548" width="15.453125" customWidth="1"/>
    <col min="12549" max="12549" width="37.453125" customWidth="1"/>
    <col min="12550" max="12550" width="46.453125" bestFit="1" customWidth="1"/>
    <col min="12800" max="12800" width="56.453125" bestFit="1" customWidth="1"/>
    <col min="12801" max="12801" width="50.453125" customWidth="1"/>
    <col min="12802" max="12802" width="15.1796875" customWidth="1"/>
    <col min="12803" max="12803" width="19.1796875" bestFit="1" customWidth="1"/>
    <col min="12804" max="12804" width="15.453125" customWidth="1"/>
    <col min="12805" max="12805" width="37.453125" customWidth="1"/>
    <col min="12806" max="12806" width="46.453125" bestFit="1" customWidth="1"/>
    <col min="13056" max="13056" width="56.453125" bestFit="1" customWidth="1"/>
    <col min="13057" max="13057" width="50.453125" customWidth="1"/>
    <col min="13058" max="13058" width="15.1796875" customWidth="1"/>
    <col min="13059" max="13059" width="19.1796875" bestFit="1" customWidth="1"/>
    <col min="13060" max="13060" width="15.453125" customWidth="1"/>
    <col min="13061" max="13061" width="37.453125" customWidth="1"/>
    <col min="13062" max="13062" width="46.453125" bestFit="1" customWidth="1"/>
    <col min="13312" max="13312" width="56.453125" bestFit="1" customWidth="1"/>
    <col min="13313" max="13313" width="50.453125" customWidth="1"/>
    <col min="13314" max="13314" width="15.1796875" customWidth="1"/>
    <col min="13315" max="13315" width="19.1796875" bestFit="1" customWidth="1"/>
    <col min="13316" max="13316" width="15.453125" customWidth="1"/>
    <col min="13317" max="13317" width="37.453125" customWidth="1"/>
    <col min="13318" max="13318" width="46.453125" bestFit="1" customWidth="1"/>
    <col min="13568" max="13568" width="56.453125" bestFit="1" customWidth="1"/>
    <col min="13569" max="13569" width="50.453125" customWidth="1"/>
    <col min="13570" max="13570" width="15.1796875" customWidth="1"/>
    <col min="13571" max="13571" width="19.1796875" bestFit="1" customWidth="1"/>
    <col min="13572" max="13572" width="15.453125" customWidth="1"/>
    <col min="13573" max="13573" width="37.453125" customWidth="1"/>
    <col min="13574" max="13574" width="46.453125" bestFit="1" customWidth="1"/>
    <col min="13824" max="13824" width="56.453125" bestFit="1" customWidth="1"/>
    <col min="13825" max="13825" width="50.453125" customWidth="1"/>
    <col min="13826" max="13826" width="15.1796875" customWidth="1"/>
    <col min="13827" max="13827" width="19.1796875" bestFit="1" customWidth="1"/>
    <col min="13828" max="13828" width="15.453125" customWidth="1"/>
    <col min="13829" max="13829" width="37.453125" customWidth="1"/>
    <col min="13830" max="13830" width="46.453125" bestFit="1" customWidth="1"/>
    <col min="14080" max="14080" width="56.453125" bestFit="1" customWidth="1"/>
    <col min="14081" max="14081" width="50.453125" customWidth="1"/>
    <col min="14082" max="14082" width="15.1796875" customWidth="1"/>
    <col min="14083" max="14083" width="19.1796875" bestFit="1" customWidth="1"/>
    <col min="14084" max="14084" width="15.453125" customWidth="1"/>
    <col min="14085" max="14085" width="37.453125" customWidth="1"/>
    <col min="14086" max="14086" width="46.453125" bestFit="1" customWidth="1"/>
    <col min="14336" max="14336" width="56.453125" bestFit="1" customWidth="1"/>
    <col min="14337" max="14337" width="50.453125" customWidth="1"/>
    <col min="14338" max="14338" width="15.1796875" customWidth="1"/>
    <col min="14339" max="14339" width="19.1796875" bestFit="1" customWidth="1"/>
    <col min="14340" max="14340" width="15.453125" customWidth="1"/>
    <col min="14341" max="14341" width="37.453125" customWidth="1"/>
    <col min="14342" max="14342" width="46.453125" bestFit="1" customWidth="1"/>
    <col min="14592" max="14592" width="56.453125" bestFit="1" customWidth="1"/>
    <col min="14593" max="14593" width="50.453125" customWidth="1"/>
    <col min="14594" max="14594" width="15.1796875" customWidth="1"/>
    <col min="14595" max="14595" width="19.1796875" bestFit="1" customWidth="1"/>
    <col min="14596" max="14596" width="15.453125" customWidth="1"/>
    <col min="14597" max="14597" width="37.453125" customWidth="1"/>
    <col min="14598" max="14598" width="46.453125" bestFit="1" customWidth="1"/>
    <col min="14848" max="14848" width="56.453125" bestFit="1" customWidth="1"/>
    <col min="14849" max="14849" width="50.453125" customWidth="1"/>
    <col min="14850" max="14850" width="15.1796875" customWidth="1"/>
    <col min="14851" max="14851" width="19.1796875" bestFit="1" customWidth="1"/>
    <col min="14852" max="14852" width="15.453125" customWidth="1"/>
    <col min="14853" max="14853" width="37.453125" customWidth="1"/>
    <col min="14854" max="14854" width="46.453125" bestFit="1" customWidth="1"/>
    <col min="15104" max="15104" width="56.453125" bestFit="1" customWidth="1"/>
    <col min="15105" max="15105" width="50.453125" customWidth="1"/>
    <col min="15106" max="15106" width="15.1796875" customWidth="1"/>
    <col min="15107" max="15107" width="19.1796875" bestFit="1" customWidth="1"/>
    <col min="15108" max="15108" width="15.453125" customWidth="1"/>
    <col min="15109" max="15109" width="37.453125" customWidth="1"/>
    <col min="15110" max="15110" width="46.453125" bestFit="1" customWidth="1"/>
    <col min="15360" max="15360" width="56.453125" bestFit="1" customWidth="1"/>
    <col min="15361" max="15361" width="50.453125" customWidth="1"/>
    <col min="15362" max="15362" width="15.1796875" customWidth="1"/>
    <col min="15363" max="15363" width="19.1796875" bestFit="1" customWidth="1"/>
    <col min="15364" max="15364" width="15.453125" customWidth="1"/>
    <col min="15365" max="15365" width="37.453125" customWidth="1"/>
    <col min="15366" max="15366" width="46.453125" bestFit="1" customWidth="1"/>
    <col min="15616" max="15616" width="56.453125" bestFit="1" customWidth="1"/>
    <col min="15617" max="15617" width="50.453125" customWidth="1"/>
    <col min="15618" max="15618" width="15.1796875" customWidth="1"/>
    <col min="15619" max="15619" width="19.1796875" bestFit="1" customWidth="1"/>
    <col min="15620" max="15620" width="15.453125" customWidth="1"/>
    <col min="15621" max="15621" width="37.453125" customWidth="1"/>
    <col min="15622" max="15622" width="46.453125" bestFit="1" customWidth="1"/>
    <col min="15872" max="15872" width="56.453125" bestFit="1" customWidth="1"/>
    <col min="15873" max="15873" width="50.453125" customWidth="1"/>
    <col min="15874" max="15874" width="15.1796875" customWidth="1"/>
    <col min="15875" max="15875" width="19.1796875" bestFit="1" customWidth="1"/>
    <col min="15876" max="15876" width="15.453125" customWidth="1"/>
    <col min="15877" max="15877" width="37.453125" customWidth="1"/>
    <col min="15878" max="15878" width="46.453125" bestFit="1" customWidth="1"/>
    <col min="16128" max="16128" width="56.453125" bestFit="1" customWidth="1"/>
    <col min="16129" max="16129" width="50.453125" customWidth="1"/>
    <col min="16130" max="16130" width="15.1796875" customWidth="1"/>
    <col min="16131" max="16131" width="19.1796875" bestFit="1" customWidth="1"/>
    <col min="16132" max="16132" width="15.453125" customWidth="1"/>
    <col min="16133" max="16133" width="37.453125" customWidth="1"/>
    <col min="16134" max="16134" width="46.453125" bestFit="1" customWidth="1"/>
  </cols>
  <sheetData>
    <row r="1" spans="1:13" ht="47.15" customHeight="1" thickBot="1">
      <c r="A1" s="311" t="s">
        <v>730</v>
      </c>
      <c r="B1" s="312"/>
      <c r="C1" s="312"/>
      <c r="D1" s="312"/>
      <c r="E1" s="312"/>
      <c r="F1" s="312"/>
      <c r="G1" s="9"/>
      <c r="H1" s="9"/>
      <c r="I1" s="9"/>
      <c r="J1" s="9"/>
      <c r="K1" s="9"/>
      <c r="L1" s="9"/>
      <c r="M1" s="9"/>
    </row>
    <row r="2" spans="1:13" ht="19.399999999999999" customHeight="1" thickBot="1">
      <c r="A2" s="219" t="s">
        <v>1070</v>
      </c>
      <c r="B2" s="219" t="s">
        <v>1071</v>
      </c>
      <c r="C2" s="219" t="s">
        <v>1072</v>
      </c>
      <c r="D2" s="219" t="s">
        <v>731</v>
      </c>
      <c r="E2" s="220" t="s">
        <v>1073</v>
      </c>
      <c r="F2" s="220" t="s">
        <v>1074</v>
      </c>
      <c r="G2" s="9"/>
      <c r="H2" s="9"/>
      <c r="I2" s="9"/>
      <c r="J2" s="9"/>
      <c r="K2" s="9"/>
      <c r="L2" s="9"/>
      <c r="M2" s="9"/>
    </row>
    <row r="3" spans="1:13" ht="34" customHeight="1">
      <c r="A3" s="160" t="s">
        <v>733</v>
      </c>
      <c r="B3" s="160" t="str">
        <f>IFERROR(VLOOKUP($A3,'TESTING STANDARDS'!$A$3:$F$94,2,FALSE),"")</f>
        <v>BS EN ISO 105 – C06 GB/T 5713</v>
      </c>
      <c r="C3" s="160" t="str">
        <f>IFERROR(VLOOKUP($A3,'TESTING STANDARDS'!$A$3:$F$94,3,FALSE),"")</f>
        <v>4 C, 4 S, 4 5 CS (Constrast)</v>
      </c>
      <c r="D3" s="160" t="str">
        <f>IFERROR(VLOOKUP($A3,'TESTING STANDARDS'!$A$3:$F$94,4,FALSE),"")</f>
        <v>Washable Fabrics only, All contrast trims - Test at Care label temperature</v>
      </c>
      <c r="E3" s="160">
        <f>IFERROR(VLOOKUP($A3,'TESTING STANDARDS'!$A$3:$F$94,5,FALSE),"")</f>
        <v>0</v>
      </c>
      <c r="F3" s="160" t="str">
        <f>IFERROR(VLOOKUP($A3,'TESTING STANDARDS'!$A$3:$F$94,6,FALSE),"")</f>
        <v xml:space="preserve">✓ </v>
      </c>
    </row>
    <row r="4" spans="1:13" ht="34" customHeight="1">
      <c r="A4" s="161" t="s">
        <v>1087</v>
      </c>
      <c r="B4" s="160" t="str">
        <f>IFERROR(VLOOKUP($A4,'TESTING STANDARDS'!$A$3:$F$94,2,FALSE),"")</f>
        <v>BS EN ISO 105 – X12 GB/T 3920</v>
      </c>
      <c r="C4" s="160" t="str">
        <f>IFERROR(VLOOKUP($A4,'TESTING STANDARDS'!$A$3:$F$94,3,FALSE),"")</f>
        <v>4 S, 3-4 S</v>
      </c>
      <c r="D4" s="160" t="str">
        <f>IFERROR(VLOOKUP($A4,'TESTING STANDARDS'!$A$3:$F$94,4,FALSE),"")</f>
        <v>Not required on White, Cream or Ivory</v>
      </c>
      <c r="E4" s="160">
        <f>IFERROR(VLOOKUP($A4,'TESTING STANDARDS'!$A$3:$F$94,5,FALSE),"")</f>
        <v>0</v>
      </c>
      <c r="F4" s="160" t="str">
        <f>IFERROR(VLOOKUP($A4,'TESTING STANDARDS'!$A$3:$F$94,6,FALSE),"")</f>
        <v xml:space="preserve">✓ </v>
      </c>
    </row>
    <row r="5" spans="1:13" ht="34" customHeight="1">
      <c r="A5" s="221" t="s">
        <v>1090</v>
      </c>
      <c r="B5" s="160" t="str">
        <f>IFERROR(VLOOKUP($A5,'TESTING STANDARDS'!$A$3:$F$94,2,FALSE),"")</f>
        <v>BS EN ISO 105 – X12 GB/T 3920</v>
      </c>
      <c r="C5" s="160" t="str">
        <f>IFERROR(VLOOKUP($A5,'TESTING STANDARDS'!$A$3:$F$94,3,FALSE),"")</f>
        <v>Dry: 3-4 S</v>
      </c>
      <c r="D5" s="160" t="str">
        <f>IFERROR(VLOOKUP($A5,'TESTING STANDARDS'!$A$3:$F$94,4,FALSE),"")</f>
        <v>Not required on White, Cream or Ivory</v>
      </c>
      <c r="E5" s="160">
        <f>IFERROR(VLOOKUP($A5,'TESTING STANDARDS'!$A$3:$F$94,5,FALSE),"")</f>
        <v>0</v>
      </c>
      <c r="F5" s="160" t="str">
        <f>IFERROR(VLOOKUP($A5,'TESTING STANDARDS'!$A$3:$F$94,6,FALSE),"")</f>
        <v xml:space="preserve">✓ </v>
      </c>
    </row>
    <row r="6" spans="1:13" ht="34" customHeight="1">
      <c r="A6" s="161" t="s">
        <v>1195</v>
      </c>
      <c r="B6" s="160" t="str">
        <f>IFERROR(VLOOKUP($A6,'TESTING STANDARDS'!$A$3:$F$94,2,FALSE),"")</f>
        <v>BS EN ISO 12945-2</v>
      </c>
      <c r="C6" s="160" t="str">
        <f>IFERROR(VLOOKUP($A6,'TESTING STANDARDS'!$A$3:$F$94,3,FALSE),"")</f>
        <v xml:space="preserve">Grade 3-4 @1000 revs </v>
      </c>
      <c r="D6" s="160" t="str">
        <f>IFERROR(VLOOKUP($A6,'TESTING STANDARDS'!$A$3:$F$94,4,FALSE),"")</f>
        <v xml:space="preserve">Not required on knitwear
Not required on fabrics constructed from 100% filament yarns
Additional assessment required at  125 &amp; 500 revs </v>
      </c>
      <c r="E6" s="160" t="str">
        <f>IFERROR(VLOOKUP($A6,'TESTING STANDARDS'!$A$3:$F$94,5,FALSE),"")</f>
        <v xml:space="preserve">✓ </v>
      </c>
      <c r="F6" s="160">
        <f>IFERROR(VLOOKUP($A6,'TESTING STANDARDS'!$A$3:$F$94,6,FALSE),"")</f>
        <v>0</v>
      </c>
    </row>
    <row r="7" spans="1:13" ht="34" customHeight="1">
      <c r="A7" s="161" t="s">
        <v>1502</v>
      </c>
      <c r="B7" s="160" t="str">
        <f>IFERROR(VLOOKUP($A7,'TESTING STANDARDS'!$A$3:$F$94,2,FALSE),"")</f>
        <v>ISO 1833</v>
      </c>
      <c r="C7" s="160" t="str">
        <f>IFERROR(VLOOKUP($A7,'TESTING STANDARDS'!$A$3:$F$94,3,FALSE),"")</f>
        <v>+/-3% No Tolerance for 100% composition</v>
      </c>
      <c r="D7" s="160">
        <f>IFERROR(VLOOKUP($A7,'TESTING STANDARDS'!$A$3:$F$94,4,FALSE),"")</f>
        <v>0</v>
      </c>
      <c r="E7" s="160" t="str">
        <f>IFERROR(VLOOKUP($A7,'TESTING STANDARDS'!$A$3:$F$94,5,FALSE),"")</f>
        <v xml:space="preserve">✓ </v>
      </c>
      <c r="F7" s="160">
        <f>IFERROR(VLOOKUP($A7,'TESTING STANDARDS'!$A$3:$F$94,6,FALSE),"")</f>
        <v>0</v>
      </c>
    </row>
    <row r="8" spans="1:13" ht="34" customHeight="1">
      <c r="A8" s="161" t="s">
        <v>1503</v>
      </c>
      <c r="B8" s="160" t="str">
        <f>IFERROR(VLOOKUP($A8,'TESTING STANDARDS'!$A$3:$F$94,2,FALSE),"")</f>
        <v>ASTM D1230</v>
      </c>
      <c r="C8" s="160" t="str">
        <f>IFERROR(VLOOKUP($A8,'TESTING STANDARDS'!$A$3:$F$94,3,FALSE),"")</f>
        <v>&gt;5 secs</v>
      </c>
      <c r="D8" s="160" t="str">
        <f>IFERROR(VLOOKUP($A8,'TESTING STANDARDS'!$A$3:$F$94,4,FALSE),"")</f>
        <v>All Fabrics</v>
      </c>
      <c r="E8" s="160" t="str">
        <f>IFERROR(VLOOKUP($A8,'TESTING STANDARDS'!$A$3:$F$94,5,FALSE),"")</f>
        <v xml:space="preserve">✓ </v>
      </c>
      <c r="F8" s="160" t="str">
        <f>IFERROR(VLOOKUP($A8,'TESTING STANDARDS'!$A$3:$F$94,6,FALSE),"")</f>
        <v xml:space="preserve">✓ </v>
      </c>
    </row>
    <row r="9" spans="1:13" ht="34" customHeight="1">
      <c r="A9" s="161" t="s">
        <v>1504</v>
      </c>
      <c r="B9" s="160" t="str">
        <f>IFERROR(VLOOKUP($A9,'TESTING STANDARDS'!$A$3:$F$94,2,FALSE),"")</f>
        <v>16 CFR 1610</v>
      </c>
      <c r="C9" s="160" t="str">
        <f>IFERROR(VLOOKUP($A9,'TESTING STANDARDS'!$A$3:$F$94,3,FALSE),"")</f>
        <v>Plain and Raised Surface fabrics – class 1</v>
      </c>
      <c r="D9" s="160" t="str">
        <f>IFERROR(VLOOKUP($A9,'TESTING STANDARDS'!$A$3:$F$94,4,FALSE),"")</f>
        <v>Test all fabrics which are NOT made entirely from – acrylic, modacrylic, nylon, olefin,  polyester, &amp; wool’ and whieh  are plain surface, less than 2.6 oz/yd2 (88.2 gsm) or have a raised surface.                                   Test Lab to advise if req</v>
      </c>
      <c r="E9" s="160" t="str">
        <f>IFERROR(VLOOKUP($A9,'TESTING STANDARDS'!$A$3:$F$94,5,FALSE),"")</f>
        <v xml:space="preserve">✓ </v>
      </c>
      <c r="F9" s="160" t="str">
        <f>IFERROR(VLOOKUP($A9,'TESTING STANDARDS'!$A$3:$F$94,6,FALSE),"")</f>
        <v xml:space="preserve">✓ </v>
      </c>
    </row>
    <row r="10" spans="1:13" ht="34" customHeight="1">
      <c r="A10" s="221" t="s">
        <v>1104</v>
      </c>
      <c r="B10" s="160" t="str">
        <f>IFERROR(VLOOKUP($A10,'TESTING STANDARDS'!$A$3:$F$103,2,FALSE),"")</f>
        <v>Test at care label - ITS IHTM 001</v>
      </c>
      <c r="C10" s="160" t="str">
        <f>IFERROR(VLOOKUP($A10,'TESTING STANDARDS'!$A$3:$F$103,3,FALSE),"")</f>
        <v>4 C, 4 S, SLIGHT CHANGE</v>
      </c>
      <c r="D10" s="160" t="str">
        <f>IFERROR(VLOOKUP($A10,'TESTING STANDARDS'!$A$3:$F$103,4,FALSE),"")</f>
        <v xml:space="preserve">Required for printed fabrics including placement, pigment, plastisol, rubber expanded, glitter, flock or similar </v>
      </c>
      <c r="E10" s="160">
        <f>IFERROR(VLOOKUP($A10,'TESTING STANDARDS'!$A$3:$F$103,5,FALSE),"")</f>
        <v>0</v>
      </c>
      <c r="F10" s="160" t="str">
        <f>IFERROR(VLOOKUP($A10,'TESTING STANDARDS'!$A$3:$F$103,6,FALSE),"")</f>
        <v xml:space="preserve">✓ </v>
      </c>
    </row>
    <row r="11" spans="1:13" ht="34" customHeight="1">
      <c r="A11" s="221"/>
      <c r="B11" s="160" t="str">
        <f>IFERROR(VLOOKUP($A11,'TESTING STANDARDS'!$A$3:$F$103,2,FALSE),"")</f>
        <v/>
      </c>
      <c r="C11" s="160" t="str">
        <f>IFERROR(VLOOKUP($A11,'TESTING STANDARDS'!$A$3:$F$103,3,FALSE),"")</f>
        <v/>
      </c>
      <c r="D11" s="160" t="str">
        <f>IFERROR(VLOOKUP($A11,'TESTING STANDARDS'!$A$3:$F$103,4,FALSE),"")</f>
        <v/>
      </c>
      <c r="E11" s="160" t="str">
        <f>IFERROR(VLOOKUP($A11,'TESTING STANDARDS'!$A$3:$F$103,5,FALSE),"")</f>
        <v/>
      </c>
      <c r="F11" s="160" t="str">
        <f>IFERROR(VLOOKUP($A11,'TESTING STANDARDS'!$A$3:$F$103,6,FALSE),"")</f>
        <v/>
      </c>
    </row>
    <row r="12" spans="1:13" ht="34" customHeight="1">
      <c r="A12" s="221"/>
      <c r="B12" s="160" t="str">
        <f>IFERROR(VLOOKUP($A12,'TESTING STANDARDS'!$A$3:$F$103,2,FALSE),"")</f>
        <v/>
      </c>
      <c r="C12" s="160" t="str">
        <f>IFERROR(VLOOKUP($A12,'TESTING STANDARDS'!$A$3:$F$103,3,FALSE),"")</f>
        <v/>
      </c>
      <c r="D12" s="160" t="str">
        <f>IFERROR(VLOOKUP($A12,'TESTING STANDARDS'!$A$3:$F$103,4,FALSE),"")</f>
        <v/>
      </c>
      <c r="E12" s="160" t="str">
        <f>IFERROR(VLOOKUP($A12,'TESTING STANDARDS'!$A$3:$F$103,5,FALSE),"")</f>
        <v/>
      </c>
      <c r="F12" s="160" t="str">
        <f>IFERROR(VLOOKUP($A12,'TESTING STANDARDS'!$A$3:$F$103,6,FALSE),"")</f>
        <v/>
      </c>
    </row>
    <row r="13" spans="1:13" ht="34" customHeight="1">
      <c r="A13" s="162"/>
      <c r="B13" s="160" t="str">
        <f>IFERROR(VLOOKUP($A13,'TESTING STANDARDS'!$A$3:$F$103,2,FALSE),"")</f>
        <v/>
      </c>
      <c r="C13" s="160" t="str">
        <f>IFERROR(VLOOKUP($A13,'TESTING STANDARDS'!$A$3:$F$103,3,FALSE),"")</f>
        <v/>
      </c>
      <c r="D13" s="160" t="str">
        <f>IFERROR(VLOOKUP($A13,'TESTING STANDARDS'!$A$3:$F$103,4,FALSE),"")</f>
        <v/>
      </c>
      <c r="E13" s="160" t="str">
        <f>IFERROR(VLOOKUP($A13,'TESTING STANDARDS'!$A$3:$F$103,5,FALSE),"")</f>
        <v/>
      </c>
      <c r="F13" s="160" t="str">
        <f>IFERROR(VLOOKUP($A13,'TESTING STANDARDS'!$A$3:$F$103,6,FALSE),"")</f>
        <v/>
      </c>
    </row>
    <row r="14" spans="1:13" ht="34" customHeight="1">
      <c r="A14" s="221"/>
      <c r="B14" s="160" t="str">
        <f>IFERROR(VLOOKUP($A14,'TESTING STANDARDS'!$A$3:$F$103,2,FALSE),"")</f>
        <v/>
      </c>
      <c r="C14" s="160" t="str">
        <f>IFERROR(VLOOKUP($A14,'TESTING STANDARDS'!$A$3:$F$103,3,FALSE),"")</f>
        <v/>
      </c>
      <c r="D14" s="160" t="str">
        <f>IFERROR(VLOOKUP($A14,'TESTING STANDARDS'!$A$3:$F$103,4,FALSE),"")</f>
        <v/>
      </c>
      <c r="E14" s="160" t="str">
        <f>IFERROR(VLOOKUP($A14,'TESTING STANDARDS'!$A$3:$F$103,5,FALSE),"")</f>
        <v/>
      </c>
      <c r="F14" s="160" t="str">
        <f>IFERROR(VLOOKUP($A14,'TESTING STANDARDS'!$A$3:$F$103,6,FALSE),"")</f>
        <v/>
      </c>
    </row>
    <row r="15" spans="1:13" ht="34" customHeight="1">
      <c r="A15" s="221"/>
      <c r="B15" s="160" t="str">
        <f>IFERROR(VLOOKUP($A15,'TESTING STANDARDS'!$A$3:$F$103,2,FALSE),"")</f>
        <v/>
      </c>
      <c r="C15" s="160" t="str">
        <f>IFERROR(VLOOKUP($A15,'TESTING STANDARDS'!$A$3:$F$103,3,FALSE),"")</f>
        <v/>
      </c>
      <c r="D15" s="160" t="str">
        <f>IFERROR(VLOOKUP($A15,'TESTING STANDARDS'!$A$3:$F$103,4,FALSE),"")</f>
        <v/>
      </c>
      <c r="E15" s="160" t="str">
        <f>IFERROR(VLOOKUP($A15,'TESTING STANDARDS'!$A$3:$F$103,5,FALSE),"")</f>
        <v/>
      </c>
      <c r="F15" s="160" t="str">
        <f>IFERROR(VLOOKUP($A15,'TESTING STANDARDS'!$A$3:$F$103,6,FALSE),"")</f>
        <v/>
      </c>
    </row>
    <row r="16" spans="1:13" ht="34" customHeight="1">
      <c r="A16" s="221"/>
      <c r="B16" s="160" t="str">
        <f>IFERROR(VLOOKUP($A16,'TESTING STANDARDS'!$A$3:$F$103,2,FALSE),"")</f>
        <v/>
      </c>
      <c r="C16" s="160" t="str">
        <f>IFERROR(VLOOKUP($A16,'TESTING STANDARDS'!$A$3:$F$103,3,FALSE),"")</f>
        <v/>
      </c>
      <c r="D16" s="160" t="str">
        <f>IFERROR(VLOOKUP($A16,'TESTING STANDARDS'!$A$3:$F$103,4,FALSE),"")</f>
        <v/>
      </c>
      <c r="E16" s="160" t="str">
        <f>IFERROR(VLOOKUP($A16,'TESTING STANDARDS'!$A$3:$F$103,5,FALSE),"")</f>
        <v/>
      </c>
      <c r="F16" s="160" t="str">
        <f>IFERROR(VLOOKUP($A16,'TESTING STANDARDS'!$A$3:$F$103,6,FALSE),"")</f>
        <v/>
      </c>
    </row>
    <row r="17" spans="1:6" ht="34" customHeight="1">
      <c r="A17" s="221"/>
      <c r="B17" s="160" t="str">
        <f>IFERROR(VLOOKUP($A17,'TESTING STANDARDS'!$A$3:$F$103,2,FALSE),"")</f>
        <v/>
      </c>
      <c r="C17" s="160" t="str">
        <f>IFERROR(VLOOKUP($A17,'TESTING STANDARDS'!$A$3:$F$103,3,FALSE),"")</f>
        <v/>
      </c>
      <c r="D17" s="160" t="str">
        <f>IFERROR(VLOOKUP($A17,'TESTING STANDARDS'!$A$3:$F$103,4,FALSE),"")</f>
        <v/>
      </c>
      <c r="E17" s="160" t="str">
        <f>IFERROR(VLOOKUP($A17,'TESTING STANDARDS'!$A$3:$F$103,5,FALSE),"")</f>
        <v/>
      </c>
      <c r="F17" s="160" t="str">
        <f>IFERROR(VLOOKUP($A17,'TESTING STANDARDS'!$A$3:$F$103,6,FALSE),"")</f>
        <v/>
      </c>
    </row>
    <row r="18" spans="1:6" ht="34" customHeight="1">
      <c r="A18" s="161"/>
      <c r="B18" s="160" t="str">
        <f>IFERROR(VLOOKUP($A18,'TESTING STANDARDS'!$A$3:$F$103,2,FALSE),"")</f>
        <v/>
      </c>
      <c r="C18" s="160" t="str">
        <f>IFERROR(VLOOKUP($A18,'TESTING STANDARDS'!$A$3:$F$103,3,FALSE),"")</f>
        <v/>
      </c>
      <c r="D18" s="160" t="str">
        <f>IFERROR(VLOOKUP($A18,'TESTING STANDARDS'!$A$3:$F$103,4,FALSE),"")</f>
        <v/>
      </c>
      <c r="E18" s="160" t="str">
        <f>IFERROR(VLOOKUP($A18,'TESTING STANDARDS'!$A$3:$F$103,5,FALSE),"")</f>
        <v/>
      </c>
      <c r="F18" s="160" t="str">
        <f>IFERROR(VLOOKUP($A18,'TESTING STANDARDS'!$A$3:$F$103,6,FALSE),"")</f>
        <v/>
      </c>
    </row>
    <row r="19" spans="1:6" ht="34" customHeight="1">
      <c r="A19" s="221"/>
      <c r="B19" s="160" t="str">
        <f>IFERROR(VLOOKUP($A19,'TESTING STANDARDS'!$A$3:$F$103,2,FALSE),"")</f>
        <v/>
      </c>
      <c r="C19" s="160" t="str">
        <f>IFERROR(VLOOKUP($A19,'TESTING STANDARDS'!$A$3:$F$103,3,FALSE),"")</f>
        <v/>
      </c>
      <c r="D19" s="160" t="str">
        <f>IFERROR(VLOOKUP($A19,'TESTING STANDARDS'!$A$3:$F$103,4,FALSE),"")</f>
        <v/>
      </c>
      <c r="E19" s="160" t="str">
        <f>IFERROR(VLOOKUP($A19,'TESTING STANDARDS'!$A$3:$F$103,5,FALSE),"")</f>
        <v/>
      </c>
      <c r="F19" s="160" t="str">
        <f>IFERROR(VLOOKUP($A19,'TESTING STANDARDS'!$A$3:$F$103,6,FALSE),"")</f>
        <v/>
      </c>
    </row>
    <row r="20" spans="1:6" ht="34" customHeight="1">
      <c r="A20" s="221"/>
      <c r="B20" s="160" t="str">
        <f>IFERROR(VLOOKUP($A20,'TESTING STANDARDS'!$A$3:$F$103,2,FALSE),"")</f>
        <v/>
      </c>
      <c r="C20" s="160" t="str">
        <f>IFERROR(VLOOKUP($A20,'TESTING STANDARDS'!$A$3:$F$103,3,FALSE),"")</f>
        <v/>
      </c>
      <c r="D20" s="160" t="str">
        <f>IFERROR(VLOOKUP($A20,'TESTING STANDARDS'!$A$3:$F$103,4,FALSE),"")</f>
        <v/>
      </c>
      <c r="E20" s="160" t="str">
        <f>IFERROR(VLOOKUP($A20,'TESTING STANDARDS'!$A$3:$F$103,5,FALSE),"")</f>
        <v/>
      </c>
      <c r="F20" s="160" t="str">
        <f>IFERROR(VLOOKUP($A20,'TESTING STANDARDS'!$A$3:$F$103,6,FALSE),"")</f>
        <v/>
      </c>
    </row>
    <row r="21" spans="1:6" ht="34" customHeight="1">
      <c r="A21" s="221"/>
      <c r="B21" s="160" t="str">
        <f>IFERROR(VLOOKUP($A21,'TESTING STANDARDS'!$A$3:$F$103,2,FALSE),"")</f>
        <v/>
      </c>
      <c r="C21" s="160" t="str">
        <f>IFERROR(VLOOKUP($A21,'TESTING STANDARDS'!$A$3:$F$103,3,FALSE),"")</f>
        <v/>
      </c>
      <c r="D21" s="160" t="str">
        <f>IFERROR(VLOOKUP($A21,'TESTING STANDARDS'!$A$3:$F$103,4,FALSE),"")</f>
        <v/>
      </c>
      <c r="E21" s="160" t="str">
        <f>IFERROR(VLOOKUP($A21,'TESTING STANDARDS'!$A$3:$F$103,5,FALSE),"")</f>
        <v/>
      </c>
      <c r="F21" s="160" t="str">
        <f>IFERROR(VLOOKUP($A21,'TESTING STANDARDS'!$A$3:$F$103,6,FALSE),"")</f>
        <v/>
      </c>
    </row>
    <row r="22" spans="1:6" ht="34" customHeight="1">
      <c r="A22" s="221"/>
      <c r="B22" s="160" t="str">
        <f>IFERROR(VLOOKUP($A22,'TESTING STANDARDS'!$A$3:$F$103,2,FALSE),"")</f>
        <v/>
      </c>
      <c r="C22" s="160" t="str">
        <f>IFERROR(VLOOKUP($A22,'TESTING STANDARDS'!$A$3:$F$103,3,FALSE),"")</f>
        <v/>
      </c>
      <c r="D22" s="160" t="str">
        <f>IFERROR(VLOOKUP($A22,'TESTING STANDARDS'!$A$3:$F$103,4,FALSE),"")</f>
        <v/>
      </c>
      <c r="E22" s="160" t="str">
        <f>IFERROR(VLOOKUP($A22,'TESTING STANDARDS'!$A$3:$F$103,5,FALSE),"")</f>
        <v/>
      </c>
      <c r="F22" s="160" t="str">
        <f>IFERROR(VLOOKUP($A22,'TESTING STANDARDS'!$A$3:$F$103,6,FALSE),"")</f>
        <v/>
      </c>
    </row>
    <row r="23" spans="1:6" ht="34" customHeight="1">
      <c r="A23" s="162"/>
      <c r="B23" s="160" t="str">
        <f>IFERROR(VLOOKUP($A23,'TESTING STANDARDS'!$A$3:$F$103,2,FALSE),"")</f>
        <v/>
      </c>
      <c r="C23" s="160" t="str">
        <f>IFERROR(VLOOKUP($A23,'TESTING STANDARDS'!$A$3:$F$103,3,FALSE),"")</f>
        <v/>
      </c>
      <c r="D23" s="160" t="str">
        <f>IFERROR(VLOOKUP($A23,'TESTING STANDARDS'!$A$3:$F$103,4,FALSE),"")</f>
        <v/>
      </c>
      <c r="E23" s="160" t="str">
        <f>IFERROR(VLOOKUP($A23,'TESTING STANDARDS'!$A$3:$F$103,5,FALSE),"")</f>
        <v/>
      </c>
      <c r="F23" s="160" t="str">
        <f>IFERROR(VLOOKUP($A23,'TESTING STANDARDS'!$A$3:$F$103,6,FALSE),"")</f>
        <v/>
      </c>
    </row>
    <row r="24" spans="1:6" ht="34" customHeight="1">
      <c r="A24" s="163"/>
      <c r="B24" s="160" t="str">
        <f>IFERROR(VLOOKUP($A24,'TESTING STANDARDS'!$A$3:$F$103,2,FALSE),"")</f>
        <v/>
      </c>
      <c r="C24" s="160" t="str">
        <f>IFERROR(VLOOKUP($A24,'TESTING STANDARDS'!$A$3:$F$103,3,FALSE),"")</f>
        <v/>
      </c>
      <c r="D24" s="160" t="str">
        <f>IFERROR(VLOOKUP($A24,'TESTING STANDARDS'!$A$3:$F$103,4,FALSE),"")</f>
        <v/>
      </c>
      <c r="E24" s="160" t="str">
        <f>IFERROR(VLOOKUP($A24,'TESTING STANDARDS'!$A$3:$F$103,5,FALSE),"")</f>
        <v/>
      </c>
      <c r="F24" s="160" t="str">
        <f>IFERROR(VLOOKUP($A24,'TESTING STANDARDS'!$A$3:$F$103,6,FALSE),"")</f>
        <v/>
      </c>
    </row>
    <row r="25" spans="1:6" ht="34" customHeight="1">
      <c r="A25" s="221"/>
      <c r="B25" s="160" t="str">
        <f>IFERROR(VLOOKUP($A25,'TESTING STANDARDS'!$A$3:$F$103,2,FALSE),"")</f>
        <v/>
      </c>
      <c r="C25" s="160" t="str">
        <f>IFERROR(VLOOKUP($A25,'TESTING STANDARDS'!$A$3:$F$103,3,FALSE),"")</f>
        <v/>
      </c>
      <c r="D25" s="160" t="str">
        <f>IFERROR(VLOOKUP($A25,'TESTING STANDARDS'!$A$3:$F$103,4,FALSE),"")</f>
        <v/>
      </c>
      <c r="E25" s="160" t="str">
        <f>IFERROR(VLOOKUP($A25,'TESTING STANDARDS'!$A$3:$F$103,5,FALSE),"")</f>
        <v/>
      </c>
      <c r="F25" s="160" t="str">
        <f>IFERROR(VLOOKUP($A25,'TESTING STANDARDS'!$A$3:$F$103,6,FALSE),"")</f>
        <v/>
      </c>
    </row>
    <row r="26" spans="1:6" ht="34" customHeight="1">
      <c r="A26" s="222"/>
      <c r="B26" s="160" t="str">
        <f>IFERROR(VLOOKUP($A26,'TESTING STANDARDS'!$A$3:$F$103,2,FALSE),"")</f>
        <v/>
      </c>
      <c r="C26" s="160" t="str">
        <f>IFERROR(VLOOKUP($A26,'TESTING STANDARDS'!$A$3:$F$103,3,FALSE),"")</f>
        <v/>
      </c>
      <c r="D26" s="160" t="str">
        <f>IFERROR(VLOOKUP($A26,'TESTING STANDARDS'!$A$3:$F$103,4,FALSE),"")</f>
        <v/>
      </c>
      <c r="E26" s="160" t="str">
        <f>IFERROR(VLOOKUP($A26,'TESTING STANDARDS'!$A$3:$F$103,5,FALSE),"")</f>
        <v/>
      </c>
      <c r="F26" s="160" t="str">
        <f>IFERROR(VLOOKUP($A26,'TESTING STANDARDS'!$A$3:$F$103,6,FALSE),"")</f>
        <v/>
      </c>
    </row>
    <row r="27" spans="1:6" ht="34" customHeight="1">
      <c r="A27" s="221"/>
      <c r="B27" s="160" t="str">
        <f>IFERROR(VLOOKUP($A27,'TESTING STANDARDS'!$A$3:$F$103,2,FALSE),"")</f>
        <v/>
      </c>
      <c r="C27" s="160" t="str">
        <f>IFERROR(VLOOKUP($A27,'TESTING STANDARDS'!$A$3:$F$103,3,FALSE),"")</f>
        <v/>
      </c>
      <c r="D27" s="160" t="str">
        <f>IFERROR(VLOOKUP($A27,'TESTING STANDARDS'!$A$3:$F$103,4,FALSE),"")</f>
        <v/>
      </c>
      <c r="E27" s="160" t="str">
        <f>IFERROR(VLOOKUP($A27,'TESTING STANDARDS'!$A$3:$F$103,5,FALSE),"")</f>
        <v/>
      </c>
      <c r="F27" s="160" t="str">
        <f>IFERROR(VLOOKUP($A27,'TESTING STANDARDS'!$A$3:$F$103,6,FALSE),"")</f>
        <v/>
      </c>
    </row>
    <row r="28" spans="1:6" ht="34" customHeight="1">
      <c r="A28" s="221"/>
      <c r="B28" s="160" t="str">
        <f>IFERROR(VLOOKUP($A28,'TESTING STANDARDS'!$A$3:$F$103,2,FALSE),"")</f>
        <v/>
      </c>
      <c r="C28" s="160" t="str">
        <f>IFERROR(VLOOKUP($A28,'TESTING STANDARDS'!$A$3:$F$103,3,FALSE),"")</f>
        <v/>
      </c>
      <c r="D28" s="160" t="str">
        <f>IFERROR(VLOOKUP($A28,'TESTING STANDARDS'!$A$3:$F$103,4,FALSE),"")</f>
        <v/>
      </c>
      <c r="E28" s="160" t="str">
        <f>IFERROR(VLOOKUP($A28,'TESTING STANDARDS'!$A$3:$F$103,5,FALSE),"")</f>
        <v/>
      </c>
      <c r="F28" s="160" t="str">
        <f>IFERROR(VLOOKUP($A28,'TESTING STANDARDS'!$A$3:$F$103,6,FALSE),"")</f>
        <v/>
      </c>
    </row>
    <row r="29" spans="1:6" ht="34" customHeight="1">
      <c r="A29" s="221"/>
      <c r="B29" s="160" t="str">
        <f>IFERROR(VLOOKUP($A29,'TESTING STANDARDS'!$A$3:$F$103,2,FALSE),"")</f>
        <v/>
      </c>
      <c r="C29" s="160" t="str">
        <f>IFERROR(VLOOKUP($A29,'TESTING STANDARDS'!$A$3:$F$103,3,FALSE),"")</f>
        <v/>
      </c>
      <c r="D29" s="160" t="str">
        <f>IFERROR(VLOOKUP($A29,'TESTING STANDARDS'!$A$3:$F$103,4,FALSE),"")</f>
        <v/>
      </c>
      <c r="E29" s="160" t="str">
        <f>IFERROR(VLOOKUP($A29,'TESTING STANDARDS'!$A$3:$F$103,5,FALSE),"")</f>
        <v/>
      </c>
      <c r="F29" s="160" t="str">
        <f>IFERROR(VLOOKUP($A29,'TESTING STANDARDS'!$A$3:$F$103,6,FALSE),"")</f>
        <v/>
      </c>
    </row>
    <row r="30" spans="1:6" ht="34" customHeight="1">
      <c r="A30" s="162"/>
      <c r="B30" s="160" t="str">
        <f>IFERROR(VLOOKUP($A30,'TESTING STANDARDS'!$A$3:$F$103,2,FALSE),"")</f>
        <v/>
      </c>
      <c r="C30" s="160" t="str">
        <f>IFERROR(VLOOKUP($A30,'TESTING STANDARDS'!$A$3:$F$103,3,FALSE),"")</f>
        <v/>
      </c>
      <c r="D30" s="160" t="str">
        <f>IFERROR(VLOOKUP($A30,'TESTING STANDARDS'!$A$3:$F$103,4,FALSE),"")</f>
        <v/>
      </c>
      <c r="E30" s="160" t="str">
        <f>IFERROR(VLOOKUP($A30,'TESTING STANDARDS'!$A$3:$F$103,5,FALSE),"")</f>
        <v/>
      </c>
      <c r="F30" s="160" t="str">
        <f>IFERROR(VLOOKUP($A30,'TESTING STANDARDS'!$A$3:$F$103,6,FALSE),"")</f>
        <v/>
      </c>
    </row>
    <row r="31" spans="1:6" ht="34" customHeight="1">
      <c r="A31" s="221"/>
      <c r="B31" s="160" t="str">
        <f>IFERROR(VLOOKUP($A31,'TESTING STANDARDS'!$A$3:$F$103,2,FALSE),"")</f>
        <v/>
      </c>
      <c r="C31" s="160" t="str">
        <f>IFERROR(VLOOKUP($A31,'TESTING STANDARDS'!$A$3:$F$103,3,FALSE),"")</f>
        <v/>
      </c>
      <c r="D31" s="160" t="str">
        <f>IFERROR(VLOOKUP($A31,'TESTING STANDARDS'!$A$3:$F$103,4,FALSE),"")</f>
        <v/>
      </c>
      <c r="E31" s="160" t="str">
        <f>IFERROR(VLOOKUP($A31,'TESTING STANDARDS'!$A$3:$F$103,5,FALSE),"")</f>
        <v/>
      </c>
      <c r="F31" s="160" t="str">
        <f>IFERROR(VLOOKUP($A31,'TESTING STANDARDS'!$A$3:$F$103,6,FALSE),"")</f>
        <v/>
      </c>
    </row>
    <row r="32" spans="1:6" ht="34" customHeight="1">
      <c r="A32" s="221"/>
      <c r="B32" s="160" t="str">
        <f>IFERROR(VLOOKUP($A32,'TESTING STANDARDS'!$A$3:$F$103,2,FALSE),"")</f>
        <v/>
      </c>
      <c r="C32" s="160" t="str">
        <f>IFERROR(VLOOKUP($A32,'TESTING STANDARDS'!$A$3:$F$103,3,FALSE),"")</f>
        <v/>
      </c>
      <c r="D32" s="160" t="str">
        <f>IFERROR(VLOOKUP($A32,'TESTING STANDARDS'!$A$3:$F$103,4,FALSE),"")</f>
        <v/>
      </c>
      <c r="E32" s="160" t="str">
        <f>IFERROR(VLOOKUP($A32,'TESTING STANDARDS'!$A$3:$F$103,5,FALSE),"")</f>
        <v/>
      </c>
      <c r="F32" s="160" t="str">
        <f>IFERROR(VLOOKUP($A32,'TESTING STANDARDS'!$A$3:$F$103,6,FALSE),"")</f>
        <v/>
      </c>
    </row>
    <row r="33" spans="1:6" ht="34" customHeight="1">
      <c r="A33" s="221"/>
      <c r="B33" s="160" t="str">
        <f>IFERROR(VLOOKUP($A33,'TESTING STANDARDS'!$A$3:$F$103,2,FALSE),"")</f>
        <v/>
      </c>
      <c r="C33" s="160" t="str">
        <f>IFERROR(VLOOKUP($A33,'TESTING STANDARDS'!$A$3:$F$103,3,FALSE),"")</f>
        <v/>
      </c>
      <c r="D33" s="160" t="str">
        <f>IFERROR(VLOOKUP($A33,'TESTING STANDARDS'!$A$3:$F$103,4,FALSE),"")</f>
        <v/>
      </c>
      <c r="E33" s="160" t="str">
        <f>IFERROR(VLOOKUP($A33,'TESTING STANDARDS'!$A$3:$F$103,5,FALSE),"")</f>
        <v/>
      </c>
      <c r="F33" s="160" t="str">
        <f>IFERROR(VLOOKUP($A33,'TESTING STANDARDS'!$A$3:$F$103,6,FALSE),"")</f>
        <v/>
      </c>
    </row>
    <row r="34" spans="1:6" ht="34" customHeight="1">
      <c r="A34" s="221"/>
      <c r="B34" s="160" t="str">
        <f>IFERROR(VLOOKUP($A34,'TESTING STANDARDS'!$A$3:$F$103,2,FALSE),"")</f>
        <v/>
      </c>
      <c r="C34" s="160" t="str">
        <f>IFERROR(VLOOKUP($A34,'TESTING STANDARDS'!$A$3:$F$103,3,FALSE),"")</f>
        <v/>
      </c>
      <c r="D34" s="160" t="str">
        <f>IFERROR(VLOOKUP($A34,'TESTING STANDARDS'!$A$3:$F$103,4,FALSE),"")</f>
        <v/>
      </c>
      <c r="E34" s="160" t="str">
        <f>IFERROR(VLOOKUP($A34,'TESTING STANDARDS'!$A$3:$F$103,5,FALSE),"")</f>
        <v/>
      </c>
      <c r="F34" s="160" t="str">
        <f>IFERROR(VLOOKUP($A34,'TESTING STANDARDS'!$A$3:$F$103,6,FALSE),"")</f>
        <v/>
      </c>
    </row>
    <row r="35" spans="1:6" ht="34" customHeight="1">
      <c r="A35" s="221"/>
      <c r="B35" s="160" t="str">
        <f>IFERROR(VLOOKUP($A35,'TESTING STANDARDS'!$A$3:$F$103,2,FALSE),"")</f>
        <v/>
      </c>
      <c r="C35" s="160" t="str">
        <f>IFERROR(VLOOKUP($A35,'TESTING STANDARDS'!$A$3:$F$103,3,FALSE),"")</f>
        <v/>
      </c>
      <c r="D35" s="160" t="str">
        <f>IFERROR(VLOOKUP($A35,'TESTING STANDARDS'!$A$3:$F$103,4,FALSE),"")</f>
        <v/>
      </c>
      <c r="E35" s="160" t="str">
        <f>IFERROR(VLOOKUP($A35,'TESTING STANDARDS'!$A$3:$F$103,5,FALSE),"")</f>
        <v/>
      </c>
      <c r="F35" s="160" t="str">
        <f>IFERROR(VLOOKUP($A35,'TESTING STANDARDS'!$A$3:$F$103,6,FALSE),"")</f>
        <v/>
      </c>
    </row>
    <row r="36" spans="1:6" ht="34" customHeight="1">
      <c r="A36" s="221"/>
      <c r="B36" s="160" t="str">
        <f>IFERROR(VLOOKUP($A36,'TESTING STANDARDS'!$A$3:$F$103,2,FALSE),"")</f>
        <v/>
      </c>
      <c r="C36" s="160" t="str">
        <f>IFERROR(VLOOKUP($A36,'TESTING STANDARDS'!$A$3:$F$103,3,FALSE),"")</f>
        <v/>
      </c>
      <c r="D36" s="160" t="str">
        <f>IFERROR(VLOOKUP($A36,'TESTING STANDARDS'!$A$3:$F$103,4,FALSE),"")</f>
        <v/>
      </c>
      <c r="E36" s="160" t="str">
        <f>IFERROR(VLOOKUP($A36,'TESTING STANDARDS'!$A$3:$F$103,5,FALSE),"")</f>
        <v/>
      </c>
      <c r="F36" s="160" t="str">
        <f>IFERROR(VLOOKUP($A36,'TESTING STANDARDS'!$A$3:$F$103,6,FALSE),"")</f>
        <v/>
      </c>
    </row>
    <row r="37" spans="1:6" ht="34" customHeight="1">
      <c r="A37" s="221"/>
      <c r="B37" s="160" t="str">
        <f>IFERROR(VLOOKUP($A37,'TESTING STANDARDS'!$A$3:$F$103,2,FALSE),"")</f>
        <v/>
      </c>
      <c r="C37" s="160" t="str">
        <f>IFERROR(VLOOKUP($A37,'TESTING STANDARDS'!$A$3:$F$103,3,FALSE),"")</f>
        <v/>
      </c>
      <c r="D37" s="160" t="str">
        <f>IFERROR(VLOOKUP($A37,'TESTING STANDARDS'!$A$3:$F$103,4,FALSE),"")</f>
        <v/>
      </c>
      <c r="E37" s="160" t="str">
        <f>IFERROR(VLOOKUP($A37,'TESTING STANDARDS'!$A$3:$F$103,5,FALSE),"")</f>
        <v/>
      </c>
      <c r="F37" s="160" t="str">
        <f>IFERROR(VLOOKUP($A37,'TESTING STANDARDS'!$A$3:$F$103,6,FALSE),"")</f>
        <v/>
      </c>
    </row>
    <row r="38" spans="1:6" ht="34" customHeight="1">
      <c r="A38" s="221"/>
      <c r="B38" s="160" t="str">
        <f>IFERROR(VLOOKUP($A38,'TESTING STANDARDS'!$A$3:$F$94,2,FALSE),"")</f>
        <v/>
      </c>
      <c r="C38" s="160" t="str">
        <f>IFERROR(VLOOKUP($A38,'TESTING STANDARDS'!$A$3:$F$94,3,FALSE),"")</f>
        <v/>
      </c>
      <c r="D38" s="160" t="str">
        <f>IFERROR(VLOOKUP($A38,'TESTING STANDARDS'!$A$3:$F$94,4,FALSE),"")</f>
        <v/>
      </c>
      <c r="E38" s="160" t="str">
        <f>IFERROR(VLOOKUP($A38,'TESTING STANDARDS'!$A$3:$F$94,5,FALSE),"")</f>
        <v/>
      </c>
      <c r="F38" s="160" t="str">
        <f>IFERROR(VLOOKUP($A38,'TESTING STANDARDS'!$A$3:$F$94,6,FALSE),"")</f>
        <v/>
      </c>
    </row>
    <row r="39" spans="1:6" ht="34" customHeight="1">
      <c r="A39" s="221"/>
      <c r="B39" s="160" t="str">
        <f>IFERROR(VLOOKUP($A39,'TESTING STANDARDS'!$A$3:$F$94,2,FALSE),"")</f>
        <v/>
      </c>
      <c r="C39" s="160" t="str">
        <f>IFERROR(VLOOKUP($A39,'TESTING STANDARDS'!$A$3:$F$94,3,FALSE),"")</f>
        <v/>
      </c>
      <c r="D39" s="160" t="str">
        <f>IFERROR(VLOOKUP($A39,'TESTING STANDARDS'!$A$3:$F$94,4,FALSE),"")</f>
        <v/>
      </c>
      <c r="E39" s="160" t="str">
        <f>IFERROR(VLOOKUP($A39,'TESTING STANDARDS'!$A$3:$F$94,5,FALSE),"")</f>
        <v/>
      </c>
      <c r="F39" s="160" t="str">
        <f>IFERROR(VLOOKUP($A39,'[3]TESTING STANDARDS'!$A$3:$F$94,6,FALSE),"")</f>
        <v/>
      </c>
    </row>
    <row r="40" spans="1:6" ht="15.5">
      <c r="A40" s="223"/>
      <c r="B40" s="223"/>
      <c r="C40" s="164"/>
      <c r="D40" s="165"/>
      <c r="E40" s="121"/>
      <c r="F40" s="224"/>
    </row>
    <row r="41" spans="1:6" ht="15.5">
      <c r="A41" s="223"/>
      <c r="B41" s="223"/>
      <c r="C41" s="164"/>
      <c r="D41" s="165"/>
      <c r="E41" s="121"/>
      <c r="F41" s="224"/>
    </row>
    <row r="42" spans="1:6" ht="15.5">
      <c r="A42" s="223"/>
      <c r="B42" s="223"/>
      <c r="C42" s="164"/>
      <c r="D42" s="165"/>
      <c r="E42" s="121"/>
      <c r="F42" s="166"/>
    </row>
    <row r="43" spans="1:6" ht="15.5">
      <c r="A43" s="223"/>
      <c r="B43" s="223"/>
      <c r="C43" s="164"/>
      <c r="D43" s="165"/>
      <c r="E43" s="121"/>
      <c r="F43" s="166"/>
    </row>
    <row r="44" spans="1:6" ht="15.5">
      <c r="A44" s="223"/>
      <c r="B44" s="224"/>
      <c r="C44" s="164"/>
      <c r="D44" s="165"/>
      <c r="E44" s="121"/>
      <c r="F44" s="166"/>
    </row>
    <row r="45" spans="1:6" ht="15.5">
      <c r="A45" s="223"/>
      <c r="B45" s="223"/>
      <c r="C45" s="164"/>
      <c r="D45" s="165"/>
      <c r="E45" s="121"/>
      <c r="F45" s="224"/>
    </row>
    <row r="46" spans="1:6" ht="15.5">
      <c r="A46" s="223"/>
      <c r="B46" s="223"/>
      <c r="C46" s="164"/>
      <c r="D46" s="165"/>
      <c r="E46" s="121"/>
      <c r="F46" s="224"/>
    </row>
    <row r="47" spans="1:6" ht="18.5">
      <c r="A47" s="98"/>
      <c r="B47" s="98"/>
      <c r="C47" s="98"/>
      <c r="D47" s="98"/>
      <c r="E47" s="98"/>
      <c r="F47" s="98"/>
    </row>
    <row r="48" spans="1:6">
      <c r="A48" s="167"/>
      <c r="B48" s="161"/>
      <c r="C48" s="161"/>
      <c r="D48" s="161"/>
      <c r="E48" s="161"/>
      <c r="F48" s="161"/>
    </row>
    <row r="49" spans="1:6">
      <c r="A49" s="167"/>
      <c r="B49" s="161"/>
      <c r="C49" s="161"/>
      <c r="D49" s="161"/>
      <c r="E49" s="161"/>
      <c r="F49" s="161"/>
    </row>
    <row r="50" spans="1:6">
      <c r="A50" s="167"/>
      <c r="B50" s="161"/>
      <c r="C50" s="161"/>
      <c r="D50" s="161"/>
      <c r="E50" s="161"/>
      <c r="F50" s="161"/>
    </row>
    <row r="51" spans="1:6">
      <c r="A51" s="167"/>
      <c r="B51" s="161"/>
      <c r="C51" s="161"/>
      <c r="D51" s="161"/>
      <c r="E51" s="161"/>
      <c r="F51" s="161"/>
    </row>
    <row r="52" spans="1:6">
      <c r="A52" s="167"/>
      <c r="B52" s="136"/>
      <c r="C52" s="136"/>
      <c r="D52" s="136"/>
      <c r="E52" s="136"/>
      <c r="F52" s="136"/>
    </row>
    <row r="53" spans="1:6">
      <c r="A53" s="167"/>
      <c r="B53" s="136"/>
      <c r="C53" s="136"/>
      <c r="D53" s="136"/>
      <c r="E53" s="136"/>
      <c r="F53" s="136"/>
    </row>
    <row r="54" spans="1:6">
      <c r="A54" s="167"/>
      <c r="B54" s="161"/>
      <c r="C54" s="161"/>
      <c r="D54" s="161"/>
      <c r="E54" s="161"/>
      <c r="F54" s="161"/>
    </row>
    <row r="55" spans="1:6">
      <c r="A55" s="167"/>
      <c r="B55" s="161"/>
      <c r="C55" s="161"/>
      <c r="D55" s="161"/>
      <c r="E55" s="161"/>
      <c r="F55" s="161"/>
    </row>
    <row r="56" spans="1:6">
      <c r="A56" s="167"/>
      <c r="B56" s="136"/>
      <c r="C56" s="136"/>
      <c r="D56" s="136"/>
      <c r="E56" s="136"/>
      <c r="F56" s="136"/>
    </row>
    <row r="57" spans="1:6">
      <c r="A57" s="167"/>
      <c r="B57" s="136"/>
      <c r="C57" s="136"/>
      <c r="D57" s="136"/>
      <c r="E57" s="136"/>
      <c r="F57" s="136"/>
    </row>
    <row r="58" spans="1:6">
      <c r="A58" s="168"/>
      <c r="B58" s="136"/>
      <c r="C58" s="136"/>
      <c r="D58" s="136"/>
      <c r="E58" s="136"/>
      <c r="F58" s="136"/>
    </row>
    <row r="59" spans="1:6">
      <c r="A59" s="168"/>
      <c r="B59" s="136"/>
      <c r="C59" s="136"/>
      <c r="D59" s="136"/>
      <c r="E59" s="136"/>
      <c r="F59" s="136"/>
    </row>
    <row r="60" spans="1:6">
      <c r="A60" s="168"/>
      <c r="B60" s="161"/>
      <c r="C60" s="161"/>
      <c r="D60" s="161"/>
      <c r="E60" s="89"/>
      <c r="F60" s="89"/>
    </row>
    <row r="61" spans="1:6">
      <c r="A61" s="168"/>
      <c r="B61" s="161"/>
      <c r="C61" s="161"/>
      <c r="D61" s="161"/>
      <c r="E61" s="89"/>
      <c r="F61" s="89"/>
    </row>
    <row r="62" spans="1:6">
      <c r="A62" s="168"/>
      <c r="B62" s="161"/>
      <c r="C62" s="161"/>
      <c r="D62" s="161"/>
      <c r="E62" s="89"/>
      <c r="F62" s="89"/>
    </row>
  </sheetData>
  <mergeCells count="1">
    <mergeCell ref="A1:F1"/>
  </mergeCells>
  <pageMargins left="0.75" right="0.75" top="1" bottom="1" header="0.5" footer="0.5"/>
  <pageSetup paperSize="9" scale="34"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10A113BF-5B0F-704D-8720-D8EC961779F0}">
          <x14:formula1>
            <xm:f>'TESTING STANDARDS'!$A$3:$A$103</xm:f>
          </x14:formula1>
          <xm:sqref>A3:A39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14BA3-A2AF-774C-8B45-1C233C404A3D}">
  <sheetPr>
    <tabColor rgb="FFCCFFFF"/>
  </sheetPr>
  <dimension ref="B1:M24"/>
  <sheetViews>
    <sheetView view="pageBreakPreview" topLeftCell="A21" zoomScaleNormal="85" zoomScaleSheetLayoutView="100" workbookViewId="0">
      <selection activeCell="C4" sqref="C4:E4"/>
    </sheetView>
  </sheetViews>
  <sheetFormatPr defaultColWidth="11.453125" defaultRowHeight="14.5"/>
  <cols>
    <col min="1" max="1" width="3.7265625" customWidth="1"/>
    <col min="2" max="2" width="15.1796875" customWidth="1"/>
    <col min="3" max="3" width="14.453125" customWidth="1"/>
    <col min="4" max="4" width="8.81640625" customWidth="1"/>
    <col min="5" max="5" width="18.1796875" customWidth="1"/>
    <col min="6" max="6" width="14" customWidth="1"/>
    <col min="7" max="8" width="8.81640625" customWidth="1"/>
    <col min="9" max="9" width="10.1796875" customWidth="1"/>
    <col min="10" max="10" width="14.453125" customWidth="1"/>
    <col min="11" max="11" width="21.453125" customWidth="1"/>
    <col min="12" max="256" width="8.81640625" customWidth="1"/>
  </cols>
  <sheetData>
    <row r="1" spans="2:13" ht="48" customHeight="1" thickBot="1">
      <c r="B1" s="239" t="s">
        <v>1498</v>
      </c>
      <c r="C1" s="240"/>
      <c r="D1" s="240"/>
      <c r="E1" s="240"/>
      <c r="F1" s="240"/>
      <c r="G1" s="240"/>
      <c r="H1" s="240"/>
      <c r="I1" s="240"/>
      <c r="J1" s="240"/>
      <c r="K1" s="240"/>
      <c r="L1" s="240"/>
      <c r="M1" s="241"/>
    </row>
    <row r="2" spans="2:13" s="11" customFormat="1" ht="22.5" customHeight="1" thickBot="1">
      <c r="B2" s="217" t="s">
        <v>772</v>
      </c>
      <c r="C2" s="313" t="str">
        <f>'SIZE SPEC'!B4</f>
        <v xml:space="preserve">OCM41114 </v>
      </c>
      <c r="D2" s="314"/>
      <c r="E2" s="315"/>
      <c r="F2" s="217" t="s">
        <v>804</v>
      </c>
      <c r="G2" s="316" t="str">
        <f>'SIZE SPEC'!B5</f>
        <v>SS24</v>
      </c>
      <c r="H2" s="317"/>
      <c r="I2" s="318"/>
      <c r="J2" s="296"/>
      <c r="K2" s="297"/>
      <c r="L2" s="297"/>
      <c r="M2" s="298"/>
    </row>
    <row r="3" spans="2:13" s="11" customFormat="1" ht="22.5" customHeight="1" thickBot="1">
      <c r="B3" s="217" t="s">
        <v>1499</v>
      </c>
      <c r="C3" s="319" t="str">
        <f>'SIZE SPEC'!B2</f>
        <v>NEW JERSEY TSHIRT BLOCK 24</v>
      </c>
      <c r="D3" s="320"/>
      <c r="E3" s="321"/>
      <c r="F3" s="217" t="s">
        <v>770</v>
      </c>
      <c r="G3" s="316" t="str">
        <f>'[4]SIZE SPEC'!E4</f>
        <v>XXS-XXL</v>
      </c>
      <c r="H3" s="317"/>
      <c r="I3" s="318"/>
      <c r="J3" s="299"/>
      <c r="K3" s="300"/>
      <c r="L3" s="300"/>
      <c r="M3" s="301"/>
    </row>
    <row r="4" spans="2:13" s="11" customFormat="1" ht="22.5" customHeight="1" thickBot="1">
      <c r="B4" s="218" t="s">
        <v>1500</v>
      </c>
      <c r="C4" s="319" t="s">
        <v>1572</v>
      </c>
      <c r="D4" s="320"/>
      <c r="E4" s="321"/>
      <c r="F4" s="217" t="s">
        <v>805</v>
      </c>
      <c r="G4" s="316"/>
      <c r="H4" s="317"/>
      <c r="I4" s="318"/>
      <c r="J4" s="302"/>
      <c r="K4" s="303"/>
      <c r="L4" s="303"/>
      <c r="M4" s="304"/>
    </row>
    <row r="5" spans="2:13" s="11" customFormat="1" ht="88" customHeight="1">
      <c r="B5" s="296"/>
      <c r="C5" s="297"/>
      <c r="D5" s="297"/>
      <c r="E5" s="297"/>
      <c r="F5" s="297"/>
      <c r="G5" s="297"/>
      <c r="H5" s="297"/>
      <c r="I5" s="297"/>
      <c r="J5" s="297"/>
      <c r="K5" s="297"/>
      <c r="L5" s="297"/>
      <c r="M5" s="298"/>
    </row>
    <row r="6" spans="2:13" s="11" customFormat="1" ht="88" customHeight="1">
      <c r="B6" s="299"/>
      <c r="C6" s="300"/>
      <c r="D6" s="300"/>
      <c r="E6" s="300"/>
      <c r="F6" s="300"/>
      <c r="G6" s="300"/>
      <c r="H6" s="300"/>
      <c r="I6" s="300"/>
      <c r="J6" s="300"/>
      <c r="K6" s="300"/>
      <c r="L6" s="300"/>
      <c r="M6" s="301"/>
    </row>
    <row r="7" spans="2:13" s="11" customFormat="1" ht="88" customHeight="1">
      <c r="B7" s="299"/>
      <c r="C7" s="300"/>
      <c r="D7" s="300"/>
      <c r="E7" s="300"/>
      <c r="F7" s="300"/>
      <c r="G7" s="300"/>
      <c r="H7" s="300"/>
      <c r="I7" s="300"/>
      <c r="J7" s="300"/>
      <c r="K7" s="300"/>
      <c r="L7" s="300"/>
      <c r="M7" s="301"/>
    </row>
    <row r="8" spans="2:13" s="11" customFormat="1" ht="88" customHeight="1">
      <c r="B8" s="299"/>
      <c r="C8" s="300"/>
      <c r="D8" s="300"/>
      <c r="E8" s="300"/>
      <c r="F8" s="300"/>
      <c r="G8" s="300"/>
      <c r="H8" s="300"/>
      <c r="I8" s="300"/>
      <c r="J8" s="300"/>
      <c r="K8" s="300"/>
      <c r="L8" s="300"/>
      <c r="M8" s="301"/>
    </row>
    <row r="9" spans="2:13" s="11" customFormat="1" ht="88" customHeight="1">
      <c r="B9" s="299"/>
      <c r="C9" s="300"/>
      <c r="D9" s="300"/>
      <c r="E9" s="300"/>
      <c r="F9" s="300"/>
      <c r="G9" s="300"/>
      <c r="H9" s="300"/>
      <c r="I9" s="300"/>
      <c r="J9" s="300"/>
      <c r="K9" s="300"/>
      <c r="L9" s="300"/>
      <c r="M9" s="301"/>
    </row>
    <row r="10" spans="2:13" s="11" customFormat="1" ht="88" customHeight="1">
      <c r="B10" s="299"/>
      <c r="C10" s="300"/>
      <c r="D10" s="300"/>
      <c r="E10" s="300"/>
      <c r="F10" s="300"/>
      <c r="G10" s="300"/>
      <c r="H10" s="300"/>
      <c r="I10" s="300"/>
      <c r="J10" s="300"/>
      <c r="K10" s="300"/>
      <c r="L10" s="300"/>
      <c r="M10" s="301"/>
    </row>
    <row r="11" spans="2:13" s="11" customFormat="1" ht="88" customHeight="1">
      <c r="B11" s="299"/>
      <c r="C11" s="300"/>
      <c r="D11" s="300"/>
      <c r="E11" s="300"/>
      <c r="F11" s="300"/>
      <c r="G11" s="300"/>
      <c r="H11" s="300"/>
      <c r="I11" s="300"/>
      <c r="J11" s="300"/>
      <c r="K11" s="300"/>
      <c r="L11" s="300"/>
      <c r="M11" s="301"/>
    </row>
    <row r="12" spans="2:13" s="11" customFormat="1" ht="88" customHeight="1">
      <c r="B12" s="299"/>
      <c r="C12" s="300"/>
      <c r="D12" s="300"/>
      <c r="E12" s="300"/>
      <c r="F12" s="300"/>
      <c r="G12" s="300"/>
      <c r="H12" s="300"/>
      <c r="I12" s="300"/>
      <c r="J12" s="300"/>
      <c r="K12" s="300"/>
      <c r="L12" s="300"/>
      <c r="M12" s="301"/>
    </row>
    <row r="13" spans="2:13" s="11" customFormat="1" ht="88" customHeight="1">
      <c r="B13" s="299"/>
      <c r="C13" s="300"/>
      <c r="D13" s="300"/>
      <c r="E13" s="300"/>
      <c r="F13" s="300"/>
      <c r="G13" s="300"/>
      <c r="H13" s="300"/>
      <c r="I13" s="300"/>
      <c r="J13" s="300"/>
      <c r="K13" s="300"/>
      <c r="L13" s="300"/>
      <c r="M13" s="301"/>
    </row>
    <row r="14" spans="2:13" s="11" customFormat="1" ht="88" customHeight="1">
      <c r="B14" s="299"/>
      <c r="C14" s="300"/>
      <c r="D14" s="300"/>
      <c r="E14" s="300"/>
      <c r="F14" s="300"/>
      <c r="G14" s="300"/>
      <c r="H14" s="300"/>
      <c r="I14" s="300"/>
      <c r="J14" s="300"/>
      <c r="K14" s="300"/>
      <c r="L14" s="300"/>
      <c r="M14" s="301"/>
    </row>
    <row r="15" spans="2:13" s="11" customFormat="1" ht="88" customHeight="1">
      <c r="B15" s="299"/>
      <c r="C15" s="300"/>
      <c r="D15" s="300"/>
      <c r="E15" s="300"/>
      <c r="F15" s="300"/>
      <c r="G15" s="300"/>
      <c r="H15" s="300"/>
      <c r="I15" s="300"/>
      <c r="J15" s="300"/>
      <c r="K15" s="300"/>
      <c r="L15" s="300"/>
      <c r="M15" s="301"/>
    </row>
    <row r="16" spans="2:13" s="11" customFormat="1" ht="88" customHeight="1">
      <c r="B16" s="299"/>
      <c r="C16" s="300"/>
      <c r="D16" s="300"/>
      <c r="E16" s="300"/>
      <c r="F16" s="300"/>
      <c r="G16" s="300"/>
      <c r="H16" s="300"/>
      <c r="I16" s="300"/>
      <c r="J16" s="300"/>
      <c r="K16" s="300"/>
      <c r="L16" s="300"/>
      <c r="M16" s="301"/>
    </row>
    <row r="17" spans="2:13" s="11" customFormat="1" ht="88" customHeight="1">
      <c r="B17" s="299"/>
      <c r="C17" s="300"/>
      <c r="D17" s="300"/>
      <c r="E17" s="300"/>
      <c r="F17" s="300"/>
      <c r="G17" s="300"/>
      <c r="H17" s="300"/>
      <c r="I17" s="300"/>
      <c r="J17" s="300"/>
      <c r="K17" s="300"/>
      <c r="L17" s="300"/>
      <c r="M17" s="301"/>
    </row>
    <row r="18" spans="2:13" s="11" customFormat="1" ht="88" customHeight="1">
      <c r="B18" s="299"/>
      <c r="C18" s="300"/>
      <c r="D18" s="300"/>
      <c r="E18" s="300"/>
      <c r="F18" s="300"/>
      <c r="G18" s="300"/>
      <c r="H18" s="300"/>
      <c r="I18" s="300"/>
      <c r="J18" s="300"/>
      <c r="K18" s="300"/>
      <c r="L18" s="300"/>
      <c r="M18" s="301"/>
    </row>
    <row r="19" spans="2:13" s="11" customFormat="1" ht="88" customHeight="1">
      <c r="B19" s="299"/>
      <c r="C19" s="300"/>
      <c r="D19" s="300"/>
      <c r="E19" s="300"/>
      <c r="F19" s="300"/>
      <c r="G19" s="300"/>
      <c r="H19" s="300"/>
      <c r="I19" s="300"/>
      <c r="J19" s="300"/>
      <c r="K19" s="300"/>
      <c r="L19" s="300"/>
      <c r="M19" s="301"/>
    </row>
    <row r="20" spans="2:13" s="11" customFormat="1" ht="88" customHeight="1">
      <c r="B20" s="299"/>
      <c r="C20" s="300"/>
      <c r="D20" s="300"/>
      <c r="E20" s="300"/>
      <c r="F20" s="300"/>
      <c r="G20" s="300"/>
      <c r="H20" s="300"/>
      <c r="I20" s="300"/>
      <c r="J20" s="300"/>
      <c r="K20" s="300"/>
      <c r="L20" s="300"/>
      <c r="M20" s="301"/>
    </row>
    <row r="21" spans="2:13" s="11" customFormat="1" ht="88" customHeight="1" thickBot="1">
      <c r="B21" s="299"/>
      <c r="C21" s="300"/>
      <c r="D21" s="300"/>
      <c r="E21" s="300"/>
      <c r="F21" s="300"/>
      <c r="G21" s="300"/>
      <c r="H21" s="300"/>
      <c r="I21" s="300"/>
      <c r="J21" s="300"/>
      <c r="K21" s="300"/>
      <c r="L21" s="300"/>
      <c r="M21" s="301"/>
    </row>
    <row r="22" spans="2:13">
      <c r="B22" s="305"/>
      <c r="C22" s="306"/>
      <c r="D22" s="306"/>
      <c r="E22" s="306"/>
      <c r="F22" s="306"/>
      <c r="G22" s="306"/>
      <c r="H22" s="306"/>
      <c r="I22" s="306"/>
      <c r="J22" s="306"/>
      <c r="K22" s="306"/>
      <c r="L22" s="306"/>
      <c r="M22" s="307"/>
    </row>
    <row r="23" spans="2:13" ht="15" thickBot="1">
      <c r="B23" s="308"/>
      <c r="C23" s="309"/>
      <c r="D23" s="309"/>
      <c r="E23" s="309"/>
      <c r="F23" s="309"/>
      <c r="G23" s="309"/>
      <c r="H23" s="309"/>
      <c r="I23" s="309"/>
      <c r="J23" s="309"/>
      <c r="K23" s="309"/>
      <c r="L23" s="309"/>
      <c r="M23" s="310"/>
    </row>
    <row r="24" spans="2:13" ht="16" thickBot="1">
      <c r="B24" s="20" t="s">
        <v>806</v>
      </c>
      <c r="C24" s="21"/>
      <c r="D24" s="21"/>
      <c r="E24" s="21"/>
      <c r="F24" s="21"/>
      <c r="G24" s="21"/>
      <c r="H24" s="21"/>
      <c r="I24" s="21"/>
      <c r="J24" s="21"/>
      <c r="K24" s="21"/>
      <c r="L24" s="21"/>
      <c r="M24" s="22"/>
    </row>
  </sheetData>
  <mergeCells count="10">
    <mergeCell ref="B5:M21"/>
    <mergeCell ref="B22:M23"/>
    <mergeCell ref="B1:M1"/>
    <mergeCell ref="C2:E2"/>
    <mergeCell ref="G2:I2"/>
    <mergeCell ref="J2:M4"/>
    <mergeCell ref="C3:E3"/>
    <mergeCell ref="G3:I3"/>
    <mergeCell ref="C4:E4"/>
    <mergeCell ref="G4:I4"/>
  </mergeCells>
  <pageMargins left="0.7" right="0.7" top="0.75" bottom="0.75" header="0.3" footer="0.3"/>
  <pageSetup paperSize="9" scale="7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D9FD2-6453-A34B-B4E8-1F2C2D7FA947}">
  <sheetPr codeName="Sheet5">
    <tabColor rgb="FFCCFFFF"/>
  </sheetPr>
  <dimension ref="A1:L52"/>
  <sheetViews>
    <sheetView view="pageBreakPreview" topLeftCell="A8" zoomScale="80" zoomScaleNormal="85" zoomScaleSheetLayoutView="80" workbookViewId="0">
      <selection activeCell="E59" sqref="E59"/>
    </sheetView>
  </sheetViews>
  <sheetFormatPr defaultColWidth="11.453125" defaultRowHeight="14.5"/>
  <cols>
    <col min="1" max="12" width="12.453125" customWidth="1"/>
    <col min="13" max="256" width="8.81640625" customWidth="1"/>
    <col min="257" max="257" width="18.453125" customWidth="1"/>
    <col min="258" max="258" width="8.81640625" customWidth="1"/>
    <col min="259" max="259" width="14.453125" customWidth="1"/>
    <col min="260" max="260" width="8.81640625" customWidth="1"/>
    <col min="261" max="261" width="18.1796875" customWidth="1"/>
    <col min="262" max="264" width="8.81640625" customWidth="1"/>
    <col min="265" max="265" width="10.1796875" customWidth="1"/>
    <col min="266" max="266" width="14.453125" customWidth="1"/>
    <col min="267" max="267" width="21.453125" customWidth="1"/>
    <col min="268" max="512" width="8.81640625" customWidth="1"/>
    <col min="513" max="513" width="18.453125" customWidth="1"/>
    <col min="514" max="514" width="8.81640625" customWidth="1"/>
    <col min="515" max="515" width="14.453125" customWidth="1"/>
    <col min="516" max="516" width="8.81640625" customWidth="1"/>
    <col min="517" max="517" width="18.1796875" customWidth="1"/>
    <col min="518" max="520" width="8.81640625" customWidth="1"/>
    <col min="521" max="521" width="10.1796875" customWidth="1"/>
    <col min="522" max="522" width="14.453125" customWidth="1"/>
    <col min="523" max="523" width="21.453125" customWidth="1"/>
    <col min="524" max="768" width="8.81640625" customWidth="1"/>
    <col min="769" max="769" width="18.453125" customWidth="1"/>
    <col min="770" max="770" width="8.81640625" customWidth="1"/>
    <col min="771" max="771" width="14.453125" customWidth="1"/>
    <col min="772" max="772" width="8.81640625" customWidth="1"/>
    <col min="773" max="773" width="18.1796875" customWidth="1"/>
    <col min="774" max="776" width="8.81640625" customWidth="1"/>
    <col min="777" max="777" width="10.1796875" customWidth="1"/>
    <col min="778" max="778" width="14.453125" customWidth="1"/>
    <col min="779" max="779" width="21.453125" customWidth="1"/>
    <col min="780" max="1024" width="8.81640625" customWidth="1"/>
    <col min="1025" max="1025" width="18.453125" customWidth="1"/>
    <col min="1026" max="1026" width="8.81640625" customWidth="1"/>
    <col min="1027" max="1027" width="14.453125" customWidth="1"/>
    <col min="1028" max="1028" width="8.81640625" customWidth="1"/>
    <col min="1029" max="1029" width="18.1796875" customWidth="1"/>
    <col min="1030" max="1032" width="8.81640625" customWidth="1"/>
    <col min="1033" max="1033" width="10.1796875" customWidth="1"/>
    <col min="1034" max="1034" width="14.453125" customWidth="1"/>
    <col min="1035" max="1035" width="21.453125" customWidth="1"/>
    <col min="1036" max="1280" width="8.81640625" customWidth="1"/>
    <col min="1281" max="1281" width="18.453125" customWidth="1"/>
    <col min="1282" max="1282" width="8.81640625" customWidth="1"/>
    <col min="1283" max="1283" width="14.453125" customWidth="1"/>
    <col min="1284" max="1284" width="8.81640625" customWidth="1"/>
    <col min="1285" max="1285" width="18.1796875" customWidth="1"/>
    <col min="1286" max="1288" width="8.81640625" customWidth="1"/>
    <col min="1289" max="1289" width="10.1796875" customWidth="1"/>
    <col min="1290" max="1290" width="14.453125" customWidth="1"/>
    <col min="1291" max="1291" width="21.453125" customWidth="1"/>
    <col min="1292" max="1536" width="8.81640625" customWidth="1"/>
    <col min="1537" max="1537" width="18.453125" customWidth="1"/>
    <col min="1538" max="1538" width="8.81640625" customWidth="1"/>
    <col min="1539" max="1539" width="14.453125" customWidth="1"/>
    <col min="1540" max="1540" width="8.81640625" customWidth="1"/>
    <col min="1541" max="1541" width="18.1796875" customWidth="1"/>
    <col min="1542" max="1544" width="8.81640625" customWidth="1"/>
    <col min="1545" max="1545" width="10.1796875" customWidth="1"/>
    <col min="1546" max="1546" width="14.453125" customWidth="1"/>
    <col min="1547" max="1547" width="21.453125" customWidth="1"/>
    <col min="1548" max="1792" width="8.81640625" customWidth="1"/>
    <col min="1793" max="1793" width="18.453125" customWidth="1"/>
    <col min="1794" max="1794" width="8.81640625" customWidth="1"/>
    <col min="1795" max="1795" width="14.453125" customWidth="1"/>
    <col min="1796" max="1796" width="8.81640625" customWidth="1"/>
    <col min="1797" max="1797" width="18.1796875" customWidth="1"/>
    <col min="1798" max="1800" width="8.81640625" customWidth="1"/>
    <col min="1801" max="1801" width="10.1796875" customWidth="1"/>
    <col min="1802" max="1802" width="14.453125" customWidth="1"/>
    <col min="1803" max="1803" width="21.453125" customWidth="1"/>
    <col min="1804" max="2048" width="8.81640625" customWidth="1"/>
    <col min="2049" max="2049" width="18.453125" customWidth="1"/>
    <col min="2050" max="2050" width="8.81640625" customWidth="1"/>
    <col min="2051" max="2051" width="14.453125" customWidth="1"/>
    <col min="2052" max="2052" width="8.81640625" customWidth="1"/>
    <col min="2053" max="2053" width="18.1796875" customWidth="1"/>
    <col min="2054" max="2056" width="8.81640625" customWidth="1"/>
    <col min="2057" max="2057" width="10.1796875" customWidth="1"/>
    <col min="2058" max="2058" width="14.453125" customWidth="1"/>
    <col min="2059" max="2059" width="21.453125" customWidth="1"/>
    <col min="2060" max="2304" width="8.81640625" customWidth="1"/>
    <col min="2305" max="2305" width="18.453125" customWidth="1"/>
    <col min="2306" max="2306" width="8.81640625" customWidth="1"/>
    <col min="2307" max="2307" width="14.453125" customWidth="1"/>
    <col min="2308" max="2308" width="8.81640625" customWidth="1"/>
    <col min="2309" max="2309" width="18.1796875" customWidth="1"/>
    <col min="2310" max="2312" width="8.81640625" customWidth="1"/>
    <col min="2313" max="2313" width="10.1796875" customWidth="1"/>
    <col min="2314" max="2314" width="14.453125" customWidth="1"/>
    <col min="2315" max="2315" width="21.453125" customWidth="1"/>
    <col min="2316" max="2560" width="8.81640625" customWidth="1"/>
    <col min="2561" max="2561" width="18.453125" customWidth="1"/>
    <col min="2562" max="2562" width="8.81640625" customWidth="1"/>
    <col min="2563" max="2563" width="14.453125" customWidth="1"/>
    <col min="2564" max="2564" width="8.81640625" customWidth="1"/>
    <col min="2565" max="2565" width="18.1796875" customWidth="1"/>
    <col min="2566" max="2568" width="8.81640625" customWidth="1"/>
    <col min="2569" max="2569" width="10.1796875" customWidth="1"/>
    <col min="2570" max="2570" width="14.453125" customWidth="1"/>
    <col min="2571" max="2571" width="21.453125" customWidth="1"/>
    <col min="2572" max="2816" width="8.81640625" customWidth="1"/>
    <col min="2817" max="2817" width="18.453125" customWidth="1"/>
    <col min="2818" max="2818" width="8.81640625" customWidth="1"/>
    <col min="2819" max="2819" width="14.453125" customWidth="1"/>
    <col min="2820" max="2820" width="8.81640625" customWidth="1"/>
    <col min="2821" max="2821" width="18.1796875" customWidth="1"/>
    <col min="2822" max="2824" width="8.81640625" customWidth="1"/>
    <col min="2825" max="2825" width="10.1796875" customWidth="1"/>
    <col min="2826" max="2826" width="14.453125" customWidth="1"/>
    <col min="2827" max="2827" width="21.453125" customWidth="1"/>
    <col min="2828" max="3072" width="8.81640625" customWidth="1"/>
    <col min="3073" max="3073" width="18.453125" customWidth="1"/>
    <col min="3074" max="3074" width="8.81640625" customWidth="1"/>
    <col min="3075" max="3075" width="14.453125" customWidth="1"/>
    <col min="3076" max="3076" width="8.81640625" customWidth="1"/>
    <col min="3077" max="3077" width="18.1796875" customWidth="1"/>
    <col min="3078" max="3080" width="8.81640625" customWidth="1"/>
    <col min="3081" max="3081" width="10.1796875" customWidth="1"/>
    <col min="3082" max="3082" width="14.453125" customWidth="1"/>
    <col min="3083" max="3083" width="21.453125" customWidth="1"/>
    <col min="3084" max="3328" width="8.81640625" customWidth="1"/>
    <col min="3329" max="3329" width="18.453125" customWidth="1"/>
    <col min="3330" max="3330" width="8.81640625" customWidth="1"/>
    <col min="3331" max="3331" width="14.453125" customWidth="1"/>
    <col min="3332" max="3332" width="8.81640625" customWidth="1"/>
    <col min="3333" max="3333" width="18.1796875" customWidth="1"/>
    <col min="3334" max="3336" width="8.81640625" customWidth="1"/>
    <col min="3337" max="3337" width="10.1796875" customWidth="1"/>
    <col min="3338" max="3338" width="14.453125" customWidth="1"/>
    <col min="3339" max="3339" width="21.453125" customWidth="1"/>
    <col min="3340" max="3584" width="8.81640625" customWidth="1"/>
    <col min="3585" max="3585" width="18.453125" customWidth="1"/>
    <col min="3586" max="3586" width="8.81640625" customWidth="1"/>
    <col min="3587" max="3587" width="14.453125" customWidth="1"/>
    <col min="3588" max="3588" width="8.81640625" customWidth="1"/>
    <col min="3589" max="3589" width="18.1796875" customWidth="1"/>
    <col min="3590" max="3592" width="8.81640625" customWidth="1"/>
    <col min="3593" max="3593" width="10.1796875" customWidth="1"/>
    <col min="3594" max="3594" width="14.453125" customWidth="1"/>
    <col min="3595" max="3595" width="21.453125" customWidth="1"/>
    <col min="3596" max="3840" width="8.81640625" customWidth="1"/>
    <col min="3841" max="3841" width="18.453125" customWidth="1"/>
    <col min="3842" max="3842" width="8.81640625" customWidth="1"/>
    <col min="3843" max="3843" width="14.453125" customWidth="1"/>
    <col min="3844" max="3844" width="8.81640625" customWidth="1"/>
    <col min="3845" max="3845" width="18.1796875" customWidth="1"/>
    <col min="3846" max="3848" width="8.81640625" customWidth="1"/>
    <col min="3849" max="3849" width="10.1796875" customWidth="1"/>
    <col min="3850" max="3850" width="14.453125" customWidth="1"/>
    <col min="3851" max="3851" width="21.453125" customWidth="1"/>
    <col min="3852" max="4096" width="8.81640625" customWidth="1"/>
    <col min="4097" max="4097" width="18.453125" customWidth="1"/>
    <col min="4098" max="4098" width="8.81640625" customWidth="1"/>
    <col min="4099" max="4099" width="14.453125" customWidth="1"/>
    <col min="4100" max="4100" width="8.81640625" customWidth="1"/>
    <col min="4101" max="4101" width="18.1796875" customWidth="1"/>
    <col min="4102" max="4104" width="8.81640625" customWidth="1"/>
    <col min="4105" max="4105" width="10.1796875" customWidth="1"/>
    <col min="4106" max="4106" width="14.453125" customWidth="1"/>
    <col min="4107" max="4107" width="21.453125" customWidth="1"/>
    <col min="4108" max="4352" width="8.81640625" customWidth="1"/>
    <col min="4353" max="4353" width="18.453125" customWidth="1"/>
    <col min="4354" max="4354" width="8.81640625" customWidth="1"/>
    <col min="4355" max="4355" width="14.453125" customWidth="1"/>
    <col min="4356" max="4356" width="8.81640625" customWidth="1"/>
    <col min="4357" max="4357" width="18.1796875" customWidth="1"/>
    <col min="4358" max="4360" width="8.81640625" customWidth="1"/>
    <col min="4361" max="4361" width="10.1796875" customWidth="1"/>
    <col min="4362" max="4362" width="14.453125" customWidth="1"/>
    <col min="4363" max="4363" width="21.453125" customWidth="1"/>
    <col min="4364" max="4608" width="8.81640625" customWidth="1"/>
    <col min="4609" max="4609" width="18.453125" customWidth="1"/>
    <col min="4610" max="4610" width="8.81640625" customWidth="1"/>
    <col min="4611" max="4611" width="14.453125" customWidth="1"/>
    <col min="4612" max="4612" width="8.81640625" customWidth="1"/>
    <col min="4613" max="4613" width="18.1796875" customWidth="1"/>
    <col min="4614" max="4616" width="8.81640625" customWidth="1"/>
    <col min="4617" max="4617" width="10.1796875" customWidth="1"/>
    <col min="4618" max="4618" width="14.453125" customWidth="1"/>
    <col min="4619" max="4619" width="21.453125" customWidth="1"/>
    <col min="4620" max="4864" width="8.81640625" customWidth="1"/>
    <col min="4865" max="4865" width="18.453125" customWidth="1"/>
    <col min="4866" max="4866" width="8.81640625" customWidth="1"/>
    <col min="4867" max="4867" width="14.453125" customWidth="1"/>
    <col min="4868" max="4868" width="8.81640625" customWidth="1"/>
    <col min="4869" max="4869" width="18.1796875" customWidth="1"/>
    <col min="4870" max="4872" width="8.81640625" customWidth="1"/>
    <col min="4873" max="4873" width="10.1796875" customWidth="1"/>
    <col min="4874" max="4874" width="14.453125" customWidth="1"/>
    <col min="4875" max="4875" width="21.453125" customWidth="1"/>
    <col min="4876" max="5120" width="8.81640625" customWidth="1"/>
    <col min="5121" max="5121" width="18.453125" customWidth="1"/>
    <col min="5122" max="5122" width="8.81640625" customWidth="1"/>
    <col min="5123" max="5123" width="14.453125" customWidth="1"/>
    <col min="5124" max="5124" width="8.81640625" customWidth="1"/>
    <col min="5125" max="5125" width="18.1796875" customWidth="1"/>
    <col min="5126" max="5128" width="8.81640625" customWidth="1"/>
    <col min="5129" max="5129" width="10.1796875" customWidth="1"/>
    <col min="5130" max="5130" width="14.453125" customWidth="1"/>
    <col min="5131" max="5131" width="21.453125" customWidth="1"/>
    <col min="5132" max="5376" width="8.81640625" customWidth="1"/>
    <col min="5377" max="5377" width="18.453125" customWidth="1"/>
    <col min="5378" max="5378" width="8.81640625" customWidth="1"/>
    <col min="5379" max="5379" width="14.453125" customWidth="1"/>
    <col min="5380" max="5380" width="8.81640625" customWidth="1"/>
    <col min="5381" max="5381" width="18.1796875" customWidth="1"/>
    <col min="5382" max="5384" width="8.81640625" customWidth="1"/>
    <col min="5385" max="5385" width="10.1796875" customWidth="1"/>
    <col min="5386" max="5386" width="14.453125" customWidth="1"/>
    <col min="5387" max="5387" width="21.453125" customWidth="1"/>
    <col min="5388" max="5632" width="8.81640625" customWidth="1"/>
    <col min="5633" max="5633" width="18.453125" customWidth="1"/>
    <col min="5634" max="5634" width="8.81640625" customWidth="1"/>
    <col min="5635" max="5635" width="14.453125" customWidth="1"/>
    <col min="5636" max="5636" width="8.81640625" customWidth="1"/>
    <col min="5637" max="5637" width="18.1796875" customWidth="1"/>
    <col min="5638" max="5640" width="8.81640625" customWidth="1"/>
    <col min="5641" max="5641" width="10.1796875" customWidth="1"/>
    <col min="5642" max="5642" width="14.453125" customWidth="1"/>
    <col min="5643" max="5643" width="21.453125" customWidth="1"/>
    <col min="5644" max="5888" width="8.81640625" customWidth="1"/>
    <col min="5889" max="5889" width="18.453125" customWidth="1"/>
    <col min="5890" max="5890" width="8.81640625" customWidth="1"/>
    <col min="5891" max="5891" width="14.453125" customWidth="1"/>
    <col min="5892" max="5892" width="8.81640625" customWidth="1"/>
    <col min="5893" max="5893" width="18.1796875" customWidth="1"/>
    <col min="5894" max="5896" width="8.81640625" customWidth="1"/>
    <col min="5897" max="5897" width="10.1796875" customWidth="1"/>
    <col min="5898" max="5898" width="14.453125" customWidth="1"/>
    <col min="5899" max="5899" width="21.453125" customWidth="1"/>
    <col min="5900" max="6144" width="8.81640625" customWidth="1"/>
    <col min="6145" max="6145" width="18.453125" customWidth="1"/>
    <col min="6146" max="6146" width="8.81640625" customWidth="1"/>
    <col min="6147" max="6147" width="14.453125" customWidth="1"/>
    <col min="6148" max="6148" width="8.81640625" customWidth="1"/>
    <col min="6149" max="6149" width="18.1796875" customWidth="1"/>
    <col min="6150" max="6152" width="8.81640625" customWidth="1"/>
    <col min="6153" max="6153" width="10.1796875" customWidth="1"/>
    <col min="6154" max="6154" width="14.453125" customWidth="1"/>
    <col min="6155" max="6155" width="21.453125" customWidth="1"/>
    <col min="6156" max="6400" width="8.81640625" customWidth="1"/>
    <col min="6401" max="6401" width="18.453125" customWidth="1"/>
    <col min="6402" max="6402" width="8.81640625" customWidth="1"/>
    <col min="6403" max="6403" width="14.453125" customWidth="1"/>
    <col min="6404" max="6404" width="8.81640625" customWidth="1"/>
    <col min="6405" max="6405" width="18.1796875" customWidth="1"/>
    <col min="6406" max="6408" width="8.81640625" customWidth="1"/>
    <col min="6409" max="6409" width="10.1796875" customWidth="1"/>
    <col min="6410" max="6410" width="14.453125" customWidth="1"/>
    <col min="6411" max="6411" width="21.453125" customWidth="1"/>
    <col min="6412" max="6656" width="8.81640625" customWidth="1"/>
    <col min="6657" max="6657" width="18.453125" customWidth="1"/>
    <col min="6658" max="6658" width="8.81640625" customWidth="1"/>
    <col min="6659" max="6659" width="14.453125" customWidth="1"/>
    <col min="6660" max="6660" width="8.81640625" customWidth="1"/>
    <col min="6661" max="6661" width="18.1796875" customWidth="1"/>
    <col min="6662" max="6664" width="8.81640625" customWidth="1"/>
    <col min="6665" max="6665" width="10.1796875" customWidth="1"/>
    <col min="6666" max="6666" width="14.453125" customWidth="1"/>
    <col min="6667" max="6667" width="21.453125" customWidth="1"/>
    <col min="6668" max="6912" width="8.81640625" customWidth="1"/>
    <col min="6913" max="6913" width="18.453125" customWidth="1"/>
    <col min="6914" max="6914" width="8.81640625" customWidth="1"/>
    <col min="6915" max="6915" width="14.453125" customWidth="1"/>
    <col min="6916" max="6916" width="8.81640625" customWidth="1"/>
    <col min="6917" max="6917" width="18.1796875" customWidth="1"/>
    <col min="6918" max="6920" width="8.81640625" customWidth="1"/>
    <col min="6921" max="6921" width="10.1796875" customWidth="1"/>
    <col min="6922" max="6922" width="14.453125" customWidth="1"/>
    <col min="6923" max="6923" width="21.453125" customWidth="1"/>
    <col min="6924" max="7168" width="8.81640625" customWidth="1"/>
    <col min="7169" max="7169" width="18.453125" customWidth="1"/>
    <col min="7170" max="7170" width="8.81640625" customWidth="1"/>
    <col min="7171" max="7171" width="14.453125" customWidth="1"/>
    <col min="7172" max="7172" width="8.81640625" customWidth="1"/>
    <col min="7173" max="7173" width="18.1796875" customWidth="1"/>
    <col min="7174" max="7176" width="8.81640625" customWidth="1"/>
    <col min="7177" max="7177" width="10.1796875" customWidth="1"/>
    <col min="7178" max="7178" width="14.453125" customWidth="1"/>
    <col min="7179" max="7179" width="21.453125" customWidth="1"/>
    <col min="7180" max="7424" width="8.81640625" customWidth="1"/>
    <col min="7425" max="7425" width="18.453125" customWidth="1"/>
    <col min="7426" max="7426" width="8.81640625" customWidth="1"/>
    <col min="7427" max="7427" width="14.453125" customWidth="1"/>
    <col min="7428" max="7428" width="8.81640625" customWidth="1"/>
    <col min="7429" max="7429" width="18.1796875" customWidth="1"/>
    <col min="7430" max="7432" width="8.81640625" customWidth="1"/>
    <col min="7433" max="7433" width="10.1796875" customWidth="1"/>
    <col min="7434" max="7434" width="14.453125" customWidth="1"/>
    <col min="7435" max="7435" width="21.453125" customWidth="1"/>
    <col min="7436" max="7680" width="8.81640625" customWidth="1"/>
    <col min="7681" max="7681" width="18.453125" customWidth="1"/>
    <col min="7682" max="7682" width="8.81640625" customWidth="1"/>
    <col min="7683" max="7683" width="14.453125" customWidth="1"/>
    <col min="7684" max="7684" width="8.81640625" customWidth="1"/>
    <col min="7685" max="7685" width="18.1796875" customWidth="1"/>
    <col min="7686" max="7688" width="8.81640625" customWidth="1"/>
    <col min="7689" max="7689" width="10.1796875" customWidth="1"/>
    <col min="7690" max="7690" width="14.453125" customWidth="1"/>
    <col min="7691" max="7691" width="21.453125" customWidth="1"/>
    <col min="7692" max="7936" width="8.81640625" customWidth="1"/>
    <col min="7937" max="7937" width="18.453125" customWidth="1"/>
    <col min="7938" max="7938" width="8.81640625" customWidth="1"/>
    <col min="7939" max="7939" width="14.453125" customWidth="1"/>
    <col min="7940" max="7940" width="8.81640625" customWidth="1"/>
    <col min="7941" max="7941" width="18.1796875" customWidth="1"/>
    <col min="7942" max="7944" width="8.81640625" customWidth="1"/>
    <col min="7945" max="7945" width="10.1796875" customWidth="1"/>
    <col min="7946" max="7946" width="14.453125" customWidth="1"/>
    <col min="7947" max="7947" width="21.453125" customWidth="1"/>
    <col min="7948" max="8192" width="8.81640625" customWidth="1"/>
    <col min="8193" max="8193" width="18.453125" customWidth="1"/>
    <col min="8194" max="8194" width="8.81640625" customWidth="1"/>
    <col min="8195" max="8195" width="14.453125" customWidth="1"/>
    <col min="8196" max="8196" width="8.81640625" customWidth="1"/>
    <col min="8197" max="8197" width="18.1796875" customWidth="1"/>
    <col min="8198" max="8200" width="8.81640625" customWidth="1"/>
    <col min="8201" max="8201" width="10.1796875" customWidth="1"/>
    <col min="8202" max="8202" width="14.453125" customWidth="1"/>
    <col min="8203" max="8203" width="21.453125" customWidth="1"/>
    <col min="8204" max="8448" width="8.81640625" customWidth="1"/>
    <col min="8449" max="8449" width="18.453125" customWidth="1"/>
    <col min="8450" max="8450" width="8.81640625" customWidth="1"/>
    <col min="8451" max="8451" width="14.453125" customWidth="1"/>
    <col min="8452" max="8452" width="8.81640625" customWidth="1"/>
    <col min="8453" max="8453" width="18.1796875" customWidth="1"/>
    <col min="8454" max="8456" width="8.81640625" customWidth="1"/>
    <col min="8457" max="8457" width="10.1796875" customWidth="1"/>
    <col min="8458" max="8458" width="14.453125" customWidth="1"/>
    <col min="8459" max="8459" width="21.453125" customWidth="1"/>
    <col min="8460" max="8704" width="8.81640625" customWidth="1"/>
    <col min="8705" max="8705" width="18.453125" customWidth="1"/>
    <col min="8706" max="8706" width="8.81640625" customWidth="1"/>
    <col min="8707" max="8707" width="14.453125" customWidth="1"/>
    <col min="8708" max="8708" width="8.81640625" customWidth="1"/>
    <col min="8709" max="8709" width="18.1796875" customWidth="1"/>
    <col min="8710" max="8712" width="8.81640625" customWidth="1"/>
    <col min="8713" max="8713" width="10.1796875" customWidth="1"/>
    <col min="8714" max="8714" width="14.453125" customWidth="1"/>
    <col min="8715" max="8715" width="21.453125" customWidth="1"/>
    <col min="8716" max="8960" width="8.81640625" customWidth="1"/>
    <col min="8961" max="8961" width="18.453125" customWidth="1"/>
    <col min="8962" max="8962" width="8.81640625" customWidth="1"/>
    <col min="8963" max="8963" width="14.453125" customWidth="1"/>
    <col min="8964" max="8964" width="8.81640625" customWidth="1"/>
    <col min="8965" max="8965" width="18.1796875" customWidth="1"/>
    <col min="8966" max="8968" width="8.81640625" customWidth="1"/>
    <col min="8969" max="8969" width="10.1796875" customWidth="1"/>
    <col min="8970" max="8970" width="14.453125" customWidth="1"/>
    <col min="8971" max="8971" width="21.453125" customWidth="1"/>
    <col min="8972" max="9216" width="8.81640625" customWidth="1"/>
    <col min="9217" max="9217" width="18.453125" customWidth="1"/>
    <col min="9218" max="9218" width="8.81640625" customWidth="1"/>
    <col min="9219" max="9219" width="14.453125" customWidth="1"/>
    <col min="9220" max="9220" width="8.81640625" customWidth="1"/>
    <col min="9221" max="9221" width="18.1796875" customWidth="1"/>
    <col min="9222" max="9224" width="8.81640625" customWidth="1"/>
    <col min="9225" max="9225" width="10.1796875" customWidth="1"/>
    <col min="9226" max="9226" width="14.453125" customWidth="1"/>
    <col min="9227" max="9227" width="21.453125" customWidth="1"/>
    <col min="9228" max="9472" width="8.81640625" customWidth="1"/>
    <col min="9473" max="9473" width="18.453125" customWidth="1"/>
    <col min="9474" max="9474" width="8.81640625" customWidth="1"/>
    <col min="9475" max="9475" width="14.453125" customWidth="1"/>
    <col min="9476" max="9476" width="8.81640625" customWidth="1"/>
    <col min="9477" max="9477" width="18.1796875" customWidth="1"/>
    <col min="9478" max="9480" width="8.81640625" customWidth="1"/>
    <col min="9481" max="9481" width="10.1796875" customWidth="1"/>
    <col min="9482" max="9482" width="14.453125" customWidth="1"/>
    <col min="9483" max="9483" width="21.453125" customWidth="1"/>
    <col min="9484" max="9728" width="8.81640625" customWidth="1"/>
    <col min="9729" max="9729" width="18.453125" customWidth="1"/>
    <col min="9730" max="9730" width="8.81640625" customWidth="1"/>
    <col min="9731" max="9731" width="14.453125" customWidth="1"/>
    <col min="9732" max="9732" width="8.81640625" customWidth="1"/>
    <col min="9733" max="9733" width="18.1796875" customWidth="1"/>
    <col min="9734" max="9736" width="8.81640625" customWidth="1"/>
    <col min="9737" max="9737" width="10.1796875" customWidth="1"/>
    <col min="9738" max="9738" width="14.453125" customWidth="1"/>
    <col min="9739" max="9739" width="21.453125" customWidth="1"/>
    <col min="9740" max="9984" width="8.81640625" customWidth="1"/>
    <col min="9985" max="9985" width="18.453125" customWidth="1"/>
    <col min="9986" max="9986" width="8.81640625" customWidth="1"/>
    <col min="9987" max="9987" width="14.453125" customWidth="1"/>
    <col min="9988" max="9988" width="8.81640625" customWidth="1"/>
    <col min="9989" max="9989" width="18.1796875" customWidth="1"/>
    <col min="9990" max="9992" width="8.81640625" customWidth="1"/>
    <col min="9993" max="9993" width="10.1796875" customWidth="1"/>
    <col min="9994" max="9994" width="14.453125" customWidth="1"/>
    <col min="9995" max="9995" width="21.453125" customWidth="1"/>
    <col min="9996" max="10240" width="8.81640625" customWidth="1"/>
    <col min="10241" max="10241" width="18.453125" customWidth="1"/>
    <col min="10242" max="10242" width="8.81640625" customWidth="1"/>
    <col min="10243" max="10243" width="14.453125" customWidth="1"/>
    <col min="10244" max="10244" width="8.81640625" customWidth="1"/>
    <col min="10245" max="10245" width="18.1796875" customWidth="1"/>
    <col min="10246" max="10248" width="8.81640625" customWidth="1"/>
    <col min="10249" max="10249" width="10.1796875" customWidth="1"/>
    <col min="10250" max="10250" width="14.453125" customWidth="1"/>
    <col min="10251" max="10251" width="21.453125" customWidth="1"/>
    <col min="10252" max="10496" width="8.81640625" customWidth="1"/>
    <col min="10497" max="10497" width="18.453125" customWidth="1"/>
    <col min="10498" max="10498" width="8.81640625" customWidth="1"/>
    <col min="10499" max="10499" width="14.453125" customWidth="1"/>
    <col min="10500" max="10500" width="8.81640625" customWidth="1"/>
    <col min="10501" max="10501" width="18.1796875" customWidth="1"/>
    <col min="10502" max="10504" width="8.81640625" customWidth="1"/>
    <col min="10505" max="10505" width="10.1796875" customWidth="1"/>
    <col min="10506" max="10506" width="14.453125" customWidth="1"/>
    <col min="10507" max="10507" width="21.453125" customWidth="1"/>
    <col min="10508" max="10752" width="8.81640625" customWidth="1"/>
    <col min="10753" max="10753" width="18.453125" customWidth="1"/>
    <col min="10754" max="10754" width="8.81640625" customWidth="1"/>
    <col min="10755" max="10755" width="14.453125" customWidth="1"/>
    <col min="10756" max="10756" width="8.81640625" customWidth="1"/>
    <col min="10757" max="10757" width="18.1796875" customWidth="1"/>
    <col min="10758" max="10760" width="8.81640625" customWidth="1"/>
    <col min="10761" max="10761" width="10.1796875" customWidth="1"/>
    <col min="10762" max="10762" width="14.453125" customWidth="1"/>
    <col min="10763" max="10763" width="21.453125" customWidth="1"/>
    <col min="10764" max="11008" width="8.81640625" customWidth="1"/>
    <col min="11009" max="11009" width="18.453125" customWidth="1"/>
    <col min="11010" max="11010" width="8.81640625" customWidth="1"/>
    <col min="11011" max="11011" width="14.453125" customWidth="1"/>
    <col min="11012" max="11012" width="8.81640625" customWidth="1"/>
    <col min="11013" max="11013" width="18.1796875" customWidth="1"/>
    <col min="11014" max="11016" width="8.81640625" customWidth="1"/>
    <col min="11017" max="11017" width="10.1796875" customWidth="1"/>
    <col min="11018" max="11018" width="14.453125" customWidth="1"/>
    <col min="11019" max="11019" width="21.453125" customWidth="1"/>
    <col min="11020" max="11264" width="8.81640625" customWidth="1"/>
    <col min="11265" max="11265" width="18.453125" customWidth="1"/>
    <col min="11266" max="11266" width="8.81640625" customWidth="1"/>
    <col min="11267" max="11267" width="14.453125" customWidth="1"/>
    <col min="11268" max="11268" width="8.81640625" customWidth="1"/>
    <col min="11269" max="11269" width="18.1796875" customWidth="1"/>
    <col min="11270" max="11272" width="8.81640625" customWidth="1"/>
    <col min="11273" max="11273" width="10.1796875" customWidth="1"/>
    <col min="11274" max="11274" width="14.453125" customWidth="1"/>
    <col min="11275" max="11275" width="21.453125" customWidth="1"/>
    <col min="11276" max="11520" width="8.81640625" customWidth="1"/>
    <col min="11521" max="11521" width="18.453125" customWidth="1"/>
    <col min="11522" max="11522" width="8.81640625" customWidth="1"/>
    <col min="11523" max="11523" width="14.453125" customWidth="1"/>
    <col min="11524" max="11524" width="8.81640625" customWidth="1"/>
    <col min="11525" max="11525" width="18.1796875" customWidth="1"/>
    <col min="11526" max="11528" width="8.81640625" customWidth="1"/>
    <col min="11529" max="11529" width="10.1796875" customWidth="1"/>
    <col min="11530" max="11530" width="14.453125" customWidth="1"/>
    <col min="11531" max="11531" width="21.453125" customWidth="1"/>
    <col min="11532" max="11776" width="8.81640625" customWidth="1"/>
    <col min="11777" max="11777" width="18.453125" customWidth="1"/>
    <col min="11778" max="11778" width="8.81640625" customWidth="1"/>
    <col min="11779" max="11779" width="14.453125" customWidth="1"/>
    <col min="11780" max="11780" width="8.81640625" customWidth="1"/>
    <col min="11781" max="11781" width="18.1796875" customWidth="1"/>
    <col min="11782" max="11784" width="8.81640625" customWidth="1"/>
    <col min="11785" max="11785" width="10.1796875" customWidth="1"/>
    <col min="11786" max="11786" width="14.453125" customWidth="1"/>
    <col min="11787" max="11787" width="21.453125" customWidth="1"/>
    <col min="11788" max="12032" width="8.81640625" customWidth="1"/>
    <col min="12033" max="12033" width="18.453125" customWidth="1"/>
    <col min="12034" max="12034" width="8.81640625" customWidth="1"/>
    <col min="12035" max="12035" width="14.453125" customWidth="1"/>
    <col min="12036" max="12036" width="8.81640625" customWidth="1"/>
    <col min="12037" max="12037" width="18.1796875" customWidth="1"/>
    <col min="12038" max="12040" width="8.81640625" customWidth="1"/>
    <col min="12041" max="12041" width="10.1796875" customWidth="1"/>
    <col min="12042" max="12042" width="14.453125" customWidth="1"/>
    <col min="12043" max="12043" width="21.453125" customWidth="1"/>
    <col min="12044" max="12288" width="8.81640625" customWidth="1"/>
    <col min="12289" max="12289" width="18.453125" customWidth="1"/>
    <col min="12290" max="12290" width="8.81640625" customWidth="1"/>
    <col min="12291" max="12291" width="14.453125" customWidth="1"/>
    <col min="12292" max="12292" width="8.81640625" customWidth="1"/>
    <col min="12293" max="12293" width="18.1796875" customWidth="1"/>
    <col min="12294" max="12296" width="8.81640625" customWidth="1"/>
    <col min="12297" max="12297" width="10.1796875" customWidth="1"/>
    <col min="12298" max="12298" width="14.453125" customWidth="1"/>
    <col min="12299" max="12299" width="21.453125" customWidth="1"/>
    <col min="12300" max="12544" width="8.81640625" customWidth="1"/>
    <col min="12545" max="12545" width="18.453125" customWidth="1"/>
    <col min="12546" max="12546" width="8.81640625" customWidth="1"/>
    <col min="12547" max="12547" width="14.453125" customWidth="1"/>
    <col min="12548" max="12548" width="8.81640625" customWidth="1"/>
    <col min="12549" max="12549" width="18.1796875" customWidth="1"/>
    <col min="12550" max="12552" width="8.81640625" customWidth="1"/>
    <col min="12553" max="12553" width="10.1796875" customWidth="1"/>
    <col min="12554" max="12554" width="14.453125" customWidth="1"/>
    <col min="12555" max="12555" width="21.453125" customWidth="1"/>
    <col min="12556" max="12800" width="8.81640625" customWidth="1"/>
    <col min="12801" max="12801" width="18.453125" customWidth="1"/>
    <col min="12802" max="12802" width="8.81640625" customWidth="1"/>
    <col min="12803" max="12803" width="14.453125" customWidth="1"/>
    <col min="12804" max="12804" width="8.81640625" customWidth="1"/>
    <col min="12805" max="12805" width="18.1796875" customWidth="1"/>
    <col min="12806" max="12808" width="8.81640625" customWidth="1"/>
    <col min="12809" max="12809" width="10.1796875" customWidth="1"/>
    <col min="12810" max="12810" width="14.453125" customWidth="1"/>
    <col min="12811" max="12811" width="21.453125" customWidth="1"/>
    <col min="12812" max="13056" width="8.81640625" customWidth="1"/>
    <col min="13057" max="13057" width="18.453125" customWidth="1"/>
    <col min="13058" max="13058" width="8.81640625" customWidth="1"/>
    <col min="13059" max="13059" width="14.453125" customWidth="1"/>
    <col min="13060" max="13060" width="8.81640625" customWidth="1"/>
    <col min="13061" max="13061" width="18.1796875" customWidth="1"/>
    <col min="13062" max="13064" width="8.81640625" customWidth="1"/>
    <col min="13065" max="13065" width="10.1796875" customWidth="1"/>
    <col min="13066" max="13066" width="14.453125" customWidth="1"/>
    <col min="13067" max="13067" width="21.453125" customWidth="1"/>
    <col min="13068" max="13312" width="8.81640625" customWidth="1"/>
    <col min="13313" max="13313" width="18.453125" customWidth="1"/>
    <col min="13314" max="13314" width="8.81640625" customWidth="1"/>
    <col min="13315" max="13315" width="14.453125" customWidth="1"/>
    <col min="13316" max="13316" width="8.81640625" customWidth="1"/>
    <col min="13317" max="13317" width="18.1796875" customWidth="1"/>
    <col min="13318" max="13320" width="8.81640625" customWidth="1"/>
    <col min="13321" max="13321" width="10.1796875" customWidth="1"/>
    <col min="13322" max="13322" width="14.453125" customWidth="1"/>
    <col min="13323" max="13323" width="21.453125" customWidth="1"/>
    <col min="13324" max="13568" width="8.81640625" customWidth="1"/>
    <col min="13569" max="13569" width="18.453125" customWidth="1"/>
    <col min="13570" max="13570" width="8.81640625" customWidth="1"/>
    <col min="13571" max="13571" width="14.453125" customWidth="1"/>
    <col min="13572" max="13572" width="8.81640625" customWidth="1"/>
    <col min="13573" max="13573" width="18.1796875" customWidth="1"/>
    <col min="13574" max="13576" width="8.81640625" customWidth="1"/>
    <col min="13577" max="13577" width="10.1796875" customWidth="1"/>
    <col min="13578" max="13578" width="14.453125" customWidth="1"/>
    <col min="13579" max="13579" width="21.453125" customWidth="1"/>
    <col min="13580" max="13824" width="8.81640625" customWidth="1"/>
    <col min="13825" max="13825" width="18.453125" customWidth="1"/>
    <col min="13826" max="13826" width="8.81640625" customWidth="1"/>
    <col min="13827" max="13827" width="14.453125" customWidth="1"/>
    <col min="13828" max="13828" width="8.81640625" customWidth="1"/>
    <col min="13829" max="13829" width="18.1796875" customWidth="1"/>
    <col min="13830" max="13832" width="8.81640625" customWidth="1"/>
    <col min="13833" max="13833" width="10.1796875" customWidth="1"/>
    <col min="13834" max="13834" width="14.453125" customWidth="1"/>
    <col min="13835" max="13835" width="21.453125" customWidth="1"/>
    <col min="13836" max="14080" width="8.81640625" customWidth="1"/>
    <col min="14081" max="14081" width="18.453125" customWidth="1"/>
    <col min="14082" max="14082" width="8.81640625" customWidth="1"/>
    <col min="14083" max="14083" width="14.453125" customWidth="1"/>
    <col min="14084" max="14084" width="8.81640625" customWidth="1"/>
    <col min="14085" max="14085" width="18.1796875" customWidth="1"/>
    <col min="14086" max="14088" width="8.81640625" customWidth="1"/>
    <col min="14089" max="14089" width="10.1796875" customWidth="1"/>
    <col min="14090" max="14090" width="14.453125" customWidth="1"/>
    <col min="14091" max="14091" width="21.453125" customWidth="1"/>
    <col min="14092" max="14336" width="8.81640625" customWidth="1"/>
    <col min="14337" max="14337" width="18.453125" customWidth="1"/>
    <col min="14338" max="14338" width="8.81640625" customWidth="1"/>
    <col min="14339" max="14339" width="14.453125" customWidth="1"/>
    <col min="14340" max="14340" width="8.81640625" customWidth="1"/>
    <col min="14341" max="14341" width="18.1796875" customWidth="1"/>
    <col min="14342" max="14344" width="8.81640625" customWidth="1"/>
    <col min="14345" max="14345" width="10.1796875" customWidth="1"/>
    <col min="14346" max="14346" width="14.453125" customWidth="1"/>
    <col min="14347" max="14347" width="21.453125" customWidth="1"/>
    <col min="14348" max="14592" width="8.81640625" customWidth="1"/>
    <col min="14593" max="14593" width="18.453125" customWidth="1"/>
    <col min="14594" max="14594" width="8.81640625" customWidth="1"/>
    <col min="14595" max="14595" width="14.453125" customWidth="1"/>
    <col min="14596" max="14596" width="8.81640625" customWidth="1"/>
    <col min="14597" max="14597" width="18.1796875" customWidth="1"/>
    <col min="14598" max="14600" width="8.81640625" customWidth="1"/>
    <col min="14601" max="14601" width="10.1796875" customWidth="1"/>
    <col min="14602" max="14602" width="14.453125" customWidth="1"/>
    <col min="14603" max="14603" width="21.453125" customWidth="1"/>
    <col min="14604" max="14848" width="8.81640625" customWidth="1"/>
    <col min="14849" max="14849" width="18.453125" customWidth="1"/>
    <col min="14850" max="14850" width="8.81640625" customWidth="1"/>
    <col min="14851" max="14851" width="14.453125" customWidth="1"/>
    <col min="14852" max="14852" width="8.81640625" customWidth="1"/>
    <col min="14853" max="14853" width="18.1796875" customWidth="1"/>
    <col min="14854" max="14856" width="8.81640625" customWidth="1"/>
    <col min="14857" max="14857" width="10.1796875" customWidth="1"/>
    <col min="14858" max="14858" width="14.453125" customWidth="1"/>
    <col min="14859" max="14859" width="21.453125" customWidth="1"/>
    <col min="14860" max="15104" width="8.81640625" customWidth="1"/>
    <col min="15105" max="15105" width="18.453125" customWidth="1"/>
    <col min="15106" max="15106" width="8.81640625" customWidth="1"/>
    <col min="15107" max="15107" width="14.453125" customWidth="1"/>
    <col min="15108" max="15108" width="8.81640625" customWidth="1"/>
    <col min="15109" max="15109" width="18.1796875" customWidth="1"/>
    <col min="15110" max="15112" width="8.81640625" customWidth="1"/>
    <col min="15113" max="15113" width="10.1796875" customWidth="1"/>
    <col min="15114" max="15114" width="14.453125" customWidth="1"/>
    <col min="15115" max="15115" width="21.453125" customWidth="1"/>
    <col min="15116" max="15360" width="8.81640625" customWidth="1"/>
    <col min="15361" max="15361" width="18.453125" customWidth="1"/>
    <col min="15362" max="15362" width="8.81640625" customWidth="1"/>
    <col min="15363" max="15363" width="14.453125" customWidth="1"/>
    <col min="15364" max="15364" width="8.81640625" customWidth="1"/>
    <col min="15365" max="15365" width="18.1796875" customWidth="1"/>
    <col min="15366" max="15368" width="8.81640625" customWidth="1"/>
    <col min="15369" max="15369" width="10.1796875" customWidth="1"/>
    <col min="15370" max="15370" width="14.453125" customWidth="1"/>
    <col min="15371" max="15371" width="21.453125" customWidth="1"/>
    <col min="15372" max="15616" width="8.81640625" customWidth="1"/>
    <col min="15617" max="15617" width="18.453125" customWidth="1"/>
    <col min="15618" max="15618" width="8.81640625" customWidth="1"/>
    <col min="15619" max="15619" width="14.453125" customWidth="1"/>
    <col min="15620" max="15620" width="8.81640625" customWidth="1"/>
    <col min="15621" max="15621" width="18.1796875" customWidth="1"/>
    <col min="15622" max="15624" width="8.81640625" customWidth="1"/>
    <col min="15625" max="15625" width="10.1796875" customWidth="1"/>
    <col min="15626" max="15626" width="14.453125" customWidth="1"/>
    <col min="15627" max="15627" width="21.453125" customWidth="1"/>
    <col min="15628" max="15872" width="8.81640625" customWidth="1"/>
    <col min="15873" max="15873" width="18.453125" customWidth="1"/>
    <col min="15874" max="15874" width="8.81640625" customWidth="1"/>
    <col min="15875" max="15875" width="14.453125" customWidth="1"/>
    <col min="15876" max="15876" width="8.81640625" customWidth="1"/>
    <col min="15877" max="15877" width="18.1796875" customWidth="1"/>
    <col min="15878" max="15880" width="8.81640625" customWidth="1"/>
    <col min="15881" max="15881" width="10.1796875" customWidth="1"/>
    <col min="15882" max="15882" width="14.453125" customWidth="1"/>
    <col min="15883" max="15883" width="21.453125" customWidth="1"/>
    <col min="15884" max="16128" width="8.81640625" customWidth="1"/>
    <col min="16129" max="16129" width="18.453125" customWidth="1"/>
    <col min="16130" max="16130" width="8.81640625" customWidth="1"/>
    <col min="16131" max="16131" width="14.453125" customWidth="1"/>
    <col min="16132" max="16132" width="8.81640625" customWidth="1"/>
    <col min="16133" max="16133" width="18.1796875" customWidth="1"/>
    <col min="16134" max="16136" width="8.81640625" customWidth="1"/>
    <col min="16137" max="16137" width="10.1796875" customWidth="1"/>
    <col min="16138" max="16138" width="14.453125" customWidth="1"/>
    <col min="16139" max="16139" width="21.453125" customWidth="1"/>
    <col min="16140" max="16384" width="8.81640625" customWidth="1"/>
  </cols>
  <sheetData>
    <row r="1" spans="1:12" ht="38.5" customHeight="1" thickBot="1">
      <c r="A1" s="239" t="s">
        <v>766</v>
      </c>
      <c r="B1" s="240"/>
      <c r="C1" s="240"/>
      <c r="D1" s="240"/>
      <c r="E1" s="240"/>
      <c r="F1" s="240"/>
      <c r="G1" s="240"/>
      <c r="H1" s="240"/>
      <c r="I1" s="240"/>
      <c r="J1" s="240"/>
      <c r="K1" s="240"/>
      <c r="L1" s="241"/>
    </row>
    <row r="2" spans="1:12" ht="17.899999999999999" customHeight="1">
      <c r="A2" s="68" t="s">
        <v>792</v>
      </c>
      <c r="B2" s="325" t="str">
        <f>'SIZE SPEC'!B2</f>
        <v>NEW JERSEY TSHIRT BLOCK 24</v>
      </c>
      <c r="C2" s="325"/>
      <c r="D2" s="325"/>
      <c r="E2" s="69" t="s">
        <v>804</v>
      </c>
      <c r="F2" s="325">
        <f>'SIZE SPEC'!D4</f>
        <v>0</v>
      </c>
      <c r="G2" s="325"/>
      <c r="H2" s="333"/>
      <c r="I2" s="58" t="s">
        <v>805</v>
      </c>
      <c r="J2" s="327"/>
      <c r="K2" s="328"/>
      <c r="L2" s="328"/>
    </row>
    <row r="3" spans="1:12" ht="15.65" customHeight="1">
      <c r="A3" s="55" t="s">
        <v>1</v>
      </c>
      <c r="B3" s="252" t="str">
        <f>'SIZE SPEC'!B4</f>
        <v xml:space="preserve">OCM41114 </v>
      </c>
      <c r="C3" s="252"/>
      <c r="D3" s="252"/>
      <c r="E3" s="53" t="s">
        <v>808</v>
      </c>
      <c r="F3" s="252">
        <f>'SIZE SPEC'!D5</f>
        <v>0</v>
      </c>
      <c r="G3" s="252"/>
      <c r="H3" s="334"/>
      <c r="I3" s="58" t="s">
        <v>978</v>
      </c>
      <c r="J3" s="329"/>
      <c r="K3" s="330"/>
      <c r="L3" s="330"/>
    </row>
    <row r="4" spans="1:12" ht="15.65" customHeight="1" thickBot="1">
      <c r="A4" s="70" t="s">
        <v>769</v>
      </c>
      <c r="B4" s="326"/>
      <c r="C4" s="326"/>
      <c r="D4" s="326"/>
      <c r="E4" s="50" t="s">
        <v>3</v>
      </c>
      <c r="F4" s="326">
        <f>'SIZE SPEC'!B7</f>
        <v>45599</v>
      </c>
      <c r="G4" s="326"/>
      <c r="H4" s="335"/>
      <c r="I4" s="58" t="s">
        <v>979</v>
      </c>
      <c r="J4" s="331"/>
      <c r="K4" s="332"/>
      <c r="L4" s="332"/>
    </row>
    <row r="5" spans="1:12">
      <c r="A5" s="305"/>
      <c r="B5" s="306"/>
      <c r="C5" s="306"/>
      <c r="D5" s="306"/>
      <c r="E5" s="306"/>
      <c r="F5" s="306"/>
      <c r="G5" s="306"/>
      <c r="H5" s="306"/>
      <c r="I5" s="306"/>
      <c r="J5" s="306"/>
      <c r="K5" s="306"/>
      <c r="L5" s="307"/>
    </row>
    <row r="6" spans="1:12">
      <c r="A6" s="322"/>
      <c r="B6" s="323"/>
      <c r="C6" s="323"/>
      <c r="D6" s="323"/>
      <c r="E6" s="323"/>
      <c r="F6" s="323"/>
      <c r="G6" s="323"/>
      <c r="H6" s="323"/>
      <c r="I6" s="323"/>
      <c r="J6" s="323"/>
      <c r="K6" s="323"/>
      <c r="L6" s="324"/>
    </row>
    <row r="7" spans="1:12">
      <c r="A7" s="322"/>
      <c r="B7" s="323"/>
      <c r="C7" s="323"/>
      <c r="D7" s="323"/>
      <c r="E7" s="323"/>
      <c r="F7" s="323"/>
      <c r="G7" s="323"/>
      <c r="H7" s="323"/>
      <c r="I7" s="323"/>
      <c r="J7" s="323"/>
      <c r="K7" s="323"/>
      <c r="L7" s="324"/>
    </row>
    <row r="8" spans="1:12">
      <c r="A8" s="322"/>
      <c r="B8" s="323"/>
      <c r="C8" s="323"/>
      <c r="D8" s="323"/>
      <c r="E8" s="323"/>
      <c r="F8" s="323"/>
      <c r="G8" s="323"/>
      <c r="H8" s="323"/>
      <c r="I8" s="323"/>
      <c r="J8" s="323"/>
      <c r="K8" s="323"/>
      <c r="L8" s="324"/>
    </row>
    <row r="9" spans="1:12">
      <c r="A9" s="322"/>
      <c r="B9" s="323"/>
      <c r="C9" s="323"/>
      <c r="D9" s="323"/>
      <c r="E9" s="323"/>
      <c r="F9" s="323"/>
      <c r="G9" s="323"/>
      <c r="H9" s="323"/>
      <c r="I9" s="323"/>
      <c r="J9" s="323"/>
      <c r="K9" s="323"/>
      <c r="L9" s="324"/>
    </row>
    <row r="10" spans="1:12">
      <c r="A10" s="322"/>
      <c r="B10" s="323"/>
      <c r="C10" s="323"/>
      <c r="D10" s="323"/>
      <c r="E10" s="323"/>
      <c r="F10" s="323"/>
      <c r="G10" s="323"/>
      <c r="H10" s="323"/>
      <c r="I10" s="323"/>
      <c r="J10" s="323"/>
      <c r="K10" s="323"/>
      <c r="L10" s="324"/>
    </row>
    <row r="11" spans="1:12">
      <c r="A11" s="322"/>
      <c r="B11" s="323"/>
      <c r="C11" s="323"/>
      <c r="D11" s="323"/>
      <c r="E11" s="323"/>
      <c r="F11" s="323"/>
      <c r="G11" s="323"/>
      <c r="H11" s="323"/>
      <c r="I11" s="323"/>
      <c r="J11" s="323"/>
      <c r="K11" s="323"/>
      <c r="L11" s="324"/>
    </row>
    <row r="12" spans="1:12">
      <c r="A12" s="322"/>
      <c r="B12" s="323"/>
      <c r="C12" s="323"/>
      <c r="D12" s="323"/>
      <c r="E12" s="323"/>
      <c r="F12" s="323"/>
      <c r="G12" s="323"/>
      <c r="H12" s="323"/>
      <c r="I12" s="323"/>
      <c r="J12" s="323"/>
      <c r="K12" s="323"/>
      <c r="L12" s="324"/>
    </row>
    <row r="13" spans="1:12">
      <c r="A13" s="322"/>
      <c r="B13" s="323"/>
      <c r="C13" s="323"/>
      <c r="D13" s="323"/>
      <c r="E13" s="323"/>
      <c r="F13" s="323"/>
      <c r="G13" s="323"/>
      <c r="H13" s="323"/>
      <c r="I13" s="323"/>
      <c r="J13" s="323"/>
      <c r="K13" s="323"/>
      <c r="L13" s="324"/>
    </row>
    <row r="14" spans="1:12">
      <c r="A14" s="322"/>
      <c r="B14" s="323"/>
      <c r="C14" s="323"/>
      <c r="D14" s="323"/>
      <c r="E14" s="323"/>
      <c r="F14" s="323"/>
      <c r="G14" s="323"/>
      <c r="H14" s="323"/>
      <c r="I14" s="323"/>
      <c r="J14" s="323"/>
      <c r="K14" s="323"/>
      <c r="L14" s="324"/>
    </row>
    <row r="15" spans="1:12">
      <c r="A15" s="322"/>
      <c r="B15" s="323"/>
      <c r="C15" s="323"/>
      <c r="D15" s="323"/>
      <c r="E15" s="323"/>
      <c r="F15" s="323"/>
      <c r="G15" s="323"/>
      <c r="H15" s="323"/>
      <c r="I15" s="323"/>
      <c r="J15" s="323"/>
      <c r="K15" s="323"/>
      <c r="L15" s="324"/>
    </row>
    <row r="16" spans="1:12">
      <c r="A16" s="322"/>
      <c r="B16" s="323"/>
      <c r="C16" s="323"/>
      <c r="D16" s="323"/>
      <c r="E16" s="323"/>
      <c r="F16" s="323"/>
      <c r="G16" s="323"/>
      <c r="H16" s="323"/>
      <c r="I16" s="323"/>
      <c r="J16" s="323"/>
      <c r="K16" s="323"/>
      <c r="L16" s="324"/>
    </row>
    <row r="17" spans="1:12">
      <c r="A17" s="322"/>
      <c r="B17" s="323"/>
      <c r="C17" s="323"/>
      <c r="D17" s="323"/>
      <c r="E17" s="323"/>
      <c r="F17" s="323"/>
      <c r="G17" s="323"/>
      <c r="H17" s="323"/>
      <c r="I17" s="323"/>
      <c r="J17" s="323"/>
      <c r="K17" s="323"/>
      <c r="L17" s="324"/>
    </row>
    <row r="18" spans="1:12">
      <c r="A18" s="322"/>
      <c r="B18" s="323"/>
      <c r="C18" s="323"/>
      <c r="D18" s="323"/>
      <c r="E18" s="323"/>
      <c r="F18" s="323"/>
      <c r="G18" s="323"/>
      <c r="H18" s="323"/>
      <c r="I18" s="323"/>
      <c r="J18" s="323"/>
      <c r="K18" s="323"/>
      <c r="L18" s="324"/>
    </row>
    <row r="19" spans="1:12">
      <c r="A19" s="322"/>
      <c r="B19" s="323"/>
      <c r="C19" s="323"/>
      <c r="D19" s="323"/>
      <c r="E19" s="323"/>
      <c r="F19" s="323"/>
      <c r="G19" s="323"/>
      <c r="H19" s="323"/>
      <c r="I19" s="323"/>
      <c r="J19" s="323"/>
      <c r="K19" s="323"/>
      <c r="L19" s="324"/>
    </row>
    <row r="20" spans="1:12">
      <c r="A20" s="322"/>
      <c r="B20" s="323"/>
      <c r="C20" s="323"/>
      <c r="D20" s="323"/>
      <c r="E20" s="323"/>
      <c r="F20" s="323"/>
      <c r="G20" s="323"/>
      <c r="H20" s="323"/>
      <c r="I20" s="323"/>
      <c r="J20" s="323"/>
      <c r="K20" s="323"/>
      <c r="L20" s="324"/>
    </row>
    <row r="21" spans="1:12">
      <c r="A21" s="322"/>
      <c r="B21" s="323"/>
      <c r="C21" s="323"/>
      <c r="D21" s="323"/>
      <c r="E21" s="323"/>
      <c r="F21" s="323"/>
      <c r="G21" s="323"/>
      <c r="H21" s="323"/>
      <c r="I21" s="323"/>
      <c r="J21" s="323"/>
      <c r="K21" s="323"/>
      <c r="L21" s="324"/>
    </row>
    <row r="22" spans="1:12">
      <c r="A22" s="322"/>
      <c r="B22" s="323"/>
      <c r="C22" s="323"/>
      <c r="D22" s="323"/>
      <c r="E22" s="323"/>
      <c r="F22" s="323"/>
      <c r="G22" s="323"/>
      <c r="H22" s="323"/>
      <c r="I22" s="323"/>
      <c r="J22" s="323"/>
      <c r="K22" s="323"/>
      <c r="L22" s="324"/>
    </row>
    <row r="23" spans="1:12">
      <c r="A23" s="322"/>
      <c r="B23" s="323"/>
      <c r="C23" s="323"/>
      <c r="D23" s="323"/>
      <c r="E23" s="323"/>
      <c r="F23" s="323"/>
      <c r="G23" s="323"/>
      <c r="H23" s="323"/>
      <c r="I23" s="323"/>
      <c r="J23" s="323"/>
      <c r="K23" s="323"/>
      <c r="L23" s="324"/>
    </row>
    <row r="24" spans="1:12">
      <c r="A24" s="322"/>
      <c r="B24" s="323"/>
      <c r="C24" s="323"/>
      <c r="D24" s="323"/>
      <c r="E24" s="323"/>
      <c r="F24" s="323"/>
      <c r="G24" s="323"/>
      <c r="H24" s="323"/>
      <c r="I24" s="323"/>
      <c r="J24" s="323"/>
      <c r="K24" s="323"/>
      <c r="L24" s="324"/>
    </row>
    <row r="25" spans="1:12">
      <c r="A25" s="322"/>
      <c r="B25" s="323"/>
      <c r="C25" s="323"/>
      <c r="D25" s="323"/>
      <c r="E25" s="323"/>
      <c r="F25" s="323"/>
      <c r="G25" s="323"/>
      <c r="H25" s="323"/>
      <c r="I25" s="323"/>
      <c r="J25" s="323"/>
      <c r="K25" s="323"/>
      <c r="L25" s="324"/>
    </row>
    <row r="26" spans="1:12">
      <c r="A26" s="322"/>
      <c r="B26" s="323"/>
      <c r="C26" s="323"/>
      <c r="D26" s="323"/>
      <c r="E26" s="323"/>
      <c r="F26" s="323"/>
      <c r="G26" s="323"/>
      <c r="H26" s="323"/>
      <c r="I26" s="323"/>
      <c r="J26" s="323"/>
      <c r="K26" s="323"/>
      <c r="L26" s="324"/>
    </row>
    <row r="27" spans="1:12">
      <c r="A27" s="322"/>
      <c r="B27" s="323"/>
      <c r="C27" s="323"/>
      <c r="D27" s="323"/>
      <c r="E27" s="323"/>
      <c r="F27" s="323"/>
      <c r="G27" s="323"/>
      <c r="H27" s="323"/>
      <c r="I27" s="323"/>
      <c r="J27" s="323"/>
      <c r="K27" s="323"/>
      <c r="L27" s="324"/>
    </row>
    <row r="28" spans="1:12">
      <c r="A28" s="322"/>
      <c r="B28" s="323"/>
      <c r="C28" s="323"/>
      <c r="D28" s="323"/>
      <c r="E28" s="323"/>
      <c r="F28" s="323"/>
      <c r="G28" s="323"/>
      <c r="H28" s="323"/>
      <c r="I28" s="323"/>
      <c r="J28" s="323"/>
      <c r="K28" s="323"/>
      <c r="L28" s="324"/>
    </row>
    <row r="29" spans="1:12">
      <c r="A29" s="322"/>
      <c r="B29" s="323"/>
      <c r="C29" s="323"/>
      <c r="D29" s="323"/>
      <c r="E29" s="323"/>
      <c r="F29" s="323"/>
      <c r="G29" s="323"/>
      <c r="H29" s="323"/>
      <c r="I29" s="323"/>
      <c r="J29" s="323"/>
      <c r="K29" s="323"/>
      <c r="L29" s="324"/>
    </row>
    <row r="30" spans="1:12">
      <c r="A30" s="322"/>
      <c r="B30" s="323"/>
      <c r="C30" s="323"/>
      <c r="D30" s="323"/>
      <c r="E30" s="323"/>
      <c r="F30" s="323"/>
      <c r="G30" s="323"/>
      <c r="H30" s="323"/>
      <c r="I30" s="323"/>
      <c r="J30" s="323"/>
      <c r="K30" s="323"/>
      <c r="L30" s="324"/>
    </row>
    <row r="31" spans="1:12">
      <c r="A31" s="322"/>
      <c r="B31" s="323"/>
      <c r="C31" s="323"/>
      <c r="D31" s="323"/>
      <c r="E31" s="323"/>
      <c r="F31" s="323"/>
      <c r="G31" s="323"/>
      <c r="H31" s="323"/>
      <c r="I31" s="323"/>
      <c r="J31" s="323"/>
      <c r="K31" s="323"/>
      <c r="L31" s="324"/>
    </row>
    <row r="32" spans="1:12">
      <c r="A32" s="322"/>
      <c r="B32" s="323"/>
      <c r="C32" s="323"/>
      <c r="D32" s="323"/>
      <c r="E32" s="323"/>
      <c r="F32" s="323"/>
      <c r="G32" s="323"/>
      <c r="H32" s="323"/>
      <c r="I32" s="323"/>
      <c r="J32" s="323"/>
      <c r="K32" s="323"/>
      <c r="L32" s="324"/>
    </row>
    <row r="33" spans="1:12">
      <c r="A33" s="322"/>
      <c r="B33" s="323"/>
      <c r="C33" s="323"/>
      <c r="D33" s="323"/>
      <c r="E33" s="323"/>
      <c r="F33" s="323"/>
      <c r="G33" s="323"/>
      <c r="H33" s="323"/>
      <c r="I33" s="323"/>
      <c r="J33" s="323"/>
      <c r="K33" s="323"/>
      <c r="L33" s="324"/>
    </row>
    <row r="34" spans="1:12">
      <c r="A34" s="322"/>
      <c r="B34" s="323"/>
      <c r="C34" s="323"/>
      <c r="D34" s="323"/>
      <c r="E34" s="323"/>
      <c r="F34" s="323"/>
      <c r="G34" s="323"/>
      <c r="H34" s="323"/>
      <c r="I34" s="323"/>
      <c r="J34" s="323"/>
      <c r="K34" s="323"/>
      <c r="L34" s="324"/>
    </row>
    <row r="35" spans="1:12">
      <c r="A35" s="322"/>
      <c r="B35" s="323"/>
      <c r="C35" s="323"/>
      <c r="D35" s="323"/>
      <c r="E35" s="323"/>
      <c r="F35" s="323"/>
      <c r="G35" s="323"/>
      <c r="H35" s="323"/>
      <c r="I35" s="323"/>
      <c r="J35" s="323"/>
      <c r="K35" s="323"/>
      <c r="L35" s="324"/>
    </row>
    <row r="36" spans="1:12">
      <c r="A36" s="322"/>
      <c r="B36" s="323"/>
      <c r="C36" s="323"/>
      <c r="D36" s="323"/>
      <c r="E36" s="323"/>
      <c r="F36" s="323"/>
      <c r="G36" s="323"/>
      <c r="H36" s="323"/>
      <c r="I36" s="323"/>
      <c r="J36" s="323"/>
      <c r="K36" s="323"/>
      <c r="L36" s="324"/>
    </row>
    <row r="37" spans="1:12">
      <c r="A37" s="322"/>
      <c r="B37" s="323"/>
      <c r="C37" s="323"/>
      <c r="D37" s="323"/>
      <c r="E37" s="323"/>
      <c r="F37" s="323"/>
      <c r="G37" s="323"/>
      <c r="H37" s="323"/>
      <c r="I37" s="323"/>
      <c r="J37" s="323"/>
      <c r="K37" s="323"/>
      <c r="L37" s="324"/>
    </row>
    <row r="38" spans="1:12">
      <c r="A38" s="322"/>
      <c r="B38" s="323"/>
      <c r="C38" s="323"/>
      <c r="D38" s="323"/>
      <c r="E38" s="323"/>
      <c r="F38" s="323"/>
      <c r="G38" s="323"/>
      <c r="H38" s="323"/>
      <c r="I38" s="323"/>
      <c r="J38" s="323"/>
      <c r="K38" s="323"/>
      <c r="L38" s="324"/>
    </row>
    <row r="39" spans="1:12">
      <c r="A39" s="322"/>
      <c r="B39" s="323"/>
      <c r="C39" s="323"/>
      <c r="D39" s="323"/>
      <c r="E39" s="323"/>
      <c r="F39" s="323"/>
      <c r="G39" s="323"/>
      <c r="H39" s="323"/>
      <c r="I39" s="323"/>
      <c r="J39" s="323"/>
      <c r="K39" s="323"/>
      <c r="L39" s="324"/>
    </row>
    <row r="40" spans="1:12">
      <c r="A40" s="322"/>
      <c r="B40" s="323"/>
      <c r="C40" s="323"/>
      <c r="D40" s="323"/>
      <c r="E40" s="323"/>
      <c r="F40" s="323"/>
      <c r="G40" s="323"/>
      <c r="H40" s="323"/>
      <c r="I40" s="323"/>
      <c r="J40" s="323"/>
      <c r="K40" s="323"/>
      <c r="L40" s="324"/>
    </row>
    <row r="41" spans="1:12">
      <c r="A41" s="322"/>
      <c r="B41" s="323"/>
      <c r="C41" s="323"/>
      <c r="D41" s="323"/>
      <c r="E41" s="323"/>
      <c r="F41" s="323"/>
      <c r="G41" s="323"/>
      <c r="H41" s="323"/>
      <c r="I41" s="323"/>
      <c r="J41" s="323"/>
      <c r="K41" s="323"/>
      <c r="L41" s="324"/>
    </row>
    <row r="42" spans="1:12">
      <c r="A42" s="322"/>
      <c r="B42" s="323"/>
      <c r="C42" s="323"/>
      <c r="D42" s="323"/>
      <c r="E42" s="323"/>
      <c r="F42" s="323"/>
      <c r="G42" s="323"/>
      <c r="H42" s="323"/>
      <c r="I42" s="323"/>
      <c r="J42" s="323"/>
      <c r="K42" s="323"/>
      <c r="L42" s="324"/>
    </row>
    <row r="43" spans="1:12">
      <c r="A43" s="322"/>
      <c r="B43" s="323"/>
      <c r="C43" s="323"/>
      <c r="D43" s="323"/>
      <c r="E43" s="323"/>
      <c r="F43" s="323"/>
      <c r="G43" s="323"/>
      <c r="H43" s="323"/>
      <c r="I43" s="323"/>
      <c r="J43" s="323"/>
      <c r="K43" s="323"/>
      <c r="L43" s="324"/>
    </row>
    <row r="44" spans="1:12">
      <c r="A44" s="322"/>
      <c r="B44" s="323"/>
      <c r="C44" s="323"/>
      <c r="D44" s="323"/>
      <c r="E44" s="323"/>
      <c r="F44" s="323"/>
      <c r="G44" s="323"/>
      <c r="H44" s="323"/>
      <c r="I44" s="323"/>
      <c r="J44" s="323"/>
      <c r="K44" s="323"/>
      <c r="L44" s="324"/>
    </row>
    <row r="45" spans="1:12">
      <c r="A45" s="322"/>
      <c r="B45" s="323"/>
      <c r="C45" s="323"/>
      <c r="D45" s="323"/>
      <c r="E45" s="323"/>
      <c r="F45" s="323"/>
      <c r="G45" s="323"/>
      <c r="H45" s="323"/>
      <c r="I45" s="323"/>
      <c r="J45" s="323"/>
      <c r="K45" s="323"/>
      <c r="L45" s="324"/>
    </row>
    <row r="46" spans="1:12">
      <c r="A46" s="322"/>
      <c r="B46" s="323"/>
      <c r="C46" s="323"/>
      <c r="D46" s="323"/>
      <c r="E46" s="323"/>
      <c r="F46" s="323"/>
      <c r="G46" s="323"/>
      <c r="H46" s="323"/>
      <c r="I46" s="323"/>
      <c r="J46" s="323"/>
      <c r="K46" s="323"/>
      <c r="L46" s="324"/>
    </row>
    <row r="47" spans="1:12">
      <c r="A47" s="322"/>
      <c r="B47" s="323"/>
      <c r="C47" s="323"/>
      <c r="D47" s="323"/>
      <c r="E47" s="323"/>
      <c r="F47" s="323"/>
      <c r="G47" s="323"/>
      <c r="H47" s="323"/>
      <c r="I47" s="323"/>
      <c r="J47" s="323"/>
      <c r="K47" s="323"/>
      <c r="L47" s="324"/>
    </row>
    <row r="48" spans="1:12">
      <c r="A48" s="322"/>
      <c r="B48" s="323"/>
      <c r="C48" s="323"/>
      <c r="D48" s="323"/>
      <c r="E48" s="323"/>
      <c r="F48" s="323"/>
      <c r="G48" s="323"/>
      <c r="H48" s="323"/>
      <c r="I48" s="323"/>
      <c r="J48" s="323"/>
      <c r="K48" s="323"/>
      <c r="L48" s="324"/>
    </row>
    <row r="49" spans="1:12">
      <c r="A49" s="322"/>
      <c r="B49" s="323"/>
      <c r="C49" s="323"/>
      <c r="D49" s="323"/>
      <c r="E49" s="323"/>
      <c r="F49" s="323"/>
      <c r="G49" s="323"/>
      <c r="H49" s="323"/>
      <c r="I49" s="323"/>
      <c r="J49" s="323"/>
      <c r="K49" s="323"/>
      <c r="L49" s="324"/>
    </row>
    <row r="50" spans="1:12">
      <c r="A50" s="322"/>
      <c r="B50" s="323"/>
      <c r="C50" s="323"/>
      <c r="D50" s="323"/>
      <c r="E50" s="323"/>
      <c r="F50" s="323"/>
      <c r="G50" s="323"/>
      <c r="H50" s="323"/>
      <c r="I50" s="323"/>
      <c r="J50" s="323"/>
      <c r="K50" s="323"/>
      <c r="L50" s="324"/>
    </row>
    <row r="51" spans="1:12">
      <c r="A51" s="322"/>
      <c r="B51" s="323"/>
      <c r="C51" s="323"/>
      <c r="D51" s="323"/>
      <c r="E51" s="323"/>
      <c r="F51" s="323"/>
      <c r="G51" s="323"/>
      <c r="H51" s="323"/>
      <c r="I51" s="323"/>
      <c r="J51" s="323"/>
      <c r="K51" s="323"/>
      <c r="L51" s="324"/>
    </row>
    <row r="52" spans="1:12" ht="15" thickBot="1">
      <c r="A52" s="308"/>
      <c r="B52" s="309"/>
      <c r="C52" s="309"/>
      <c r="D52" s="309"/>
      <c r="E52" s="309"/>
      <c r="F52" s="309"/>
      <c r="G52" s="309"/>
      <c r="H52" s="309"/>
      <c r="I52" s="309"/>
      <c r="J52" s="309"/>
      <c r="K52" s="309"/>
      <c r="L52" s="310"/>
    </row>
  </sheetData>
  <mergeCells count="11">
    <mergeCell ref="A1:L1"/>
    <mergeCell ref="A5:L52"/>
    <mergeCell ref="B2:D2"/>
    <mergeCell ref="B3:D3"/>
    <mergeCell ref="B4:D4"/>
    <mergeCell ref="J2:L2"/>
    <mergeCell ref="J3:L3"/>
    <mergeCell ref="J4:L4"/>
    <mergeCell ref="F2:H2"/>
    <mergeCell ref="F3:H3"/>
    <mergeCell ref="F4:H4"/>
  </mergeCells>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6" tint="0.59999389629810485"/>
    <pageSetUpPr fitToPage="1"/>
  </sheetPr>
  <dimension ref="A1:S77"/>
  <sheetViews>
    <sheetView showGridLines="0" tabSelected="1" view="pageBreakPreview" topLeftCell="B5" zoomScale="55" zoomScaleNormal="100" zoomScaleSheetLayoutView="55" workbookViewId="0">
      <selection activeCell="L13" sqref="L13"/>
    </sheetView>
  </sheetViews>
  <sheetFormatPr defaultColWidth="8.81640625" defaultRowHeight="14.5"/>
  <cols>
    <col min="1" max="1" width="9.26953125" customWidth="1"/>
    <col min="2" max="2" width="66.90625" customWidth="1"/>
    <col min="3" max="3" width="12" customWidth="1"/>
    <col min="4" max="5" width="7.7265625" customWidth="1"/>
    <col min="6" max="8" width="13.36328125" customWidth="1"/>
    <col min="9" max="11" width="7.90625" customWidth="1"/>
    <col min="12" max="14" width="12" customWidth="1"/>
    <col min="15" max="15" width="11.26953125" customWidth="1"/>
    <col min="16" max="19" width="17.81640625" customWidth="1"/>
  </cols>
  <sheetData>
    <row r="1" spans="1:19" ht="8.15" customHeight="1" thickBot="1">
      <c r="A1" s="17"/>
      <c r="B1" s="17"/>
      <c r="C1" s="17"/>
      <c r="D1" s="17"/>
      <c r="E1" s="17"/>
      <c r="F1" s="17"/>
      <c r="G1" s="17"/>
      <c r="H1" s="17"/>
      <c r="I1" s="17"/>
      <c r="J1" s="17"/>
      <c r="K1" s="17"/>
      <c r="L1" s="17"/>
      <c r="M1" s="17"/>
      <c r="N1" s="17"/>
      <c r="O1" s="17"/>
      <c r="P1" s="17"/>
      <c r="Q1" s="17"/>
      <c r="R1" s="17"/>
      <c r="S1" s="17"/>
    </row>
    <row r="2" spans="1:19" ht="21.5" thickBot="1">
      <c r="A2" s="62" t="s">
        <v>792</v>
      </c>
      <c r="B2" s="350" t="s">
        <v>1501</v>
      </c>
      <c r="C2" s="351"/>
      <c r="D2" s="351"/>
      <c r="E2" s="351"/>
      <c r="F2" s="351"/>
      <c r="G2" s="351"/>
      <c r="H2" s="351"/>
      <c r="I2" s="351"/>
      <c r="J2" s="351"/>
      <c r="K2" s="351"/>
      <c r="L2" s="351"/>
      <c r="M2" s="351"/>
      <c r="N2" s="351"/>
      <c r="O2" s="351"/>
      <c r="P2" s="344"/>
      <c r="Q2" s="344"/>
      <c r="R2" s="344"/>
      <c r="S2" s="345"/>
    </row>
    <row r="3" spans="1:19" ht="26">
      <c r="A3" s="55" t="s">
        <v>0</v>
      </c>
      <c r="B3" s="57"/>
      <c r="C3" s="58" t="s">
        <v>919</v>
      </c>
      <c r="D3" s="365"/>
      <c r="E3" s="366"/>
      <c r="F3" s="366"/>
      <c r="G3" s="366"/>
      <c r="H3" s="366"/>
      <c r="I3" s="366"/>
      <c r="J3" s="366"/>
      <c r="K3" s="366"/>
      <c r="L3" s="366"/>
      <c r="M3" s="366"/>
      <c r="N3" s="366"/>
      <c r="O3" s="366"/>
      <c r="P3" s="346"/>
      <c r="Q3" s="346"/>
      <c r="R3" s="346"/>
      <c r="S3" s="347"/>
    </row>
    <row r="4" spans="1:19" ht="15" customHeight="1">
      <c r="A4" s="55" t="s">
        <v>1</v>
      </c>
      <c r="B4" s="38" t="s">
        <v>1558</v>
      </c>
      <c r="C4" s="50" t="s">
        <v>804</v>
      </c>
      <c r="D4" s="367"/>
      <c r="E4" s="368"/>
      <c r="F4" s="368"/>
      <c r="G4" s="368"/>
      <c r="H4" s="368"/>
      <c r="I4" s="368"/>
      <c r="J4" s="368"/>
      <c r="K4" s="368"/>
      <c r="L4" s="368"/>
      <c r="M4" s="368"/>
      <c r="N4" s="368"/>
      <c r="O4" s="368"/>
      <c r="P4" s="346"/>
      <c r="Q4" s="346"/>
      <c r="R4" s="346"/>
      <c r="S4" s="347"/>
    </row>
    <row r="5" spans="1:19" ht="15" thickBot="1">
      <c r="A5" s="55" t="s">
        <v>769</v>
      </c>
      <c r="B5" s="38" t="s">
        <v>1559</v>
      </c>
      <c r="C5" s="50" t="s">
        <v>808</v>
      </c>
      <c r="D5" s="369"/>
      <c r="E5" s="370"/>
      <c r="F5" s="370"/>
      <c r="G5" s="370"/>
      <c r="H5" s="370"/>
      <c r="I5" s="370"/>
      <c r="J5" s="370"/>
      <c r="K5" s="370"/>
      <c r="L5" s="370"/>
      <c r="M5" s="370"/>
      <c r="N5" s="370"/>
      <c r="O5" s="370"/>
      <c r="P5" s="346"/>
      <c r="Q5" s="346"/>
      <c r="R5" s="346"/>
      <c r="S5" s="347"/>
    </row>
    <row r="6" spans="1:19" ht="15" thickBot="1">
      <c r="A6" s="55" t="s">
        <v>2</v>
      </c>
      <c r="B6" s="54" t="s">
        <v>1572</v>
      </c>
      <c r="C6" s="359" t="s">
        <v>822</v>
      </c>
      <c r="D6" s="360"/>
      <c r="E6" s="360"/>
      <c r="F6" s="360"/>
      <c r="G6" s="360"/>
      <c r="H6" s="360"/>
      <c r="I6" s="360"/>
      <c r="J6" s="360"/>
      <c r="K6" s="360"/>
      <c r="L6" s="360"/>
      <c r="M6" s="360"/>
      <c r="N6" s="360"/>
      <c r="O6" s="360"/>
      <c r="P6" s="348"/>
      <c r="Q6" s="348"/>
      <c r="R6" s="348"/>
      <c r="S6" s="349"/>
    </row>
    <row r="7" spans="1:19" ht="15" customHeight="1" thickBot="1">
      <c r="A7" s="56" t="s">
        <v>3</v>
      </c>
      <c r="B7" s="226">
        <v>45599</v>
      </c>
      <c r="C7" s="361"/>
      <c r="D7" s="362"/>
      <c r="E7" s="362"/>
      <c r="F7" s="362"/>
      <c r="G7" s="362"/>
      <c r="H7" s="362"/>
      <c r="I7" s="362"/>
      <c r="J7" s="362"/>
      <c r="K7" s="362"/>
      <c r="L7" s="362"/>
      <c r="M7" s="362"/>
      <c r="N7" s="362"/>
      <c r="O7" s="362"/>
      <c r="P7" s="352" t="s">
        <v>4</v>
      </c>
      <c r="Q7" s="352"/>
      <c r="R7" s="352"/>
      <c r="S7" s="353"/>
    </row>
    <row r="8" spans="1:19">
      <c r="A8" s="340" t="s">
        <v>809</v>
      </c>
      <c r="B8" s="342" t="s">
        <v>810</v>
      </c>
      <c r="C8" s="336" t="s">
        <v>1497</v>
      </c>
      <c r="D8" s="336" t="s">
        <v>8</v>
      </c>
      <c r="E8" s="336" t="s">
        <v>7</v>
      </c>
      <c r="F8" s="567" t="s">
        <v>1573</v>
      </c>
      <c r="G8" s="336" t="s">
        <v>6</v>
      </c>
      <c r="H8" s="567" t="s">
        <v>1574</v>
      </c>
      <c r="I8" s="371" t="s">
        <v>9</v>
      </c>
      <c r="J8" s="336" t="s">
        <v>10</v>
      </c>
      <c r="K8" s="336" t="s">
        <v>767</v>
      </c>
      <c r="L8" s="338" t="s">
        <v>1059</v>
      </c>
      <c r="M8" s="338" t="s">
        <v>1481</v>
      </c>
      <c r="N8" s="338" t="s">
        <v>1482</v>
      </c>
      <c r="O8" s="363" t="s">
        <v>1060</v>
      </c>
      <c r="P8" s="354"/>
      <c r="Q8" s="355"/>
      <c r="R8" s="355"/>
      <c r="S8" s="356"/>
    </row>
    <row r="9" spans="1:19" ht="15" thickBot="1">
      <c r="A9" s="341"/>
      <c r="B9" s="343"/>
      <c r="C9" s="337"/>
      <c r="D9" s="337"/>
      <c r="E9" s="337"/>
      <c r="F9" s="568"/>
      <c r="G9" s="337"/>
      <c r="H9" s="568"/>
      <c r="I9" s="372"/>
      <c r="J9" s="337"/>
      <c r="K9" s="337"/>
      <c r="L9" s="339"/>
      <c r="M9" s="339"/>
      <c r="N9" s="339"/>
      <c r="O9" s="364"/>
      <c r="P9" s="354"/>
      <c r="Q9" s="355"/>
      <c r="R9" s="355"/>
      <c r="S9" s="356"/>
    </row>
    <row r="10" spans="1:19" ht="20.149999999999999" customHeight="1">
      <c r="A10" s="78" t="s">
        <v>825</v>
      </c>
      <c r="B10" s="79" t="s">
        <v>923</v>
      </c>
      <c r="C10" s="216">
        <f>D10-L10</f>
        <v>54.5</v>
      </c>
      <c r="D10" s="227">
        <f>E10-L10</f>
        <v>55.75</v>
      </c>
      <c r="E10" s="87">
        <f>G10-M10</f>
        <v>57</v>
      </c>
      <c r="F10" s="566"/>
      <c r="G10" s="86">
        <f>I10-N10</f>
        <v>59.5</v>
      </c>
      <c r="H10" s="227"/>
      <c r="I10" s="569">
        <v>62.5</v>
      </c>
      <c r="J10" s="87">
        <f>I10+N10</f>
        <v>65.5</v>
      </c>
      <c r="K10" s="86">
        <f>J10+N10</f>
        <v>68.5</v>
      </c>
      <c r="L10" s="99">
        <v>1.25</v>
      </c>
      <c r="M10" s="99">
        <v>2.5</v>
      </c>
      <c r="N10" s="91">
        <v>3</v>
      </c>
      <c r="O10" s="211">
        <v>1.25</v>
      </c>
      <c r="P10" s="355"/>
      <c r="Q10" s="355"/>
      <c r="R10" s="355"/>
      <c r="S10" s="356"/>
    </row>
    <row r="11" spans="1:19" ht="20.149999999999999" customHeight="1">
      <c r="A11" s="78" t="s">
        <v>826</v>
      </c>
      <c r="B11" s="10" t="s">
        <v>924</v>
      </c>
      <c r="C11" s="216">
        <f t="shared" ref="C11:C25" si="0">D11-L11</f>
        <v>54.5</v>
      </c>
      <c r="D11" s="2">
        <f t="shared" ref="D11:D57" si="1">E11-L11</f>
        <v>55.75</v>
      </c>
      <c r="E11" s="87">
        <f>G11-M11</f>
        <v>57</v>
      </c>
      <c r="F11" s="566"/>
      <c r="G11" s="86">
        <f t="shared" ref="G11:G24" si="2">I11-N11</f>
        <v>59.5</v>
      </c>
      <c r="H11" s="2"/>
      <c r="I11" s="570">
        <v>62.5</v>
      </c>
      <c r="J11" s="34">
        <f t="shared" ref="J11:J25" si="3">I11+N11</f>
        <v>65.5</v>
      </c>
      <c r="K11" s="93">
        <f t="shared" ref="K11:K25" si="4">J11+N11</f>
        <v>68.5</v>
      </c>
      <c r="L11" s="100">
        <v>1.25</v>
      </c>
      <c r="M11" s="100">
        <v>2.5</v>
      </c>
      <c r="N11" s="90">
        <v>3</v>
      </c>
      <c r="O11" s="212">
        <v>1.25</v>
      </c>
      <c r="P11" s="355"/>
      <c r="Q11" s="355"/>
      <c r="R11" s="355"/>
      <c r="S11" s="356"/>
    </row>
    <row r="12" spans="1:19" ht="20.149999999999999" customHeight="1">
      <c r="A12" s="78" t="s">
        <v>830</v>
      </c>
      <c r="B12" s="10" t="s">
        <v>927</v>
      </c>
      <c r="C12" s="216">
        <f t="shared" si="0"/>
        <v>71</v>
      </c>
      <c r="D12" s="2">
        <f t="shared" si="1"/>
        <v>71.5</v>
      </c>
      <c r="E12" s="87">
        <f>G12-M12</f>
        <v>72</v>
      </c>
      <c r="F12" s="566"/>
      <c r="G12" s="86">
        <f t="shared" si="2"/>
        <v>73</v>
      </c>
      <c r="H12" s="2"/>
      <c r="I12" s="570">
        <v>74.5</v>
      </c>
      <c r="J12" s="34">
        <f t="shared" si="3"/>
        <v>76</v>
      </c>
      <c r="K12" s="93">
        <f t="shared" si="4"/>
        <v>77.5</v>
      </c>
      <c r="L12" s="100">
        <v>0.5</v>
      </c>
      <c r="M12" s="100">
        <v>1</v>
      </c>
      <c r="N12" s="90">
        <v>1.5</v>
      </c>
      <c r="O12" s="212">
        <v>0.5</v>
      </c>
      <c r="P12" s="355"/>
      <c r="Q12" s="355"/>
      <c r="R12" s="355"/>
      <c r="S12" s="356"/>
    </row>
    <row r="13" spans="1:19" ht="20.149999999999999" customHeight="1">
      <c r="A13" s="78" t="s">
        <v>832</v>
      </c>
      <c r="B13" s="10" t="s">
        <v>929</v>
      </c>
      <c r="C13" s="216">
        <f t="shared" si="0"/>
        <v>2</v>
      </c>
      <c r="D13" s="2">
        <f t="shared" si="1"/>
        <v>2</v>
      </c>
      <c r="E13" s="87">
        <f>G13-M13</f>
        <v>2</v>
      </c>
      <c r="F13" s="566"/>
      <c r="G13" s="86">
        <f t="shared" si="2"/>
        <v>2</v>
      </c>
      <c r="H13" s="2"/>
      <c r="I13" s="570">
        <v>2</v>
      </c>
      <c r="J13" s="34">
        <f t="shared" si="3"/>
        <v>2</v>
      </c>
      <c r="K13" s="93">
        <f t="shared" si="4"/>
        <v>2</v>
      </c>
      <c r="L13" s="100">
        <v>0</v>
      </c>
      <c r="M13" s="100">
        <v>0</v>
      </c>
      <c r="N13" s="90">
        <v>0</v>
      </c>
      <c r="O13" s="212">
        <v>0</v>
      </c>
      <c r="P13" s="355"/>
      <c r="Q13" s="355"/>
      <c r="R13" s="355"/>
      <c r="S13" s="356"/>
    </row>
    <row r="14" spans="1:19" ht="20.149999999999999" customHeight="1">
      <c r="A14" s="78" t="s">
        <v>833</v>
      </c>
      <c r="B14" s="10" t="s">
        <v>930</v>
      </c>
      <c r="C14" s="216">
        <f t="shared" si="0"/>
        <v>18.299999999999997</v>
      </c>
      <c r="D14" s="2">
        <f t="shared" si="1"/>
        <v>18.599999999999998</v>
      </c>
      <c r="E14" s="87">
        <f>G14-M14</f>
        <v>18.899999999999999</v>
      </c>
      <c r="F14" s="566"/>
      <c r="G14" s="86">
        <f t="shared" si="2"/>
        <v>19.5</v>
      </c>
      <c r="H14" s="2"/>
      <c r="I14" s="570">
        <v>20.3</v>
      </c>
      <c r="J14" s="34">
        <f t="shared" si="3"/>
        <v>21.1</v>
      </c>
      <c r="K14" s="93">
        <f t="shared" si="4"/>
        <v>21.900000000000002</v>
      </c>
      <c r="L14" s="100">
        <v>0.3</v>
      </c>
      <c r="M14" s="100">
        <v>0.6</v>
      </c>
      <c r="N14" s="90">
        <v>0.8</v>
      </c>
      <c r="O14" s="212">
        <v>0.3</v>
      </c>
      <c r="P14" s="355"/>
      <c r="Q14" s="355"/>
      <c r="R14" s="355"/>
      <c r="S14" s="356"/>
    </row>
    <row r="15" spans="1:19" ht="20.149999999999999" customHeight="1">
      <c r="A15" s="78" t="s">
        <v>834</v>
      </c>
      <c r="B15" s="10" t="s">
        <v>931</v>
      </c>
      <c r="C15" s="216">
        <f t="shared" si="0"/>
        <v>9</v>
      </c>
      <c r="D15" s="2">
        <f t="shared" si="1"/>
        <v>9.5</v>
      </c>
      <c r="E15" s="87">
        <f>G15-M15</f>
        <v>10</v>
      </c>
      <c r="F15" s="566"/>
      <c r="G15" s="86">
        <f t="shared" si="2"/>
        <v>10.5</v>
      </c>
      <c r="H15" s="2"/>
      <c r="I15" s="570">
        <v>11</v>
      </c>
      <c r="J15" s="34">
        <f t="shared" si="3"/>
        <v>11.5</v>
      </c>
      <c r="K15" s="93">
        <f t="shared" si="4"/>
        <v>12</v>
      </c>
      <c r="L15" s="100">
        <v>0.5</v>
      </c>
      <c r="M15" s="100">
        <v>0.5</v>
      </c>
      <c r="N15" s="90">
        <v>0.5</v>
      </c>
      <c r="O15" s="212">
        <v>0.25</v>
      </c>
      <c r="P15" s="355"/>
      <c r="Q15" s="355"/>
      <c r="R15" s="355"/>
      <c r="S15" s="356"/>
    </row>
    <row r="16" spans="1:19" ht="20.149999999999999" customHeight="1">
      <c r="A16" s="78" t="s">
        <v>835</v>
      </c>
      <c r="B16" s="10" t="s">
        <v>932</v>
      </c>
      <c r="C16" s="216">
        <f t="shared" si="0"/>
        <v>2</v>
      </c>
      <c r="D16" s="2">
        <f t="shared" si="1"/>
        <v>2</v>
      </c>
      <c r="E16" s="87">
        <f>G16-M16</f>
        <v>2</v>
      </c>
      <c r="F16" s="566"/>
      <c r="G16" s="86">
        <f t="shared" si="2"/>
        <v>2</v>
      </c>
      <c r="H16" s="2"/>
      <c r="I16" s="570">
        <v>2</v>
      </c>
      <c r="J16" s="34">
        <f t="shared" si="3"/>
        <v>2</v>
      </c>
      <c r="K16" s="93">
        <f t="shared" si="4"/>
        <v>2</v>
      </c>
      <c r="L16" s="100">
        <v>0</v>
      </c>
      <c r="M16" s="100">
        <v>0</v>
      </c>
      <c r="N16" s="90">
        <v>0</v>
      </c>
      <c r="O16" s="212">
        <v>0</v>
      </c>
      <c r="P16" s="355"/>
      <c r="Q16" s="355"/>
      <c r="R16" s="355"/>
      <c r="S16" s="356"/>
    </row>
    <row r="17" spans="1:19" ht="20.149999999999999" customHeight="1">
      <c r="A17" s="78" t="s">
        <v>836</v>
      </c>
      <c r="B17" s="10" t="s">
        <v>933</v>
      </c>
      <c r="C17" s="216">
        <f t="shared" si="0"/>
        <v>3</v>
      </c>
      <c r="D17" s="2">
        <f t="shared" si="1"/>
        <v>3</v>
      </c>
      <c r="E17" s="87">
        <f>G17-M17</f>
        <v>3</v>
      </c>
      <c r="F17" s="566"/>
      <c r="G17" s="86">
        <f t="shared" si="2"/>
        <v>3</v>
      </c>
      <c r="H17" s="2"/>
      <c r="I17" s="570">
        <v>3</v>
      </c>
      <c r="J17" s="34">
        <f t="shared" si="3"/>
        <v>3</v>
      </c>
      <c r="K17" s="93">
        <f t="shared" si="4"/>
        <v>3</v>
      </c>
      <c r="L17" s="100">
        <v>0</v>
      </c>
      <c r="M17" s="100">
        <v>0</v>
      </c>
      <c r="N17" s="90">
        <v>0</v>
      </c>
      <c r="O17" s="212">
        <v>0</v>
      </c>
      <c r="P17" s="355"/>
      <c r="Q17" s="355"/>
      <c r="R17" s="355"/>
      <c r="S17" s="356"/>
    </row>
    <row r="18" spans="1:19" ht="20.149999999999999" customHeight="1">
      <c r="A18" s="78" t="s">
        <v>842</v>
      </c>
      <c r="B18" s="10" t="s">
        <v>985</v>
      </c>
      <c r="C18" s="216">
        <f t="shared" si="0"/>
        <v>20.3</v>
      </c>
      <c r="D18" s="2">
        <f t="shared" si="1"/>
        <v>20.3</v>
      </c>
      <c r="E18" s="87">
        <f>G18-M18</f>
        <v>20.3</v>
      </c>
      <c r="F18" s="566"/>
      <c r="G18" s="86">
        <f t="shared" si="2"/>
        <v>20.6</v>
      </c>
      <c r="H18" s="2"/>
      <c r="I18" s="570">
        <v>21</v>
      </c>
      <c r="J18" s="34">
        <f t="shared" si="3"/>
        <v>21.4</v>
      </c>
      <c r="K18" s="93">
        <f t="shared" si="4"/>
        <v>21.799999999999997</v>
      </c>
      <c r="L18" s="100">
        <v>0</v>
      </c>
      <c r="M18" s="100">
        <v>0.3</v>
      </c>
      <c r="N18" s="90">
        <v>0.4</v>
      </c>
      <c r="O18" s="212">
        <v>0.15</v>
      </c>
      <c r="P18" s="355"/>
      <c r="Q18" s="355"/>
      <c r="R18" s="355"/>
      <c r="S18" s="356"/>
    </row>
    <row r="19" spans="1:19" ht="20.149999999999999" customHeight="1">
      <c r="A19" s="78" t="s">
        <v>846</v>
      </c>
      <c r="B19" s="83" t="s">
        <v>937</v>
      </c>
      <c r="C19" s="216">
        <f t="shared" si="0"/>
        <v>50.05</v>
      </c>
      <c r="D19" s="2">
        <f t="shared" si="1"/>
        <v>50.65</v>
      </c>
      <c r="E19" s="87">
        <f>G19-M19</f>
        <v>51.25</v>
      </c>
      <c r="F19" s="566"/>
      <c r="G19" s="86">
        <f t="shared" si="2"/>
        <v>52.5</v>
      </c>
      <c r="H19" s="2"/>
      <c r="I19" s="570">
        <v>54</v>
      </c>
      <c r="J19" s="34">
        <f t="shared" si="3"/>
        <v>55.5</v>
      </c>
      <c r="K19" s="93">
        <f t="shared" si="4"/>
        <v>57</v>
      </c>
      <c r="L19" s="100">
        <v>0.6</v>
      </c>
      <c r="M19" s="100">
        <v>1.25</v>
      </c>
      <c r="N19" s="90">
        <v>1.5</v>
      </c>
      <c r="O19" s="212">
        <v>0.625</v>
      </c>
      <c r="P19" s="355"/>
      <c r="Q19" s="355"/>
      <c r="R19" s="355"/>
      <c r="S19" s="356"/>
    </row>
    <row r="20" spans="1:19" ht="20.149999999999999" customHeight="1">
      <c r="A20" s="78" t="s">
        <v>848</v>
      </c>
      <c r="B20" s="83" t="s">
        <v>939</v>
      </c>
      <c r="C20" s="216">
        <f t="shared" si="0"/>
        <v>51.05</v>
      </c>
      <c r="D20" s="2">
        <f t="shared" si="1"/>
        <v>51.65</v>
      </c>
      <c r="E20" s="87">
        <f>G20-M20</f>
        <v>52.25</v>
      </c>
      <c r="F20" s="566"/>
      <c r="G20" s="86">
        <f t="shared" si="2"/>
        <v>53.5</v>
      </c>
      <c r="H20" s="2"/>
      <c r="I20" s="570">
        <v>55</v>
      </c>
      <c r="J20" s="34">
        <f t="shared" si="3"/>
        <v>56.5</v>
      </c>
      <c r="K20" s="93">
        <f t="shared" si="4"/>
        <v>58</v>
      </c>
      <c r="L20" s="100">
        <v>0.6</v>
      </c>
      <c r="M20" s="100">
        <v>1.25</v>
      </c>
      <c r="N20" s="90">
        <v>1.5</v>
      </c>
      <c r="O20" s="212">
        <v>0.625</v>
      </c>
      <c r="P20" s="355"/>
      <c r="Q20" s="355"/>
      <c r="R20" s="355"/>
      <c r="S20" s="356"/>
    </row>
    <row r="21" spans="1:19" ht="20.149999999999999" customHeight="1">
      <c r="A21" s="78" t="s">
        <v>854</v>
      </c>
      <c r="B21" s="10" t="s">
        <v>943</v>
      </c>
      <c r="C21" s="216">
        <f t="shared" si="0"/>
        <v>23.5</v>
      </c>
      <c r="D21" s="2">
        <f t="shared" si="1"/>
        <v>24</v>
      </c>
      <c r="E21" s="87">
        <f>G21-M21</f>
        <v>24.5</v>
      </c>
      <c r="F21" s="566"/>
      <c r="G21" s="86">
        <f t="shared" si="2"/>
        <v>25.5</v>
      </c>
      <c r="H21" s="2"/>
      <c r="I21" s="570">
        <v>26.5</v>
      </c>
      <c r="J21" s="34">
        <f t="shared" si="3"/>
        <v>27.5</v>
      </c>
      <c r="K21" s="93">
        <f t="shared" si="4"/>
        <v>28.5</v>
      </c>
      <c r="L21" s="100">
        <v>0.5</v>
      </c>
      <c r="M21" s="100">
        <v>1</v>
      </c>
      <c r="N21" s="90">
        <v>1</v>
      </c>
      <c r="O21" s="212">
        <v>0.5</v>
      </c>
      <c r="P21" s="355"/>
      <c r="Q21" s="355"/>
      <c r="R21" s="355"/>
      <c r="S21" s="356"/>
    </row>
    <row r="22" spans="1:19" ht="20.149999999999999" customHeight="1">
      <c r="A22" s="78" t="s">
        <v>855</v>
      </c>
      <c r="B22" s="10" t="s">
        <v>944</v>
      </c>
      <c r="C22" s="216">
        <f t="shared" si="0"/>
        <v>23</v>
      </c>
      <c r="D22" s="2">
        <f t="shared" si="1"/>
        <v>23.5</v>
      </c>
      <c r="E22" s="87">
        <f>G22-M22</f>
        <v>24</v>
      </c>
      <c r="F22" s="566"/>
      <c r="G22" s="86">
        <f t="shared" si="2"/>
        <v>25</v>
      </c>
      <c r="H22" s="2"/>
      <c r="I22" s="570">
        <v>26</v>
      </c>
      <c r="J22" s="34">
        <f t="shared" si="3"/>
        <v>27</v>
      </c>
      <c r="K22" s="93">
        <f t="shared" si="4"/>
        <v>28</v>
      </c>
      <c r="L22" s="100">
        <v>0.5</v>
      </c>
      <c r="M22" s="100">
        <v>1</v>
      </c>
      <c r="N22" s="90">
        <v>1</v>
      </c>
      <c r="O22" s="212">
        <v>0.5</v>
      </c>
      <c r="P22" s="355"/>
      <c r="Q22" s="355"/>
      <c r="R22" s="355"/>
      <c r="S22" s="356"/>
    </row>
    <row r="23" spans="1:19" ht="20.149999999999999" customHeight="1">
      <c r="A23" s="78" t="s">
        <v>857</v>
      </c>
      <c r="B23" s="10" t="s">
        <v>946</v>
      </c>
      <c r="C23" s="216">
        <f t="shared" si="0"/>
        <v>19.75</v>
      </c>
      <c r="D23" s="2">
        <f t="shared" si="1"/>
        <v>20.25</v>
      </c>
      <c r="E23" s="87">
        <f>G23-M23</f>
        <v>20.75</v>
      </c>
      <c r="F23" s="566"/>
      <c r="G23" s="86">
        <f t="shared" si="2"/>
        <v>21.25</v>
      </c>
      <c r="H23" s="2"/>
      <c r="I23" s="570">
        <v>22</v>
      </c>
      <c r="J23" s="34">
        <f t="shared" si="3"/>
        <v>22.75</v>
      </c>
      <c r="K23" s="93">
        <f t="shared" si="4"/>
        <v>23.5</v>
      </c>
      <c r="L23" s="100">
        <v>0.5</v>
      </c>
      <c r="M23" s="100">
        <v>0.5</v>
      </c>
      <c r="N23" s="90">
        <v>0.75</v>
      </c>
      <c r="O23" s="212">
        <v>0.25</v>
      </c>
      <c r="P23" s="355"/>
      <c r="Q23" s="355"/>
      <c r="R23" s="355"/>
      <c r="S23" s="356"/>
    </row>
    <row r="24" spans="1:19" ht="20.149999999999999" customHeight="1">
      <c r="A24" s="78" t="s">
        <v>864</v>
      </c>
      <c r="B24" s="10" t="s">
        <v>950</v>
      </c>
      <c r="C24" s="216">
        <f t="shared" si="0"/>
        <v>18.7</v>
      </c>
      <c r="D24" s="2">
        <f t="shared" si="1"/>
        <v>19.05</v>
      </c>
      <c r="E24" s="87">
        <f>G24-M24</f>
        <v>19.400000000000002</v>
      </c>
      <c r="F24" s="566"/>
      <c r="G24" s="86">
        <f t="shared" si="2"/>
        <v>20.100000000000001</v>
      </c>
      <c r="H24" s="2"/>
      <c r="I24" s="571">
        <v>21</v>
      </c>
      <c r="J24" s="34">
        <f t="shared" si="3"/>
        <v>21.9</v>
      </c>
      <c r="K24" s="93">
        <f t="shared" si="4"/>
        <v>22.799999999999997</v>
      </c>
      <c r="L24" s="100">
        <v>0.35</v>
      </c>
      <c r="M24" s="100">
        <v>0.7</v>
      </c>
      <c r="N24" s="90">
        <v>0.9</v>
      </c>
      <c r="O24" s="212">
        <v>0.35</v>
      </c>
      <c r="P24" s="355"/>
      <c r="Q24" s="355"/>
      <c r="R24" s="355"/>
      <c r="S24" s="356"/>
    </row>
    <row r="25" spans="1:19" ht="20.149999999999999" customHeight="1">
      <c r="A25" s="78" t="s">
        <v>1008</v>
      </c>
      <c r="B25" s="10" t="s">
        <v>1480</v>
      </c>
      <c r="C25" s="216">
        <f t="shared" si="0"/>
        <v>13</v>
      </c>
      <c r="D25" s="2">
        <f t="shared" si="1"/>
        <v>13</v>
      </c>
      <c r="E25" s="87">
        <f>G25-M25</f>
        <v>13</v>
      </c>
      <c r="F25" s="566"/>
      <c r="G25" s="86">
        <f t="shared" ref="G25" si="5">I25-N25</f>
        <v>13</v>
      </c>
      <c r="H25" s="2"/>
      <c r="I25" s="571">
        <v>13</v>
      </c>
      <c r="J25" s="34">
        <f t="shared" si="3"/>
        <v>13</v>
      </c>
      <c r="K25" s="93">
        <f t="shared" si="4"/>
        <v>13</v>
      </c>
      <c r="L25" s="100">
        <v>0</v>
      </c>
      <c r="M25" s="100">
        <v>0</v>
      </c>
      <c r="N25" s="90">
        <v>0</v>
      </c>
      <c r="O25" s="212">
        <v>0</v>
      </c>
      <c r="P25" s="355"/>
      <c r="Q25" s="355"/>
      <c r="R25" s="355"/>
      <c r="S25" s="356"/>
    </row>
    <row r="26" spans="1:19" ht="20.149999999999999" customHeight="1">
      <c r="A26" s="184" t="s">
        <v>1009</v>
      </c>
      <c r="B26" s="207" t="s">
        <v>1011</v>
      </c>
      <c r="C26" s="216">
        <f t="shared" ref="C26:C39" si="6">E26-L26</f>
        <v>20</v>
      </c>
      <c r="D26" s="2">
        <f t="shared" si="1"/>
        <v>20</v>
      </c>
      <c r="E26" s="87">
        <f t="shared" ref="E26:E39" si="7">G26-M26</f>
        <v>20.5</v>
      </c>
      <c r="F26" s="566"/>
      <c r="G26" s="86">
        <f t="shared" ref="G26:G39" si="8">I26-M26</f>
        <v>21</v>
      </c>
      <c r="H26" s="2"/>
      <c r="I26" s="571">
        <v>21.5</v>
      </c>
      <c r="J26" s="34">
        <f t="shared" ref="J26:J39" si="9">I26+N26</f>
        <v>22</v>
      </c>
      <c r="K26" s="93">
        <f t="shared" ref="K26:K39" si="10">J26+N26</f>
        <v>22.5</v>
      </c>
      <c r="L26" s="100">
        <v>0.5</v>
      </c>
      <c r="M26" s="100">
        <v>0.5</v>
      </c>
      <c r="N26" s="90">
        <v>0.5</v>
      </c>
      <c r="O26" s="212">
        <f t="shared" ref="O26:O57" si="11">M26/2</f>
        <v>0.25</v>
      </c>
      <c r="P26" s="355"/>
      <c r="Q26" s="355"/>
      <c r="R26" s="355"/>
      <c r="S26" s="356"/>
    </row>
    <row r="27" spans="1:19" ht="20.149999999999999" customHeight="1">
      <c r="A27" s="184" t="s">
        <v>1010</v>
      </c>
      <c r="B27" s="207" t="s">
        <v>1013</v>
      </c>
      <c r="C27" s="216">
        <f t="shared" si="6"/>
        <v>22</v>
      </c>
      <c r="D27" s="2">
        <f t="shared" si="1"/>
        <v>22</v>
      </c>
      <c r="E27" s="87">
        <f t="shared" si="7"/>
        <v>22.5</v>
      </c>
      <c r="F27" s="566"/>
      <c r="G27" s="86">
        <f t="shared" si="8"/>
        <v>23</v>
      </c>
      <c r="H27" s="2"/>
      <c r="I27" s="571">
        <v>23.5</v>
      </c>
      <c r="J27" s="34">
        <f t="shared" si="9"/>
        <v>24</v>
      </c>
      <c r="K27" s="93">
        <f t="shared" si="10"/>
        <v>24.5</v>
      </c>
      <c r="L27" s="100">
        <v>0.5</v>
      </c>
      <c r="M27" s="100">
        <v>0.5</v>
      </c>
      <c r="N27" s="90">
        <v>0.5</v>
      </c>
      <c r="O27" s="212">
        <f t="shared" si="11"/>
        <v>0.25</v>
      </c>
      <c r="P27" s="355"/>
      <c r="Q27" s="355"/>
      <c r="R27" s="355"/>
      <c r="S27" s="356"/>
    </row>
    <row r="28" spans="1:19" ht="20.149999999999999" hidden="1" customHeight="1">
      <c r="A28" s="78"/>
      <c r="B28" s="10"/>
      <c r="C28" s="216">
        <f t="shared" si="6"/>
        <v>0</v>
      </c>
      <c r="D28" s="2">
        <f t="shared" si="1"/>
        <v>0</v>
      </c>
      <c r="E28" s="87">
        <f t="shared" si="7"/>
        <v>0</v>
      </c>
      <c r="F28" s="566"/>
      <c r="G28" s="86">
        <f t="shared" si="8"/>
        <v>0</v>
      </c>
      <c r="H28" s="566"/>
      <c r="I28" s="36"/>
      <c r="J28" s="34">
        <f t="shared" si="9"/>
        <v>0</v>
      </c>
      <c r="K28" s="93">
        <f t="shared" si="10"/>
        <v>0</v>
      </c>
      <c r="L28" s="100"/>
      <c r="M28" s="100"/>
      <c r="N28" s="90"/>
      <c r="O28" s="212">
        <f t="shared" si="11"/>
        <v>0</v>
      </c>
      <c r="P28" s="355"/>
      <c r="Q28" s="355"/>
      <c r="R28" s="355"/>
      <c r="S28" s="356"/>
    </row>
    <row r="29" spans="1:19" ht="20.149999999999999" hidden="1" customHeight="1">
      <c r="A29" s="78"/>
      <c r="B29" s="10"/>
      <c r="C29" s="216">
        <f t="shared" si="6"/>
        <v>0</v>
      </c>
      <c r="D29" s="2">
        <f t="shared" si="1"/>
        <v>0</v>
      </c>
      <c r="E29" s="87">
        <f t="shared" si="7"/>
        <v>0</v>
      </c>
      <c r="F29" s="566"/>
      <c r="G29" s="86">
        <f t="shared" si="8"/>
        <v>0</v>
      </c>
      <c r="H29" s="566"/>
      <c r="I29" s="36"/>
      <c r="J29" s="34">
        <f t="shared" si="9"/>
        <v>0</v>
      </c>
      <c r="K29" s="93">
        <f t="shared" si="10"/>
        <v>0</v>
      </c>
      <c r="L29" s="100"/>
      <c r="M29" s="100"/>
      <c r="N29" s="90"/>
      <c r="O29" s="212">
        <f t="shared" si="11"/>
        <v>0</v>
      </c>
      <c r="P29" s="355"/>
      <c r="Q29" s="355"/>
      <c r="R29" s="355"/>
      <c r="S29" s="356"/>
    </row>
    <row r="30" spans="1:19" ht="20.149999999999999" hidden="1" customHeight="1">
      <c r="A30" s="78"/>
      <c r="B30" s="10"/>
      <c r="C30" s="216">
        <f t="shared" si="6"/>
        <v>0</v>
      </c>
      <c r="D30" s="2">
        <f t="shared" si="1"/>
        <v>0</v>
      </c>
      <c r="E30" s="87">
        <f t="shared" si="7"/>
        <v>0</v>
      </c>
      <c r="F30" s="566"/>
      <c r="G30" s="86">
        <f t="shared" si="8"/>
        <v>0</v>
      </c>
      <c r="H30" s="566"/>
      <c r="I30" s="36"/>
      <c r="J30" s="34">
        <f t="shared" si="9"/>
        <v>0</v>
      </c>
      <c r="K30" s="93">
        <f t="shared" si="10"/>
        <v>0</v>
      </c>
      <c r="L30" s="100"/>
      <c r="M30" s="100"/>
      <c r="N30" s="90"/>
      <c r="O30" s="212">
        <f t="shared" si="11"/>
        <v>0</v>
      </c>
      <c r="P30" s="355"/>
      <c r="Q30" s="355"/>
      <c r="R30" s="355"/>
      <c r="S30" s="356"/>
    </row>
    <row r="31" spans="1:19" ht="20.149999999999999" hidden="1" customHeight="1">
      <c r="A31" s="78"/>
      <c r="B31" s="10"/>
      <c r="C31" s="216">
        <f t="shared" si="6"/>
        <v>0</v>
      </c>
      <c r="D31" s="2">
        <f t="shared" si="1"/>
        <v>0</v>
      </c>
      <c r="E31" s="87">
        <f t="shared" si="7"/>
        <v>0</v>
      </c>
      <c r="F31" s="566"/>
      <c r="G31" s="86">
        <f t="shared" si="8"/>
        <v>0</v>
      </c>
      <c r="H31" s="566"/>
      <c r="I31" s="36"/>
      <c r="J31" s="34">
        <f t="shared" si="9"/>
        <v>0</v>
      </c>
      <c r="K31" s="93">
        <f t="shared" si="10"/>
        <v>0</v>
      </c>
      <c r="L31" s="100"/>
      <c r="M31" s="100"/>
      <c r="N31" s="90"/>
      <c r="O31" s="212">
        <f t="shared" si="11"/>
        <v>0</v>
      </c>
      <c r="P31" s="355"/>
      <c r="Q31" s="355"/>
      <c r="R31" s="355"/>
      <c r="S31" s="356"/>
    </row>
    <row r="32" spans="1:19" ht="20.149999999999999" hidden="1" customHeight="1">
      <c r="A32" s="78"/>
      <c r="B32" s="10"/>
      <c r="C32" s="216">
        <f t="shared" si="6"/>
        <v>0</v>
      </c>
      <c r="D32" s="2">
        <f t="shared" si="1"/>
        <v>0</v>
      </c>
      <c r="E32" s="87">
        <f t="shared" si="7"/>
        <v>0</v>
      </c>
      <c r="F32" s="566"/>
      <c r="G32" s="86">
        <f t="shared" si="8"/>
        <v>0</v>
      </c>
      <c r="H32" s="566"/>
      <c r="I32" s="36"/>
      <c r="J32" s="34">
        <f t="shared" si="9"/>
        <v>0</v>
      </c>
      <c r="K32" s="93">
        <f t="shared" si="10"/>
        <v>0</v>
      </c>
      <c r="L32" s="100"/>
      <c r="M32" s="100"/>
      <c r="N32" s="90"/>
      <c r="O32" s="212">
        <f t="shared" si="11"/>
        <v>0</v>
      </c>
      <c r="P32" s="355"/>
      <c r="Q32" s="355"/>
      <c r="R32" s="355"/>
      <c r="S32" s="356"/>
    </row>
    <row r="33" spans="1:19" ht="20.149999999999999" hidden="1" customHeight="1">
      <c r="A33" s="78"/>
      <c r="B33" s="10"/>
      <c r="C33" s="216">
        <f t="shared" si="6"/>
        <v>0</v>
      </c>
      <c r="D33" s="2">
        <f t="shared" si="1"/>
        <v>0</v>
      </c>
      <c r="E33" s="87">
        <f t="shared" si="7"/>
        <v>0</v>
      </c>
      <c r="F33" s="566"/>
      <c r="G33" s="86">
        <f t="shared" si="8"/>
        <v>0</v>
      </c>
      <c r="H33" s="566"/>
      <c r="I33" s="36"/>
      <c r="J33" s="34">
        <f t="shared" si="9"/>
        <v>0</v>
      </c>
      <c r="K33" s="93">
        <f t="shared" si="10"/>
        <v>0</v>
      </c>
      <c r="L33" s="100"/>
      <c r="M33" s="100"/>
      <c r="N33" s="90"/>
      <c r="O33" s="212">
        <f t="shared" si="11"/>
        <v>0</v>
      </c>
      <c r="P33" s="355"/>
      <c r="Q33" s="355"/>
      <c r="R33" s="355"/>
      <c r="S33" s="356"/>
    </row>
    <row r="34" spans="1:19" ht="20.149999999999999" hidden="1" customHeight="1">
      <c r="A34" s="78"/>
      <c r="B34" s="10"/>
      <c r="C34" s="216">
        <f t="shared" si="6"/>
        <v>0</v>
      </c>
      <c r="D34" s="2">
        <f t="shared" si="1"/>
        <v>0</v>
      </c>
      <c r="E34" s="87">
        <f t="shared" si="7"/>
        <v>0</v>
      </c>
      <c r="F34" s="566"/>
      <c r="G34" s="86">
        <f t="shared" si="8"/>
        <v>0</v>
      </c>
      <c r="H34" s="566"/>
      <c r="I34" s="36"/>
      <c r="J34" s="34">
        <f t="shared" si="9"/>
        <v>0</v>
      </c>
      <c r="K34" s="93">
        <f t="shared" si="10"/>
        <v>0</v>
      </c>
      <c r="L34" s="100"/>
      <c r="M34" s="100"/>
      <c r="N34" s="90"/>
      <c r="O34" s="212">
        <f t="shared" si="11"/>
        <v>0</v>
      </c>
      <c r="P34" s="355"/>
      <c r="Q34" s="355"/>
      <c r="R34" s="355"/>
      <c r="S34" s="356"/>
    </row>
    <row r="35" spans="1:19" ht="20.149999999999999" hidden="1" customHeight="1">
      <c r="A35" s="78"/>
      <c r="B35" s="10"/>
      <c r="C35" s="216">
        <f t="shared" si="6"/>
        <v>0</v>
      </c>
      <c r="D35" s="2">
        <f t="shared" si="1"/>
        <v>0</v>
      </c>
      <c r="E35" s="87">
        <f t="shared" si="7"/>
        <v>0</v>
      </c>
      <c r="F35" s="566"/>
      <c r="G35" s="86">
        <f t="shared" si="8"/>
        <v>0</v>
      </c>
      <c r="H35" s="566"/>
      <c r="I35" s="36"/>
      <c r="J35" s="34">
        <f t="shared" si="9"/>
        <v>0</v>
      </c>
      <c r="K35" s="93">
        <f t="shared" si="10"/>
        <v>0</v>
      </c>
      <c r="L35" s="100"/>
      <c r="M35" s="100"/>
      <c r="N35" s="90"/>
      <c r="O35" s="212">
        <f t="shared" si="11"/>
        <v>0</v>
      </c>
      <c r="P35" s="355"/>
      <c r="Q35" s="355"/>
      <c r="R35" s="355"/>
      <c r="S35" s="356"/>
    </row>
    <row r="36" spans="1:19" ht="20.149999999999999" hidden="1" customHeight="1">
      <c r="A36" s="78"/>
      <c r="B36" s="10"/>
      <c r="C36" s="216">
        <f t="shared" si="6"/>
        <v>0</v>
      </c>
      <c r="D36" s="2">
        <f t="shared" si="1"/>
        <v>0</v>
      </c>
      <c r="E36" s="87">
        <f t="shared" si="7"/>
        <v>0</v>
      </c>
      <c r="F36" s="566"/>
      <c r="G36" s="86">
        <f t="shared" si="8"/>
        <v>0</v>
      </c>
      <c r="H36" s="566"/>
      <c r="I36" s="36"/>
      <c r="J36" s="34">
        <f t="shared" si="9"/>
        <v>0</v>
      </c>
      <c r="K36" s="93">
        <f t="shared" si="10"/>
        <v>0</v>
      </c>
      <c r="L36" s="100"/>
      <c r="M36" s="100"/>
      <c r="N36" s="90"/>
      <c r="O36" s="212">
        <f t="shared" si="11"/>
        <v>0</v>
      </c>
      <c r="P36" s="355"/>
      <c r="Q36" s="355"/>
      <c r="R36" s="355"/>
      <c r="S36" s="356"/>
    </row>
    <row r="37" spans="1:19" ht="20.149999999999999" hidden="1" customHeight="1">
      <c r="A37" s="78"/>
      <c r="B37" s="10"/>
      <c r="C37" s="216">
        <f t="shared" si="6"/>
        <v>0</v>
      </c>
      <c r="D37" s="2">
        <f t="shared" si="1"/>
        <v>0</v>
      </c>
      <c r="E37" s="87">
        <f t="shared" si="7"/>
        <v>0</v>
      </c>
      <c r="F37" s="566"/>
      <c r="G37" s="86">
        <f t="shared" si="8"/>
        <v>0</v>
      </c>
      <c r="H37" s="566"/>
      <c r="I37" s="36"/>
      <c r="J37" s="34">
        <f t="shared" si="9"/>
        <v>0</v>
      </c>
      <c r="K37" s="93">
        <f t="shared" si="10"/>
        <v>0</v>
      </c>
      <c r="L37" s="100"/>
      <c r="M37" s="100"/>
      <c r="N37" s="90"/>
      <c r="O37" s="212">
        <f t="shared" si="11"/>
        <v>0</v>
      </c>
      <c r="P37" s="355"/>
      <c r="Q37" s="355"/>
      <c r="R37" s="355"/>
      <c r="S37" s="356"/>
    </row>
    <row r="38" spans="1:19" ht="20.149999999999999" hidden="1" customHeight="1">
      <c r="A38" s="78"/>
      <c r="B38" s="10"/>
      <c r="C38" s="216">
        <f t="shared" si="6"/>
        <v>0</v>
      </c>
      <c r="D38" s="2">
        <f t="shared" si="1"/>
        <v>0</v>
      </c>
      <c r="E38" s="87">
        <f t="shared" si="7"/>
        <v>0</v>
      </c>
      <c r="F38" s="566"/>
      <c r="G38" s="86">
        <f t="shared" si="8"/>
        <v>0</v>
      </c>
      <c r="H38" s="566"/>
      <c r="I38" s="36"/>
      <c r="J38" s="34">
        <f t="shared" si="9"/>
        <v>0</v>
      </c>
      <c r="K38" s="93">
        <f t="shared" si="10"/>
        <v>0</v>
      </c>
      <c r="L38" s="100"/>
      <c r="M38" s="100"/>
      <c r="N38" s="90"/>
      <c r="O38" s="212">
        <f t="shared" si="11"/>
        <v>0</v>
      </c>
      <c r="P38" s="355"/>
      <c r="Q38" s="355"/>
      <c r="R38" s="355"/>
      <c r="S38" s="356"/>
    </row>
    <row r="39" spans="1:19" ht="20.149999999999999" hidden="1" customHeight="1">
      <c r="A39" s="78"/>
      <c r="B39" s="10"/>
      <c r="C39" s="216">
        <f t="shared" si="6"/>
        <v>0</v>
      </c>
      <c r="D39" s="2">
        <f t="shared" si="1"/>
        <v>0</v>
      </c>
      <c r="E39" s="87">
        <f t="shared" si="7"/>
        <v>0</v>
      </c>
      <c r="F39" s="566"/>
      <c r="G39" s="86">
        <f t="shared" si="8"/>
        <v>0</v>
      </c>
      <c r="H39" s="566"/>
      <c r="I39" s="36"/>
      <c r="J39" s="34">
        <f t="shared" si="9"/>
        <v>0</v>
      </c>
      <c r="K39" s="93">
        <f t="shared" si="10"/>
        <v>0</v>
      </c>
      <c r="L39" s="100"/>
      <c r="M39" s="100"/>
      <c r="N39" s="90"/>
      <c r="O39" s="212">
        <f t="shared" si="11"/>
        <v>0</v>
      </c>
      <c r="P39" s="355"/>
      <c r="Q39" s="355"/>
      <c r="R39" s="355"/>
      <c r="S39" s="356"/>
    </row>
    <row r="40" spans="1:19" ht="20.149999999999999" hidden="1" customHeight="1">
      <c r="A40" s="78"/>
      <c r="B40" s="10"/>
      <c r="C40" s="71">
        <f t="shared" ref="C40:C57" si="12">E40-$L40</f>
        <v>0</v>
      </c>
      <c r="D40" s="2">
        <f t="shared" si="1"/>
        <v>0</v>
      </c>
      <c r="E40" s="34">
        <f t="shared" ref="E40:E57" si="13">G40-$L40</f>
        <v>0</v>
      </c>
      <c r="F40" s="174"/>
      <c r="G40" s="93">
        <f t="shared" ref="G40" si="14">I40-$L40</f>
        <v>0</v>
      </c>
      <c r="H40" s="174"/>
      <c r="I40" s="36"/>
      <c r="J40" s="34">
        <f t="shared" ref="J40:K57" si="15">I40+$L40</f>
        <v>0</v>
      </c>
      <c r="K40" s="174">
        <f t="shared" si="15"/>
        <v>0</v>
      </c>
      <c r="L40" s="100"/>
      <c r="M40" s="100"/>
      <c r="N40" s="90"/>
      <c r="O40" s="212">
        <f t="shared" si="11"/>
        <v>0</v>
      </c>
      <c r="P40" s="355"/>
      <c r="Q40" s="355"/>
      <c r="R40" s="355"/>
      <c r="S40" s="356"/>
    </row>
    <row r="41" spans="1:19" ht="20.149999999999999" hidden="1" customHeight="1">
      <c r="A41" s="78"/>
      <c r="B41" s="10"/>
      <c r="C41" s="71">
        <f t="shared" si="12"/>
        <v>0</v>
      </c>
      <c r="D41" s="2">
        <f t="shared" si="1"/>
        <v>0</v>
      </c>
      <c r="E41" s="34">
        <f t="shared" si="13"/>
        <v>0</v>
      </c>
      <c r="F41" s="174"/>
      <c r="G41" s="93">
        <f t="shared" ref="G41" si="16">I41-$L41</f>
        <v>0</v>
      </c>
      <c r="H41" s="174"/>
      <c r="I41" s="36"/>
      <c r="J41" s="34">
        <f t="shared" si="15"/>
        <v>0</v>
      </c>
      <c r="K41" s="174">
        <f t="shared" si="15"/>
        <v>0</v>
      </c>
      <c r="L41" s="100"/>
      <c r="M41" s="100"/>
      <c r="N41" s="90"/>
      <c r="O41" s="212">
        <f t="shared" si="11"/>
        <v>0</v>
      </c>
      <c r="P41" s="355"/>
      <c r="Q41" s="355"/>
      <c r="R41" s="355"/>
      <c r="S41" s="356"/>
    </row>
    <row r="42" spans="1:19" ht="20.149999999999999" hidden="1" customHeight="1">
      <c r="A42" s="78"/>
      <c r="B42" s="10"/>
      <c r="C42" s="71">
        <f t="shared" si="12"/>
        <v>0</v>
      </c>
      <c r="D42" s="2">
        <f t="shared" si="1"/>
        <v>0</v>
      </c>
      <c r="E42" s="34">
        <f t="shared" si="13"/>
        <v>0</v>
      </c>
      <c r="F42" s="174"/>
      <c r="G42" s="93">
        <f t="shared" ref="G42" si="17">I42-$L42</f>
        <v>0</v>
      </c>
      <c r="H42" s="174"/>
      <c r="I42" s="36"/>
      <c r="J42" s="34">
        <f t="shared" si="15"/>
        <v>0</v>
      </c>
      <c r="K42" s="174">
        <f t="shared" si="15"/>
        <v>0</v>
      </c>
      <c r="L42" s="100"/>
      <c r="M42" s="214"/>
      <c r="N42" s="90"/>
      <c r="O42" s="212">
        <f t="shared" si="11"/>
        <v>0</v>
      </c>
      <c r="P42" s="355"/>
      <c r="Q42" s="355"/>
      <c r="R42" s="355"/>
      <c r="S42" s="356"/>
    </row>
    <row r="43" spans="1:19" ht="20.149999999999999" hidden="1" customHeight="1">
      <c r="A43" s="78"/>
      <c r="B43" s="10"/>
      <c r="C43" s="71">
        <f t="shared" si="12"/>
        <v>0</v>
      </c>
      <c r="D43" s="2">
        <f t="shared" si="1"/>
        <v>0</v>
      </c>
      <c r="E43" s="34">
        <f t="shared" si="13"/>
        <v>0</v>
      </c>
      <c r="F43" s="174"/>
      <c r="G43" s="93">
        <f t="shared" ref="G43" si="18">I43-$L43</f>
        <v>0</v>
      </c>
      <c r="H43" s="174"/>
      <c r="I43" s="36"/>
      <c r="J43" s="34">
        <f t="shared" si="15"/>
        <v>0</v>
      </c>
      <c r="K43" s="174">
        <f t="shared" si="15"/>
        <v>0</v>
      </c>
      <c r="L43" s="100"/>
      <c r="M43" s="214"/>
      <c r="N43" s="90"/>
      <c r="O43" s="212">
        <f t="shared" si="11"/>
        <v>0</v>
      </c>
      <c r="P43" s="355"/>
      <c r="Q43" s="355"/>
      <c r="R43" s="355"/>
      <c r="S43" s="356"/>
    </row>
    <row r="44" spans="1:19" ht="20.149999999999999" hidden="1" customHeight="1">
      <c r="A44" s="78"/>
      <c r="B44" s="10"/>
      <c r="C44" s="71">
        <f t="shared" si="12"/>
        <v>0</v>
      </c>
      <c r="D44" s="2">
        <f t="shared" si="1"/>
        <v>0</v>
      </c>
      <c r="E44" s="34">
        <f t="shared" si="13"/>
        <v>0</v>
      </c>
      <c r="F44" s="174"/>
      <c r="G44" s="93">
        <f t="shared" ref="G44" si="19">I44-$L44</f>
        <v>0</v>
      </c>
      <c r="H44" s="174"/>
      <c r="I44" s="36"/>
      <c r="J44" s="34">
        <f t="shared" si="15"/>
        <v>0</v>
      </c>
      <c r="K44" s="174">
        <f t="shared" si="15"/>
        <v>0</v>
      </c>
      <c r="L44" s="100"/>
      <c r="M44" s="100"/>
      <c r="N44" s="90"/>
      <c r="O44" s="212">
        <f t="shared" si="11"/>
        <v>0</v>
      </c>
      <c r="P44" s="355"/>
      <c r="Q44" s="355"/>
      <c r="R44" s="355"/>
      <c r="S44" s="356"/>
    </row>
    <row r="45" spans="1:19" ht="20.149999999999999" hidden="1" customHeight="1">
      <c r="A45" s="78"/>
      <c r="B45" s="10"/>
      <c r="C45" s="71">
        <f t="shared" si="12"/>
        <v>0</v>
      </c>
      <c r="D45" s="2">
        <f t="shared" si="1"/>
        <v>0</v>
      </c>
      <c r="E45" s="34">
        <f t="shared" si="13"/>
        <v>0</v>
      </c>
      <c r="F45" s="174"/>
      <c r="G45" s="93">
        <f t="shared" ref="G45" si="20">I45-$L45</f>
        <v>0</v>
      </c>
      <c r="H45" s="174"/>
      <c r="I45" s="36"/>
      <c r="J45" s="34">
        <f t="shared" si="15"/>
        <v>0</v>
      </c>
      <c r="K45" s="174">
        <f t="shared" si="15"/>
        <v>0</v>
      </c>
      <c r="L45" s="100"/>
      <c r="M45" s="100"/>
      <c r="N45" s="90"/>
      <c r="O45" s="212">
        <f t="shared" si="11"/>
        <v>0</v>
      </c>
      <c r="P45" s="355"/>
      <c r="Q45" s="355"/>
      <c r="R45" s="355"/>
      <c r="S45" s="356"/>
    </row>
    <row r="46" spans="1:19" ht="20.149999999999999" hidden="1" customHeight="1">
      <c r="A46" s="78"/>
      <c r="B46" s="10"/>
      <c r="C46" s="71">
        <f t="shared" si="12"/>
        <v>0</v>
      </c>
      <c r="D46" s="2">
        <f t="shared" si="1"/>
        <v>0</v>
      </c>
      <c r="E46" s="34">
        <f t="shared" si="13"/>
        <v>0</v>
      </c>
      <c r="F46" s="174"/>
      <c r="G46" s="93">
        <f t="shared" ref="G46" si="21">I46-$L46</f>
        <v>0</v>
      </c>
      <c r="H46" s="174"/>
      <c r="I46" s="36"/>
      <c r="J46" s="34">
        <f t="shared" si="15"/>
        <v>0</v>
      </c>
      <c r="K46" s="174">
        <f t="shared" si="15"/>
        <v>0</v>
      </c>
      <c r="L46" s="100"/>
      <c r="M46" s="100"/>
      <c r="N46" s="90"/>
      <c r="O46" s="212">
        <f t="shared" si="11"/>
        <v>0</v>
      </c>
      <c r="P46" s="355"/>
      <c r="Q46" s="355"/>
      <c r="R46" s="355"/>
      <c r="S46" s="356"/>
    </row>
    <row r="47" spans="1:19" ht="20.149999999999999" hidden="1" customHeight="1">
      <c r="A47" s="78"/>
      <c r="B47" s="10"/>
      <c r="C47" s="71">
        <f t="shared" si="12"/>
        <v>0</v>
      </c>
      <c r="D47" s="2">
        <f t="shared" si="1"/>
        <v>0</v>
      </c>
      <c r="E47" s="34">
        <f t="shared" si="13"/>
        <v>0</v>
      </c>
      <c r="F47" s="174"/>
      <c r="G47" s="93">
        <f t="shared" ref="G47" si="22">I47-$L47</f>
        <v>0</v>
      </c>
      <c r="H47" s="174"/>
      <c r="I47" s="36"/>
      <c r="J47" s="34">
        <f t="shared" si="15"/>
        <v>0</v>
      </c>
      <c r="K47" s="174">
        <f t="shared" si="15"/>
        <v>0</v>
      </c>
      <c r="L47" s="100"/>
      <c r="M47" s="100"/>
      <c r="N47" s="90"/>
      <c r="O47" s="212">
        <f t="shared" si="11"/>
        <v>0</v>
      </c>
      <c r="P47" s="355"/>
      <c r="Q47" s="355"/>
      <c r="R47" s="355"/>
      <c r="S47" s="356"/>
    </row>
    <row r="48" spans="1:19" ht="20.149999999999999" hidden="1" customHeight="1">
      <c r="A48" s="78"/>
      <c r="B48" s="10"/>
      <c r="C48" s="71">
        <f t="shared" si="12"/>
        <v>0</v>
      </c>
      <c r="D48" s="2">
        <f t="shared" si="1"/>
        <v>0</v>
      </c>
      <c r="E48" s="34">
        <f t="shared" si="13"/>
        <v>0</v>
      </c>
      <c r="F48" s="174"/>
      <c r="G48" s="93">
        <f t="shared" ref="G48" si="23">I48-$L48</f>
        <v>0</v>
      </c>
      <c r="H48" s="174"/>
      <c r="I48" s="36"/>
      <c r="J48" s="34">
        <f t="shared" si="15"/>
        <v>0</v>
      </c>
      <c r="K48" s="174">
        <f t="shared" si="15"/>
        <v>0</v>
      </c>
      <c r="L48" s="100"/>
      <c r="M48" s="100"/>
      <c r="N48" s="90"/>
      <c r="O48" s="212">
        <f t="shared" si="11"/>
        <v>0</v>
      </c>
      <c r="P48" s="355"/>
      <c r="Q48" s="355"/>
      <c r="R48" s="355"/>
      <c r="S48" s="356"/>
    </row>
    <row r="49" spans="1:19" ht="20.149999999999999" hidden="1" customHeight="1">
      <c r="A49" s="78"/>
      <c r="B49" s="10"/>
      <c r="C49" s="71">
        <f t="shared" si="12"/>
        <v>0</v>
      </c>
      <c r="D49" s="2">
        <f t="shared" si="1"/>
        <v>0</v>
      </c>
      <c r="E49" s="34">
        <f t="shared" si="13"/>
        <v>0</v>
      </c>
      <c r="F49" s="174"/>
      <c r="G49" s="93">
        <f t="shared" ref="G49" si="24">I49-$L49</f>
        <v>0</v>
      </c>
      <c r="H49" s="174"/>
      <c r="I49" s="36"/>
      <c r="J49" s="34">
        <f t="shared" si="15"/>
        <v>0</v>
      </c>
      <c r="K49" s="174">
        <f t="shared" si="15"/>
        <v>0</v>
      </c>
      <c r="L49" s="100"/>
      <c r="M49" s="100"/>
      <c r="N49" s="90"/>
      <c r="O49" s="212">
        <f t="shared" si="11"/>
        <v>0</v>
      </c>
      <c r="P49" s="355"/>
      <c r="Q49" s="355"/>
      <c r="R49" s="355"/>
      <c r="S49" s="356"/>
    </row>
    <row r="50" spans="1:19" ht="20.149999999999999" hidden="1" customHeight="1">
      <c r="A50" s="78"/>
      <c r="B50" s="10"/>
      <c r="C50" s="71">
        <f t="shared" si="12"/>
        <v>0</v>
      </c>
      <c r="D50" s="2">
        <f t="shared" si="1"/>
        <v>0</v>
      </c>
      <c r="E50" s="34">
        <f t="shared" si="13"/>
        <v>0</v>
      </c>
      <c r="F50" s="174"/>
      <c r="G50" s="93">
        <f t="shared" ref="G50" si="25">I50-$L50</f>
        <v>0</v>
      </c>
      <c r="H50" s="174"/>
      <c r="I50" s="36"/>
      <c r="J50" s="34">
        <f t="shared" si="15"/>
        <v>0</v>
      </c>
      <c r="K50" s="174">
        <f t="shared" si="15"/>
        <v>0</v>
      </c>
      <c r="L50" s="100"/>
      <c r="M50" s="100"/>
      <c r="N50" s="90"/>
      <c r="O50" s="212">
        <f t="shared" si="11"/>
        <v>0</v>
      </c>
      <c r="P50" s="355"/>
      <c r="Q50" s="355"/>
      <c r="R50" s="355"/>
      <c r="S50" s="356"/>
    </row>
    <row r="51" spans="1:19" ht="20.149999999999999" hidden="1" customHeight="1">
      <c r="A51" s="78"/>
      <c r="B51" s="10"/>
      <c r="C51" s="71">
        <f t="shared" si="12"/>
        <v>0</v>
      </c>
      <c r="D51" s="2">
        <f t="shared" si="1"/>
        <v>0</v>
      </c>
      <c r="E51" s="34">
        <f t="shared" si="13"/>
        <v>0</v>
      </c>
      <c r="F51" s="174"/>
      <c r="G51" s="93">
        <f t="shared" ref="G51" si="26">I51-$L51</f>
        <v>0</v>
      </c>
      <c r="H51" s="174"/>
      <c r="I51" s="36"/>
      <c r="J51" s="34">
        <f t="shared" si="15"/>
        <v>0</v>
      </c>
      <c r="K51" s="174">
        <f t="shared" si="15"/>
        <v>0</v>
      </c>
      <c r="L51" s="100"/>
      <c r="M51" s="100"/>
      <c r="N51" s="90"/>
      <c r="O51" s="212">
        <f t="shared" si="11"/>
        <v>0</v>
      </c>
      <c r="P51" s="355"/>
      <c r="Q51" s="355"/>
      <c r="R51" s="355"/>
      <c r="S51" s="356"/>
    </row>
    <row r="52" spans="1:19" ht="20.149999999999999" hidden="1" customHeight="1">
      <c r="A52" s="78"/>
      <c r="B52" s="80"/>
      <c r="C52" s="71">
        <f t="shared" si="12"/>
        <v>0</v>
      </c>
      <c r="D52" s="2">
        <f t="shared" si="1"/>
        <v>0</v>
      </c>
      <c r="E52" s="34">
        <f t="shared" si="13"/>
        <v>0</v>
      </c>
      <c r="F52" s="174"/>
      <c r="G52" s="93">
        <f t="shared" ref="G52" si="27">I52-$L52</f>
        <v>0</v>
      </c>
      <c r="H52" s="174"/>
      <c r="I52" s="36"/>
      <c r="J52" s="34">
        <f t="shared" si="15"/>
        <v>0</v>
      </c>
      <c r="K52" s="174">
        <f t="shared" si="15"/>
        <v>0</v>
      </c>
      <c r="L52" s="100"/>
      <c r="M52" s="100"/>
      <c r="N52" s="90"/>
      <c r="O52" s="212">
        <f t="shared" si="11"/>
        <v>0</v>
      </c>
      <c r="P52" s="355"/>
      <c r="Q52" s="355"/>
      <c r="R52" s="355"/>
      <c r="S52" s="356"/>
    </row>
    <row r="53" spans="1:19" ht="20.149999999999999" hidden="1" customHeight="1">
      <c r="A53" s="14"/>
      <c r="B53" s="84"/>
      <c r="C53" s="71">
        <f t="shared" si="12"/>
        <v>0</v>
      </c>
      <c r="D53" s="2">
        <f t="shared" si="1"/>
        <v>0</v>
      </c>
      <c r="E53" s="34">
        <f t="shared" si="13"/>
        <v>0</v>
      </c>
      <c r="F53" s="174"/>
      <c r="G53" s="93">
        <f t="shared" ref="G53" si="28">I53-$L53</f>
        <v>0</v>
      </c>
      <c r="H53" s="174"/>
      <c r="I53" s="36"/>
      <c r="J53" s="34">
        <f t="shared" si="15"/>
        <v>0</v>
      </c>
      <c r="K53" s="174">
        <f t="shared" si="15"/>
        <v>0</v>
      </c>
      <c r="L53" s="100"/>
      <c r="M53" s="100"/>
      <c r="N53" s="90"/>
      <c r="O53" s="212">
        <f t="shared" si="11"/>
        <v>0</v>
      </c>
      <c r="P53" s="355"/>
      <c r="Q53" s="355"/>
      <c r="R53" s="355"/>
      <c r="S53" s="356"/>
    </row>
    <row r="54" spans="1:19" ht="20.149999999999999" hidden="1" customHeight="1">
      <c r="A54" s="14"/>
      <c r="B54" s="84"/>
      <c r="C54" s="71">
        <f t="shared" si="12"/>
        <v>0</v>
      </c>
      <c r="D54" s="2">
        <f t="shared" si="1"/>
        <v>0</v>
      </c>
      <c r="E54" s="34">
        <f t="shared" si="13"/>
        <v>0</v>
      </c>
      <c r="F54" s="174"/>
      <c r="G54" s="93">
        <f t="shared" ref="G54" si="29">I54-$L54</f>
        <v>0</v>
      </c>
      <c r="H54" s="174"/>
      <c r="I54" s="36"/>
      <c r="J54" s="34">
        <f t="shared" si="15"/>
        <v>0</v>
      </c>
      <c r="K54" s="174">
        <f t="shared" si="15"/>
        <v>0</v>
      </c>
      <c r="L54" s="100"/>
      <c r="M54" s="100"/>
      <c r="N54" s="90"/>
      <c r="O54" s="212">
        <f t="shared" si="11"/>
        <v>0</v>
      </c>
      <c r="P54" s="355"/>
      <c r="Q54" s="355"/>
      <c r="R54" s="355"/>
      <c r="S54" s="356"/>
    </row>
    <row r="55" spans="1:19" ht="20.149999999999999" hidden="1" customHeight="1">
      <c r="A55" s="14"/>
      <c r="B55" s="84"/>
      <c r="C55" s="71">
        <f t="shared" si="12"/>
        <v>0</v>
      </c>
      <c r="D55" s="2">
        <f t="shared" si="1"/>
        <v>0</v>
      </c>
      <c r="E55" s="34">
        <f t="shared" si="13"/>
        <v>0</v>
      </c>
      <c r="F55" s="174"/>
      <c r="G55" s="93">
        <f t="shared" ref="G55" si="30">I55-$L55</f>
        <v>0</v>
      </c>
      <c r="H55" s="174"/>
      <c r="I55" s="36"/>
      <c r="J55" s="34">
        <f t="shared" si="15"/>
        <v>0</v>
      </c>
      <c r="K55" s="174">
        <f t="shared" si="15"/>
        <v>0</v>
      </c>
      <c r="L55" s="100"/>
      <c r="M55" s="100"/>
      <c r="N55" s="90"/>
      <c r="O55" s="212">
        <f t="shared" si="11"/>
        <v>0</v>
      </c>
      <c r="P55" s="355"/>
      <c r="Q55" s="355"/>
      <c r="R55" s="355"/>
      <c r="S55" s="356"/>
    </row>
    <row r="56" spans="1:19" ht="20.149999999999999" hidden="1" customHeight="1">
      <c r="A56" s="14"/>
      <c r="B56" s="84"/>
      <c r="C56" s="71">
        <f t="shared" si="12"/>
        <v>0</v>
      </c>
      <c r="D56" s="2">
        <f t="shared" si="1"/>
        <v>0</v>
      </c>
      <c r="E56" s="34">
        <f t="shared" si="13"/>
        <v>0</v>
      </c>
      <c r="F56" s="174"/>
      <c r="G56" s="93">
        <f t="shared" ref="G56" si="31">I56-$L56</f>
        <v>0</v>
      </c>
      <c r="H56" s="174"/>
      <c r="I56" s="36"/>
      <c r="J56" s="34">
        <f t="shared" si="15"/>
        <v>0</v>
      </c>
      <c r="K56" s="174">
        <f t="shared" si="15"/>
        <v>0</v>
      </c>
      <c r="L56" s="100"/>
      <c r="M56" s="100"/>
      <c r="N56" s="90"/>
      <c r="O56" s="212">
        <f t="shared" si="11"/>
        <v>0</v>
      </c>
      <c r="P56" s="355"/>
      <c r="Q56" s="355"/>
      <c r="R56" s="355"/>
      <c r="S56" s="356"/>
    </row>
    <row r="57" spans="1:19" ht="20.149999999999999" hidden="1" customHeight="1" thickBot="1">
      <c r="A57" s="75"/>
      <c r="B57" s="85"/>
      <c r="C57" s="72">
        <f t="shared" si="12"/>
        <v>0</v>
      </c>
      <c r="D57" s="2">
        <f t="shared" si="1"/>
        <v>0</v>
      </c>
      <c r="E57" s="74">
        <f t="shared" si="13"/>
        <v>0</v>
      </c>
      <c r="F57" s="175"/>
      <c r="G57" s="215">
        <f t="shared" ref="G57" si="32">I57-$L57</f>
        <v>0</v>
      </c>
      <c r="H57" s="175"/>
      <c r="I57" s="73"/>
      <c r="J57" s="74">
        <f t="shared" si="15"/>
        <v>0</v>
      </c>
      <c r="K57" s="175">
        <f t="shared" si="15"/>
        <v>0</v>
      </c>
      <c r="L57" s="101"/>
      <c r="M57" s="101"/>
      <c r="N57" s="92"/>
      <c r="O57" s="213">
        <f t="shared" si="11"/>
        <v>0</v>
      </c>
      <c r="P57" s="357"/>
      <c r="Q57" s="357"/>
      <c r="R57" s="357"/>
      <c r="S57" s="358"/>
    </row>
    <row r="58" spans="1:19">
      <c r="A58" s="24" t="s">
        <v>806</v>
      </c>
      <c r="B58" s="17"/>
      <c r="C58" s="17"/>
      <c r="D58" s="17"/>
      <c r="E58" s="17"/>
      <c r="F58" s="17"/>
      <c r="G58" s="17"/>
      <c r="H58" s="17"/>
      <c r="I58" s="17"/>
      <c r="J58" s="17"/>
      <c r="K58" s="17"/>
      <c r="L58" s="17"/>
      <c r="M58" s="119"/>
      <c r="N58" s="17"/>
      <c r="O58" s="17"/>
      <c r="P58" s="17"/>
      <c r="Q58" s="17"/>
      <c r="R58" s="17"/>
      <c r="S58" s="17"/>
    </row>
    <row r="59" spans="1:19">
      <c r="M59" s="88"/>
    </row>
    <row r="60" spans="1:19">
      <c r="M60" s="88"/>
    </row>
    <row r="61" spans="1:19">
      <c r="M61" s="88"/>
    </row>
    <row r="62" spans="1:19">
      <c r="M62" s="88"/>
    </row>
    <row r="63" spans="1:19">
      <c r="M63" s="88"/>
    </row>
    <row r="64" spans="1:19">
      <c r="M64" s="88"/>
    </row>
    <row r="65" spans="13:13">
      <c r="M65" s="88"/>
    </row>
    <row r="66" spans="13:13">
      <c r="M66" s="88"/>
    </row>
    <row r="67" spans="13:13">
      <c r="M67" s="88"/>
    </row>
    <row r="68" spans="13:13">
      <c r="M68" s="88"/>
    </row>
    <row r="69" spans="13:13">
      <c r="M69" s="88"/>
    </row>
    <row r="70" spans="13:13">
      <c r="M70" s="88"/>
    </row>
    <row r="71" spans="13:13">
      <c r="M71" s="88"/>
    </row>
    <row r="72" spans="13:13">
      <c r="M72" s="88"/>
    </row>
    <row r="73" spans="13:13">
      <c r="M73" s="88"/>
    </row>
    <row r="74" spans="13:13">
      <c r="M74" s="88"/>
    </row>
    <row r="75" spans="13:13">
      <c r="M75" s="88"/>
    </row>
    <row r="76" spans="13:13">
      <c r="M76" s="88"/>
    </row>
    <row r="77" spans="13:13">
      <c r="M77" s="88"/>
    </row>
  </sheetData>
  <mergeCells count="22">
    <mergeCell ref="D4:O4"/>
    <mergeCell ref="D5:O5"/>
    <mergeCell ref="N8:N9"/>
    <mergeCell ref="I8:I9"/>
    <mergeCell ref="F8:F9"/>
    <mergeCell ref="H8:H9"/>
    <mergeCell ref="J8:J9"/>
    <mergeCell ref="L8:L9"/>
    <mergeCell ref="A8:A9"/>
    <mergeCell ref="B8:B9"/>
    <mergeCell ref="P2:S6"/>
    <mergeCell ref="B2:O2"/>
    <mergeCell ref="K8:K9"/>
    <mergeCell ref="P7:S57"/>
    <mergeCell ref="C6:O7"/>
    <mergeCell ref="C8:C9"/>
    <mergeCell ref="E8:E9"/>
    <mergeCell ref="G8:G9"/>
    <mergeCell ref="O8:O9"/>
    <mergeCell ref="D8:D9"/>
    <mergeCell ref="M8:M9"/>
    <mergeCell ref="D3:O3"/>
  </mergeCells>
  <phoneticPr fontId="41" type="noConversion"/>
  <pageMargins left="0.25" right="0.25" top="0.75" bottom="0.75" header="0.3" footer="0.3"/>
  <pageSetup paperSize="9" scale="6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2447D-FF54-BD48-9D44-3E5508A92B47}">
  <sheetPr codeName="Sheet8">
    <tabColor theme="9" tint="0.59999389629810485"/>
    <pageSetUpPr fitToPage="1"/>
  </sheetPr>
  <dimension ref="A1:Z88"/>
  <sheetViews>
    <sheetView showGridLines="0" view="pageBreakPreview" zoomScale="80" zoomScaleNormal="80" zoomScaleSheetLayoutView="80" workbookViewId="0">
      <selection activeCell="A63" sqref="A63:T71"/>
    </sheetView>
  </sheetViews>
  <sheetFormatPr defaultColWidth="8.81640625" defaultRowHeight="14.5"/>
  <cols>
    <col min="1" max="1" width="9.26953125" customWidth="1"/>
    <col min="2" max="2" width="49.1796875" customWidth="1"/>
    <col min="3" max="3" width="11.81640625" customWidth="1"/>
    <col min="4" max="4" width="12" customWidth="1"/>
    <col min="5" max="6" width="11.81640625" customWidth="1"/>
    <col min="7" max="7" width="19.1796875" customWidth="1"/>
    <col min="8" max="8" width="12" customWidth="1"/>
    <col min="9" max="9" width="11.81640625" customWidth="1"/>
    <col min="10" max="10" width="12" customWidth="1"/>
    <col min="11" max="12" width="11.81640625" customWidth="1"/>
    <col min="13" max="13" width="19.1796875" customWidth="1"/>
    <col min="14" max="14" width="12" customWidth="1"/>
    <col min="15" max="19" width="11.81640625" customWidth="1"/>
    <col min="20" max="20" width="20.1796875" customWidth="1"/>
    <col min="23" max="23" width="8.26953125" hidden="1" customWidth="1"/>
  </cols>
  <sheetData>
    <row r="1" spans="1:26" ht="10" customHeight="1" thickBot="1">
      <c r="A1" s="17"/>
      <c r="B1" s="17"/>
      <c r="C1" s="17"/>
      <c r="D1" s="17"/>
      <c r="E1" s="17"/>
      <c r="F1" s="17"/>
      <c r="G1" s="17"/>
      <c r="H1" s="17"/>
      <c r="I1" s="17"/>
      <c r="J1" s="17"/>
      <c r="K1" s="17"/>
      <c r="L1" s="17"/>
      <c r="M1" s="17"/>
      <c r="N1" s="17"/>
      <c r="O1" s="17"/>
      <c r="P1" s="17"/>
      <c r="Q1" s="17"/>
      <c r="R1" s="17"/>
      <c r="S1" s="17"/>
      <c r="T1" s="17"/>
    </row>
    <row r="2" spans="1:26" ht="38.15" customHeight="1" thickBot="1">
      <c r="A2" s="49" t="s">
        <v>792</v>
      </c>
      <c r="B2" s="469" t="str">
        <f>'SIZE SPEC'!B2</f>
        <v>NEW JERSEY TSHIRT BLOCK 24</v>
      </c>
      <c r="C2" s="470"/>
      <c r="D2" s="470"/>
      <c r="E2" s="470"/>
      <c r="F2" s="470"/>
      <c r="G2" s="470"/>
      <c r="H2" s="470"/>
      <c r="I2" s="470"/>
      <c r="J2" s="470"/>
      <c r="K2" s="470"/>
      <c r="L2" s="470"/>
      <c r="M2" s="470"/>
      <c r="N2" s="470"/>
      <c r="O2" s="471"/>
      <c r="P2" s="306"/>
      <c r="Q2" s="306"/>
      <c r="R2" s="306"/>
      <c r="S2" s="306"/>
      <c r="T2" s="307"/>
      <c r="W2" t="e" cm="1">
        <f t="array" ref="W2">VLOOKUP(TemplateFriendlyName,'[5]#REF'!$B:$B,2,FALSE)</f>
        <v>#REF!</v>
      </c>
    </row>
    <row r="3" spans="1:26" ht="15" customHeight="1" thickBot="1">
      <c r="A3" s="46" t="s">
        <v>818</v>
      </c>
      <c r="B3" s="45">
        <f>'SIZE SPEC'!B3</f>
        <v>0</v>
      </c>
      <c r="C3" s="69" t="s">
        <v>817</v>
      </c>
      <c r="D3" s="472"/>
      <c r="E3" s="473"/>
      <c r="F3" s="473"/>
      <c r="G3" s="473"/>
      <c r="H3" s="473"/>
      <c r="I3" s="473"/>
      <c r="J3" s="473"/>
      <c r="K3" s="473"/>
      <c r="L3" s="473"/>
      <c r="M3" s="473"/>
      <c r="N3" s="473"/>
      <c r="O3" s="474"/>
      <c r="P3" s="323"/>
      <c r="Q3" s="323"/>
      <c r="R3" s="323"/>
      <c r="S3" s="323"/>
      <c r="T3" s="324"/>
    </row>
    <row r="4" spans="1:26" ht="15" customHeight="1">
      <c r="A4" s="47" t="s">
        <v>1</v>
      </c>
      <c r="B4" s="42" t="str">
        <f>'SIZE SPEC'!B4</f>
        <v xml:space="preserve">OCM41114 </v>
      </c>
      <c r="C4" s="50" t="s">
        <v>804</v>
      </c>
      <c r="D4" s="475">
        <f>'SIZE SPEC'!E4</f>
        <v>0</v>
      </c>
      <c r="E4" s="475"/>
      <c r="F4" s="52" t="s">
        <v>1061</v>
      </c>
      <c r="G4" s="476"/>
      <c r="H4" s="477"/>
      <c r="I4" s="477"/>
      <c r="J4" s="102" t="s">
        <v>1062</v>
      </c>
      <c r="K4" s="478" t="s">
        <v>819</v>
      </c>
      <c r="L4" s="479"/>
      <c r="M4" s="479"/>
      <c r="N4" s="479"/>
      <c r="O4" s="480"/>
      <c r="P4" s="323"/>
      <c r="Q4" s="323"/>
      <c r="R4" s="323"/>
      <c r="S4" s="323"/>
      <c r="T4" s="324"/>
    </row>
    <row r="5" spans="1:26" ht="15" customHeight="1" thickBot="1">
      <c r="A5" s="47" t="s">
        <v>770</v>
      </c>
      <c r="B5" s="43" t="str">
        <f>'SIZE SPEC'!B5</f>
        <v>SS24</v>
      </c>
      <c r="C5" s="51" t="s">
        <v>3</v>
      </c>
      <c r="D5" s="481"/>
      <c r="E5" s="481"/>
      <c r="F5" s="53" t="s">
        <v>808</v>
      </c>
      <c r="G5" s="482">
        <f>'SIZE SPEC'!E5</f>
        <v>0</v>
      </c>
      <c r="H5" s="483"/>
      <c r="I5" s="483"/>
      <c r="J5" s="483"/>
      <c r="K5" s="483"/>
      <c r="L5" s="483"/>
      <c r="M5" s="483"/>
      <c r="N5" s="483"/>
      <c r="O5" s="484"/>
      <c r="P5" s="323"/>
      <c r="Q5" s="323"/>
      <c r="R5" s="323"/>
      <c r="S5" s="323"/>
      <c r="T5" s="324"/>
    </row>
    <row r="6" spans="1:26" ht="15" customHeight="1" thickBot="1">
      <c r="A6" s="48" t="s">
        <v>2</v>
      </c>
      <c r="B6" s="44" t="str">
        <f>'SIZE SPEC'!B6</f>
        <v>UN-AVAILABLE</v>
      </c>
      <c r="C6" s="51" t="s">
        <v>920</v>
      </c>
      <c r="D6" s="485"/>
      <c r="E6" s="485"/>
      <c r="F6" s="50" t="s">
        <v>820</v>
      </c>
      <c r="G6" s="486" t="s">
        <v>821</v>
      </c>
      <c r="H6" s="451"/>
      <c r="I6" s="451"/>
      <c r="J6" s="103" t="s">
        <v>820</v>
      </c>
      <c r="K6" s="450" t="s">
        <v>821</v>
      </c>
      <c r="L6" s="451"/>
      <c r="M6" s="451"/>
      <c r="N6" s="451"/>
      <c r="O6" s="452"/>
      <c r="P6" s="309"/>
      <c r="Q6" s="309"/>
      <c r="R6" s="309"/>
      <c r="S6" s="309"/>
      <c r="T6" s="310"/>
    </row>
    <row r="7" spans="1:26" ht="15" customHeight="1" thickBot="1">
      <c r="A7" s="453" t="s">
        <v>768</v>
      </c>
      <c r="B7" s="454"/>
      <c r="C7" s="455" t="s">
        <v>791</v>
      </c>
      <c r="D7" s="457" t="s">
        <v>6</v>
      </c>
      <c r="E7" s="459" t="s">
        <v>793</v>
      </c>
      <c r="F7" s="461" t="s">
        <v>794</v>
      </c>
      <c r="G7" s="463" t="s">
        <v>795</v>
      </c>
      <c r="H7" s="465" t="s">
        <v>807</v>
      </c>
      <c r="I7" s="467" t="s">
        <v>1063</v>
      </c>
      <c r="J7" s="457" t="s">
        <v>9</v>
      </c>
      <c r="K7" s="459" t="s">
        <v>793</v>
      </c>
      <c r="L7" s="461" t="s">
        <v>794</v>
      </c>
      <c r="M7" s="463" t="s">
        <v>795</v>
      </c>
      <c r="N7" s="465" t="s">
        <v>807</v>
      </c>
      <c r="O7" s="467" t="s">
        <v>1063</v>
      </c>
      <c r="P7" s="444" t="s">
        <v>797</v>
      </c>
      <c r="Q7" s="445"/>
      <c r="R7" s="445"/>
      <c r="S7" s="445"/>
      <c r="T7" s="446"/>
    </row>
    <row r="8" spans="1:26" ht="12" customHeight="1" thickBot="1">
      <c r="A8" s="32" t="s">
        <v>809</v>
      </c>
      <c r="B8" s="33" t="s">
        <v>810</v>
      </c>
      <c r="C8" s="456"/>
      <c r="D8" s="458"/>
      <c r="E8" s="460"/>
      <c r="F8" s="462"/>
      <c r="G8" s="464"/>
      <c r="H8" s="466"/>
      <c r="I8" s="468"/>
      <c r="J8" s="458"/>
      <c r="K8" s="460"/>
      <c r="L8" s="462"/>
      <c r="M8" s="464"/>
      <c r="N8" s="466"/>
      <c r="O8" s="468"/>
      <c r="P8" s="447"/>
      <c r="Q8" s="448"/>
      <c r="R8" s="448"/>
      <c r="S8" s="448"/>
      <c r="T8" s="449"/>
    </row>
    <row r="9" spans="1:26" ht="20.149999999999999" customHeight="1">
      <c r="A9" s="104" t="str">
        <f>'SIZE SPEC'!A10</f>
        <v>A1</v>
      </c>
      <c r="B9" s="77" t="str">
        <f>'SIZE SPEC'!B10</f>
        <v>CHEST WIDTH - 2.5CM BELOW ARMHOLE STRAIGHT</v>
      </c>
      <c r="C9" s="25">
        <f>'SIZE SPEC'!O10</f>
        <v>1.25</v>
      </c>
      <c r="D9" s="23">
        <f>'SIZE SPEC'!G10</f>
        <v>59.5</v>
      </c>
      <c r="E9" s="1"/>
      <c r="F9" s="105">
        <f>E9-D9</f>
        <v>-59.5</v>
      </c>
      <c r="G9" s="26"/>
      <c r="H9" s="106"/>
      <c r="I9" s="107">
        <f>H9-E9</f>
        <v>0</v>
      </c>
      <c r="J9" s="23">
        <f>'SIZE SPEC'!I10</f>
        <v>62.5</v>
      </c>
      <c r="K9" s="1"/>
      <c r="L9" s="105">
        <f>K9-J9</f>
        <v>-62.5</v>
      </c>
      <c r="M9" s="26"/>
      <c r="N9" s="171"/>
      <c r="O9" s="107">
        <f>N9-K9</f>
        <v>0</v>
      </c>
      <c r="P9" s="438"/>
      <c r="Q9" s="439"/>
      <c r="R9" s="439"/>
      <c r="S9" s="439"/>
      <c r="T9" s="440"/>
    </row>
    <row r="10" spans="1:26" ht="20.149999999999999" customHeight="1">
      <c r="A10" s="108" t="str">
        <f>'SIZE SPEC'!A11</f>
        <v>A2</v>
      </c>
      <c r="B10" s="77" t="str">
        <f>'SIZE SPEC'!B11</f>
        <v>HEM WIDTH - RELAXED - AT BOTTOM EDGE</v>
      </c>
      <c r="C10" s="25">
        <f>'SIZE SPEC'!O11</f>
        <v>1.25</v>
      </c>
      <c r="D10" s="23">
        <f>'SIZE SPEC'!G11</f>
        <v>59.5</v>
      </c>
      <c r="E10" s="1"/>
      <c r="F10" s="105">
        <f t="shared" ref="F10:F41" si="0">E10-D10</f>
        <v>-59.5</v>
      </c>
      <c r="G10" s="26"/>
      <c r="H10" s="110"/>
      <c r="I10" s="107">
        <f t="shared" ref="I10:I41" si="1">H10-E10</f>
        <v>0</v>
      </c>
      <c r="J10" s="23">
        <f>'SIZE SPEC'!I11</f>
        <v>62.5</v>
      </c>
      <c r="K10" s="1"/>
      <c r="L10" s="105">
        <f t="shared" ref="L10:L41" si="2">K10-J10</f>
        <v>-62.5</v>
      </c>
      <c r="M10" s="26"/>
      <c r="N10" s="172"/>
      <c r="O10" s="107">
        <f t="shared" ref="O10:O41" si="3">N10-K10</f>
        <v>0</v>
      </c>
      <c r="P10" s="407"/>
      <c r="Q10" s="408"/>
      <c r="R10" s="408"/>
      <c r="S10" s="408"/>
      <c r="T10" s="409"/>
    </row>
    <row r="11" spans="1:26" ht="32.15" customHeight="1">
      <c r="A11" s="108" t="str">
        <f>'SIZE SPEC'!A12</f>
        <v>A6</v>
      </c>
      <c r="B11" s="77" t="str">
        <f>'SIZE SPEC'!B12</f>
        <v>BODY LENGTH - FROM SNP TO HEM EDGE</v>
      </c>
      <c r="C11" s="25">
        <f>'SIZE SPEC'!O12</f>
        <v>0.5</v>
      </c>
      <c r="D11" s="23">
        <f>'SIZE SPEC'!G12</f>
        <v>73</v>
      </c>
      <c r="E11" s="1"/>
      <c r="F11" s="105">
        <f t="shared" si="0"/>
        <v>-73</v>
      </c>
      <c r="G11" s="26"/>
      <c r="H11" s="110"/>
      <c r="I11" s="107">
        <f t="shared" si="1"/>
        <v>0</v>
      </c>
      <c r="J11" s="23">
        <f>'SIZE SPEC'!I12</f>
        <v>74.5</v>
      </c>
      <c r="K11" s="1"/>
      <c r="L11" s="105">
        <f t="shared" si="2"/>
        <v>-74.5</v>
      </c>
      <c r="M11" s="26"/>
      <c r="N11" s="172"/>
      <c r="O11" s="107">
        <f t="shared" si="3"/>
        <v>0</v>
      </c>
      <c r="P11" s="441"/>
      <c r="Q11" s="442"/>
      <c r="R11" s="442"/>
      <c r="S11" s="442"/>
      <c r="T11" s="443"/>
    </row>
    <row r="12" spans="1:26" ht="20.149999999999999" customHeight="1">
      <c r="A12" s="108" t="str">
        <f>'SIZE SPEC'!A13</f>
        <v>A8</v>
      </c>
      <c r="B12" s="77" t="str">
        <f>'SIZE SPEC'!B13</f>
        <v>HEM TRIM DEPTH - FROM HEM SEAM TO HEM EDGE</v>
      </c>
      <c r="C12" s="25">
        <f>'SIZE SPEC'!O13</f>
        <v>0</v>
      </c>
      <c r="D12" s="23">
        <f>'SIZE SPEC'!G13</f>
        <v>2</v>
      </c>
      <c r="E12" s="1"/>
      <c r="F12" s="105">
        <f t="shared" si="0"/>
        <v>-2</v>
      </c>
      <c r="G12" s="26"/>
      <c r="H12" s="110"/>
      <c r="I12" s="107">
        <f t="shared" si="1"/>
        <v>0</v>
      </c>
      <c r="J12" s="23">
        <f>'SIZE SPEC'!I13</f>
        <v>2</v>
      </c>
      <c r="K12" s="1"/>
      <c r="L12" s="105">
        <f t="shared" si="2"/>
        <v>-2</v>
      </c>
      <c r="M12" s="26"/>
      <c r="N12" s="172"/>
      <c r="O12" s="107">
        <f t="shared" si="3"/>
        <v>0</v>
      </c>
      <c r="P12" s="407"/>
      <c r="Q12" s="408"/>
      <c r="R12" s="408"/>
      <c r="S12" s="408"/>
      <c r="T12" s="409"/>
    </row>
    <row r="13" spans="1:26" ht="34" customHeight="1">
      <c r="A13" s="108" t="str">
        <f>'SIZE SPEC'!A14</f>
        <v>A9</v>
      </c>
      <c r="B13" s="77" t="str">
        <f>'SIZE SPEC'!B14</f>
        <v>BACK NECK WIDTH - FROM SEAM TO SEAM</v>
      </c>
      <c r="C13" s="25">
        <f>'SIZE SPEC'!O14</f>
        <v>0.3</v>
      </c>
      <c r="D13" s="23">
        <f>'SIZE SPEC'!G14</f>
        <v>19.5</v>
      </c>
      <c r="E13" s="1"/>
      <c r="F13" s="105">
        <f t="shared" si="0"/>
        <v>-19.5</v>
      </c>
      <c r="G13" s="26"/>
      <c r="H13" s="110"/>
      <c r="I13" s="107">
        <f t="shared" si="1"/>
        <v>0</v>
      </c>
      <c r="J13" s="23">
        <f>'SIZE SPEC'!I14</f>
        <v>20.3</v>
      </c>
      <c r="K13" s="1"/>
      <c r="L13" s="105">
        <f t="shared" si="2"/>
        <v>-20.3</v>
      </c>
      <c r="M13" s="26"/>
      <c r="N13" s="172"/>
      <c r="O13" s="107">
        <f t="shared" si="3"/>
        <v>0</v>
      </c>
      <c r="P13" s="441"/>
      <c r="Q13" s="442"/>
      <c r="R13" s="442"/>
      <c r="S13" s="442"/>
      <c r="T13" s="443"/>
    </row>
    <row r="14" spans="1:26" ht="20.149999999999999" customHeight="1">
      <c r="A14" s="108" t="str">
        <f>'SIZE SPEC'!A15</f>
        <v>A10</v>
      </c>
      <c r="B14" s="77" t="str">
        <f>'SIZE SPEC'!B15</f>
        <v>FRONT NECK DROP - FROM SNP TO SEAM</v>
      </c>
      <c r="C14" s="25">
        <f>'SIZE SPEC'!O15</f>
        <v>0.25</v>
      </c>
      <c r="D14" s="23">
        <f>'SIZE SPEC'!G15</f>
        <v>10.5</v>
      </c>
      <c r="E14" s="1"/>
      <c r="F14" s="105">
        <f t="shared" si="0"/>
        <v>-10.5</v>
      </c>
      <c r="G14" s="26"/>
      <c r="H14" s="110"/>
      <c r="I14" s="107">
        <f t="shared" si="1"/>
        <v>0</v>
      </c>
      <c r="J14" s="23">
        <f>'SIZE SPEC'!I15</f>
        <v>11</v>
      </c>
      <c r="K14" s="1"/>
      <c r="L14" s="105">
        <f t="shared" si="2"/>
        <v>-11</v>
      </c>
      <c r="M14" s="26"/>
      <c r="N14" s="172"/>
      <c r="O14" s="107">
        <f t="shared" si="3"/>
        <v>0</v>
      </c>
      <c r="P14" s="407"/>
      <c r="Q14" s="408"/>
      <c r="R14" s="408"/>
      <c r="S14" s="408"/>
      <c r="T14" s="409"/>
    </row>
    <row r="15" spans="1:26" ht="20.149999999999999" customHeight="1">
      <c r="A15" s="108" t="str">
        <f>'SIZE SPEC'!A16</f>
        <v>A11</v>
      </c>
      <c r="B15" s="77" t="str">
        <f>'SIZE SPEC'!B16</f>
        <v>BACK NECK DROP - FROM SNP TO SEAM</v>
      </c>
      <c r="C15" s="25">
        <f>'SIZE SPEC'!O16</f>
        <v>0</v>
      </c>
      <c r="D15" s="23">
        <f>'SIZE SPEC'!G16</f>
        <v>2</v>
      </c>
      <c r="E15" s="1"/>
      <c r="F15" s="105">
        <f t="shared" si="0"/>
        <v>-2</v>
      </c>
      <c r="G15" s="26"/>
      <c r="H15" s="110"/>
      <c r="I15" s="107">
        <f t="shared" si="1"/>
        <v>0</v>
      </c>
      <c r="J15" s="23">
        <f>'SIZE SPEC'!I16</f>
        <v>2</v>
      </c>
      <c r="K15" s="1"/>
      <c r="L15" s="105">
        <f t="shared" si="2"/>
        <v>-2</v>
      </c>
      <c r="M15" s="26"/>
      <c r="N15" s="172"/>
      <c r="O15" s="107">
        <f t="shared" si="3"/>
        <v>0</v>
      </c>
      <c r="P15" s="407"/>
      <c r="Q15" s="408"/>
      <c r="R15" s="408"/>
      <c r="S15" s="408"/>
      <c r="T15" s="409"/>
      <c r="Z15" s="16"/>
    </row>
    <row r="16" spans="1:26" ht="20.149999999999999" customHeight="1">
      <c r="A16" s="108" t="str">
        <f>'SIZE SPEC'!A17</f>
        <v>A12</v>
      </c>
      <c r="B16" s="77" t="str">
        <f>'SIZE SPEC'!B17</f>
        <v>COLLAR DEPTH - AT CB</v>
      </c>
      <c r="C16" s="25">
        <f>'SIZE SPEC'!O17</f>
        <v>0</v>
      </c>
      <c r="D16" s="23">
        <f>'SIZE SPEC'!G17</f>
        <v>3</v>
      </c>
      <c r="E16" s="1"/>
      <c r="F16" s="105">
        <f t="shared" si="0"/>
        <v>-3</v>
      </c>
      <c r="G16" s="26"/>
      <c r="H16" s="110"/>
      <c r="I16" s="107">
        <f t="shared" si="1"/>
        <v>0</v>
      </c>
      <c r="J16" s="23">
        <f>'SIZE SPEC'!I17</f>
        <v>3</v>
      </c>
      <c r="K16" s="1"/>
      <c r="L16" s="105">
        <f t="shared" si="2"/>
        <v>-3</v>
      </c>
      <c r="M16" s="26"/>
      <c r="N16" s="172"/>
      <c r="O16" s="107">
        <f t="shared" si="3"/>
        <v>0</v>
      </c>
      <c r="P16" s="407"/>
      <c r="Q16" s="408"/>
      <c r="R16" s="408"/>
      <c r="S16" s="408"/>
      <c r="T16" s="409"/>
    </row>
    <row r="17" spans="1:20" ht="20.149999999999999" customHeight="1">
      <c r="A17" s="108" t="str">
        <f>'SIZE SPEC'!A18</f>
        <v>A18</v>
      </c>
      <c r="B17" s="77" t="str">
        <f>'SIZE SPEC'!B18</f>
        <v>SHOULDER LENGTH - ALONG SHOULDER SEAM - SET IN SLEEVE</v>
      </c>
      <c r="C17" s="25">
        <f>'SIZE SPEC'!O18</f>
        <v>0.15</v>
      </c>
      <c r="D17" s="23">
        <f>'SIZE SPEC'!G18</f>
        <v>20.6</v>
      </c>
      <c r="E17" s="1"/>
      <c r="F17" s="105">
        <f t="shared" si="0"/>
        <v>-20.6</v>
      </c>
      <c r="G17" s="26"/>
      <c r="H17" s="110"/>
      <c r="I17" s="107">
        <f t="shared" si="1"/>
        <v>0</v>
      </c>
      <c r="J17" s="23">
        <f>'SIZE SPEC'!I18</f>
        <v>21</v>
      </c>
      <c r="K17" s="1"/>
      <c r="L17" s="105">
        <f t="shared" si="2"/>
        <v>-21</v>
      </c>
      <c r="M17" s="26"/>
      <c r="N17" s="172"/>
      <c r="O17" s="107">
        <f t="shared" si="3"/>
        <v>0</v>
      </c>
      <c r="P17" s="407"/>
      <c r="Q17" s="408"/>
      <c r="R17" s="408"/>
      <c r="S17" s="408"/>
      <c r="T17" s="409"/>
    </row>
    <row r="18" spans="1:20" ht="20.149999999999999" customHeight="1">
      <c r="A18" s="108" t="str">
        <f>'SIZE SPEC'!A19</f>
        <v>A22</v>
      </c>
      <c r="B18" s="77" t="str">
        <f>'SIZE SPEC'!B19</f>
        <v xml:space="preserve">CROSS FRONT - STANDARD - 16CM BELOW SNP STRAIGHT </v>
      </c>
      <c r="C18" s="25">
        <f>'SIZE SPEC'!O19</f>
        <v>0.625</v>
      </c>
      <c r="D18" s="23">
        <f>'SIZE SPEC'!G19</f>
        <v>52.5</v>
      </c>
      <c r="E18" s="1"/>
      <c r="F18" s="105">
        <f t="shared" si="0"/>
        <v>-52.5</v>
      </c>
      <c r="G18" s="26"/>
      <c r="H18" s="110"/>
      <c r="I18" s="107">
        <f t="shared" si="1"/>
        <v>0</v>
      </c>
      <c r="J18" s="23">
        <f>'SIZE SPEC'!I19</f>
        <v>54</v>
      </c>
      <c r="K18" s="1"/>
      <c r="L18" s="105">
        <f t="shared" si="2"/>
        <v>-54</v>
      </c>
      <c r="M18" s="26"/>
      <c r="N18" s="172"/>
      <c r="O18" s="107">
        <f t="shared" si="3"/>
        <v>0</v>
      </c>
      <c r="P18" s="407"/>
      <c r="Q18" s="408"/>
      <c r="R18" s="408"/>
      <c r="S18" s="408"/>
      <c r="T18" s="409"/>
    </row>
    <row r="19" spans="1:20" ht="20.149999999999999" customHeight="1">
      <c r="A19" s="108" t="str">
        <f>'SIZE SPEC'!A20</f>
        <v>A24</v>
      </c>
      <c r="B19" s="77" t="str">
        <f>'SIZE SPEC'!B20</f>
        <v xml:space="preserve">CROSS BACK - STANDARD - 16CM BELOW SNP STRAIGHT </v>
      </c>
      <c r="C19" s="25">
        <f>'SIZE SPEC'!O20</f>
        <v>0.625</v>
      </c>
      <c r="D19" s="23">
        <f>'SIZE SPEC'!G20</f>
        <v>53.5</v>
      </c>
      <c r="E19" s="1"/>
      <c r="F19" s="105">
        <f t="shared" si="0"/>
        <v>-53.5</v>
      </c>
      <c r="G19" s="26"/>
      <c r="H19" s="110"/>
      <c r="I19" s="107">
        <f t="shared" si="1"/>
        <v>0</v>
      </c>
      <c r="J19" s="23">
        <f>'SIZE SPEC'!I20</f>
        <v>55</v>
      </c>
      <c r="K19" s="1"/>
      <c r="L19" s="105">
        <f t="shared" si="2"/>
        <v>-55</v>
      </c>
      <c r="M19" s="26"/>
      <c r="N19" s="172"/>
      <c r="O19" s="107">
        <f t="shared" si="3"/>
        <v>0</v>
      </c>
      <c r="P19" s="407"/>
      <c r="Q19" s="408"/>
      <c r="R19" s="408"/>
      <c r="S19" s="408"/>
      <c r="T19" s="409"/>
    </row>
    <row r="20" spans="1:20" ht="20.149999999999999" customHeight="1">
      <c r="A20" s="108" t="str">
        <f>'SIZE SPEC'!A21</f>
        <v>A30</v>
      </c>
      <c r="B20" s="77" t="str">
        <f>'SIZE SPEC'!B21</f>
        <v>ARMHOLE STRAIGHT - SHOULDER PT TO UNDERAM PT</v>
      </c>
      <c r="C20" s="25">
        <f>'SIZE SPEC'!O21</f>
        <v>0.5</v>
      </c>
      <c r="D20" s="23">
        <f>'SIZE SPEC'!G21</f>
        <v>25.5</v>
      </c>
      <c r="E20" s="1"/>
      <c r="F20" s="105">
        <f t="shared" si="0"/>
        <v>-25.5</v>
      </c>
      <c r="G20" s="26"/>
      <c r="H20" s="110"/>
      <c r="I20" s="107">
        <f t="shared" si="1"/>
        <v>0</v>
      </c>
      <c r="J20" s="23">
        <f>'SIZE SPEC'!I21</f>
        <v>26.5</v>
      </c>
      <c r="K20" s="1"/>
      <c r="L20" s="105">
        <f t="shared" si="2"/>
        <v>-26.5</v>
      </c>
      <c r="M20" s="26"/>
      <c r="N20" s="172"/>
      <c r="O20" s="107">
        <f t="shared" si="3"/>
        <v>0</v>
      </c>
      <c r="P20" s="407"/>
      <c r="Q20" s="408"/>
      <c r="R20" s="408"/>
      <c r="S20" s="408"/>
      <c r="T20" s="409"/>
    </row>
    <row r="21" spans="1:20" ht="20.149999999999999" customHeight="1">
      <c r="A21" s="108" t="str">
        <f>'SIZE SPEC'!A22</f>
        <v>A31</v>
      </c>
      <c r="B21" s="77" t="str">
        <f>'SIZE SPEC'!B22</f>
        <v>BICEP WIDTH - 2.5CM BELOW UNDERARM PT - STRAIGHT</v>
      </c>
      <c r="C21" s="25">
        <f>'SIZE SPEC'!O22</f>
        <v>0.5</v>
      </c>
      <c r="D21" s="23">
        <f>'SIZE SPEC'!G22</f>
        <v>25</v>
      </c>
      <c r="E21" s="1"/>
      <c r="F21" s="105">
        <f t="shared" si="0"/>
        <v>-25</v>
      </c>
      <c r="G21" s="26"/>
      <c r="H21" s="110"/>
      <c r="I21" s="107">
        <f t="shared" si="1"/>
        <v>0</v>
      </c>
      <c r="J21" s="23">
        <f>'SIZE SPEC'!I22</f>
        <v>26</v>
      </c>
      <c r="K21" s="1"/>
      <c r="L21" s="105">
        <f t="shared" si="2"/>
        <v>-26</v>
      </c>
      <c r="M21" s="26"/>
      <c r="N21" s="172"/>
      <c r="O21" s="107">
        <f t="shared" si="3"/>
        <v>0</v>
      </c>
      <c r="P21" s="407"/>
      <c r="Q21" s="408"/>
      <c r="R21" s="408"/>
      <c r="S21" s="408"/>
      <c r="T21" s="409"/>
    </row>
    <row r="22" spans="1:20" ht="20.149999999999999" customHeight="1">
      <c r="A22" s="108" t="str">
        <f>'SIZE SPEC'!A23</f>
        <v>A33</v>
      </c>
      <c r="B22" s="77" t="str">
        <f>'SIZE SPEC'!B23</f>
        <v>SLEEVE LENGTH - STANDARD - SHORT - FROM CROWN TO CUFF EDGE</v>
      </c>
      <c r="C22" s="25">
        <f>'SIZE SPEC'!O23</f>
        <v>0.25</v>
      </c>
      <c r="D22" s="23">
        <f>'SIZE SPEC'!G23</f>
        <v>21.25</v>
      </c>
      <c r="E22" s="1"/>
      <c r="F22" s="105">
        <f t="shared" si="0"/>
        <v>-21.25</v>
      </c>
      <c r="G22" s="26"/>
      <c r="H22" s="110"/>
      <c r="I22" s="107">
        <f t="shared" si="1"/>
        <v>0</v>
      </c>
      <c r="J22" s="23">
        <f>'SIZE SPEC'!I23</f>
        <v>22</v>
      </c>
      <c r="K22" s="1"/>
      <c r="L22" s="105">
        <f t="shared" si="2"/>
        <v>-22</v>
      </c>
      <c r="M22" s="26"/>
      <c r="N22" s="172"/>
      <c r="O22" s="107">
        <f t="shared" si="3"/>
        <v>0</v>
      </c>
      <c r="P22" s="407"/>
      <c r="Q22" s="408"/>
      <c r="R22" s="408"/>
      <c r="S22" s="408"/>
      <c r="T22" s="409"/>
    </row>
    <row r="23" spans="1:20" ht="20.149999999999999" customHeight="1">
      <c r="A23" s="108" t="str">
        <f>'SIZE SPEC'!A24</f>
        <v>A40</v>
      </c>
      <c r="B23" s="77" t="str">
        <f>'SIZE SPEC'!B24</f>
        <v>CUFF WIDTH - RELAXED - SHORT - AT CUFF EDGE</v>
      </c>
      <c r="C23" s="25">
        <f>'SIZE SPEC'!O24</f>
        <v>0.35</v>
      </c>
      <c r="D23" s="23">
        <f>'SIZE SPEC'!G24</f>
        <v>20.100000000000001</v>
      </c>
      <c r="E23" s="1"/>
      <c r="F23" s="105">
        <f t="shared" si="0"/>
        <v>-20.100000000000001</v>
      </c>
      <c r="G23" s="26"/>
      <c r="H23" s="110"/>
      <c r="I23" s="107">
        <f t="shared" si="1"/>
        <v>0</v>
      </c>
      <c r="J23" s="23">
        <f>'SIZE SPEC'!I24</f>
        <v>21</v>
      </c>
      <c r="K23" s="1"/>
      <c r="L23" s="105">
        <f t="shared" si="2"/>
        <v>-21</v>
      </c>
      <c r="M23" s="26"/>
      <c r="N23" s="172"/>
      <c r="O23" s="107">
        <f t="shared" si="3"/>
        <v>0</v>
      </c>
      <c r="P23" s="407"/>
      <c r="Q23" s="408"/>
      <c r="R23" s="408"/>
      <c r="S23" s="408"/>
      <c r="T23" s="409"/>
    </row>
    <row r="24" spans="1:20" ht="20.149999999999999" customHeight="1">
      <c r="A24" s="108" t="str">
        <f>'SIZE SPEC'!A25</f>
        <v>C32</v>
      </c>
      <c r="B24" s="77" t="str">
        <f>'SIZE SPEC'!B25</f>
        <v>TAG PLACEMENT - FROM SS LHSW - HEM</v>
      </c>
      <c r="C24" s="25">
        <f>'SIZE SPEC'!O25</f>
        <v>0</v>
      </c>
      <c r="D24" s="23">
        <f>'SIZE SPEC'!G25</f>
        <v>13</v>
      </c>
      <c r="E24" s="1"/>
      <c r="F24" s="105">
        <f t="shared" si="0"/>
        <v>-13</v>
      </c>
      <c r="G24" s="26"/>
      <c r="H24" s="110"/>
      <c r="I24" s="107">
        <f t="shared" si="1"/>
        <v>0</v>
      </c>
      <c r="J24" s="23">
        <f>'SIZE SPEC'!I25</f>
        <v>13</v>
      </c>
      <c r="K24" s="1"/>
      <c r="L24" s="105">
        <f t="shared" si="2"/>
        <v>-13</v>
      </c>
      <c r="M24" s="26"/>
      <c r="N24" s="172"/>
      <c r="O24" s="107">
        <f t="shared" si="3"/>
        <v>0</v>
      </c>
      <c r="P24" s="407"/>
      <c r="Q24" s="408"/>
      <c r="R24" s="408"/>
      <c r="S24" s="408"/>
      <c r="T24" s="409"/>
    </row>
    <row r="25" spans="1:20" ht="20.149999999999999" hidden="1" customHeight="1">
      <c r="A25" s="108" t="str">
        <f>'SIZE SPEC'!A26</f>
        <v>C33</v>
      </c>
      <c r="B25" s="77" t="str">
        <f>'SIZE SPEC'!B26</f>
        <v>PRINT PLACEMENT - FROM SNP TO TOP OF PRINT (FRONT TOP)</v>
      </c>
      <c r="C25" s="25" t="e">
        <f>'SIZE SPEC'!#REF!</f>
        <v>#REF!</v>
      </c>
      <c r="D25" s="23">
        <f>'SIZE SPEC'!G26</f>
        <v>21</v>
      </c>
      <c r="E25" s="1"/>
      <c r="F25" s="105">
        <f t="shared" si="0"/>
        <v>-21</v>
      </c>
      <c r="G25" s="26"/>
      <c r="H25" s="110"/>
      <c r="I25" s="107">
        <f t="shared" si="1"/>
        <v>0</v>
      </c>
      <c r="J25" s="23"/>
      <c r="K25" s="1"/>
      <c r="L25" s="105">
        <f t="shared" si="2"/>
        <v>0</v>
      </c>
      <c r="M25" s="26"/>
      <c r="N25" s="110"/>
      <c r="O25" s="107">
        <f t="shared" si="3"/>
        <v>0</v>
      </c>
      <c r="P25" s="407"/>
      <c r="Q25" s="408"/>
      <c r="R25" s="408"/>
      <c r="S25" s="408"/>
      <c r="T25" s="409"/>
    </row>
    <row r="26" spans="1:20" ht="20.149999999999999" hidden="1" customHeight="1">
      <c r="A26" s="108" t="str">
        <f>'SIZE SPEC'!A27</f>
        <v>C34</v>
      </c>
      <c r="B26" s="77" t="str">
        <f>'SIZE SPEC'!B27</f>
        <v>PRINT PLACMENT - FROM CB NECK SEAM TO TOP OF PRINT (BACK TOP)</v>
      </c>
      <c r="C26" s="25" t="e">
        <f>'SIZE SPEC'!#REF!</f>
        <v>#REF!</v>
      </c>
      <c r="D26" s="23">
        <f>'SIZE SPEC'!G27</f>
        <v>23</v>
      </c>
      <c r="E26" s="1"/>
      <c r="F26" s="105">
        <f t="shared" si="0"/>
        <v>-23</v>
      </c>
      <c r="G26" s="26"/>
      <c r="H26" s="110"/>
      <c r="I26" s="107">
        <f t="shared" si="1"/>
        <v>0</v>
      </c>
      <c r="J26" s="23"/>
      <c r="K26" s="1"/>
      <c r="L26" s="105">
        <f t="shared" si="2"/>
        <v>0</v>
      </c>
      <c r="M26" s="26"/>
      <c r="N26" s="110"/>
      <c r="O26" s="107">
        <f t="shared" si="3"/>
        <v>0</v>
      </c>
      <c r="P26" s="407"/>
      <c r="Q26" s="408"/>
      <c r="R26" s="408"/>
      <c r="S26" s="408"/>
      <c r="T26" s="409"/>
    </row>
    <row r="27" spans="1:20" ht="20.149999999999999" hidden="1" customHeight="1">
      <c r="A27" s="108">
        <f>'SIZE SPEC'!A28</f>
        <v>0</v>
      </c>
      <c r="B27" s="77">
        <f>'SIZE SPEC'!B28</f>
        <v>0</v>
      </c>
      <c r="C27" s="25">
        <f>'SIZE SPEC'!O25</f>
        <v>0</v>
      </c>
      <c r="D27" s="23">
        <f>'SIZE SPEC'!G28</f>
        <v>0</v>
      </c>
      <c r="E27" s="1"/>
      <c r="F27" s="105">
        <f t="shared" si="0"/>
        <v>0</v>
      </c>
      <c r="G27" s="26"/>
      <c r="H27" s="110"/>
      <c r="I27" s="107">
        <f t="shared" si="1"/>
        <v>0</v>
      </c>
      <c r="J27" s="23"/>
      <c r="K27" s="1"/>
      <c r="L27" s="105">
        <f t="shared" si="2"/>
        <v>0</v>
      </c>
      <c r="M27" s="26"/>
      <c r="N27" s="110"/>
      <c r="O27" s="107">
        <f t="shared" si="3"/>
        <v>0</v>
      </c>
      <c r="P27" s="407"/>
      <c r="Q27" s="408"/>
      <c r="R27" s="408"/>
      <c r="S27" s="408"/>
      <c r="T27" s="409"/>
    </row>
    <row r="28" spans="1:20" ht="20.149999999999999" hidden="1" customHeight="1">
      <c r="A28" s="108">
        <f>'SIZE SPEC'!A29</f>
        <v>0</v>
      </c>
      <c r="B28" s="109" t="str">
        <f>'SIZE SPEC'!B26</f>
        <v>PRINT PLACEMENT - FROM SNP TO TOP OF PRINT (FRONT TOP)</v>
      </c>
      <c r="C28" s="25">
        <f>'SIZE SPEC'!O26</f>
        <v>0.25</v>
      </c>
      <c r="D28" s="23"/>
      <c r="E28" s="1"/>
      <c r="F28" s="105">
        <f t="shared" si="0"/>
        <v>0</v>
      </c>
      <c r="G28" s="26"/>
      <c r="H28" s="110"/>
      <c r="I28" s="107">
        <f t="shared" si="1"/>
        <v>0</v>
      </c>
      <c r="J28" s="23"/>
      <c r="K28" s="1"/>
      <c r="L28" s="105">
        <f t="shared" si="2"/>
        <v>0</v>
      </c>
      <c r="M28" s="26"/>
      <c r="N28" s="110"/>
      <c r="O28" s="107">
        <f t="shared" si="3"/>
        <v>0</v>
      </c>
      <c r="P28" s="94"/>
      <c r="Q28" s="95"/>
      <c r="R28" s="95"/>
      <c r="S28" s="95"/>
      <c r="T28" s="96"/>
    </row>
    <row r="29" spans="1:20" ht="20.149999999999999" hidden="1" customHeight="1">
      <c r="A29" s="108">
        <f>'SIZE SPEC'!A30</f>
        <v>0</v>
      </c>
      <c r="B29" s="109" t="str">
        <f>'SIZE SPEC'!B27</f>
        <v>PRINT PLACMENT - FROM CB NECK SEAM TO TOP OF PRINT (BACK TOP)</v>
      </c>
      <c r="C29" s="25">
        <f>'SIZE SPEC'!O27</f>
        <v>0.25</v>
      </c>
      <c r="D29" s="23"/>
      <c r="E29" s="1"/>
      <c r="F29" s="105">
        <f t="shared" si="0"/>
        <v>0</v>
      </c>
      <c r="G29" s="26"/>
      <c r="H29" s="110"/>
      <c r="I29" s="107">
        <f t="shared" si="1"/>
        <v>0</v>
      </c>
      <c r="J29" s="23"/>
      <c r="K29" s="1"/>
      <c r="L29" s="105">
        <f t="shared" si="2"/>
        <v>0</v>
      </c>
      <c r="M29" s="26"/>
      <c r="N29" s="110"/>
      <c r="O29" s="107">
        <f t="shared" si="3"/>
        <v>0</v>
      </c>
      <c r="P29" s="94"/>
      <c r="Q29" s="95"/>
      <c r="R29" s="95"/>
      <c r="S29" s="95"/>
      <c r="T29" s="96"/>
    </row>
    <row r="30" spans="1:20" ht="20.149999999999999" hidden="1" customHeight="1">
      <c r="A30" s="108">
        <f>'SIZE SPEC'!A31</f>
        <v>0</v>
      </c>
      <c r="B30" s="109">
        <f>'SIZE SPEC'!B28</f>
        <v>0</v>
      </c>
      <c r="C30" s="25">
        <f>'SIZE SPEC'!O28</f>
        <v>0</v>
      </c>
      <c r="D30" s="23"/>
      <c r="E30" s="1"/>
      <c r="F30" s="105">
        <f t="shared" si="0"/>
        <v>0</v>
      </c>
      <c r="G30" s="26"/>
      <c r="H30" s="110"/>
      <c r="I30" s="107">
        <f t="shared" si="1"/>
        <v>0</v>
      </c>
      <c r="J30" s="23"/>
      <c r="K30" s="1"/>
      <c r="L30" s="105">
        <f t="shared" si="2"/>
        <v>0</v>
      </c>
      <c r="M30" s="26"/>
      <c r="N30" s="110"/>
      <c r="O30" s="107">
        <f t="shared" si="3"/>
        <v>0</v>
      </c>
      <c r="P30" s="94"/>
      <c r="Q30" s="95"/>
      <c r="R30" s="95"/>
      <c r="S30" s="95"/>
      <c r="T30" s="96"/>
    </row>
    <row r="31" spans="1:20" ht="20.149999999999999" hidden="1" customHeight="1">
      <c r="A31" s="108">
        <f>'SIZE SPEC'!A32</f>
        <v>0</v>
      </c>
      <c r="B31" s="109">
        <f>'SIZE SPEC'!B29</f>
        <v>0</v>
      </c>
      <c r="C31" s="25">
        <f>'SIZE SPEC'!O29</f>
        <v>0</v>
      </c>
      <c r="D31" s="23"/>
      <c r="E31" s="1"/>
      <c r="F31" s="105">
        <f t="shared" si="0"/>
        <v>0</v>
      </c>
      <c r="G31" s="26"/>
      <c r="H31" s="110"/>
      <c r="I31" s="107">
        <f t="shared" si="1"/>
        <v>0</v>
      </c>
      <c r="J31" s="23"/>
      <c r="K31" s="1"/>
      <c r="L31" s="105">
        <f t="shared" si="2"/>
        <v>0</v>
      </c>
      <c r="M31" s="26"/>
      <c r="N31" s="110"/>
      <c r="O31" s="107">
        <f t="shared" si="3"/>
        <v>0</v>
      </c>
      <c r="P31" s="407"/>
      <c r="Q31" s="408"/>
      <c r="R31" s="408"/>
      <c r="S31" s="408"/>
      <c r="T31" s="409"/>
    </row>
    <row r="32" spans="1:20" ht="20.149999999999999" hidden="1" customHeight="1">
      <c r="A32" s="108">
        <f>'SIZE SPEC'!A33</f>
        <v>0</v>
      </c>
      <c r="B32" s="109">
        <f>'SIZE SPEC'!B30</f>
        <v>0</v>
      </c>
      <c r="C32" s="25">
        <f>'SIZE SPEC'!O30</f>
        <v>0</v>
      </c>
      <c r="D32" s="23"/>
      <c r="E32" s="1"/>
      <c r="F32" s="105">
        <f t="shared" si="0"/>
        <v>0</v>
      </c>
      <c r="G32" s="26"/>
      <c r="H32" s="110"/>
      <c r="I32" s="107">
        <f t="shared" si="1"/>
        <v>0</v>
      </c>
      <c r="J32" s="23"/>
      <c r="K32" s="1"/>
      <c r="L32" s="105">
        <f t="shared" si="2"/>
        <v>0</v>
      </c>
      <c r="M32" s="26"/>
      <c r="N32" s="110"/>
      <c r="O32" s="107">
        <f t="shared" si="3"/>
        <v>0</v>
      </c>
      <c r="P32" s="407"/>
      <c r="Q32" s="408"/>
      <c r="R32" s="408"/>
      <c r="S32" s="408"/>
      <c r="T32" s="409"/>
    </row>
    <row r="33" spans="1:20" ht="20.149999999999999" hidden="1" customHeight="1">
      <c r="A33" s="108">
        <f>'SIZE SPEC'!A34</f>
        <v>0</v>
      </c>
      <c r="B33" s="109">
        <f>'SIZE SPEC'!B31</f>
        <v>0</v>
      </c>
      <c r="C33" s="25">
        <f>'SIZE SPEC'!O31</f>
        <v>0</v>
      </c>
      <c r="D33" s="23"/>
      <c r="E33" s="1"/>
      <c r="F33" s="105">
        <f t="shared" si="0"/>
        <v>0</v>
      </c>
      <c r="G33" s="26"/>
      <c r="H33" s="110"/>
      <c r="I33" s="107">
        <f t="shared" si="1"/>
        <v>0</v>
      </c>
      <c r="J33" s="23"/>
      <c r="K33" s="1"/>
      <c r="L33" s="105">
        <f t="shared" si="2"/>
        <v>0</v>
      </c>
      <c r="M33" s="26"/>
      <c r="N33" s="110"/>
      <c r="O33" s="107">
        <f t="shared" si="3"/>
        <v>0</v>
      </c>
      <c r="P33" s="407"/>
      <c r="Q33" s="408"/>
      <c r="R33" s="408"/>
      <c r="S33" s="408"/>
      <c r="T33" s="409"/>
    </row>
    <row r="34" spans="1:20" ht="20.149999999999999" hidden="1" customHeight="1">
      <c r="A34" s="108">
        <f>'SIZE SPEC'!A35</f>
        <v>0</v>
      </c>
      <c r="B34" s="109">
        <f>'SIZE SPEC'!B32</f>
        <v>0</v>
      </c>
      <c r="C34" s="25">
        <f>'SIZE SPEC'!O32</f>
        <v>0</v>
      </c>
      <c r="D34" s="23"/>
      <c r="E34" s="1"/>
      <c r="F34" s="105">
        <f t="shared" si="0"/>
        <v>0</v>
      </c>
      <c r="G34" s="26"/>
      <c r="H34" s="110"/>
      <c r="I34" s="107">
        <f t="shared" si="1"/>
        <v>0</v>
      </c>
      <c r="J34" s="23"/>
      <c r="K34" s="1"/>
      <c r="L34" s="105">
        <f t="shared" si="2"/>
        <v>0</v>
      </c>
      <c r="M34" s="26"/>
      <c r="N34" s="110"/>
      <c r="O34" s="107">
        <f t="shared" si="3"/>
        <v>0</v>
      </c>
      <c r="P34" s="407"/>
      <c r="Q34" s="408"/>
      <c r="R34" s="408"/>
      <c r="S34" s="408"/>
      <c r="T34" s="409"/>
    </row>
    <row r="35" spans="1:20" ht="20.149999999999999" hidden="1" customHeight="1">
      <c r="A35" s="108">
        <f>'SIZE SPEC'!A36</f>
        <v>0</v>
      </c>
      <c r="B35" s="109">
        <f>'SIZE SPEC'!B33</f>
        <v>0</v>
      </c>
      <c r="C35" s="25">
        <f>'SIZE SPEC'!O33</f>
        <v>0</v>
      </c>
      <c r="D35" s="23"/>
      <c r="E35" s="1"/>
      <c r="F35" s="105">
        <f t="shared" si="0"/>
        <v>0</v>
      </c>
      <c r="G35" s="26"/>
      <c r="H35" s="110"/>
      <c r="I35" s="107">
        <f t="shared" si="1"/>
        <v>0</v>
      </c>
      <c r="J35" s="23"/>
      <c r="K35" s="1"/>
      <c r="L35" s="105">
        <f t="shared" si="2"/>
        <v>0</v>
      </c>
      <c r="M35" s="26"/>
      <c r="N35" s="110"/>
      <c r="O35" s="107">
        <f t="shared" si="3"/>
        <v>0</v>
      </c>
      <c r="P35" s="407"/>
      <c r="Q35" s="408"/>
      <c r="R35" s="408"/>
      <c r="S35" s="408"/>
      <c r="T35" s="409"/>
    </row>
    <row r="36" spans="1:20" ht="20.149999999999999" hidden="1" customHeight="1">
      <c r="A36" s="108">
        <f>'SIZE SPEC'!A37</f>
        <v>0</v>
      </c>
      <c r="B36" s="109">
        <f>'SIZE SPEC'!B34</f>
        <v>0</v>
      </c>
      <c r="C36" s="25">
        <f>'SIZE SPEC'!O34</f>
        <v>0</v>
      </c>
      <c r="D36" s="23"/>
      <c r="E36" s="1"/>
      <c r="F36" s="105">
        <f t="shared" si="0"/>
        <v>0</v>
      </c>
      <c r="G36" s="26"/>
      <c r="H36" s="110"/>
      <c r="I36" s="107">
        <f t="shared" si="1"/>
        <v>0</v>
      </c>
      <c r="J36" s="23"/>
      <c r="K36" s="1"/>
      <c r="L36" s="105">
        <f t="shared" si="2"/>
        <v>0</v>
      </c>
      <c r="M36" s="26"/>
      <c r="N36" s="110"/>
      <c r="O36" s="107">
        <f t="shared" si="3"/>
        <v>0</v>
      </c>
      <c r="P36" s="407"/>
      <c r="Q36" s="408"/>
      <c r="R36" s="408"/>
      <c r="S36" s="408"/>
      <c r="T36" s="409"/>
    </row>
    <row r="37" spans="1:20" ht="20.149999999999999" hidden="1" customHeight="1">
      <c r="A37" s="108">
        <f>'SIZE SPEC'!A38</f>
        <v>0</v>
      </c>
      <c r="B37" s="109">
        <f>'SIZE SPEC'!B35</f>
        <v>0</v>
      </c>
      <c r="C37" s="25">
        <f>'SIZE SPEC'!O35</f>
        <v>0</v>
      </c>
      <c r="D37" s="23"/>
      <c r="E37" s="1"/>
      <c r="F37" s="105">
        <f t="shared" si="0"/>
        <v>0</v>
      </c>
      <c r="G37" s="26"/>
      <c r="H37" s="110"/>
      <c r="I37" s="107">
        <f t="shared" si="1"/>
        <v>0</v>
      </c>
      <c r="J37" s="23"/>
      <c r="K37" s="1"/>
      <c r="L37" s="105">
        <f t="shared" si="2"/>
        <v>0</v>
      </c>
      <c r="M37" s="26"/>
      <c r="N37" s="110"/>
      <c r="O37" s="107">
        <f t="shared" si="3"/>
        <v>0</v>
      </c>
      <c r="P37" s="407"/>
      <c r="Q37" s="408"/>
      <c r="R37" s="408"/>
      <c r="S37" s="408"/>
      <c r="T37" s="409"/>
    </row>
    <row r="38" spans="1:20" ht="20.149999999999999" hidden="1" customHeight="1">
      <c r="A38" s="108">
        <f>'SIZE SPEC'!A39</f>
        <v>0</v>
      </c>
      <c r="B38" s="109">
        <f>'SIZE SPEC'!B36</f>
        <v>0</v>
      </c>
      <c r="C38" s="25">
        <f>'SIZE SPEC'!O36</f>
        <v>0</v>
      </c>
      <c r="D38" s="111"/>
      <c r="E38" s="1"/>
      <c r="F38" s="105">
        <f t="shared" si="0"/>
        <v>0</v>
      </c>
      <c r="G38" s="26"/>
      <c r="H38" s="110"/>
      <c r="I38" s="107">
        <f t="shared" si="1"/>
        <v>0</v>
      </c>
      <c r="J38" s="111"/>
      <c r="K38" s="1"/>
      <c r="L38" s="105">
        <f t="shared" si="2"/>
        <v>0</v>
      </c>
      <c r="M38" s="26"/>
      <c r="N38" s="110"/>
      <c r="O38" s="107">
        <f t="shared" si="3"/>
        <v>0</v>
      </c>
      <c r="P38" s="407"/>
      <c r="Q38" s="408"/>
      <c r="R38" s="408"/>
      <c r="S38" s="408"/>
      <c r="T38" s="409"/>
    </row>
    <row r="39" spans="1:20" ht="20.149999999999999" hidden="1" customHeight="1">
      <c r="A39" s="108">
        <f>'SIZE SPEC'!A40</f>
        <v>0</v>
      </c>
      <c r="B39" s="109">
        <f>'SIZE SPEC'!B37</f>
        <v>0</v>
      </c>
      <c r="C39" s="25">
        <f>'SIZE SPEC'!O37</f>
        <v>0</v>
      </c>
      <c r="D39" s="112"/>
      <c r="E39" s="37"/>
      <c r="F39" s="105">
        <f t="shared" si="0"/>
        <v>0</v>
      </c>
      <c r="G39" s="28"/>
      <c r="H39" s="113"/>
      <c r="I39" s="107">
        <f t="shared" si="1"/>
        <v>0</v>
      </c>
      <c r="J39" s="112"/>
      <c r="K39" s="37"/>
      <c r="L39" s="105">
        <f t="shared" si="2"/>
        <v>0</v>
      </c>
      <c r="M39" s="28"/>
      <c r="N39" s="113"/>
      <c r="O39" s="107">
        <f t="shared" si="3"/>
        <v>0</v>
      </c>
      <c r="P39" s="29"/>
      <c r="Q39" s="30"/>
      <c r="R39" s="30"/>
      <c r="S39" s="30"/>
      <c r="T39" s="31"/>
    </row>
    <row r="40" spans="1:20" ht="20.149999999999999" hidden="1" customHeight="1">
      <c r="A40" s="108">
        <f>'SIZE SPEC'!A41</f>
        <v>0</v>
      </c>
      <c r="B40" s="109">
        <f>'SIZE SPEC'!B38</f>
        <v>0</v>
      </c>
      <c r="C40" s="25">
        <f>'SIZE SPEC'!O38</f>
        <v>0</v>
      </c>
      <c r="D40" s="112"/>
      <c r="E40" s="37"/>
      <c r="F40" s="105">
        <f t="shared" si="0"/>
        <v>0</v>
      </c>
      <c r="G40" s="28"/>
      <c r="H40" s="113"/>
      <c r="I40" s="107">
        <f t="shared" si="1"/>
        <v>0</v>
      </c>
      <c r="J40" s="112"/>
      <c r="K40" s="37"/>
      <c r="L40" s="105">
        <f t="shared" si="2"/>
        <v>0</v>
      </c>
      <c r="M40" s="28"/>
      <c r="N40" s="113"/>
      <c r="O40" s="107">
        <f t="shared" si="3"/>
        <v>0</v>
      </c>
      <c r="P40" s="29"/>
      <c r="Q40" s="30"/>
      <c r="R40" s="30"/>
      <c r="S40" s="30"/>
      <c r="T40" s="31"/>
    </row>
    <row r="41" spans="1:20" ht="20.149999999999999" hidden="1" customHeight="1" thickBot="1">
      <c r="A41" s="108">
        <f>'SIZE SPEC'!A42</f>
        <v>0</v>
      </c>
      <c r="B41" s="109">
        <f>'SIZE SPEC'!B39</f>
        <v>0</v>
      </c>
      <c r="C41" s="25">
        <f>'SIZE SPEC'!O39</f>
        <v>0</v>
      </c>
      <c r="D41" s="114"/>
      <c r="E41" s="15"/>
      <c r="F41" s="115">
        <f t="shared" si="0"/>
        <v>0</v>
      </c>
      <c r="G41" s="27"/>
      <c r="H41" s="116"/>
      <c r="I41" s="107">
        <f t="shared" si="1"/>
        <v>0</v>
      </c>
      <c r="J41" s="114"/>
      <c r="K41" s="15"/>
      <c r="L41" s="115">
        <f t="shared" si="2"/>
        <v>0</v>
      </c>
      <c r="M41" s="27"/>
      <c r="N41" s="116"/>
      <c r="O41" s="107">
        <f t="shared" si="3"/>
        <v>0</v>
      </c>
      <c r="P41" s="410"/>
      <c r="Q41" s="411"/>
      <c r="R41" s="411"/>
      <c r="S41" s="411"/>
      <c r="T41" s="412"/>
    </row>
    <row r="42" spans="1:20" ht="7" customHeight="1" thickBot="1">
      <c r="A42" s="108"/>
      <c r="B42" s="117"/>
      <c r="C42" s="118"/>
      <c r="D42" s="119"/>
      <c r="E42" s="119"/>
      <c r="F42" s="119"/>
      <c r="G42" s="120"/>
      <c r="H42" s="120"/>
      <c r="I42" s="120"/>
      <c r="J42" s="119"/>
      <c r="K42" s="119"/>
      <c r="L42" s="119"/>
      <c r="M42" s="120"/>
      <c r="N42" s="120"/>
      <c r="O42" s="120"/>
      <c r="P42" s="124"/>
      <c r="Q42" s="124"/>
      <c r="R42" s="124"/>
      <c r="S42" s="124"/>
      <c r="T42" s="173"/>
    </row>
    <row r="43" spans="1:20">
      <c r="A43" s="413" t="s">
        <v>796</v>
      </c>
      <c r="B43" s="414"/>
      <c r="C43" s="414"/>
      <c r="D43" s="414"/>
      <c r="E43" s="414"/>
      <c r="F43" s="414"/>
      <c r="G43" s="414"/>
      <c r="H43" s="414"/>
      <c r="I43" s="414"/>
      <c r="J43" s="414"/>
      <c r="K43" s="414"/>
      <c r="L43" s="414"/>
      <c r="M43" s="414"/>
      <c r="N43" s="414"/>
      <c r="O43" s="414"/>
      <c r="P43" s="414"/>
      <c r="Q43" s="414"/>
      <c r="R43" s="414"/>
      <c r="S43" s="414"/>
      <c r="T43" s="415"/>
    </row>
    <row r="44" spans="1:20" ht="15" thickBot="1">
      <c r="A44" s="416"/>
      <c r="B44" s="417"/>
      <c r="C44" s="417"/>
      <c r="D44" s="417"/>
      <c r="E44" s="417"/>
      <c r="F44" s="417"/>
      <c r="G44" s="417"/>
      <c r="H44" s="417"/>
      <c r="I44" s="417"/>
      <c r="J44" s="417"/>
      <c r="K44" s="417"/>
      <c r="L44" s="417"/>
      <c r="M44" s="417"/>
      <c r="N44" s="417"/>
      <c r="O44" s="417"/>
      <c r="P44" s="417"/>
      <c r="Q44" s="417"/>
      <c r="R44" s="417"/>
      <c r="S44" s="417"/>
      <c r="T44" s="418"/>
    </row>
    <row r="45" spans="1:20">
      <c r="A45" s="419"/>
      <c r="B45" s="420"/>
      <c r="C45" s="420"/>
      <c r="D45" s="420"/>
      <c r="E45" s="420"/>
      <c r="F45" s="420"/>
      <c r="G45" s="420"/>
      <c r="H45" s="420"/>
      <c r="I45" s="420"/>
      <c r="J45" s="420"/>
      <c r="K45" s="420"/>
      <c r="L45" s="420"/>
      <c r="M45" s="420"/>
      <c r="N45" s="420"/>
      <c r="O45" s="420"/>
      <c r="P45" s="420"/>
      <c r="Q45" s="420"/>
      <c r="R45" s="420"/>
      <c r="S45" s="420"/>
      <c r="T45" s="421"/>
    </row>
    <row r="46" spans="1:20">
      <c r="A46" s="422"/>
      <c r="B46" s="423"/>
      <c r="C46" s="423"/>
      <c r="D46" s="423"/>
      <c r="E46" s="423"/>
      <c r="F46" s="423"/>
      <c r="G46" s="423"/>
      <c r="H46" s="423"/>
      <c r="I46" s="423"/>
      <c r="J46" s="423"/>
      <c r="K46" s="423"/>
      <c r="L46" s="423"/>
      <c r="M46" s="423"/>
      <c r="N46" s="423"/>
      <c r="O46" s="423"/>
      <c r="P46" s="423"/>
      <c r="Q46" s="423"/>
      <c r="R46" s="423"/>
      <c r="S46" s="423"/>
      <c r="T46" s="424"/>
    </row>
    <row r="47" spans="1:20">
      <c r="A47" s="422"/>
      <c r="B47" s="423"/>
      <c r="C47" s="423"/>
      <c r="D47" s="423"/>
      <c r="E47" s="423"/>
      <c r="F47" s="423"/>
      <c r="G47" s="423"/>
      <c r="H47" s="423"/>
      <c r="I47" s="423"/>
      <c r="J47" s="423"/>
      <c r="K47" s="423"/>
      <c r="L47" s="423"/>
      <c r="M47" s="423"/>
      <c r="N47" s="423"/>
      <c r="O47" s="423"/>
      <c r="P47" s="423"/>
      <c r="Q47" s="423"/>
      <c r="R47" s="423"/>
      <c r="S47" s="423"/>
      <c r="T47" s="424"/>
    </row>
    <row r="48" spans="1:20">
      <c r="A48" s="422"/>
      <c r="B48" s="423"/>
      <c r="C48" s="423"/>
      <c r="D48" s="423"/>
      <c r="E48" s="423"/>
      <c r="F48" s="423"/>
      <c r="G48" s="423"/>
      <c r="H48" s="423"/>
      <c r="I48" s="423"/>
      <c r="J48" s="423"/>
      <c r="K48" s="423"/>
      <c r="L48" s="423"/>
      <c r="M48" s="423"/>
      <c r="N48" s="423"/>
      <c r="O48" s="423"/>
      <c r="P48" s="423"/>
      <c r="Q48" s="423"/>
      <c r="R48" s="423"/>
      <c r="S48" s="423"/>
      <c r="T48" s="424"/>
    </row>
    <row r="49" spans="1:25">
      <c r="A49" s="422"/>
      <c r="B49" s="423"/>
      <c r="C49" s="423"/>
      <c r="D49" s="423"/>
      <c r="E49" s="423"/>
      <c r="F49" s="423"/>
      <c r="G49" s="423"/>
      <c r="H49" s="423"/>
      <c r="I49" s="423"/>
      <c r="J49" s="423"/>
      <c r="K49" s="423"/>
      <c r="L49" s="423"/>
      <c r="M49" s="423"/>
      <c r="N49" s="423"/>
      <c r="O49" s="423"/>
      <c r="P49" s="423"/>
      <c r="Q49" s="423"/>
      <c r="R49" s="423"/>
      <c r="S49" s="423"/>
      <c r="T49" s="424"/>
    </row>
    <row r="50" spans="1:25">
      <c r="A50" s="422"/>
      <c r="B50" s="423"/>
      <c r="C50" s="423"/>
      <c r="D50" s="423"/>
      <c r="E50" s="423"/>
      <c r="F50" s="423"/>
      <c r="G50" s="423"/>
      <c r="H50" s="423"/>
      <c r="I50" s="423"/>
      <c r="J50" s="423"/>
      <c r="K50" s="423"/>
      <c r="L50" s="423"/>
      <c r="M50" s="423"/>
      <c r="N50" s="423"/>
      <c r="O50" s="423"/>
      <c r="P50" s="423"/>
      <c r="Q50" s="423"/>
      <c r="R50" s="423"/>
      <c r="S50" s="423"/>
      <c r="T50" s="424"/>
    </row>
    <row r="51" spans="1:25">
      <c r="A51" s="422"/>
      <c r="B51" s="423"/>
      <c r="C51" s="423"/>
      <c r="D51" s="423"/>
      <c r="E51" s="423"/>
      <c r="F51" s="423"/>
      <c r="G51" s="423"/>
      <c r="H51" s="423"/>
      <c r="I51" s="423"/>
      <c r="J51" s="423"/>
      <c r="K51" s="423"/>
      <c r="L51" s="423"/>
      <c r="M51" s="423"/>
      <c r="N51" s="423"/>
      <c r="O51" s="423"/>
      <c r="P51" s="423"/>
      <c r="Q51" s="423"/>
      <c r="R51" s="423"/>
      <c r="S51" s="423"/>
      <c r="T51" s="424"/>
    </row>
    <row r="52" spans="1:25">
      <c r="A52" s="422"/>
      <c r="B52" s="423"/>
      <c r="C52" s="423"/>
      <c r="D52" s="423"/>
      <c r="E52" s="423"/>
      <c r="F52" s="423"/>
      <c r="G52" s="423"/>
      <c r="H52" s="423"/>
      <c r="I52" s="423"/>
      <c r="J52" s="423"/>
      <c r="K52" s="423"/>
      <c r="L52" s="423"/>
      <c r="M52" s="423"/>
      <c r="N52" s="423"/>
      <c r="O52" s="423"/>
      <c r="P52" s="423"/>
      <c r="Q52" s="423"/>
      <c r="R52" s="423"/>
      <c r="S52" s="423"/>
      <c r="T52" s="424"/>
    </row>
    <row r="53" spans="1:25">
      <c r="A53" s="422"/>
      <c r="B53" s="423"/>
      <c r="C53" s="423"/>
      <c r="D53" s="423"/>
      <c r="E53" s="423"/>
      <c r="F53" s="423"/>
      <c r="G53" s="423"/>
      <c r="H53" s="423"/>
      <c r="I53" s="423"/>
      <c r="J53" s="423"/>
      <c r="K53" s="423"/>
      <c r="L53" s="423"/>
      <c r="M53" s="423"/>
      <c r="N53" s="423"/>
      <c r="O53" s="423"/>
      <c r="P53" s="423"/>
      <c r="Q53" s="423"/>
      <c r="R53" s="423"/>
      <c r="S53" s="423"/>
      <c r="T53" s="424"/>
    </row>
    <row r="54" spans="1:25">
      <c r="A54" s="422"/>
      <c r="B54" s="423"/>
      <c r="C54" s="423"/>
      <c r="D54" s="423"/>
      <c r="E54" s="423"/>
      <c r="F54" s="423"/>
      <c r="G54" s="423"/>
      <c r="H54" s="423"/>
      <c r="I54" s="423"/>
      <c r="J54" s="423"/>
      <c r="K54" s="423"/>
      <c r="L54" s="423"/>
      <c r="M54" s="423"/>
      <c r="N54" s="423"/>
      <c r="O54" s="423"/>
      <c r="P54" s="423"/>
      <c r="Q54" s="423"/>
      <c r="R54" s="423"/>
      <c r="S54" s="423"/>
      <c r="T54" s="424"/>
    </row>
    <row r="55" spans="1:25">
      <c r="A55" s="422"/>
      <c r="B55" s="423"/>
      <c r="C55" s="423"/>
      <c r="D55" s="423"/>
      <c r="E55" s="423"/>
      <c r="F55" s="423"/>
      <c r="G55" s="423"/>
      <c r="H55" s="423"/>
      <c r="I55" s="423"/>
      <c r="J55" s="423"/>
      <c r="K55" s="423"/>
      <c r="L55" s="423"/>
      <c r="M55" s="423"/>
      <c r="N55" s="423"/>
      <c r="O55" s="423"/>
      <c r="P55" s="423"/>
      <c r="Q55" s="423"/>
      <c r="R55" s="423"/>
      <c r="S55" s="423"/>
      <c r="T55" s="424"/>
    </row>
    <row r="56" spans="1:25">
      <c r="A56" s="422"/>
      <c r="B56" s="423"/>
      <c r="C56" s="423"/>
      <c r="D56" s="423"/>
      <c r="E56" s="423"/>
      <c r="F56" s="423"/>
      <c r="G56" s="423"/>
      <c r="H56" s="423"/>
      <c r="I56" s="423"/>
      <c r="J56" s="423"/>
      <c r="K56" s="423"/>
      <c r="L56" s="423"/>
      <c r="M56" s="423"/>
      <c r="N56" s="423"/>
      <c r="O56" s="423"/>
      <c r="P56" s="423"/>
      <c r="Q56" s="423"/>
      <c r="R56" s="423"/>
      <c r="S56" s="423"/>
      <c r="T56" s="424"/>
    </row>
    <row r="57" spans="1:25">
      <c r="A57" s="422"/>
      <c r="B57" s="423"/>
      <c r="C57" s="423"/>
      <c r="D57" s="423"/>
      <c r="E57" s="423"/>
      <c r="F57" s="423"/>
      <c r="G57" s="423"/>
      <c r="H57" s="423"/>
      <c r="I57" s="423"/>
      <c r="J57" s="423"/>
      <c r="K57" s="423"/>
      <c r="L57" s="423"/>
      <c r="M57" s="423"/>
      <c r="N57" s="423"/>
      <c r="O57" s="423"/>
      <c r="P57" s="423"/>
      <c r="Q57" s="423"/>
      <c r="R57" s="423"/>
      <c r="S57" s="423"/>
      <c r="T57" s="424"/>
    </row>
    <row r="58" spans="1:25">
      <c r="A58" s="422"/>
      <c r="B58" s="423"/>
      <c r="C58" s="423"/>
      <c r="D58" s="423"/>
      <c r="E58" s="423"/>
      <c r="F58" s="423"/>
      <c r="G58" s="423"/>
      <c r="H58" s="423"/>
      <c r="I58" s="423"/>
      <c r="J58" s="423"/>
      <c r="K58" s="423"/>
      <c r="L58" s="423"/>
      <c r="M58" s="423"/>
      <c r="N58" s="423"/>
      <c r="O58" s="423"/>
      <c r="P58" s="423"/>
      <c r="Q58" s="423"/>
      <c r="R58" s="423"/>
      <c r="S58" s="423"/>
      <c r="T58" s="424"/>
    </row>
    <row r="59" spans="1:25" ht="23.25" customHeight="1">
      <c r="A59" s="422"/>
      <c r="B59" s="423"/>
      <c r="C59" s="423"/>
      <c r="D59" s="423"/>
      <c r="E59" s="423"/>
      <c r="F59" s="423"/>
      <c r="G59" s="423"/>
      <c r="H59" s="423"/>
      <c r="I59" s="423"/>
      <c r="J59" s="423"/>
      <c r="K59" s="423"/>
      <c r="L59" s="423"/>
      <c r="M59" s="423"/>
      <c r="N59" s="423"/>
      <c r="O59" s="423"/>
      <c r="P59" s="423"/>
      <c r="Q59" s="423"/>
      <c r="R59" s="423"/>
      <c r="S59" s="423"/>
      <c r="T59" s="424"/>
    </row>
    <row r="60" spans="1:25" ht="137.25" customHeight="1" thickBot="1">
      <c r="A60" s="425"/>
      <c r="B60" s="426"/>
      <c r="C60" s="426"/>
      <c r="D60" s="426"/>
      <c r="E60" s="426"/>
      <c r="F60" s="426"/>
      <c r="G60" s="426"/>
      <c r="H60" s="426"/>
      <c r="I60" s="426"/>
      <c r="J60" s="426"/>
      <c r="K60" s="426"/>
      <c r="L60" s="426"/>
      <c r="M60" s="426"/>
      <c r="N60" s="426"/>
      <c r="O60" s="426"/>
      <c r="P60" s="426"/>
      <c r="Q60" s="426"/>
      <c r="R60" s="426"/>
      <c r="S60" s="426"/>
      <c r="T60" s="427"/>
    </row>
    <row r="61" spans="1:25">
      <c r="A61" s="428" t="s">
        <v>799</v>
      </c>
      <c r="B61" s="429"/>
      <c r="C61" s="429"/>
      <c r="D61" s="429"/>
      <c r="E61" s="429"/>
      <c r="F61" s="429"/>
      <c r="G61" s="429"/>
      <c r="H61" s="429"/>
      <c r="I61" s="429"/>
      <c r="J61" s="429"/>
      <c r="K61" s="429"/>
      <c r="L61" s="429"/>
      <c r="M61" s="429"/>
      <c r="N61" s="429"/>
      <c r="O61" s="429"/>
      <c r="P61" s="429"/>
      <c r="Q61" s="429"/>
      <c r="R61" s="429"/>
      <c r="S61" s="429"/>
      <c r="T61" s="430"/>
    </row>
    <row r="62" spans="1:25" ht="15" thickBot="1">
      <c r="A62" s="431"/>
      <c r="B62" s="432"/>
      <c r="C62" s="432"/>
      <c r="D62" s="432"/>
      <c r="E62" s="432"/>
      <c r="F62" s="432"/>
      <c r="G62" s="432"/>
      <c r="H62" s="432"/>
      <c r="I62" s="432"/>
      <c r="J62" s="432"/>
      <c r="K62" s="432"/>
      <c r="L62" s="432"/>
      <c r="M62" s="432"/>
      <c r="N62" s="432"/>
      <c r="O62" s="432"/>
      <c r="P62" s="432"/>
      <c r="Q62" s="432"/>
      <c r="R62" s="432"/>
      <c r="S62" s="432"/>
      <c r="T62" s="433"/>
      <c r="U62" s="3"/>
      <c r="V62" s="3"/>
      <c r="W62" s="3"/>
      <c r="X62" s="3"/>
      <c r="Y62" s="3"/>
    </row>
    <row r="63" spans="1:25" s="170" customFormat="1" ht="18" customHeight="1">
      <c r="A63" s="434"/>
      <c r="B63" s="435"/>
      <c r="C63" s="436"/>
      <c r="D63" s="436"/>
      <c r="E63" s="436"/>
      <c r="F63" s="436"/>
      <c r="G63" s="436"/>
      <c r="H63" s="436"/>
      <c r="I63" s="436"/>
      <c r="J63" s="436"/>
      <c r="K63" s="436"/>
      <c r="L63" s="436"/>
      <c r="M63" s="436"/>
      <c r="N63" s="436"/>
      <c r="O63" s="436"/>
      <c r="P63" s="436"/>
      <c r="Q63" s="436"/>
      <c r="R63" s="436"/>
      <c r="S63" s="436"/>
      <c r="T63" s="437"/>
      <c r="U63" s="169"/>
      <c r="V63" s="169"/>
      <c r="W63" s="169"/>
      <c r="X63" s="169"/>
      <c r="Y63" s="169"/>
    </row>
    <row r="64" spans="1:25" s="170" customFormat="1" ht="18" customHeight="1">
      <c r="A64" s="389"/>
      <c r="B64" s="390"/>
      <c r="C64" s="391"/>
      <c r="D64" s="391"/>
      <c r="E64" s="391"/>
      <c r="F64" s="391"/>
      <c r="G64" s="391"/>
      <c r="H64" s="391"/>
      <c r="I64" s="391"/>
      <c r="J64" s="391"/>
      <c r="K64" s="391"/>
      <c r="L64" s="391"/>
      <c r="M64" s="391"/>
      <c r="N64" s="391"/>
      <c r="O64" s="391"/>
      <c r="P64" s="391"/>
      <c r="Q64" s="391"/>
      <c r="R64" s="391"/>
      <c r="S64" s="391"/>
      <c r="T64" s="392"/>
      <c r="U64" s="169"/>
      <c r="V64" s="169"/>
      <c r="W64" s="169"/>
      <c r="X64" s="169"/>
      <c r="Y64" s="169"/>
    </row>
    <row r="65" spans="1:25" s="170" customFormat="1" ht="18" customHeight="1">
      <c r="A65" s="389"/>
      <c r="B65" s="390"/>
      <c r="C65" s="391"/>
      <c r="D65" s="391"/>
      <c r="E65" s="391"/>
      <c r="F65" s="391"/>
      <c r="G65" s="391"/>
      <c r="H65" s="391"/>
      <c r="I65" s="391"/>
      <c r="J65" s="391"/>
      <c r="K65" s="391"/>
      <c r="L65" s="391"/>
      <c r="M65" s="391"/>
      <c r="N65" s="391"/>
      <c r="O65" s="391"/>
      <c r="P65" s="391"/>
      <c r="Q65" s="391"/>
      <c r="R65" s="391"/>
      <c r="S65" s="391"/>
      <c r="T65" s="392"/>
      <c r="U65" s="169"/>
      <c r="V65" s="169"/>
      <c r="W65" s="169"/>
      <c r="X65" s="169"/>
      <c r="Y65" s="169"/>
    </row>
    <row r="66" spans="1:25" s="170" customFormat="1" ht="18" customHeight="1">
      <c r="A66" s="389"/>
      <c r="B66" s="390"/>
      <c r="C66" s="391"/>
      <c r="D66" s="391"/>
      <c r="E66" s="391"/>
      <c r="F66" s="391"/>
      <c r="G66" s="391"/>
      <c r="H66" s="391"/>
      <c r="I66" s="391"/>
      <c r="J66" s="391"/>
      <c r="K66" s="391"/>
      <c r="L66" s="391"/>
      <c r="M66" s="391"/>
      <c r="N66" s="391"/>
      <c r="O66" s="391"/>
      <c r="P66" s="391"/>
      <c r="Q66" s="391"/>
      <c r="R66" s="391"/>
      <c r="S66" s="391"/>
      <c r="T66" s="392"/>
      <c r="U66" s="169"/>
      <c r="V66" s="169"/>
      <c r="W66" s="169"/>
      <c r="X66" s="169"/>
      <c r="Y66" s="169"/>
    </row>
    <row r="67" spans="1:25" s="170" customFormat="1" ht="18" customHeight="1">
      <c r="A67" s="389"/>
      <c r="B67" s="390"/>
      <c r="C67" s="391"/>
      <c r="D67" s="391"/>
      <c r="E67" s="391"/>
      <c r="F67" s="391"/>
      <c r="G67" s="391"/>
      <c r="H67" s="391"/>
      <c r="I67" s="391"/>
      <c r="J67" s="391"/>
      <c r="K67" s="391"/>
      <c r="L67" s="391"/>
      <c r="M67" s="391"/>
      <c r="N67" s="391"/>
      <c r="O67" s="391"/>
      <c r="P67" s="391"/>
      <c r="Q67" s="391"/>
      <c r="R67" s="391"/>
      <c r="S67" s="391"/>
      <c r="T67" s="392"/>
      <c r="U67" s="169"/>
      <c r="V67" s="169"/>
      <c r="W67" s="169"/>
      <c r="X67" s="169"/>
      <c r="Y67" s="169"/>
    </row>
    <row r="68" spans="1:25" s="170" customFormat="1" ht="18" customHeight="1">
      <c r="A68" s="389"/>
      <c r="B68" s="390"/>
      <c r="C68" s="391"/>
      <c r="D68" s="391"/>
      <c r="E68" s="391"/>
      <c r="F68" s="391"/>
      <c r="G68" s="391"/>
      <c r="H68" s="391"/>
      <c r="I68" s="391"/>
      <c r="J68" s="391"/>
      <c r="K68" s="391"/>
      <c r="L68" s="391"/>
      <c r="M68" s="391"/>
      <c r="N68" s="391"/>
      <c r="O68" s="391"/>
      <c r="P68" s="391"/>
      <c r="Q68" s="391"/>
      <c r="R68" s="391"/>
      <c r="S68" s="391"/>
      <c r="T68" s="392"/>
      <c r="U68" s="169"/>
      <c r="V68" s="169"/>
      <c r="W68" s="169"/>
      <c r="X68" s="169"/>
      <c r="Y68" s="169"/>
    </row>
    <row r="69" spans="1:25" s="170" customFormat="1" ht="18" customHeight="1">
      <c r="A69" s="389"/>
      <c r="B69" s="390"/>
      <c r="C69" s="391"/>
      <c r="D69" s="391"/>
      <c r="E69" s="391"/>
      <c r="F69" s="391"/>
      <c r="G69" s="391"/>
      <c r="H69" s="391"/>
      <c r="I69" s="391"/>
      <c r="J69" s="391"/>
      <c r="K69" s="391"/>
      <c r="L69" s="391"/>
      <c r="M69" s="391"/>
      <c r="N69" s="391"/>
      <c r="O69" s="391"/>
      <c r="P69" s="391"/>
      <c r="Q69" s="391"/>
      <c r="R69" s="391"/>
      <c r="S69" s="391"/>
      <c r="T69" s="392"/>
      <c r="U69" s="169"/>
      <c r="V69" s="169"/>
      <c r="W69" s="169"/>
      <c r="X69" s="169"/>
      <c r="Y69" s="169"/>
    </row>
    <row r="70" spans="1:25" s="170" customFormat="1" ht="18" customHeight="1">
      <c r="A70" s="389"/>
      <c r="B70" s="390"/>
      <c r="C70" s="391"/>
      <c r="D70" s="391"/>
      <c r="E70" s="391"/>
      <c r="F70" s="391"/>
      <c r="G70" s="391"/>
      <c r="H70" s="391"/>
      <c r="I70" s="391"/>
      <c r="J70" s="391"/>
      <c r="K70" s="391"/>
      <c r="L70" s="391"/>
      <c r="M70" s="391"/>
      <c r="N70" s="391"/>
      <c r="O70" s="391"/>
      <c r="P70" s="391"/>
      <c r="Q70" s="391"/>
      <c r="R70" s="391"/>
      <c r="S70" s="391"/>
      <c r="T70" s="392"/>
      <c r="U70" s="169"/>
      <c r="V70" s="169"/>
      <c r="W70" s="169"/>
      <c r="X70" s="169"/>
      <c r="Y70" s="169"/>
    </row>
    <row r="71" spans="1:25" s="170" customFormat="1" ht="18" customHeight="1">
      <c r="A71" s="389"/>
      <c r="B71" s="390"/>
      <c r="C71" s="391"/>
      <c r="D71" s="391"/>
      <c r="E71" s="391"/>
      <c r="F71" s="391"/>
      <c r="G71" s="391"/>
      <c r="H71" s="391"/>
      <c r="I71" s="391"/>
      <c r="J71" s="391"/>
      <c r="K71" s="391"/>
      <c r="L71" s="391"/>
      <c r="M71" s="391"/>
      <c r="N71" s="391"/>
      <c r="O71" s="391"/>
      <c r="P71" s="391"/>
      <c r="Q71" s="391"/>
      <c r="R71" s="391"/>
      <c r="S71" s="391"/>
      <c r="T71" s="392"/>
    </row>
    <row r="72" spans="1:25" s="170" customFormat="1" ht="18" customHeight="1" thickBot="1">
      <c r="A72" s="393"/>
      <c r="B72" s="394"/>
      <c r="C72" s="395"/>
      <c r="D72" s="395"/>
      <c r="E72" s="395"/>
      <c r="F72" s="395"/>
      <c r="G72" s="395"/>
      <c r="H72" s="395"/>
      <c r="I72" s="395"/>
      <c r="J72" s="395"/>
      <c r="K72" s="395"/>
      <c r="L72" s="395"/>
      <c r="M72" s="395"/>
      <c r="N72" s="395"/>
      <c r="O72" s="395"/>
      <c r="P72" s="395"/>
      <c r="Q72" s="395"/>
      <c r="R72" s="395"/>
      <c r="S72" s="395"/>
      <c r="T72" s="396"/>
    </row>
    <row r="73" spans="1:25">
      <c r="A73" s="397" t="s">
        <v>798</v>
      </c>
      <c r="B73" s="398"/>
      <c r="C73" s="398"/>
      <c r="D73" s="398"/>
      <c r="E73" s="398"/>
      <c r="F73" s="398"/>
      <c r="G73" s="398"/>
      <c r="H73" s="398"/>
      <c r="I73" s="398"/>
      <c r="J73" s="398"/>
      <c r="K73" s="398"/>
      <c r="L73" s="398"/>
      <c r="M73" s="398"/>
      <c r="N73" s="398"/>
      <c r="O73" s="398"/>
      <c r="P73" s="398"/>
      <c r="Q73" s="398"/>
      <c r="R73" s="398"/>
      <c r="S73" s="398"/>
      <c r="T73" s="399"/>
    </row>
    <row r="74" spans="1:25" ht="15" thickBot="1">
      <c r="A74" s="400"/>
      <c r="B74" s="401"/>
      <c r="C74" s="401"/>
      <c r="D74" s="401"/>
      <c r="E74" s="401"/>
      <c r="F74" s="401"/>
      <c r="G74" s="401"/>
      <c r="H74" s="401"/>
      <c r="I74" s="401"/>
      <c r="J74" s="401"/>
      <c r="K74" s="401"/>
      <c r="L74" s="401"/>
      <c r="M74" s="401"/>
      <c r="N74" s="401"/>
      <c r="O74" s="401"/>
      <c r="P74" s="401"/>
      <c r="Q74" s="401"/>
      <c r="R74" s="401"/>
      <c r="S74" s="401"/>
      <c r="T74" s="402"/>
    </row>
    <row r="75" spans="1:25">
      <c r="A75" s="403"/>
      <c r="B75" s="404"/>
      <c r="C75" s="405"/>
      <c r="D75" s="405"/>
      <c r="E75" s="405"/>
      <c r="F75" s="405"/>
      <c r="G75" s="405"/>
      <c r="H75" s="405"/>
      <c r="I75" s="405"/>
      <c r="J75" s="405"/>
      <c r="K75" s="405"/>
      <c r="L75" s="405"/>
      <c r="M75" s="405"/>
      <c r="N75" s="405"/>
      <c r="O75" s="405"/>
      <c r="P75" s="405"/>
      <c r="Q75" s="405"/>
      <c r="R75" s="405"/>
      <c r="S75" s="405"/>
      <c r="T75" s="406"/>
    </row>
    <row r="76" spans="1:25">
      <c r="A76" s="381"/>
      <c r="B76" s="382"/>
      <c r="C76" s="383"/>
      <c r="D76" s="383"/>
      <c r="E76" s="383"/>
      <c r="F76" s="383"/>
      <c r="G76" s="383"/>
      <c r="H76" s="383"/>
      <c r="I76" s="383"/>
      <c r="J76" s="383"/>
      <c r="K76" s="383"/>
      <c r="L76" s="383"/>
      <c r="M76" s="383"/>
      <c r="N76" s="383"/>
      <c r="O76" s="383"/>
      <c r="P76" s="383"/>
      <c r="Q76" s="383"/>
      <c r="R76" s="383"/>
      <c r="S76" s="383"/>
      <c r="T76" s="384"/>
    </row>
    <row r="77" spans="1:25">
      <c r="A77" s="381"/>
      <c r="B77" s="382"/>
      <c r="C77" s="383"/>
      <c r="D77" s="383"/>
      <c r="E77" s="383"/>
      <c r="F77" s="383"/>
      <c r="G77" s="383"/>
      <c r="H77" s="383"/>
      <c r="I77" s="383"/>
      <c r="J77" s="383"/>
      <c r="K77" s="383"/>
      <c r="L77" s="383"/>
      <c r="M77" s="383"/>
      <c r="N77" s="383"/>
      <c r="O77" s="383"/>
      <c r="P77" s="383"/>
      <c r="Q77" s="383"/>
      <c r="R77" s="383"/>
      <c r="S77" s="383"/>
      <c r="T77" s="384"/>
    </row>
    <row r="78" spans="1:25">
      <c r="A78" s="381"/>
      <c r="B78" s="382"/>
      <c r="C78" s="383"/>
      <c r="D78" s="383"/>
      <c r="E78" s="383"/>
      <c r="F78" s="383"/>
      <c r="G78" s="383"/>
      <c r="H78" s="383"/>
      <c r="I78" s="383"/>
      <c r="J78" s="383"/>
      <c r="K78" s="383"/>
      <c r="L78" s="383"/>
      <c r="M78" s="383"/>
      <c r="N78" s="383"/>
      <c r="O78" s="383"/>
      <c r="P78" s="383"/>
      <c r="Q78" s="383"/>
      <c r="R78" s="383"/>
      <c r="S78" s="383"/>
      <c r="T78" s="384"/>
    </row>
    <row r="79" spans="1:25">
      <c r="A79" s="381"/>
      <c r="B79" s="382"/>
      <c r="C79" s="383"/>
      <c r="D79" s="383"/>
      <c r="E79" s="383"/>
      <c r="F79" s="383"/>
      <c r="G79" s="383"/>
      <c r="H79" s="383"/>
      <c r="I79" s="383"/>
      <c r="J79" s="383"/>
      <c r="K79" s="383"/>
      <c r="L79" s="383"/>
      <c r="M79" s="383"/>
      <c r="N79" s="383"/>
      <c r="O79" s="383"/>
      <c r="P79" s="383"/>
      <c r="Q79" s="383"/>
      <c r="R79" s="383"/>
      <c r="S79" s="383"/>
      <c r="T79" s="384"/>
    </row>
    <row r="80" spans="1:25">
      <c r="A80" s="381"/>
      <c r="B80" s="382"/>
      <c r="C80" s="383"/>
      <c r="D80" s="383"/>
      <c r="E80" s="383"/>
      <c r="F80" s="383"/>
      <c r="G80" s="383"/>
      <c r="H80" s="383"/>
      <c r="I80" s="383"/>
      <c r="J80" s="383"/>
      <c r="K80" s="383"/>
      <c r="L80" s="383"/>
      <c r="M80" s="383"/>
      <c r="N80" s="383"/>
      <c r="O80" s="383"/>
      <c r="P80" s="383"/>
      <c r="Q80" s="383"/>
      <c r="R80" s="383"/>
      <c r="S80" s="383"/>
      <c r="T80" s="384"/>
    </row>
    <row r="81" spans="1:20">
      <c r="A81" s="381"/>
      <c r="B81" s="382"/>
      <c r="C81" s="383"/>
      <c r="D81" s="383"/>
      <c r="E81" s="383"/>
      <c r="F81" s="383"/>
      <c r="G81" s="383"/>
      <c r="H81" s="383"/>
      <c r="I81" s="383"/>
      <c r="J81" s="383"/>
      <c r="K81" s="383"/>
      <c r="L81" s="383"/>
      <c r="M81" s="383"/>
      <c r="N81" s="383"/>
      <c r="O81" s="383"/>
      <c r="P81" s="383"/>
      <c r="Q81" s="383"/>
      <c r="R81" s="383"/>
      <c r="S81" s="383"/>
      <c r="T81" s="384"/>
    </row>
    <row r="82" spans="1:20">
      <c r="A82" s="381"/>
      <c r="B82" s="382"/>
      <c r="C82" s="383"/>
      <c r="D82" s="383"/>
      <c r="E82" s="383"/>
      <c r="F82" s="383"/>
      <c r="G82" s="383"/>
      <c r="H82" s="383"/>
      <c r="I82" s="383"/>
      <c r="J82" s="383"/>
      <c r="K82" s="383"/>
      <c r="L82" s="383"/>
      <c r="M82" s="383"/>
      <c r="N82" s="383"/>
      <c r="O82" s="383"/>
      <c r="P82" s="383"/>
      <c r="Q82" s="383"/>
      <c r="R82" s="383"/>
      <c r="S82" s="383"/>
      <c r="T82" s="384"/>
    </row>
    <row r="83" spans="1:20">
      <c r="A83" s="381"/>
      <c r="B83" s="382"/>
      <c r="C83" s="383"/>
      <c r="D83" s="383"/>
      <c r="E83" s="383"/>
      <c r="F83" s="383"/>
      <c r="G83" s="383"/>
      <c r="H83" s="383"/>
      <c r="I83" s="383"/>
      <c r="J83" s="383"/>
      <c r="K83" s="383"/>
      <c r="L83" s="383"/>
      <c r="M83" s="383"/>
      <c r="N83" s="383"/>
      <c r="O83" s="383"/>
      <c r="P83" s="383"/>
      <c r="Q83" s="383"/>
      <c r="R83" s="383"/>
      <c r="S83" s="383"/>
      <c r="T83" s="384"/>
    </row>
    <row r="84" spans="1:20" ht="15" thickBot="1">
      <c r="A84" s="385"/>
      <c r="B84" s="386"/>
      <c r="C84" s="387"/>
      <c r="D84" s="387"/>
      <c r="E84" s="387"/>
      <c r="F84" s="387"/>
      <c r="G84" s="387"/>
      <c r="H84" s="387"/>
      <c r="I84" s="387"/>
      <c r="J84" s="387"/>
      <c r="K84" s="387"/>
      <c r="L84" s="387"/>
      <c r="M84" s="387"/>
      <c r="N84" s="387"/>
      <c r="O84" s="387"/>
      <c r="P84" s="387"/>
      <c r="Q84" s="387"/>
      <c r="R84" s="387"/>
      <c r="S84" s="387"/>
      <c r="T84" s="388"/>
    </row>
    <row r="85" spans="1:20" ht="15" thickBot="1">
      <c r="A85" s="373" t="s">
        <v>800</v>
      </c>
      <c r="B85" s="374"/>
      <c r="C85" s="375"/>
      <c r="D85" s="375"/>
      <c r="E85" s="375"/>
      <c r="F85" s="375"/>
      <c r="G85" s="375"/>
      <c r="H85" s="375"/>
      <c r="I85" s="375"/>
      <c r="J85" s="375"/>
      <c r="K85" s="375"/>
      <c r="L85" s="375"/>
      <c r="M85" s="375"/>
      <c r="N85" s="375"/>
      <c r="O85" s="375"/>
      <c r="P85" s="375"/>
      <c r="Q85" s="375"/>
      <c r="R85" s="375"/>
      <c r="S85" s="375"/>
      <c r="T85" s="376"/>
    </row>
    <row r="86" spans="1:20" ht="15" thickBot="1">
      <c r="A86" s="373" t="s">
        <v>802</v>
      </c>
      <c r="B86" s="374"/>
      <c r="C86" s="375"/>
      <c r="D86" s="375"/>
      <c r="E86" s="375"/>
      <c r="F86" s="375"/>
      <c r="G86" s="375"/>
      <c r="H86" s="375"/>
      <c r="I86" s="375"/>
      <c r="J86" s="375"/>
      <c r="K86" s="375"/>
      <c r="L86" s="375"/>
      <c r="M86" s="375"/>
      <c r="N86" s="375"/>
      <c r="O86" s="375"/>
      <c r="P86" s="375"/>
      <c r="Q86" s="375"/>
      <c r="R86" s="375"/>
      <c r="S86" s="375"/>
      <c r="T86" s="376"/>
    </row>
    <row r="87" spans="1:20" ht="15" thickBot="1">
      <c r="A87" s="373" t="s">
        <v>803</v>
      </c>
      <c r="B87" s="374"/>
      <c r="C87" s="375"/>
      <c r="D87" s="375"/>
      <c r="E87" s="375"/>
      <c r="F87" s="375"/>
      <c r="G87" s="375"/>
      <c r="H87" s="375"/>
      <c r="I87" s="375"/>
      <c r="J87" s="375"/>
      <c r="K87" s="375"/>
      <c r="L87" s="375"/>
      <c r="M87" s="375"/>
      <c r="N87" s="375"/>
      <c r="O87" s="375"/>
      <c r="P87" s="375"/>
      <c r="Q87" s="375"/>
      <c r="R87" s="375"/>
      <c r="S87" s="375"/>
      <c r="T87" s="376"/>
    </row>
    <row r="88" spans="1:20" ht="15" thickBot="1">
      <c r="A88" s="377" t="s">
        <v>801</v>
      </c>
      <c r="B88" s="378"/>
      <c r="C88" s="379"/>
      <c r="D88" s="379"/>
      <c r="E88" s="379"/>
      <c r="F88" s="379"/>
      <c r="G88" s="379"/>
      <c r="H88" s="379"/>
      <c r="I88" s="379"/>
      <c r="J88" s="379"/>
      <c r="K88" s="379"/>
      <c r="L88" s="379"/>
      <c r="M88" s="379"/>
      <c r="N88" s="379"/>
      <c r="O88" s="379"/>
      <c r="P88" s="379"/>
      <c r="Q88" s="379"/>
      <c r="R88" s="379"/>
      <c r="S88" s="379"/>
      <c r="T88" s="380"/>
    </row>
  </sheetData>
  <mergeCells count="82">
    <mergeCell ref="B2:O2"/>
    <mergeCell ref="P2:T6"/>
    <mergeCell ref="D3:O3"/>
    <mergeCell ref="D4:E4"/>
    <mergeCell ref="G4:I4"/>
    <mergeCell ref="K4:O4"/>
    <mergeCell ref="D5:E5"/>
    <mergeCell ref="G5:O5"/>
    <mergeCell ref="D6:E6"/>
    <mergeCell ref="G6:I6"/>
    <mergeCell ref="P7:T8"/>
    <mergeCell ref="K6:O6"/>
    <mergeCell ref="A7:B7"/>
    <mergeCell ref="C7:C8"/>
    <mergeCell ref="D7:D8"/>
    <mergeCell ref="E7:E8"/>
    <mergeCell ref="F7:F8"/>
    <mergeCell ref="G7:G8"/>
    <mergeCell ref="H7:H8"/>
    <mergeCell ref="I7:I8"/>
    <mergeCell ref="J7:J8"/>
    <mergeCell ref="K7:K8"/>
    <mergeCell ref="L7:L8"/>
    <mergeCell ref="M7:M8"/>
    <mergeCell ref="N7:N8"/>
    <mergeCell ref="O7:O8"/>
    <mergeCell ref="P20:T20"/>
    <mergeCell ref="P9:T9"/>
    <mergeCell ref="P10:T10"/>
    <mergeCell ref="P11:T11"/>
    <mergeCell ref="P12:T12"/>
    <mergeCell ref="P13:T13"/>
    <mergeCell ref="P14:T14"/>
    <mergeCell ref="P15:T15"/>
    <mergeCell ref="P16:T16"/>
    <mergeCell ref="P17:T17"/>
    <mergeCell ref="P18:T18"/>
    <mergeCell ref="P19:T19"/>
    <mergeCell ref="P34:T34"/>
    <mergeCell ref="P21:T21"/>
    <mergeCell ref="P22:T22"/>
    <mergeCell ref="P23:T23"/>
    <mergeCell ref="P24:T24"/>
    <mergeCell ref="P25:T25"/>
    <mergeCell ref="P26:T26"/>
    <mergeCell ref="P27:T27"/>
    <mergeCell ref="P31:T31"/>
    <mergeCell ref="P32:T32"/>
    <mergeCell ref="P33:T33"/>
    <mergeCell ref="A66:T66"/>
    <mergeCell ref="P35:T35"/>
    <mergeCell ref="P36:T36"/>
    <mergeCell ref="P37:T37"/>
    <mergeCell ref="P38:T38"/>
    <mergeCell ref="P41:T41"/>
    <mergeCell ref="A43:T44"/>
    <mergeCell ref="A45:T60"/>
    <mergeCell ref="A61:T62"/>
    <mergeCell ref="A63:T63"/>
    <mergeCell ref="A64:T64"/>
    <mergeCell ref="A65:T65"/>
    <mergeCell ref="A79:T79"/>
    <mergeCell ref="A67:T67"/>
    <mergeCell ref="A68:T68"/>
    <mergeCell ref="A69:T69"/>
    <mergeCell ref="A70:T70"/>
    <mergeCell ref="A71:T71"/>
    <mergeCell ref="A72:T72"/>
    <mergeCell ref="A73:T74"/>
    <mergeCell ref="A75:T75"/>
    <mergeCell ref="A76:T76"/>
    <mergeCell ref="A77:T77"/>
    <mergeCell ref="A78:T78"/>
    <mergeCell ref="A86:T86"/>
    <mergeCell ref="A87:T87"/>
    <mergeCell ref="A88:T88"/>
    <mergeCell ref="A80:T80"/>
    <mergeCell ref="A81:T81"/>
    <mergeCell ref="A82:T82"/>
    <mergeCell ref="A83:T83"/>
    <mergeCell ref="A84:T84"/>
    <mergeCell ref="A85:T85"/>
  </mergeCells>
  <dataValidations count="1">
    <dataValidation allowBlank="1" showInputMessage="1" showErrorMessage="1" sqref="D4 F4:G4 J4:K4" xr:uid="{8EAD604E-1686-0D47-B72E-6B973D2FC5E8}"/>
  </dataValidations>
  <pageMargins left="0.25" right="0.25" top="0.75" bottom="0.75" header="0.3" footer="0.3"/>
  <pageSetup paperSize="9" scale="3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4950C-B831-4044-A533-2AED9E8EBD30}">
  <sheetPr codeName="Sheet10">
    <tabColor theme="9" tint="0.59999389629810485"/>
    <pageSetUpPr fitToPage="1"/>
  </sheetPr>
  <dimension ref="A1:AD89"/>
  <sheetViews>
    <sheetView showGridLines="0" view="pageBreakPreview" zoomScale="90" zoomScaleNormal="80" zoomScaleSheetLayoutView="90" workbookViewId="0">
      <selection activeCell="B13" sqref="B13"/>
    </sheetView>
  </sheetViews>
  <sheetFormatPr defaultColWidth="8.81640625" defaultRowHeight="14.5"/>
  <cols>
    <col min="1" max="1" width="9.26953125" customWidth="1"/>
    <col min="2" max="2" width="78.81640625" customWidth="1"/>
    <col min="3" max="3" width="11.81640625" customWidth="1"/>
    <col min="4" max="4" width="12" customWidth="1"/>
    <col min="5" max="6" width="11.81640625" customWidth="1"/>
    <col min="7" max="7" width="19.1796875" customWidth="1"/>
    <col min="8" max="8" width="12" customWidth="1"/>
    <col min="9" max="9" width="11.81640625" customWidth="1"/>
    <col min="10" max="10" width="12" customWidth="1"/>
    <col min="11" max="12" width="11.81640625" customWidth="1"/>
    <col min="13" max="13" width="19.1796875" customWidth="1"/>
    <col min="14" max="14" width="12" customWidth="1"/>
    <col min="15" max="24" width="11.81640625" customWidth="1"/>
    <col min="27" max="27" width="8.26953125" hidden="1" customWidth="1"/>
  </cols>
  <sheetData>
    <row r="1" spans="1:30" ht="10" customHeight="1" thickBot="1">
      <c r="A1" s="17"/>
      <c r="B1" s="17"/>
      <c r="C1" s="17"/>
      <c r="D1" s="17"/>
      <c r="E1" s="17"/>
      <c r="F1" s="17"/>
      <c r="G1" s="17"/>
      <c r="H1" s="17"/>
      <c r="I1" s="17"/>
      <c r="J1" s="17"/>
      <c r="K1" s="17"/>
      <c r="L1" s="17"/>
      <c r="M1" s="17"/>
      <c r="N1" s="17"/>
      <c r="O1" s="17"/>
      <c r="P1" s="17"/>
      <c r="Q1" s="17"/>
      <c r="R1" s="17"/>
      <c r="S1" s="17"/>
      <c r="T1" s="17"/>
      <c r="U1" s="17"/>
      <c r="V1" s="17"/>
      <c r="W1" s="17"/>
      <c r="X1" s="17"/>
    </row>
    <row r="2" spans="1:30" ht="38.15" customHeight="1" thickBot="1">
      <c r="A2" s="49" t="s">
        <v>792</v>
      </c>
      <c r="B2" s="469" t="str">
        <f>'SIZE SPEC'!B2</f>
        <v>NEW JERSEY TSHIRT BLOCK 24</v>
      </c>
      <c r="C2" s="470"/>
      <c r="D2" s="470"/>
      <c r="E2" s="470"/>
      <c r="F2" s="470"/>
      <c r="G2" s="470"/>
      <c r="H2" s="470"/>
      <c r="I2" s="470"/>
      <c r="J2" s="470"/>
      <c r="K2" s="470"/>
      <c r="L2" s="470"/>
      <c r="M2" s="470"/>
      <c r="N2" s="470"/>
      <c r="O2" s="471"/>
      <c r="P2" s="306"/>
      <c r="Q2" s="306"/>
      <c r="R2" s="306"/>
      <c r="S2" s="306"/>
      <c r="T2" s="306"/>
      <c r="U2" s="306"/>
      <c r="V2" s="306"/>
      <c r="W2" s="306"/>
      <c r="X2" s="121"/>
      <c r="AA2" t="e" cm="1">
        <f t="array" ref="AA2">VLOOKUP(TemplateFriendlyName,'[5]#REF'!$B:$B,2,FALSE)</f>
        <v>#REF!</v>
      </c>
    </row>
    <row r="3" spans="1:30" ht="15" customHeight="1" thickBot="1">
      <c r="A3" s="46" t="s">
        <v>818</v>
      </c>
      <c r="B3" s="65">
        <f>PROTO!B3</f>
        <v>0</v>
      </c>
      <c r="C3" s="76" t="s">
        <v>817</v>
      </c>
      <c r="D3" s="515"/>
      <c r="E3" s="516"/>
      <c r="F3" s="516"/>
      <c r="G3" s="516"/>
      <c r="H3" s="516"/>
      <c r="I3" s="516"/>
      <c r="J3" s="516"/>
      <c r="K3" s="516"/>
      <c r="L3" s="516"/>
      <c r="M3" s="516"/>
      <c r="N3" s="516"/>
      <c r="O3" s="517"/>
      <c r="P3" s="323"/>
      <c r="Q3" s="323"/>
      <c r="R3" s="323"/>
      <c r="S3" s="323"/>
      <c r="T3" s="323"/>
      <c r="U3" s="323"/>
      <c r="V3" s="323"/>
      <c r="W3" s="323"/>
      <c r="X3" s="121"/>
    </row>
    <row r="4" spans="1:30" ht="15" customHeight="1">
      <c r="A4" s="47" t="s">
        <v>1</v>
      </c>
      <c r="B4" s="42" t="str">
        <f>PROTO!B4</f>
        <v xml:space="preserve">OCM41114 </v>
      </c>
      <c r="C4" s="50" t="s">
        <v>804</v>
      </c>
      <c r="D4" s="475">
        <f>'[3]SIZE SPEC'!D4</f>
        <v>0</v>
      </c>
      <c r="E4" s="475"/>
      <c r="F4" s="52" t="s">
        <v>1061</v>
      </c>
      <c r="G4" s="476"/>
      <c r="H4" s="477"/>
      <c r="I4" s="477"/>
      <c r="J4" s="102" t="s">
        <v>1062</v>
      </c>
      <c r="K4" s="478" t="s">
        <v>819</v>
      </c>
      <c r="L4" s="479"/>
      <c r="M4" s="479"/>
      <c r="N4" s="479"/>
      <c r="O4" s="480"/>
      <c r="P4" s="513"/>
      <c r="Q4" s="323"/>
      <c r="R4" s="323"/>
      <c r="S4" s="323"/>
      <c r="T4" s="323"/>
      <c r="U4" s="323"/>
      <c r="V4" s="323"/>
      <c r="W4" s="323"/>
      <c r="X4" s="121"/>
    </row>
    <row r="5" spans="1:30" ht="15" customHeight="1" thickBot="1">
      <c r="A5" s="47" t="s">
        <v>770</v>
      </c>
      <c r="B5" s="42" t="str">
        <f>PROTO!B5</f>
        <v>SS24</v>
      </c>
      <c r="C5" s="51" t="s">
        <v>3</v>
      </c>
      <c r="D5" s="481"/>
      <c r="E5" s="481"/>
      <c r="F5" s="53" t="s">
        <v>808</v>
      </c>
      <c r="G5" s="482">
        <f>'[3]SIZE SPEC'!D5</f>
        <v>0</v>
      </c>
      <c r="H5" s="483"/>
      <c r="I5" s="483"/>
      <c r="J5" s="483"/>
      <c r="K5" s="483"/>
      <c r="L5" s="483"/>
      <c r="M5" s="483"/>
      <c r="N5" s="483"/>
      <c r="O5" s="484"/>
      <c r="P5" s="513"/>
      <c r="Q5" s="323"/>
      <c r="R5" s="323"/>
      <c r="S5" s="323"/>
      <c r="T5" s="323"/>
      <c r="U5" s="323"/>
      <c r="V5" s="323"/>
      <c r="W5" s="323"/>
      <c r="X5" s="121"/>
    </row>
    <row r="6" spans="1:30" ht="15" customHeight="1" thickBot="1">
      <c r="A6" s="48" t="s">
        <v>2</v>
      </c>
      <c r="B6" s="66" t="str">
        <f>PROTO!B6</f>
        <v>UN-AVAILABLE</v>
      </c>
      <c r="C6" s="51" t="s">
        <v>920</v>
      </c>
      <c r="D6" s="518"/>
      <c r="E6" s="518"/>
      <c r="F6" s="51" t="s">
        <v>820</v>
      </c>
      <c r="G6" s="519" t="s">
        <v>821</v>
      </c>
      <c r="H6" s="508"/>
      <c r="I6" s="508"/>
      <c r="J6" s="122" t="s">
        <v>820</v>
      </c>
      <c r="K6" s="507" t="s">
        <v>821</v>
      </c>
      <c r="L6" s="508"/>
      <c r="M6" s="508"/>
      <c r="N6" s="508"/>
      <c r="O6" s="509"/>
      <c r="P6" s="514"/>
      <c r="Q6" s="309"/>
      <c r="R6" s="309"/>
      <c r="S6" s="309"/>
      <c r="T6" s="309"/>
      <c r="U6" s="309"/>
      <c r="V6" s="309"/>
      <c r="W6" s="309"/>
      <c r="X6" s="121"/>
    </row>
    <row r="7" spans="1:30" ht="15" customHeight="1" thickBot="1">
      <c r="A7" s="453" t="s">
        <v>768</v>
      </c>
      <c r="B7" s="454"/>
      <c r="C7" s="455" t="s">
        <v>791</v>
      </c>
      <c r="D7" s="510" t="s">
        <v>6</v>
      </c>
      <c r="E7" s="497" t="s">
        <v>793</v>
      </c>
      <c r="F7" s="498" t="s">
        <v>794</v>
      </c>
      <c r="G7" s="499" t="s">
        <v>795</v>
      </c>
      <c r="H7" s="500" t="s">
        <v>807</v>
      </c>
      <c r="I7" s="467" t="s">
        <v>1063</v>
      </c>
      <c r="J7" s="512" t="s">
        <v>9</v>
      </c>
      <c r="K7" s="497" t="s">
        <v>793</v>
      </c>
      <c r="L7" s="498" t="s">
        <v>794</v>
      </c>
      <c r="M7" s="499" t="s">
        <v>795</v>
      </c>
      <c r="N7" s="500" t="s">
        <v>807</v>
      </c>
      <c r="O7" s="467" t="s">
        <v>1063</v>
      </c>
      <c r="P7" s="501" t="s">
        <v>922</v>
      </c>
      <c r="Q7" s="502"/>
      <c r="R7" s="502"/>
      <c r="S7" s="503"/>
      <c r="T7" s="444" t="s">
        <v>921</v>
      </c>
      <c r="U7" s="445"/>
      <c r="V7" s="445"/>
      <c r="W7" s="445"/>
      <c r="X7" s="123"/>
    </row>
    <row r="8" spans="1:30" ht="12" customHeight="1" thickBot="1">
      <c r="A8" s="32" t="s">
        <v>809</v>
      </c>
      <c r="B8" s="33" t="s">
        <v>810</v>
      </c>
      <c r="C8" s="456"/>
      <c r="D8" s="511"/>
      <c r="E8" s="460"/>
      <c r="F8" s="462"/>
      <c r="G8" s="464"/>
      <c r="H8" s="466"/>
      <c r="I8" s="468"/>
      <c r="J8" s="458"/>
      <c r="K8" s="460"/>
      <c r="L8" s="462"/>
      <c r="M8" s="464"/>
      <c r="N8" s="466"/>
      <c r="O8" s="468"/>
      <c r="P8" s="504"/>
      <c r="Q8" s="505"/>
      <c r="R8" s="505"/>
      <c r="S8" s="506"/>
      <c r="T8" s="447"/>
      <c r="U8" s="448"/>
      <c r="V8" s="448"/>
      <c r="W8" s="448"/>
      <c r="X8" s="123"/>
    </row>
    <row r="9" spans="1:30" ht="20.149999999999999" customHeight="1">
      <c r="A9" s="104">
        <f>'[3]SIZE SPEC'!A10</f>
        <v>0</v>
      </c>
      <c r="B9" s="77">
        <f>'[3]SIZE SPEC'!B10</f>
        <v>0</v>
      </c>
      <c r="C9" s="25">
        <f>'[3]SIZE SPEC'!L10</f>
        <v>0</v>
      </c>
      <c r="D9" s="23">
        <f>PROTO!H9</f>
        <v>0</v>
      </c>
      <c r="E9" s="1"/>
      <c r="F9" s="105">
        <f>E9-D9</f>
        <v>0</v>
      </c>
      <c r="G9" s="26"/>
      <c r="H9" s="106"/>
      <c r="I9" s="107">
        <f>H9-E9</f>
        <v>0</v>
      </c>
      <c r="J9" s="35">
        <f>PROTO!N9</f>
        <v>0</v>
      </c>
      <c r="K9" s="81"/>
      <c r="L9" s="105">
        <f>K9-J9</f>
        <v>0</v>
      </c>
      <c r="M9" s="26"/>
      <c r="N9" s="106"/>
      <c r="O9" s="107">
        <f>N9-K9</f>
        <v>0</v>
      </c>
      <c r="P9" s="493">
        <f>PROTO!P9</f>
        <v>0</v>
      </c>
      <c r="Q9" s="494"/>
      <c r="R9" s="494"/>
      <c r="S9" s="495"/>
      <c r="T9" s="496"/>
      <c r="U9" s="496"/>
      <c r="V9" s="496"/>
      <c r="W9" s="496"/>
      <c r="X9" s="124"/>
    </row>
    <row r="10" spans="1:30" ht="20.149999999999999" customHeight="1">
      <c r="A10" s="108">
        <f>'[3]SIZE SPEC'!A11</f>
        <v>0</v>
      </c>
      <c r="B10" s="109">
        <f>'[3]SIZE SPEC'!B11</f>
        <v>0</v>
      </c>
      <c r="C10" s="25">
        <f>'[3]SIZE SPEC'!L11</f>
        <v>0</v>
      </c>
      <c r="D10" s="23">
        <f>PROTO!H10</f>
        <v>0</v>
      </c>
      <c r="E10" s="1"/>
      <c r="F10" s="105">
        <f t="shared" ref="F10:F42" si="0">E10-D10</f>
        <v>0</v>
      </c>
      <c r="G10" s="26"/>
      <c r="H10" s="106"/>
      <c r="I10" s="107">
        <f t="shared" ref="I10:I42" si="1">H10-E10</f>
        <v>0</v>
      </c>
      <c r="J10" s="36">
        <f>PROTO!N10</f>
        <v>0</v>
      </c>
      <c r="K10" s="81"/>
      <c r="L10" s="105">
        <f t="shared" ref="L10:L42" si="2">K10-J10</f>
        <v>0</v>
      </c>
      <c r="M10" s="26"/>
      <c r="N10" s="106"/>
      <c r="O10" s="107">
        <f t="shared" ref="O10:O42" si="3">N10-K10</f>
        <v>0</v>
      </c>
      <c r="P10" s="490">
        <f>PROTO!P10</f>
        <v>0</v>
      </c>
      <c r="Q10" s="491"/>
      <c r="R10" s="491"/>
      <c r="S10" s="492"/>
      <c r="T10" s="408"/>
      <c r="U10" s="408"/>
      <c r="V10" s="408"/>
      <c r="W10" s="408"/>
      <c r="X10" s="124"/>
    </row>
    <row r="11" spans="1:30" ht="20.149999999999999" customHeight="1">
      <c r="A11" s="108">
        <f>'[3]SIZE SPEC'!A12</f>
        <v>0</v>
      </c>
      <c r="B11" s="109">
        <f>'[3]SIZE SPEC'!B12</f>
        <v>0</v>
      </c>
      <c r="C11" s="25">
        <f>'[3]SIZE SPEC'!L12</f>
        <v>0</v>
      </c>
      <c r="D11" s="23">
        <f>PROTO!H11</f>
        <v>0</v>
      </c>
      <c r="E11" s="1"/>
      <c r="F11" s="105">
        <f t="shared" si="0"/>
        <v>0</v>
      </c>
      <c r="G11" s="26"/>
      <c r="H11" s="106"/>
      <c r="I11" s="107">
        <f t="shared" si="1"/>
        <v>0</v>
      </c>
      <c r="J11" s="36">
        <f>PROTO!N11</f>
        <v>0</v>
      </c>
      <c r="K11" s="81"/>
      <c r="L11" s="105">
        <f t="shared" si="2"/>
        <v>0</v>
      </c>
      <c r="M11" s="26"/>
      <c r="N11" s="106"/>
      <c r="O11" s="107">
        <f t="shared" si="3"/>
        <v>0</v>
      </c>
      <c r="P11" s="490">
        <f>PROTO!P11</f>
        <v>0</v>
      </c>
      <c r="Q11" s="491"/>
      <c r="R11" s="491"/>
      <c r="S11" s="492"/>
      <c r="T11" s="408"/>
      <c r="U11" s="408"/>
      <c r="V11" s="408"/>
      <c r="W11" s="408"/>
      <c r="X11" s="124"/>
    </row>
    <row r="12" spans="1:30" ht="20.149999999999999" customHeight="1">
      <c r="A12" s="108">
        <f>'[3]SIZE SPEC'!A13</f>
        <v>0</v>
      </c>
      <c r="B12" s="109">
        <f>'[3]SIZE SPEC'!B13</f>
        <v>0</v>
      </c>
      <c r="C12" s="25">
        <f>'[3]SIZE SPEC'!L13</f>
        <v>0</v>
      </c>
      <c r="D12" s="23">
        <f>PROTO!H12</f>
        <v>0</v>
      </c>
      <c r="E12" s="1"/>
      <c r="F12" s="105">
        <f t="shared" si="0"/>
        <v>0</v>
      </c>
      <c r="G12" s="26"/>
      <c r="H12" s="106"/>
      <c r="I12" s="107">
        <f t="shared" si="1"/>
        <v>0</v>
      </c>
      <c r="J12" s="36">
        <f>PROTO!N12</f>
        <v>0</v>
      </c>
      <c r="K12" s="81"/>
      <c r="L12" s="105">
        <f t="shared" si="2"/>
        <v>0</v>
      </c>
      <c r="M12" s="26"/>
      <c r="N12" s="106"/>
      <c r="O12" s="107">
        <f t="shared" si="3"/>
        <v>0</v>
      </c>
      <c r="P12" s="490">
        <f>PROTO!P12</f>
        <v>0</v>
      </c>
      <c r="Q12" s="491"/>
      <c r="R12" s="491"/>
      <c r="S12" s="492"/>
      <c r="T12" s="408"/>
      <c r="U12" s="408"/>
      <c r="V12" s="408"/>
      <c r="W12" s="408"/>
      <c r="X12" s="124"/>
    </row>
    <row r="13" spans="1:30" ht="20.149999999999999" customHeight="1">
      <c r="A13" s="108">
        <f>'[3]SIZE SPEC'!A14</f>
        <v>0</v>
      </c>
      <c r="B13" s="109">
        <f>'[3]SIZE SPEC'!B14</f>
        <v>0</v>
      </c>
      <c r="C13" s="25">
        <f>'[3]SIZE SPEC'!L14</f>
        <v>0</v>
      </c>
      <c r="D13" s="23">
        <f>PROTO!H13</f>
        <v>0</v>
      </c>
      <c r="E13" s="1"/>
      <c r="F13" s="105">
        <f t="shared" si="0"/>
        <v>0</v>
      </c>
      <c r="G13" s="26"/>
      <c r="H13" s="106"/>
      <c r="I13" s="107">
        <f t="shared" si="1"/>
        <v>0</v>
      </c>
      <c r="J13" s="36">
        <f>PROTO!N13</f>
        <v>0</v>
      </c>
      <c r="K13" s="81"/>
      <c r="L13" s="105">
        <f t="shared" si="2"/>
        <v>0</v>
      </c>
      <c r="M13" s="26"/>
      <c r="N13" s="106"/>
      <c r="O13" s="107">
        <f t="shared" si="3"/>
        <v>0</v>
      </c>
      <c r="P13" s="490">
        <f>PROTO!P13</f>
        <v>0</v>
      </c>
      <c r="Q13" s="491"/>
      <c r="R13" s="491"/>
      <c r="S13" s="492"/>
      <c r="T13" s="408"/>
      <c r="U13" s="408"/>
      <c r="V13" s="408"/>
      <c r="W13" s="408"/>
      <c r="X13" s="124"/>
    </row>
    <row r="14" spans="1:30" ht="20.149999999999999" customHeight="1">
      <c r="A14" s="108">
        <f>'[3]SIZE SPEC'!A15</f>
        <v>0</v>
      </c>
      <c r="B14" s="109">
        <f>'[3]SIZE SPEC'!B15</f>
        <v>0</v>
      </c>
      <c r="C14" s="25">
        <f>'[3]SIZE SPEC'!L15</f>
        <v>0</v>
      </c>
      <c r="D14" s="23">
        <f>PROTO!H14</f>
        <v>0</v>
      </c>
      <c r="E14" s="1"/>
      <c r="F14" s="105">
        <f t="shared" si="0"/>
        <v>0</v>
      </c>
      <c r="G14" s="26"/>
      <c r="H14" s="106"/>
      <c r="I14" s="107">
        <f t="shared" si="1"/>
        <v>0</v>
      </c>
      <c r="J14" s="36">
        <f>PROTO!N14</f>
        <v>0</v>
      </c>
      <c r="K14" s="81"/>
      <c r="L14" s="105">
        <f t="shared" si="2"/>
        <v>0</v>
      </c>
      <c r="M14" s="26"/>
      <c r="N14" s="106"/>
      <c r="O14" s="107">
        <f t="shared" si="3"/>
        <v>0</v>
      </c>
      <c r="P14" s="490">
        <f>PROTO!P14</f>
        <v>0</v>
      </c>
      <c r="Q14" s="491"/>
      <c r="R14" s="491"/>
      <c r="S14" s="492"/>
      <c r="T14" s="408"/>
      <c r="U14" s="408"/>
      <c r="V14" s="408"/>
      <c r="W14" s="408"/>
      <c r="X14" s="124"/>
    </row>
    <row r="15" spans="1:30" ht="20.149999999999999" customHeight="1">
      <c r="A15" s="108">
        <f>'[3]SIZE SPEC'!A16</f>
        <v>0</v>
      </c>
      <c r="B15" s="109">
        <f>'[3]SIZE SPEC'!B16</f>
        <v>0</v>
      </c>
      <c r="C15" s="25">
        <f>'[3]SIZE SPEC'!L16</f>
        <v>0</v>
      </c>
      <c r="D15" s="23">
        <f>PROTO!H15</f>
        <v>0</v>
      </c>
      <c r="E15" s="1"/>
      <c r="F15" s="105">
        <f t="shared" si="0"/>
        <v>0</v>
      </c>
      <c r="G15" s="26"/>
      <c r="H15" s="106"/>
      <c r="I15" s="107">
        <f t="shared" si="1"/>
        <v>0</v>
      </c>
      <c r="J15" s="36">
        <f>PROTO!N15</f>
        <v>0</v>
      </c>
      <c r="K15" s="81"/>
      <c r="L15" s="105">
        <f t="shared" si="2"/>
        <v>0</v>
      </c>
      <c r="M15" s="26"/>
      <c r="N15" s="106"/>
      <c r="O15" s="107">
        <f t="shared" si="3"/>
        <v>0</v>
      </c>
      <c r="P15" s="490">
        <f>PROTO!P15</f>
        <v>0</v>
      </c>
      <c r="Q15" s="491"/>
      <c r="R15" s="491"/>
      <c r="S15" s="492"/>
      <c r="T15" s="408"/>
      <c r="U15" s="408"/>
      <c r="V15" s="408"/>
      <c r="W15" s="408"/>
      <c r="X15" s="124"/>
      <c r="AD15" s="16"/>
    </row>
    <row r="16" spans="1:30" ht="20.149999999999999" customHeight="1">
      <c r="A16" s="108">
        <f>'[3]SIZE SPEC'!A17</f>
        <v>0</v>
      </c>
      <c r="B16" s="109">
        <f>'[3]SIZE SPEC'!B17</f>
        <v>0</v>
      </c>
      <c r="C16" s="25">
        <f>'[3]SIZE SPEC'!L17</f>
        <v>0</v>
      </c>
      <c r="D16" s="23">
        <f>PROTO!H16</f>
        <v>0</v>
      </c>
      <c r="E16" s="1"/>
      <c r="F16" s="105">
        <f t="shared" si="0"/>
        <v>0</v>
      </c>
      <c r="G16" s="26"/>
      <c r="H16" s="106"/>
      <c r="I16" s="107">
        <f t="shared" si="1"/>
        <v>0</v>
      </c>
      <c r="J16" s="36">
        <f>PROTO!N16</f>
        <v>0</v>
      </c>
      <c r="K16" s="81"/>
      <c r="L16" s="105">
        <f t="shared" si="2"/>
        <v>0</v>
      </c>
      <c r="M16" s="26"/>
      <c r="N16" s="106"/>
      <c r="O16" s="107">
        <f t="shared" si="3"/>
        <v>0</v>
      </c>
      <c r="P16" s="490">
        <f>PROTO!P16</f>
        <v>0</v>
      </c>
      <c r="Q16" s="491"/>
      <c r="R16" s="491"/>
      <c r="S16" s="492"/>
      <c r="T16" s="408"/>
      <c r="U16" s="408"/>
      <c r="V16" s="408"/>
      <c r="W16" s="408"/>
      <c r="X16" s="124"/>
    </row>
    <row r="17" spans="1:24" ht="20.149999999999999" customHeight="1">
      <c r="A17" s="108">
        <f>'[3]SIZE SPEC'!A18</f>
        <v>0</v>
      </c>
      <c r="B17" s="109">
        <f>'[3]SIZE SPEC'!B18</f>
        <v>0</v>
      </c>
      <c r="C17" s="25">
        <f>'[3]SIZE SPEC'!L18</f>
        <v>0</v>
      </c>
      <c r="D17" s="23">
        <f>PROTO!H17</f>
        <v>0</v>
      </c>
      <c r="E17" s="1"/>
      <c r="F17" s="105">
        <f t="shared" si="0"/>
        <v>0</v>
      </c>
      <c r="G17" s="26"/>
      <c r="H17" s="106"/>
      <c r="I17" s="107">
        <f t="shared" si="1"/>
        <v>0</v>
      </c>
      <c r="J17" s="36">
        <f>PROTO!N17</f>
        <v>0</v>
      </c>
      <c r="K17" s="81"/>
      <c r="L17" s="105">
        <f t="shared" si="2"/>
        <v>0</v>
      </c>
      <c r="M17" s="26"/>
      <c r="N17" s="106"/>
      <c r="O17" s="107">
        <f t="shared" si="3"/>
        <v>0</v>
      </c>
      <c r="P17" s="490">
        <f>PROTO!P17</f>
        <v>0</v>
      </c>
      <c r="Q17" s="491"/>
      <c r="R17" s="491"/>
      <c r="S17" s="492"/>
      <c r="T17" s="408"/>
      <c r="U17" s="408"/>
      <c r="V17" s="408"/>
      <c r="W17" s="408"/>
      <c r="X17" s="124"/>
    </row>
    <row r="18" spans="1:24" ht="20.149999999999999" customHeight="1">
      <c r="A18" s="108">
        <f>'[3]SIZE SPEC'!A19</f>
        <v>0</v>
      </c>
      <c r="B18" s="109">
        <f>'[3]SIZE SPEC'!B19</f>
        <v>0</v>
      </c>
      <c r="C18" s="25">
        <f>'[3]SIZE SPEC'!L19</f>
        <v>0</v>
      </c>
      <c r="D18" s="23">
        <f>PROTO!H18</f>
        <v>0</v>
      </c>
      <c r="E18" s="1"/>
      <c r="F18" s="105">
        <f t="shared" si="0"/>
        <v>0</v>
      </c>
      <c r="G18" s="26"/>
      <c r="H18" s="106"/>
      <c r="I18" s="107">
        <f t="shared" si="1"/>
        <v>0</v>
      </c>
      <c r="J18" s="36">
        <f>PROTO!N18</f>
        <v>0</v>
      </c>
      <c r="K18" s="81"/>
      <c r="L18" s="105">
        <f t="shared" si="2"/>
        <v>0</v>
      </c>
      <c r="M18" s="26"/>
      <c r="N18" s="106"/>
      <c r="O18" s="107">
        <f t="shared" si="3"/>
        <v>0</v>
      </c>
      <c r="P18" s="490">
        <f>PROTO!P18</f>
        <v>0</v>
      </c>
      <c r="Q18" s="491"/>
      <c r="R18" s="491"/>
      <c r="S18" s="492"/>
      <c r="T18" s="408"/>
      <c r="U18" s="408"/>
      <c r="V18" s="408"/>
      <c r="W18" s="408"/>
      <c r="X18" s="124"/>
    </row>
    <row r="19" spans="1:24" ht="20.149999999999999" customHeight="1">
      <c r="A19" s="108">
        <f>'[3]SIZE SPEC'!A20</f>
        <v>0</v>
      </c>
      <c r="B19" s="109">
        <f>'[3]SIZE SPEC'!B20</f>
        <v>0</v>
      </c>
      <c r="C19" s="25">
        <f>'[3]SIZE SPEC'!L20</f>
        <v>0</v>
      </c>
      <c r="D19" s="23">
        <f>PROTO!H19</f>
        <v>0</v>
      </c>
      <c r="E19" s="1"/>
      <c r="F19" s="105">
        <f t="shared" si="0"/>
        <v>0</v>
      </c>
      <c r="G19" s="26"/>
      <c r="H19" s="106"/>
      <c r="I19" s="107">
        <f t="shared" si="1"/>
        <v>0</v>
      </c>
      <c r="J19" s="36">
        <f>PROTO!N19</f>
        <v>0</v>
      </c>
      <c r="K19" s="81"/>
      <c r="L19" s="105">
        <f t="shared" si="2"/>
        <v>0</v>
      </c>
      <c r="M19" s="26"/>
      <c r="N19" s="106"/>
      <c r="O19" s="107">
        <f t="shared" si="3"/>
        <v>0</v>
      </c>
      <c r="P19" s="490">
        <f>PROTO!P19</f>
        <v>0</v>
      </c>
      <c r="Q19" s="491"/>
      <c r="R19" s="491"/>
      <c r="S19" s="492"/>
      <c r="T19" s="408"/>
      <c r="U19" s="408"/>
      <c r="V19" s="408"/>
      <c r="W19" s="408"/>
      <c r="X19" s="124"/>
    </row>
    <row r="20" spans="1:24" ht="20.149999999999999" customHeight="1">
      <c r="A20" s="108">
        <f>'[3]SIZE SPEC'!A21</f>
        <v>0</v>
      </c>
      <c r="B20" s="109">
        <f>'[3]SIZE SPEC'!B21</f>
        <v>0</v>
      </c>
      <c r="C20" s="25">
        <f>'[3]SIZE SPEC'!L21</f>
        <v>0</v>
      </c>
      <c r="D20" s="23">
        <f>PROTO!H20</f>
        <v>0</v>
      </c>
      <c r="E20" s="1"/>
      <c r="F20" s="105">
        <f t="shared" si="0"/>
        <v>0</v>
      </c>
      <c r="G20" s="26"/>
      <c r="H20" s="106"/>
      <c r="I20" s="107">
        <f t="shared" si="1"/>
        <v>0</v>
      </c>
      <c r="J20" s="36">
        <f>PROTO!N20</f>
        <v>0</v>
      </c>
      <c r="K20" s="81"/>
      <c r="L20" s="105">
        <f t="shared" si="2"/>
        <v>0</v>
      </c>
      <c r="M20" s="26"/>
      <c r="N20" s="106"/>
      <c r="O20" s="107">
        <f t="shared" si="3"/>
        <v>0</v>
      </c>
      <c r="P20" s="490">
        <f>PROTO!P20</f>
        <v>0</v>
      </c>
      <c r="Q20" s="491"/>
      <c r="R20" s="491"/>
      <c r="S20" s="492"/>
      <c r="T20" s="408"/>
      <c r="U20" s="408"/>
      <c r="V20" s="408"/>
      <c r="W20" s="408"/>
      <c r="X20" s="124"/>
    </row>
    <row r="21" spans="1:24" ht="20.149999999999999" customHeight="1">
      <c r="A21" s="108">
        <f>'[3]SIZE SPEC'!A22</f>
        <v>0</v>
      </c>
      <c r="B21" s="109">
        <f>'[3]SIZE SPEC'!B22</f>
        <v>0</v>
      </c>
      <c r="C21" s="25">
        <f>'[3]SIZE SPEC'!L22</f>
        <v>0</v>
      </c>
      <c r="D21" s="23">
        <f>PROTO!H21</f>
        <v>0</v>
      </c>
      <c r="E21" s="1"/>
      <c r="F21" s="105">
        <f t="shared" si="0"/>
        <v>0</v>
      </c>
      <c r="G21" s="26"/>
      <c r="H21" s="106"/>
      <c r="I21" s="107">
        <f t="shared" si="1"/>
        <v>0</v>
      </c>
      <c r="J21" s="36">
        <f>PROTO!N21</f>
        <v>0</v>
      </c>
      <c r="K21" s="81"/>
      <c r="L21" s="105">
        <f t="shared" si="2"/>
        <v>0</v>
      </c>
      <c r="M21" s="26"/>
      <c r="N21" s="106"/>
      <c r="O21" s="107">
        <f t="shared" si="3"/>
        <v>0</v>
      </c>
      <c r="P21" s="490">
        <f>PROTO!P21</f>
        <v>0</v>
      </c>
      <c r="Q21" s="491"/>
      <c r="R21" s="491"/>
      <c r="S21" s="492"/>
      <c r="T21" s="408"/>
      <c r="U21" s="408"/>
      <c r="V21" s="408"/>
      <c r="W21" s="408"/>
      <c r="X21" s="124"/>
    </row>
    <row r="22" spans="1:24" ht="20.149999999999999" customHeight="1">
      <c r="A22" s="108">
        <f>'[3]SIZE SPEC'!A23</f>
        <v>0</v>
      </c>
      <c r="B22" s="109">
        <f>'[3]SIZE SPEC'!B23</f>
        <v>0</v>
      </c>
      <c r="C22" s="25">
        <f>'[3]SIZE SPEC'!L23</f>
        <v>0</v>
      </c>
      <c r="D22" s="23">
        <f>PROTO!H22</f>
        <v>0</v>
      </c>
      <c r="E22" s="1"/>
      <c r="F22" s="105">
        <f t="shared" si="0"/>
        <v>0</v>
      </c>
      <c r="G22" s="26"/>
      <c r="H22" s="106"/>
      <c r="I22" s="107">
        <f t="shared" si="1"/>
        <v>0</v>
      </c>
      <c r="J22" s="36">
        <f>PROTO!N22</f>
        <v>0</v>
      </c>
      <c r="K22" s="81"/>
      <c r="L22" s="105">
        <f t="shared" si="2"/>
        <v>0</v>
      </c>
      <c r="M22" s="26"/>
      <c r="N22" s="106"/>
      <c r="O22" s="107">
        <f t="shared" si="3"/>
        <v>0</v>
      </c>
      <c r="P22" s="490">
        <f>PROTO!P22</f>
        <v>0</v>
      </c>
      <c r="Q22" s="491"/>
      <c r="R22" s="491"/>
      <c r="S22" s="492"/>
      <c r="T22" s="408"/>
      <c r="U22" s="408"/>
      <c r="V22" s="408"/>
      <c r="W22" s="408"/>
      <c r="X22" s="124"/>
    </row>
    <row r="23" spans="1:24" ht="20.149999999999999" customHeight="1">
      <c r="A23" s="108">
        <f>'[3]SIZE SPEC'!A24</f>
        <v>0</v>
      </c>
      <c r="B23" s="109">
        <f>'[3]SIZE SPEC'!B24</f>
        <v>0</v>
      </c>
      <c r="C23" s="25">
        <f>'[3]SIZE SPEC'!L24</f>
        <v>0</v>
      </c>
      <c r="D23" s="23">
        <f>PROTO!H23</f>
        <v>0</v>
      </c>
      <c r="E23" s="1"/>
      <c r="F23" s="105">
        <f t="shared" si="0"/>
        <v>0</v>
      </c>
      <c r="G23" s="26"/>
      <c r="H23" s="106"/>
      <c r="I23" s="107">
        <f t="shared" si="1"/>
        <v>0</v>
      </c>
      <c r="J23" s="36">
        <f>PROTO!N23</f>
        <v>0</v>
      </c>
      <c r="K23" s="81"/>
      <c r="L23" s="105">
        <f t="shared" si="2"/>
        <v>0</v>
      </c>
      <c r="M23" s="26"/>
      <c r="N23" s="106"/>
      <c r="O23" s="107">
        <f t="shared" si="3"/>
        <v>0</v>
      </c>
      <c r="P23" s="490">
        <f>PROTO!P23</f>
        <v>0</v>
      </c>
      <c r="Q23" s="491"/>
      <c r="R23" s="491"/>
      <c r="S23" s="492"/>
      <c r="T23" s="408"/>
      <c r="U23" s="408"/>
      <c r="V23" s="408"/>
      <c r="W23" s="408"/>
      <c r="X23" s="124"/>
    </row>
    <row r="24" spans="1:24" ht="20.149999999999999" customHeight="1">
      <c r="A24" s="108">
        <f>'[3]SIZE SPEC'!A25</f>
        <v>0</v>
      </c>
      <c r="B24" s="109">
        <f>'[3]SIZE SPEC'!B25</f>
        <v>0</v>
      </c>
      <c r="C24" s="25">
        <f>'[3]SIZE SPEC'!L25</f>
        <v>0</v>
      </c>
      <c r="D24" s="23">
        <f>PROTO!H24</f>
        <v>0</v>
      </c>
      <c r="E24" s="1"/>
      <c r="F24" s="105">
        <f t="shared" si="0"/>
        <v>0</v>
      </c>
      <c r="G24" s="26"/>
      <c r="H24" s="106"/>
      <c r="I24" s="107">
        <f t="shared" si="1"/>
        <v>0</v>
      </c>
      <c r="J24" s="36">
        <f>PROTO!N24</f>
        <v>0</v>
      </c>
      <c r="K24" s="81"/>
      <c r="L24" s="105">
        <f t="shared" si="2"/>
        <v>0</v>
      </c>
      <c r="M24" s="26"/>
      <c r="N24" s="106"/>
      <c r="O24" s="107">
        <f t="shared" si="3"/>
        <v>0</v>
      </c>
      <c r="P24" s="490">
        <f>PROTO!P24</f>
        <v>0</v>
      </c>
      <c r="Q24" s="491"/>
      <c r="R24" s="491"/>
      <c r="S24" s="492"/>
      <c r="T24" s="408"/>
      <c r="U24" s="408"/>
      <c r="V24" s="408"/>
      <c r="W24" s="408"/>
      <c r="X24" s="124"/>
    </row>
    <row r="25" spans="1:24" ht="20.149999999999999" customHeight="1">
      <c r="A25" s="108">
        <f>'[3]SIZE SPEC'!A26</f>
        <v>0</v>
      </c>
      <c r="B25" s="109">
        <f>'[3]SIZE SPEC'!B26</f>
        <v>0</v>
      </c>
      <c r="C25" s="25">
        <f>'[3]SIZE SPEC'!L26</f>
        <v>0</v>
      </c>
      <c r="D25" s="23">
        <f>PROTO!H25</f>
        <v>0</v>
      </c>
      <c r="E25" s="1"/>
      <c r="F25" s="105">
        <f t="shared" si="0"/>
        <v>0</v>
      </c>
      <c r="G25" s="26"/>
      <c r="H25" s="106"/>
      <c r="I25" s="107">
        <f t="shared" si="1"/>
        <v>0</v>
      </c>
      <c r="J25" s="36">
        <f>PROTO!N25</f>
        <v>0</v>
      </c>
      <c r="K25" s="81"/>
      <c r="L25" s="105">
        <f t="shared" si="2"/>
        <v>0</v>
      </c>
      <c r="M25" s="26"/>
      <c r="N25" s="106"/>
      <c r="O25" s="107">
        <f t="shared" si="3"/>
        <v>0</v>
      </c>
      <c r="P25" s="490">
        <f>PROTO!P25</f>
        <v>0</v>
      </c>
      <c r="Q25" s="491"/>
      <c r="R25" s="491"/>
      <c r="S25" s="492"/>
      <c r="T25" s="408"/>
      <c r="U25" s="408"/>
      <c r="V25" s="408"/>
      <c r="W25" s="408"/>
      <c r="X25" s="124"/>
    </row>
    <row r="26" spans="1:24" ht="20.149999999999999" customHeight="1">
      <c r="A26" s="108">
        <f>'[3]SIZE SPEC'!A27</f>
        <v>0</v>
      </c>
      <c r="B26" s="109">
        <f>'[3]SIZE SPEC'!B27</f>
        <v>0</v>
      </c>
      <c r="C26" s="25">
        <f>'[3]SIZE SPEC'!L27</f>
        <v>0</v>
      </c>
      <c r="D26" s="23">
        <f>PROTO!H26</f>
        <v>0</v>
      </c>
      <c r="E26" s="1"/>
      <c r="F26" s="105">
        <f t="shared" si="0"/>
        <v>0</v>
      </c>
      <c r="G26" s="26"/>
      <c r="H26" s="106"/>
      <c r="I26" s="107">
        <f t="shared" si="1"/>
        <v>0</v>
      </c>
      <c r="J26" s="36">
        <f>PROTO!N26</f>
        <v>0</v>
      </c>
      <c r="K26" s="81"/>
      <c r="L26" s="105">
        <f t="shared" si="2"/>
        <v>0</v>
      </c>
      <c r="M26" s="26"/>
      <c r="N26" s="106"/>
      <c r="O26" s="107">
        <f t="shared" si="3"/>
        <v>0</v>
      </c>
      <c r="P26" s="490">
        <f>PROTO!P26</f>
        <v>0</v>
      </c>
      <c r="Q26" s="491"/>
      <c r="R26" s="491"/>
      <c r="S26" s="492"/>
      <c r="T26" s="408"/>
      <c r="U26" s="408"/>
      <c r="V26" s="408"/>
      <c r="W26" s="408"/>
      <c r="X26" s="124"/>
    </row>
    <row r="27" spans="1:24" ht="20.149999999999999" customHeight="1">
      <c r="A27" s="108">
        <f>'[3]SIZE SPEC'!A28</f>
        <v>0</v>
      </c>
      <c r="B27" s="109">
        <f>'[3]SIZE SPEC'!B28</f>
        <v>0</v>
      </c>
      <c r="C27" s="25">
        <f>'[3]SIZE SPEC'!L28</f>
        <v>0</v>
      </c>
      <c r="D27" s="23" t="e">
        <f>PROTO!#REF!</f>
        <v>#REF!</v>
      </c>
      <c r="E27" s="1"/>
      <c r="F27" s="105" t="e">
        <f t="shared" si="0"/>
        <v>#REF!</v>
      </c>
      <c r="G27" s="26"/>
      <c r="H27" s="106"/>
      <c r="I27" s="107">
        <f t="shared" si="1"/>
        <v>0</v>
      </c>
      <c r="J27" s="36" t="e">
        <f>PROTO!#REF!</f>
        <v>#REF!</v>
      </c>
      <c r="K27" s="81"/>
      <c r="L27" s="105" t="e">
        <f t="shared" si="2"/>
        <v>#REF!</v>
      </c>
      <c r="M27" s="26"/>
      <c r="N27" s="106"/>
      <c r="O27" s="107">
        <f t="shared" si="3"/>
        <v>0</v>
      </c>
      <c r="P27" s="490" t="e">
        <f>PROTO!#REF!</f>
        <v>#REF!</v>
      </c>
      <c r="Q27" s="491"/>
      <c r="R27" s="491"/>
      <c r="S27" s="492"/>
      <c r="T27" s="408"/>
      <c r="U27" s="408"/>
      <c r="V27" s="408"/>
      <c r="W27" s="408"/>
      <c r="X27" s="124"/>
    </row>
    <row r="28" spans="1:24" ht="20.149999999999999" customHeight="1">
      <c r="A28" s="108">
        <f>'[3]SIZE SPEC'!A29</f>
        <v>0</v>
      </c>
      <c r="B28" s="109">
        <f>'[3]SIZE SPEC'!B29</f>
        <v>0</v>
      </c>
      <c r="C28" s="25">
        <f>'[3]SIZE SPEC'!L29</f>
        <v>0</v>
      </c>
      <c r="D28" s="23">
        <f>PROTO!H27</f>
        <v>0</v>
      </c>
      <c r="E28" s="1"/>
      <c r="F28" s="105">
        <f t="shared" si="0"/>
        <v>0</v>
      </c>
      <c r="G28" s="26"/>
      <c r="H28" s="106"/>
      <c r="I28" s="107">
        <f t="shared" si="1"/>
        <v>0</v>
      </c>
      <c r="J28" s="36">
        <f>PROTO!N27</f>
        <v>0</v>
      </c>
      <c r="K28" s="81"/>
      <c r="L28" s="105">
        <f t="shared" si="2"/>
        <v>0</v>
      </c>
      <c r="M28" s="26"/>
      <c r="N28" s="106"/>
      <c r="O28" s="107">
        <f t="shared" si="3"/>
        <v>0</v>
      </c>
      <c r="P28" s="490">
        <f>PROTO!P27</f>
        <v>0</v>
      </c>
      <c r="Q28" s="491"/>
      <c r="R28" s="491"/>
      <c r="S28" s="492"/>
      <c r="T28" s="408"/>
      <c r="U28" s="408"/>
      <c r="V28" s="408"/>
      <c r="W28" s="408"/>
      <c r="X28" s="124"/>
    </row>
    <row r="29" spans="1:24" ht="20.149999999999999" customHeight="1">
      <c r="A29" s="108">
        <f>'[3]SIZE SPEC'!A30</f>
        <v>0</v>
      </c>
      <c r="B29" s="109">
        <f>'[3]SIZE SPEC'!B30</f>
        <v>0</v>
      </c>
      <c r="C29" s="25">
        <f>'[3]SIZE SPEC'!L30</f>
        <v>0</v>
      </c>
      <c r="D29" s="23">
        <f>PROTO!H28</f>
        <v>0</v>
      </c>
      <c r="E29" s="1"/>
      <c r="F29" s="105">
        <f t="shared" si="0"/>
        <v>0</v>
      </c>
      <c r="G29" s="26"/>
      <c r="H29" s="106"/>
      <c r="I29" s="107">
        <f t="shared" si="1"/>
        <v>0</v>
      </c>
      <c r="J29" s="36">
        <f>PROTO!N28</f>
        <v>0</v>
      </c>
      <c r="K29" s="81"/>
      <c r="L29" s="105">
        <f t="shared" si="2"/>
        <v>0</v>
      </c>
      <c r="M29" s="26"/>
      <c r="N29" s="106"/>
      <c r="O29" s="107">
        <f t="shared" si="3"/>
        <v>0</v>
      </c>
      <c r="P29" s="490">
        <f>PROTO!P28</f>
        <v>0</v>
      </c>
      <c r="Q29" s="491"/>
      <c r="R29" s="491"/>
      <c r="S29" s="492"/>
      <c r="T29" s="408"/>
      <c r="U29" s="408"/>
      <c r="V29" s="408"/>
      <c r="W29" s="408"/>
      <c r="X29" s="124"/>
    </row>
    <row r="30" spans="1:24" ht="20.149999999999999" customHeight="1">
      <c r="A30" s="108">
        <f>'[3]SIZE SPEC'!A31</f>
        <v>0</v>
      </c>
      <c r="B30" s="109">
        <f>'[3]SIZE SPEC'!B31</f>
        <v>0</v>
      </c>
      <c r="C30" s="25">
        <f>'[3]SIZE SPEC'!L31</f>
        <v>0</v>
      </c>
      <c r="D30" s="23">
        <f>PROTO!H29</f>
        <v>0</v>
      </c>
      <c r="E30" s="1"/>
      <c r="F30" s="105">
        <f t="shared" si="0"/>
        <v>0</v>
      </c>
      <c r="G30" s="26"/>
      <c r="H30" s="106"/>
      <c r="I30" s="107">
        <f t="shared" si="1"/>
        <v>0</v>
      </c>
      <c r="J30" s="36">
        <f>PROTO!N29</f>
        <v>0</v>
      </c>
      <c r="K30" s="81"/>
      <c r="L30" s="105">
        <f t="shared" si="2"/>
        <v>0</v>
      </c>
      <c r="M30" s="26"/>
      <c r="N30" s="106"/>
      <c r="O30" s="107">
        <f t="shared" si="3"/>
        <v>0</v>
      </c>
      <c r="P30" s="490">
        <f>PROTO!P29</f>
        <v>0</v>
      </c>
      <c r="Q30" s="491"/>
      <c r="R30" s="491"/>
      <c r="S30" s="492"/>
      <c r="T30" s="408"/>
      <c r="U30" s="408"/>
      <c r="V30" s="408"/>
      <c r="W30" s="408"/>
      <c r="X30" s="124"/>
    </row>
    <row r="31" spans="1:24" ht="20.149999999999999" customHeight="1">
      <c r="A31" s="108">
        <f>'[3]SIZE SPEC'!A32</f>
        <v>0</v>
      </c>
      <c r="B31" s="109">
        <f>'[3]SIZE SPEC'!B32</f>
        <v>0</v>
      </c>
      <c r="C31" s="25">
        <f>'[3]SIZE SPEC'!L32</f>
        <v>0</v>
      </c>
      <c r="D31" s="23">
        <f>PROTO!H30</f>
        <v>0</v>
      </c>
      <c r="E31" s="1"/>
      <c r="F31" s="105">
        <f t="shared" si="0"/>
        <v>0</v>
      </c>
      <c r="G31" s="26"/>
      <c r="H31" s="106"/>
      <c r="I31" s="107">
        <f t="shared" si="1"/>
        <v>0</v>
      </c>
      <c r="J31" s="36">
        <f>PROTO!N30</f>
        <v>0</v>
      </c>
      <c r="K31" s="81"/>
      <c r="L31" s="105">
        <f t="shared" si="2"/>
        <v>0</v>
      </c>
      <c r="M31" s="26"/>
      <c r="N31" s="106"/>
      <c r="O31" s="107">
        <f t="shared" si="3"/>
        <v>0</v>
      </c>
      <c r="P31" s="490">
        <f>PROTO!P30</f>
        <v>0</v>
      </c>
      <c r="Q31" s="491"/>
      <c r="R31" s="491"/>
      <c r="S31" s="492"/>
      <c r="T31" s="408"/>
      <c r="U31" s="408"/>
      <c r="V31" s="408"/>
      <c r="W31" s="408"/>
      <c r="X31" s="124"/>
    </row>
    <row r="32" spans="1:24" ht="20.149999999999999" customHeight="1">
      <c r="A32" s="108">
        <f>'[3]SIZE SPEC'!A33</f>
        <v>0</v>
      </c>
      <c r="B32" s="109">
        <f>'[3]SIZE SPEC'!B33</f>
        <v>0</v>
      </c>
      <c r="C32" s="25">
        <f>'[3]SIZE SPEC'!L33</f>
        <v>0</v>
      </c>
      <c r="D32" s="23">
        <f>PROTO!H31</f>
        <v>0</v>
      </c>
      <c r="E32" s="1"/>
      <c r="F32" s="105">
        <f t="shared" si="0"/>
        <v>0</v>
      </c>
      <c r="G32" s="26"/>
      <c r="H32" s="106"/>
      <c r="I32" s="107">
        <f t="shared" si="1"/>
        <v>0</v>
      </c>
      <c r="J32" s="36">
        <f>PROTO!N31</f>
        <v>0</v>
      </c>
      <c r="K32" s="81"/>
      <c r="L32" s="105">
        <f t="shared" si="2"/>
        <v>0</v>
      </c>
      <c r="M32" s="26"/>
      <c r="N32" s="106"/>
      <c r="O32" s="107">
        <f t="shared" si="3"/>
        <v>0</v>
      </c>
      <c r="P32" s="490">
        <f>PROTO!P31</f>
        <v>0</v>
      </c>
      <c r="Q32" s="491"/>
      <c r="R32" s="491"/>
      <c r="S32" s="492"/>
      <c r="T32" s="408"/>
      <c r="U32" s="408"/>
      <c r="V32" s="408"/>
      <c r="W32" s="408"/>
      <c r="X32" s="124"/>
    </row>
    <row r="33" spans="1:24" ht="20.149999999999999" customHeight="1">
      <c r="A33" s="108">
        <f>'[3]SIZE SPEC'!A34</f>
        <v>0</v>
      </c>
      <c r="B33" s="109">
        <f>'[3]SIZE SPEC'!B34</f>
        <v>0</v>
      </c>
      <c r="C33" s="25">
        <f>'[3]SIZE SPEC'!L34</f>
        <v>0</v>
      </c>
      <c r="D33" s="23">
        <f>PROTO!H32</f>
        <v>0</v>
      </c>
      <c r="E33" s="1"/>
      <c r="F33" s="105">
        <f t="shared" si="0"/>
        <v>0</v>
      </c>
      <c r="G33" s="26"/>
      <c r="H33" s="106"/>
      <c r="I33" s="107">
        <f t="shared" si="1"/>
        <v>0</v>
      </c>
      <c r="J33" s="36">
        <f>PROTO!N32</f>
        <v>0</v>
      </c>
      <c r="K33" s="81"/>
      <c r="L33" s="105">
        <f t="shared" si="2"/>
        <v>0</v>
      </c>
      <c r="M33" s="26"/>
      <c r="N33" s="106"/>
      <c r="O33" s="107">
        <f t="shared" si="3"/>
        <v>0</v>
      </c>
      <c r="P33" s="490">
        <f>PROTO!P32</f>
        <v>0</v>
      </c>
      <c r="Q33" s="491"/>
      <c r="R33" s="491"/>
      <c r="S33" s="492"/>
      <c r="T33" s="408"/>
      <c r="U33" s="408"/>
      <c r="V33" s="408"/>
      <c r="W33" s="408"/>
      <c r="X33" s="124"/>
    </row>
    <row r="34" spans="1:24" ht="20.149999999999999" customHeight="1">
      <c r="A34" s="108">
        <f>'[3]SIZE SPEC'!A35</f>
        <v>0</v>
      </c>
      <c r="B34" s="109">
        <f>'[3]SIZE SPEC'!B35</f>
        <v>0</v>
      </c>
      <c r="C34" s="25">
        <f>'[3]SIZE SPEC'!L35</f>
        <v>0</v>
      </c>
      <c r="D34" s="23">
        <f>PROTO!H33</f>
        <v>0</v>
      </c>
      <c r="E34" s="1"/>
      <c r="F34" s="105">
        <f t="shared" si="0"/>
        <v>0</v>
      </c>
      <c r="G34" s="26"/>
      <c r="H34" s="106"/>
      <c r="I34" s="107">
        <f t="shared" si="1"/>
        <v>0</v>
      </c>
      <c r="J34" s="36">
        <f>PROTO!N33</f>
        <v>0</v>
      </c>
      <c r="K34" s="81"/>
      <c r="L34" s="105">
        <f t="shared" si="2"/>
        <v>0</v>
      </c>
      <c r="M34" s="26"/>
      <c r="N34" s="106"/>
      <c r="O34" s="107">
        <f t="shared" si="3"/>
        <v>0</v>
      </c>
      <c r="P34" s="490">
        <f>PROTO!P33</f>
        <v>0</v>
      </c>
      <c r="Q34" s="491"/>
      <c r="R34" s="491"/>
      <c r="S34" s="492"/>
      <c r="T34" s="408"/>
      <c r="U34" s="408"/>
      <c r="V34" s="408"/>
      <c r="W34" s="408"/>
      <c r="X34" s="124"/>
    </row>
    <row r="35" spans="1:24" ht="20.149999999999999" customHeight="1">
      <c r="A35" s="108">
        <f>'[3]SIZE SPEC'!A36</f>
        <v>0</v>
      </c>
      <c r="B35" s="109">
        <f>'[3]SIZE SPEC'!B36</f>
        <v>0</v>
      </c>
      <c r="C35" s="25">
        <f>'[3]SIZE SPEC'!L36</f>
        <v>0</v>
      </c>
      <c r="D35" s="23">
        <f>PROTO!H34</f>
        <v>0</v>
      </c>
      <c r="E35" s="1"/>
      <c r="F35" s="105">
        <f t="shared" si="0"/>
        <v>0</v>
      </c>
      <c r="G35" s="26"/>
      <c r="H35" s="106"/>
      <c r="I35" s="107">
        <f t="shared" si="1"/>
        <v>0</v>
      </c>
      <c r="J35" s="36">
        <f>PROTO!N34</f>
        <v>0</v>
      </c>
      <c r="K35" s="81"/>
      <c r="L35" s="105">
        <f t="shared" si="2"/>
        <v>0</v>
      </c>
      <c r="M35" s="26"/>
      <c r="N35" s="106"/>
      <c r="O35" s="107">
        <f t="shared" si="3"/>
        <v>0</v>
      </c>
      <c r="P35" s="490">
        <f>PROTO!P34</f>
        <v>0</v>
      </c>
      <c r="Q35" s="491"/>
      <c r="R35" s="491"/>
      <c r="S35" s="492"/>
      <c r="T35" s="408"/>
      <c r="U35" s="408"/>
      <c r="V35" s="408"/>
      <c r="W35" s="408"/>
      <c r="X35" s="124"/>
    </row>
    <row r="36" spans="1:24" ht="20.149999999999999" customHeight="1">
      <c r="A36" s="108">
        <f>'[3]SIZE SPEC'!A37</f>
        <v>0</v>
      </c>
      <c r="B36" s="109">
        <f>'[3]SIZE SPEC'!B37</f>
        <v>0</v>
      </c>
      <c r="C36" s="25">
        <f>'[3]SIZE SPEC'!L37</f>
        <v>0</v>
      </c>
      <c r="D36" s="23">
        <f>PROTO!H35</f>
        <v>0</v>
      </c>
      <c r="E36" s="1"/>
      <c r="F36" s="105">
        <f t="shared" si="0"/>
        <v>0</v>
      </c>
      <c r="G36" s="26"/>
      <c r="H36" s="106"/>
      <c r="I36" s="107">
        <f t="shared" si="1"/>
        <v>0</v>
      </c>
      <c r="J36" s="36">
        <f>PROTO!N35</f>
        <v>0</v>
      </c>
      <c r="K36" s="81"/>
      <c r="L36" s="105">
        <f t="shared" si="2"/>
        <v>0</v>
      </c>
      <c r="M36" s="26"/>
      <c r="N36" s="106"/>
      <c r="O36" s="107">
        <f t="shared" si="3"/>
        <v>0</v>
      </c>
      <c r="P36" s="490">
        <f>PROTO!P35</f>
        <v>0</v>
      </c>
      <c r="Q36" s="491"/>
      <c r="R36" s="491"/>
      <c r="S36" s="492"/>
      <c r="T36" s="408"/>
      <c r="U36" s="408"/>
      <c r="V36" s="408"/>
      <c r="W36" s="408"/>
      <c r="X36" s="124"/>
    </row>
    <row r="37" spans="1:24" ht="20.149999999999999" customHeight="1">
      <c r="A37" s="108">
        <f>'[3]SIZE SPEC'!A38</f>
        <v>0</v>
      </c>
      <c r="B37" s="109">
        <f>'[3]SIZE SPEC'!B38</f>
        <v>0</v>
      </c>
      <c r="C37" s="25">
        <f>'[3]SIZE SPEC'!L38</f>
        <v>0</v>
      </c>
      <c r="D37" s="23">
        <f>PROTO!H36</f>
        <v>0</v>
      </c>
      <c r="E37" s="1"/>
      <c r="F37" s="105">
        <f t="shared" si="0"/>
        <v>0</v>
      </c>
      <c r="G37" s="26"/>
      <c r="H37" s="106"/>
      <c r="I37" s="107">
        <f t="shared" si="1"/>
        <v>0</v>
      </c>
      <c r="J37" s="36">
        <f>PROTO!N36</f>
        <v>0</v>
      </c>
      <c r="K37" s="81"/>
      <c r="L37" s="105">
        <f t="shared" si="2"/>
        <v>0</v>
      </c>
      <c r="M37" s="26"/>
      <c r="N37" s="106"/>
      <c r="O37" s="107">
        <f t="shared" si="3"/>
        <v>0</v>
      </c>
      <c r="P37" s="490">
        <f>PROTO!P36</f>
        <v>0</v>
      </c>
      <c r="Q37" s="491"/>
      <c r="R37" s="491"/>
      <c r="S37" s="492"/>
      <c r="T37" s="408"/>
      <c r="U37" s="408"/>
      <c r="V37" s="408"/>
      <c r="W37" s="408"/>
      <c r="X37" s="124"/>
    </row>
    <row r="38" spans="1:24" ht="20.149999999999999" customHeight="1">
      <c r="A38" s="108">
        <f>'[3]SIZE SPEC'!A39</f>
        <v>0</v>
      </c>
      <c r="B38" s="109">
        <f>'[3]SIZE SPEC'!B39</f>
        <v>0</v>
      </c>
      <c r="C38" s="25">
        <f>'[3]SIZE SPEC'!L39</f>
        <v>0</v>
      </c>
      <c r="D38" s="23">
        <f>PROTO!H37</f>
        <v>0</v>
      </c>
      <c r="E38" s="1"/>
      <c r="F38" s="105">
        <f t="shared" si="0"/>
        <v>0</v>
      </c>
      <c r="G38" s="26"/>
      <c r="H38" s="106"/>
      <c r="I38" s="107">
        <f t="shared" si="1"/>
        <v>0</v>
      </c>
      <c r="J38" s="36">
        <f>PROTO!N37</f>
        <v>0</v>
      </c>
      <c r="K38" s="81"/>
      <c r="L38" s="105">
        <f t="shared" si="2"/>
        <v>0</v>
      </c>
      <c r="M38" s="26"/>
      <c r="N38" s="106"/>
      <c r="O38" s="107">
        <f t="shared" si="3"/>
        <v>0</v>
      </c>
      <c r="P38" s="490">
        <f>PROTO!P37</f>
        <v>0</v>
      </c>
      <c r="Q38" s="491"/>
      <c r="R38" s="491"/>
      <c r="S38" s="492"/>
      <c r="T38" s="408"/>
      <c r="U38" s="408"/>
      <c r="V38" s="408"/>
      <c r="W38" s="408"/>
      <c r="X38" s="124"/>
    </row>
    <row r="39" spans="1:24" ht="20.149999999999999" customHeight="1">
      <c r="A39" s="108">
        <f>'[3]SIZE SPEC'!A40</f>
        <v>0</v>
      </c>
      <c r="B39" s="109">
        <f>'[3]SIZE SPEC'!B40</f>
        <v>0</v>
      </c>
      <c r="C39" s="25">
        <f>'[3]SIZE SPEC'!L40</f>
        <v>0</v>
      </c>
      <c r="D39" s="23">
        <f>PROTO!H38</f>
        <v>0</v>
      </c>
      <c r="E39" s="1"/>
      <c r="F39" s="105">
        <f t="shared" si="0"/>
        <v>0</v>
      </c>
      <c r="G39" s="26"/>
      <c r="H39" s="106"/>
      <c r="I39" s="107">
        <f t="shared" si="1"/>
        <v>0</v>
      </c>
      <c r="J39" s="36">
        <f>PROTO!N38</f>
        <v>0</v>
      </c>
      <c r="K39" s="81"/>
      <c r="L39" s="105">
        <f t="shared" si="2"/>
        <v>0</v>
      </c>
      <c r="M39" s="26"/>
      <c r="N39" s="106"/>
      <c r="O39" s="107">
        <f t="shared" si="3"/>
        <v>0</v>
      </c>
      <c r="P39" s="490">
        <f>PROTO!P38</f>
        <v>0</v>
      </c>
      <c r="Q39" s="491"/>
      <c r="R39" s="491"/>
      <c r="S39" s="492"/>
      <c r="T39" s="408"/>
      <c r="U39" s="408"/>
      <c r="V39" s="408"/>
      <c r="W39" s="408"/>
      <c r="X39" s="124"/>
    </row>
    <row r="40" spans="1:24" ht="20.149999999999999" customHeight="1">
      <c r="A40" s="108">
        <f>'[3]SIZE SPEC'!A41</f>
        <v>0</v>
      </c>
      <c r="B40" s="109">
        <f>'[3]SIZE SPEC'!B41</f>
        <v>0</v>
      </c>
      <c r="C40" s="25">
        <f>'[3]SIZE SPEC'!L41</f>
        <v>0</v>
      </c>
      <c r="D40" s="23">
        <f>PROTO!H39</f>
        <v>0</v>
      </c>
      <c r="E40" s="37"/>
      <c r="F40" s="105">
        <f t="shared" si="0"/>
        <v>0</v>
      </c>
      <c r="G40" s="28"/>
      <c r="H40" s="106"/>
      <c r="I40" s="107">
        <f t="shared" si="1"/>
        <v>0</v>
      </c>
      <c r="J40" s="36">
        <f>PROTO!N39</f>
        <v>0</v>
      </c>
      <c r="K40" s="82"/>
      <c r="L40" s="105">
        <f t="shared" si="2"/>
        <v>0</v>
      </c>
      <c r="M40" s="28"/>
      <c r="N40" s="106"/>
      <c r="O40" s="107">
        <f t="shared" si="3"/>
        <v>0</v>
      </c>
      <c r="P40" s="490">
        <f>PROTO!P39</f>
        <v>0</v>
      </c>
      <c r="Q40" s="491"/>
      <c r="R40" s="491"/>
      <c r="S40" s="492"/>
      <c r="T40" s="408"/>
      <c r="U40" s="408"/>
      <c r="V40" s="408"/>
      <c r="W40" s="408"/>
      <c r="X40" s="124"/>
    </row>
    <row r="41" spans="1:24" ht="20.149999999999999" customHeight="1">
      <c r="A41" s="108">
        <f>'[3]SIZE SPEC'!A42</f>
        <v>0</v>
      </c>
      <c r="B41" s="109">
        <f>'[3]SIZE SPEC'!B42</f>
        <v>0</v>
      </c>
      <c r="C41" s="25">
        <f>'[3]SIZE SPEC'!L42</f>
        <v>0</v>
      </c>
      <c r="D41" s="23">
        <f>PROTO!H40</f>
        <v>0</v>
      </c>
      <c r="E41" s="37"/>
      <c r="F41" s="105">
        <f t="shared" si="0"/>
        <v>0</v>
      </c>
      <c r="G41" s="28"/>
      <c r="H41" s="106"/>
      <c r="I41" s="107">
        <f t="shared" si="1"/>
        <v>0</v>
      </c>
      <c r="J41" s="36">
        <f>PROTO!N40</f>
        <v>0</v>
      </c>
      <c r="K41" s="82"/>
      <c r="L41" s="105">
        <f t="shared" si="2"/>
        <v>0</v>
      </c>
      <c r="M41" s="28"/>
      <c r="N41" s="106"/>
      <c r="O41" s="107">
        <f t="shared" si="3"/>
        <v>0</v>
      </c>
      <c r="P41" s="490">
        <f>PROTO!P40</f>
        <v>0</v>
      </c>
      <c r="Q41" s="491"/>
      <c r="R41" s="491"/>
      <c r="S41" s="492"/>
      <c r="T41" s="408"/>
      <c r="U41" s="408"/>
      <c r="V41" s="408"/>
      <c r="W41" s="408"/>
      <c r="X41" s="124"/>
    </row>
    <row r="42" spans="1:24" ht="20.149999999999999" customHeight="1" thickBot="1">
      <c r="A42" s="108">
        <f>'[3]SIZE SPEC'!A43</f>
        <v>0</v>
      </c>
      <c r="B42" s="109">
        <f>'[3]SIZE SPEC'!B43</f>
        <v>0</v>
      </c>
      <c r="C42" s="25">
        <f>'[3]SIZE SPEC'!L43</f>
        <v>0</v>
      </c>
      <c r="D42" s="23">
        <f>PROTO!H41</f>
        <v>0</v>
      </c>
      <c r="E42" s="15"/>
      <c r="F42" s="115">
        <f t="shared" si="0"/>
        <v>0</v>
      </c>
      <c r="G42" s="27"/>
      <c r="H42" s="106"/>
      <c r="I42" s="107">
        <f t="shared" si="1"/>
        <v>0</v>
      </c>
      <c r="J42" s="73">
        <f>PROTO!N41</f>
        <v>0</v>
      </c>
      <c r="K42" s="125"/>
      <c r="L42" s="115">
        <f t="shared" si="2"/>
        <v>0</v>
      </c>
      <c r="M42" s="27"/>
      <c r="N42" s="106"/>
      <c r="O42" s="107">
        <f t="shared" si="3"/>
        <v>0</v>
      </c>
      <c r="P42" s="487">
        <f>PROTO!P41</f>
        <v>0</v>
      </c>
      <c r="Q42" s="488"/>
      <c r="R42" s="488"/>
      <c r="S42" s="489"/>
      <c r="T42" s="411"/>
      <c r="U42" s="411"/>
      <c r="V42" s="411"/>
      <c r="W42" s="411"/>
      <c r="X42" s="124"/>
    </row>
    <row r="43" spans="1:24" ht="7" customHeight="1" thickBot="1">
      <c r="A43" s="18"/>
      <c r="B43" s="117"/>
      <c r="C43" s="118"/>
      <c r="D43" s="119"/>
      <c r="E43" s="119"/>
      <c r="F43" s="119"/>
      <c r="G43" s="120"/>
      <c r="H43" s="120"/>
      <c r="I43" s="120"/>
      <c r="J43" s="120"/>
      <c r="K43" s="120"/>
      <c r="L43" s="119"/>
      <c r="M43" s="120"/>
      <c r="N43" s="120"/>
      <c r="O43" s="120"/>
      <c r="P43" s="120"/>
      <c r="Q43" s="120"/>
      <c r="R43" s="120"/>
      <c r="S43" s="120"/>
      <c r="T43" s="120"/>
      <c r="U43" s="120"/>
      <c r="V43" s="120"/>
      <c r="W43" s="120"/>
      <c r="X43" s="120"/>
    </row>
    <row r="44" spans="1:24">
      <c r="A44" s="413" t="s">
        <v>796</v>
      </c>
      <c r="B44" s="414"/>
      <c r="C44" s="414"/>
      <c r="D44" s="414"/>
      <c r="E44" s="414"/>
      <c r="F44" s="414"/>
      <c r="G44" s="414"/>
      <c r="H44" s="414"/>
      <c r="I44" s="414"/>
      <c r="J44" s="414"/>
      <c r="K44" s="414"/>
      <c r="L44" s="414"/>
      <c r="M44" s="414"/>
      <c r="N44" s="414"/>
      <c r="O44" s="414"/>
      <c r="P44" s="414"/>
      <c r="Q44" s="414"/>
      <c r="R44" s="414"/>
      <c r="S44" s="414"/>
      <c r="T44" s="414"/>
      <c r="U44" s="414"/>
      <c r="V44" s="414"/>
      <c r="W44" s="414"/>
      <c r="X44" s="126"/>
    </row>
    <row r="45" spans="1:24" ht="15" thickBot="1">
      <c r="A45" s="416"/>
      <c r="B45" s="417"/>
      <c r="C45" s="417"/>
      <c r="D45" s="417"/>
      <c r="E45" s="417"/>
      <c r="F45" s="417"/>
      <c r="G45" s="417"/>
      <c r="H45" s="417"/>
      <c r="I45" s="417"/>
      <c r="J45" s="417"/>
      <c r="K45" s="417"/>
      <c r="L45" s="417"/>
      <c r="M45" s="417"/>
      <c r="N45" s="417"/>
      <c r="O45" s="417"/>
      <c r="P45" s="417"/>
      <c r="Q45" s="417"/>
      <c r="R45" s="417"/>
      <c r="S45" s="417"/>
      <c r="T45" s="417"/>
      <c r="U45" s="417"/>
      <c r="V45" s="417"/>
      <c r="W45" s="417"/>
      <c r="X45" s="126"/>
    </row>
    <row r="46" spans="1:24">
      <c r="A46" s="419"/>
      <c r="B46" s="420"/>
      <c r="C46" s="420"/>
      <c r="D46" s="420"/>
      <c r="E46" s="420"/>
      <c r="F46" s="420"/>
      <c r="G46" s="420"/>
      <c r="H46" s="420"/>
      <c r="I46" s="420"/>
      <c r="J46" s="420"/>
      <c r="K46" s="420"/>
      <c r="L46" s="420"/>
      <c r="M46" s="420"/>
      <c r="N46" s="420"/>
      <c r="O46" s="420"/>
      <c r="P46" s="420"/>
      <c r="Q46" s="420"/>
      <c r="R46" s="420"/>
      <c r="S46" s="420"/>
      <c r="T46" s="420"/>
      <c r="U46" s="420"/>
      <c r="V46" s="420"/>
      <c r="W46" s="420"/>
      <c r="X46" s="127"/>
    </row>
    <row r="47" spans="1:24">
      <c r="A47" s="422"/>
      <c r="B47" s="423"/>
      <c r="C47" s="423"/>
      <c r="D47" s="423"/>
      <c r="E47" s="423"/>
      <c r="F47" s="423"/>
      <c r="G47" s="423"/>
      <c r="H47" s="423"/>
      <c r="I47" s="423"/>
      <c r="J47" s="423"/>
      <c r="K47" s="423"/>
      <c r="L47" s="423"/>
      <c r="M47" s="423"/>
      <c r="N47" s="423"/>
      <c r="O47" s="423"/>
      <c r="P47" s="423"/>
      <c r="Q47" s="423"/>
      <c r="R47" s="423"/>
      <c r="S47" s="423"/>
      <c r="T47" s="423"/>
      <c r="U47" s="423"/>
      <c r="V47" s="423"/>
      <c r="W47" s="423"/>
      <c r="X47" s="127"/>
    </row>
    <row r="48" spans="1:24">
      <c r="A48" s="422"/>
      <c r="B48" s="423"/>
      <c r="C48" s="423"/>
      <c r="D48" s="423"/>
      <c r="E48" s="423"/>
      <c r="F48" s="423"/>
      <c r="G48" s="423"/>
      <c r="H48" s="423"/>
      <c r="I48" s="423"/>
      <c r="J48" s="423"/>
      <c r="K48" s="423"/>
      <c r="L48" s="423"/>
      <c r="M48" s="423"/>
      <c r="N48" s="423"/>
      <c r="O48" s="423"/>
      <c r="P48" s="423"/>
      <c r="Q48" s="423"/>
      <c r="R48" s="423"/>
      <c r="S48" s="423"/>
      <c r="T48" s="423"/>
      <c r="U48" s="423"/>
      <c r="V48" s="423"/>
      <c r="W48" s="423"/>
      <c r="X48" s="127"/>
    </row>
    <row r="49" spans="1:29">
      <c r="A49" s="422"/>
      <c r="B49" s="423"/>
      <c r="C49" s="423"/>
      <c r="D49" s="423"/>
      <c r="E49" s="423"/>
      <c r="F49" s="423"/>
      <c r="G49" s="423"/>
      <c r="H49" s="423"/>
      <c r="I49" s="423"/>
      <c r="J49" s="423"/>
      <c r="K49" s="423"/>
      <c r="L49" s="423"/>
      <c r="M49" s="423"/>
      <c r="N49" s="423"/>
      <c r="O49" s="423"/>
      <c r="P49" s="423"/>
      <c r="Q49" s="423"/>
      <c r="R49" s="423"/>
      <c r="S49" s="423"/>
      <c r="T49" s="423"/>
      <c r="U49" s="423"/>
      <c r="V49" s="423"/>
      <c r="W49" s="423"/>
      <c r="X49" s="127"/>
    </row>
    <row r="50" spans="1:29">
      <c r="A50" s="422"/>
      <c r="B50" s="423"/>
      <c r="C50" s="423"/>
      <c r="D50" s="423"/>
      <c r="E50" s="423"/>
      <c r="F50" s="423"/>
      <c r="G50" s="423"/>
      <c r="H50" s="423"/>
      <c r="I50" s="423"/>
      <c r="J50" s="423"/>
      <c r="K50" s="423"/>
      <c r="L50" s="423"/>
      <c r="M50" s="423"/>
      <c r="N50" s="423"/>
      <c r="O50" s="423"/>
      <c r="P50" s="423"/>
      <c r="Q50" s="423"/>
      <c r="R50" s="423"/>
      <c r="S50" s="423"/>
      <c r="T50" s="423"/>
      <c r="U50" s="423"/>
      <c r="V50" s="423"/>
      <c r="W50" s="423"/>
      <c r="X50" s="127"/>
    </row>
    <row r="51" spans="1:29">
      <c r="A51" s="422"/>
      <c r="B51" s="423"/>
      <c r="C51" s="423"/>
      <c r="D51" s="423"/>
      <c r="E51" s="423"/>
      <c r="F51" s="423"/>
      <c r="G51" s="423"/>
      <c r="H51" s="423"/>
      <c r="I51" s="423"/>
      <c r="J51" s="423"/>
      <c r="K51" s="423"/>
      <c r="L51" s="423"/>
      <c r="M51" s="423"/>
      <c r="N51" s="423"/>
      <c r="O51" s="423"/>
      <c r="P51" s="423"/>
      <c r="Q51" s="423"/>
      <c r="R51" s="423"/>
      <c r="S51" s="423"/>
      <c r="T51" s="423"/>
      <c r="U51" s="423"/>
      <c r="V51" s="423"/>
      <c r="W51" s="423"/>
      <c r="X51" s="127"/>
    </row>
    <row r="52" spans="1:29">
      <c r="A52" s="422"/>
      <c r="B52" s="423"/>
      <c r="C52" s="423"/>
      <c r="D52" s="423"/>
      <c r="E52" s="423"/>
      <c r="F52" s="423"/>
      <c r="G52" s="423"/>
      <c r="H52" s="423"/>
      <c r="I52" s="423"/>
      <c r="J52" s="423"/>
      <c r="K52" s="423"/>
      <c r="L52" s="423"/>
      <c r="M52" s="423"/>
      <c r="N52" s="423"/>
      <c r="O52" s="423"/>
      <c r="P52" s="423"/>
      <c r="Q52" s="423"/>
      <c r="R52" s="423"/>
      <c r="S52" s="423"/>
      <c r="T52" s="423"/>
      <c r="U52" s="423"/>
      <c r="V52" s="423"/>
      <c r="W52" s="423"/>
      <c r="X52" s="127"/>
    </row>
    <row r="53" spans="1:29">
      <c r="A53" s="422"/>
      <c r="B53" s="423"/>
      <c r="C53" s="423"/>
      <c r="D53" s="423"/>
      <c r="E53" s="423"/>
      <c r="F53" s="423"/>
      <c r="G53" s="423"/>
      <c r="H53" s="423"/>
      <c r="I53" s="423"/>
      <c r="J53" s="423"/>
      <c r="K53" s="423"/>
      <c r="L53" s="423"/>
      <c r="M53" s="423"/>
      <c r="N53" s="423"/>
      <c r="O53" s="423"/>
      <c r="P53" s="423"/>
      <c r="Q53" s="423"/>
      <c r="R53" s="423"/>
      <c r="S53" s="423"/>
      <c r="T53" s="423"/>
      <c r="U53" s="423"/>
      <c r="V53" s="423"/>
      <c r="W53" s="423"/>
      <c r="X53" s="127"/>
    </row>
    <row r="54" spans="1:29">
      <c r="A54" s="422"/>
      <c r="B54" s="423"/>
      <c r="C54" s="423"/>
      <c r="D54" s="423"/>
      <c r="E54" s="423"/>
      <c r="F54" s="423"/>
      <c r="G54" s="423"/>
      <c r="H54" s="423"/>
      <c r="I54" s="423"/>
      <c r="J54" s="423"/>
      <c r="K54" s="423"/>
      <c r="L54" s="423"/>
      <c r="M54" s="423"/>
      <c r="N54" s="423"/>
      <c r="O54" s="423"/>
      <c r="P54" s="423"/>
      <c r="Q54" s="423"/>
      <c r="R54" s="423"/>
      <c r="S54" s="423"/>
      <c r="T54" s="423"/>
      <c r="U54" s="423"/>
      <c r="V54" s="423"/>
      <c r="W54" s="423"/>
      <c r="X54" s="127"/>
    </row>
    <row r="55" spans="1:29">
      <c r="A55" s="422"/>
      <c r="B55" s="423"/>
      <c r="C55" s="423"/>
      <c r="D55" s="423"/>
      <c r="E55" s="423"/>
      <c r="F55" s="423"/>
      <c r="G55" s="423"/>
      <c r="H55" s="423"/>
      <c r="I55" s="423"/>
      <c r="J55" s="423"/>
      <c r="K55" s="423"/>
      <c r="L55" s="423"/>
      <c r="M55" s="423"/>
      <c r="N55" s="423"/>
      <c r="O55" s="423"/>
      <c r="P55" s="423"/>
      <c r="Q55" s="423"/>
      <c r="R55" s="423"/>
      <c r="S55" s="423"/>
      <c r="T55" s="423"/>
      <c r="U55" s="423"/>
      <c r="V55" s="423"/>
      <c r="W55" s="423"/>
      <c r="X55" s="127"/>
    </row>
    <row r="56" spans="1:29">
      <c r="A56" s="422"/>
      <c r="B56" s="423"/>
      <c r="C56" s="423"/>
      <c r="D56" s="423"/>
      <c r="E56" s="423"/>
      <c r="F56" s="423"/>
      <c r="G56" s="423"/>
      <c r="H56" s="423"/>
      <c r="I56" s="423"/>
      <c r="J56" s="423"/>
      <c r="K56" s="423"/>
      <c r="L56" s="423"/>
      <c r="M56" s="423"/>
      <c r="N56" s="423"/>
      <c r="O56" s="423"/>
      <c r="P56" s="423"/>
      <c r="Q56" s="423"/>
      <c r="R56" s="423"/>
      <c r="S56" s="423"/>
      <c r="T56" s="423"/>
      <c r="U56" s="423"/>
      <c r="V56" s="423"/>
      <c r="W56" s="423"/>
      <c r="X56" s="127"/>
    </row>
    <row r="57" spans="1:29">
      <c r="A57" s="422"/>
      <c r="B57" s="423"/>
      <c r="C57" s="423"/>
      <c r="D57" s="423"/>
      <c r="E57" s="423"/>
      <c r="F57" s="423"/>
      <c r="G57" s="423"/>
      <c r="H57" s="423"/>
      <c r="I57" s="423"/>
      <c r="J57" s="423"/>
      <c r="K57" s="423"/>
      <c r="L57" s="423"/>
      <c r="M57" s="423"/>
      <c r="N57" s="423"/>
      <c r="O57" s="423"/>
      <c r="P57" s="423"/>
      <c r="Q57" s="423"/>
      <c r="R57" s="423"/>
      <c r="S57" s="423"/>
      <c r="T57" s="423"/>
      <c r="U57" s="423"/>
      <c r="V57" s="423"/>
      <c r="W57" s="423"/>
      <c r="X57" s="127"/>
    </row>
    <row r="58" spans="1:29">
      <c r="A58" s="422"/>
      <c r="B58" s="423"/>
      <c r="C58" s="423"/>
      <c r="D58" s="423"/>
      <c r="E58" s="423"/>
      <c r="F58" s="423"/>
      <c r="G58" s="423"/>
      <c r="H58" s="423"/>
      <c r="I58" s="423"/>
      <c r="J58" s="423"/>
      <c r="K58" s="423"/>
      <c r="L58" s="423"/>
      <c r="M58" s="423"/>
      <c r="N58" s="423"/>
      <c r="O58" s="423"/>
      <c r="P58" s="423"/>
      <c r="Q58" s="423"/>
      <c r="R58" s="423"/>
      <c r="S58" s="423"/>
      <c r="T58" s="423"/>
      <c r="U58" s="423"/>
      <c r="V58" s="423"/>
      <c r="W58" s="423"/>
      <c r="X58" s="127"/>
    </row>
    <row r="59" spans="1:29">
      <c r="A59" s="422"/>
      <c r="B59" s="423"/>
      <c r="C59" s="423"/>
      <c r="D59" s="423"/>
      <c r="E59" s="423"/>
      <c r="F59" s="423"/>
      <c r="G59" s="423"/>
      <c r="H59" s="423"/>
      <c r="I59" s="423"/>
      <c r="J59" s="423"/>
      <c r="K59" s="423"/>
      <c r="L59" s="423"/>
      <c r="M59" s="423"/>
      <c r="N59" s="423"/>
      <c r="O59" s="423"/>
      <c r="P59" s="423"/>
      <c r="Q59" s="423"/>
      <c r="R59" s="423"/>
      <c r="S59" s="423"/>
      <c r="T59" s="423"/>
      <c r="U59" s="423"/>
      <c r="V59" s="423"/>
      <c r="W59" s="423"/>
      <c r="X59" s="127"/>
    </row>
    <row r="60" spans="1:29" ht="23.25" customHeight="1">
      <c r="A60" s="422"/>
      <c r="B60" s="423"/>
      <c r="C60" s="423"/>
      <c r="D60" s="423"/>
      <c r="E60" s="423"/>
      <c r="F60" s="423"/>
      <c r="G60" s="423"/>
      <c r="H60" s="423"/>
      <c r="I60" s="423"/>
      <c r="J60" s="423"/>
      <c r="K60" s="423"/>
      <c r="L60" s="423"/>
      <c r="M60" s="423"/>
      <c r="N60" s="423"/>
      <c r="O60" s="423"/>
      <c r="P60" s="423"/>
      <c r="Q60" s="423"/>
      <c r="R60" s="423"/>
      <c r="S60" s="423"/>
      <c r="T60" s="423"/>
      <c r="U60" s="423"/>
      <c r="V60" s="423"/>
      <c r="W60" s="423"/>
      <c r="X60" s="127"/>
    </row>
    <row r="61" spans="1:29" ht="137.25" customHeight="1" thickBot="1">
      <c r="A61" s="425"/>
      <c r="B61" s="426"/>
      <c r="C61" s="426"/>
      <c r="D61" s="426"/>
      <c r="E61" s="426"/>
      <c r="F61" s="426"/>
      <c r="G61" s="426"/>
      <c r="H61" s="426"/>
      <c r="I61" s="426"/>
      <c r="J61" s="426"/>
      <c r="K61" s="426"/>
      <c r="L61" s="426"/>
      <c r="M61" s="426"/>
      <c r="N61" s="426"/>
      <c r="O61" s="426"/>
      <c r="P61" s="426"/>
      <c r="Q61" s="426"/>
      <c r="R61" s="426"/>
      <c r="S61" s="426"/>
      <c r="T61" s="426"/>
      <c r="U61" s="426"/>
      <c r="V61" s="426"/>
      <c r="W61" s="426"/>
      <c r="X61" s="127"/>
    </row>
    <row r="62" spans="1:29">
      <c r="A62" s="428" t="s">
        <v>799</v>
      </c>
      <c r="B62" s="429"/>
      <c r="C62" s="429"/>
      <c r="D62" s="429"/>
      <c r="E62" s="429"/>
      <c r="F62" s="429"/>
      <c r="G62" s="429"/>
      <c r="H62" s="429"/>
      <c r="I62" s="429"/>
      <c r="J62" s="429"/>
      <c r="K62" s="429"/>
      <c r="L62" s="429"/>
      <c r="M62" s="429"/>
      <c r="N62" s="429"/>
      <c r="O62" s="429"/>
      <c r="P62" s="429"/>
      <c r="Q62" s="429"/>
      <c r="R62" s="429"/>
      <c r="S62" s="429"/>
      <c r="T62" s="429"/>
      <c r="U62" s="429"/>
      <c r="V62" s="429"/>
      <c r="W62" s="429"/>
      <c r="X62" s="128"/>
    </row>
    <row r="63" spans="1:29" ht="15" thickBot="1">
      <c r="A63" s="431"/>
      <c r="B63" s="432"/>
      <c r="C63" s="432"/>
      <c r="D63" s="432"/>
      <c r="E63" s="432"/>
      <c r="F63" s="432"/>
      <c r="G63" s="432"/>
      <c r="H63" s="432"/>
      <c r="I63" s="432"/>
      <c r="J63" s="432"/>
      <c r="K63" s="432"/>
      <c r="L63" s="432"/>
      <c r="M63" s="432"/>
      <c r="N63" s="432"/>
      <c r="O63" s="432"/>
      <c r="P63" s="432"/>
      <c r="Q63" s="432"/>
      <c r="R63" s="432"/>
      <c r="S63" s="432"/>
      <c r="T63" s="432"/>
      <c r="U63" s="432"/>
      <c r="V63" s="432"/>
      <c r="W63" s="432"/>
      <c r="X63" s="128"/>
      <c r="Y63" s="3"/>
      <c r="Z63" s="3"/>
      <c r="AA63" s="3"/>
      <c r="AB63" s="3"/>
      <c r="AC63" s="3"/>
    </row>
    <row r="64" spans="1:29">
      <c r="A64" s="403"/>
      <c r="B64" s="404"/>
      <c r="C64" s="405"/>
      <c r="D64" s="405"/>
      <c r="E64" s="405"/>
      <c r="F64" s="405"/>
      <c r="G64" s="405"/>
      <c r="H64" s="405"/>
      <c r="I64" s="405"/>
      <c r="J64" s="405"/>
      <c r="K64" s="405"/>
      <c r="L64" s="405"/>
      <c r="M64" s="405"/>
      <c r="N64" s="405"/>
      <c r="O64" s="405"/>
      <c r="P64" s="405"/>
      <c r="Q64" s="405"/>
      <c r="R64" s="405"/>
      <c r="S64" s="405"/>
      <c r="T64" s="405"/>
      <c r="U64" s="405"/>
      <c r="V64" s="405"/>
      <c r="W64" s="405"/>
      <c r="X64" s="129"/>
      <c r="Y64" s="3"/>
      <c r="Z64" s="3"/>
      <c r="AA64" s="3"/>
      <c r="AB64" s="3"/>
      <c r="AC64" s="3"/>
    </row>
    <row r="65" spans="1:29">
      <c r="A65" s="381"/>
      <c r="B65" s="382"/>
      <c r="C65" s="383"/>
      <c r="D65" s="383"/>
      <c r="E65" s="383"/>
      <c r="F65" s="383"/>
      <c r="G65" s="383"/>
      <c r="H65" s="383"/>
      <c r="I65" s="383"/>
      <c r="J65" s="383"/>
      <c r="K65" s="383"/>
      <c r="L65" s="383"/>
      <c r="M65" s="383"/>
      <c r="N65" s="383"/>
      <c r="O65" s="383"/>
      <c r="P65" s="383"/>
      <c r="Q65" s="383"/>
      <c r="R65" s="383"/>
      <c r="S65" s="383"/>
      <c r="T65" s="383"/>
      <c r="U65" s="383"/>
      <c r="V65" s="383"/>
      <c r="W65" s="383"/>
      <c r="X65" s="129"/>
      <c r="Y65" s="3"/>
      <c r="Z65" s="3"/>
      <c r="AA65" s="3"/>
      <c r="AB65" s="3"/>
      <c r="AC65" s="3"/>
    </row>
    <row r="66" spans="1:29">
      <c r="A66" s="381"/>
      <c r="B66" s="382"/>
      <c r="C66" s="383"/>
      <c r="D66" s="383"/>
      <c r="E66" s="383"/>
      <c r="F66" s="383"/>
      <c r="G66" s="383"/>
      <c r="H66" s="383"/>
      <c r="I66" s="383"/>
      <c r="J66" s="383"/>
      <c r="K66" s="383"/>
      <c r="L66" s="383"/>
      <c r="M66" s="383"/>
      <c r="N66" s="383"/>
      <c r="O66" s="383"/>
      <c r="P66" s="383"/>
      <c r="Q66" s="383"/>
      <c r="R66" s="383"/>
      <c r="S66" s="383"/>
      <c r="T66" s="383"/>
      <c r="U66" s="383"/>
      <c r="V66" s="383"/>
      <c r="W66" s="383"/>
      <c r="X66" s="129"/>
      <c r="Y66" s="3"/>
      <c r="Z66" s="3"/>
      <c r="AA66" s="3"/>
      <c r="AB66" s="3"/>
      <c r="AC66" s="3"/>
    </row>
    <row r="67" spans="1:29">
      <c r="A67" s="381"/>
      <c r="B67" s="382"/>
      <c r="C67" s="383"/>
      <c r="D67" s="383"/>
      <c r="E67" s="383"/>
      <c r="F67" s="383"/>
      <c r="G67" s="383"/>
      <c r="H67" s="383"/>
      <c r="I67" s="383"/>
      <c r="J67" s="383"/>
      <c r="K67" s="383"/>
      <c r="L67" s="383"/>
      <c r="M67" s="383"/>
      <c r="N67" s="383"/>
      <c r="O67" s="383"/>
      <c r="P67" s="383"/>
      <c r="Q67" s="383"/>
      <c r="R67" s="383"/>
      <c r="S67" s="383"/>
      <c r="T67" s="383"/>
      <c r="U67" s="383"/>
      <c r="V67" s="383"/>
      <c r="W67" s="383"/>
      <c r="X67" s="129"/>
      <c r="Y67" s="3"/>
      <c r="Z67" s="3"/>
      <c r="AA67" s="3"/>
      <c r="AB67" s="3"/>
      <c r="AC67" s="3"/>
    </row>
    <row r="68" spans="1:29">
      <c r="A68" s="381"/>
      <c r="B68" s="382"/>
      <c r="C68" s="383"/>
      <c r="D68" s="383"/>
      <c r="E68" s="383"/>
      <c r="F68" s="383"/>
      <c r="G68" s="383"/>
      <c r="H68" s="383"/>
      <c r="I68" s="383"/>
      <c r="J68" s="383"/>
      <c r="K68" s="383"/>
      <c r="L68" s="383"/>
      <c r="M68" s="383"/>
      <c r="N68" s="383"/>
      <c r="O68" s="383"/>
      <c r="P68" s="383"/>
      <c r="Q68" s="383"/>
      <c r="R68" s="383"/>
      <c r="S68" s="383"/>
      <c r="T68" s="383"/>
      <c r="U68" s="383"/>
      <c r="V68" s="383"/>
      <c r="W68" s="383"/>
      <c r="X68" s="129"/>
      <c r="Y68" s="3"/>
      <c r="Z68" s="3"/>
      <c r="AA68" s="3"/>
      <c r="AB68" s="3"/>
      <c r="AC68" s="3"/>
    </row>
    <row r="69" spans="1:29">
      <c r="A69" s="381"/>
      <c r="B69" s="382"/>
      <c r="C69" s="383"/>
      <c r="D69" s="383"/>
      <c r="E69" s="383"/>
      <c r="F69" s="383"/>
      <c r="G69" s="383"/>
      <c r="H69" s="383"/>
      <c r="I69" s="383"/>
      <c r="J69" s="383"/>
      <c r="K69" s="383"/>
      <c r="L69" s="383"/>
      <c r="M69" s="383"/>
      <c r="N69" s="383"/>
      <c r="O69" s="383"/>
      <c r="P69" s="383"/>
      <c r="Q69" s="383"/>
      <c r="R69" s="383"/>
      <c r="S69" s="383"/>
      <c r="T69" s="383"/>
      <c r="U69" s="383"/>
      <c r="V69" s="383"/>
      <c r="W69" s="383"/>
      <c r="X69" s="129"/>
      <c r="Y69" s="3"/>
      <c r="Z69" s="3"/>
      <c r="AA69" s="3"/>
      <c r="AB69" s="3"/>
      <c r="AC69" s="3"/>
    </row>
    <row r="70" spans="1:29">
      <c r="A70" s="381"/>
      <c r="B70" s="382"/>
      <c r="C70" s="383"/>
      <c r="D70" s="383"/>
      <c r="E70" s="383"/>
      <c r="F70" s="383"/>
      <c r="G70" s="383"/>
      <c r="H70" s="383"/>
      <c r="I70" s="383"/>
      <c r="J70" s="383"/>
      <c r="K70" s="383"/>
      <c r="L70" s="383"/>
      <c r="M70" s="383"/>
      <c r="N70" s="383"/>
      <c r="O70" s="383"/>
      <c r="P70" s="383"/>
      <c r="Q70" s="383"/>
      <c r="R70" s="383"/>
      <c r="S70" s="383"/>
      <c r="T70" s="383"/>
      <c r="U70" s="383"/>
      <c r="V70" s="383"/>
      <c r="W70" s="383"/>
      <c r="X70" s="129"/>
      <c r="Y70" s="3"/>
      <c r="Z70" s="3"/>
      <c r="AA70" s="3"/>
      <c r="AB70" s="3"/>
      <c r="AC70" s="3"/>
    </row>
    <row r="71" spans="1:29">
      <c r="A71" s="381"/>
      <c r="B71" s="382"/>
      <c r="C71" s="383"/>
      <c r="D71" s="383"/>
      <c r="E71" s="383"/>
      <c r="F71" s="383"/>
      <c r="G71" s="383"/>
      <c r="H71" s="383"/>
      <c r="I71" s="383"/>
      <c r="J71" s="383"/>
      <c r="K71" s="383"/>
      <c r="L71" s="383"/>
      <c r="M71" s="383"/>
      <c r="N71" s="383"/>
      <c r="O71" s="383"/>
      <c r="P71" s="383"/>
      <c r="Q71" s="383"/>
      <c r="R71" s="383"/>
      <c r="S71" s="383"/>
      <c r="T71" s="383"/>
      <c r="U71" s="383"/>
      <c r="V71" s="383"/>
      <c r="W71" s="383"/>
      <c r="X71" s="129"/>
      <c r="Y71" s="3"/>
      <c r="Z71" s="3"/>
      <c r="AA71" s="3"/>
      <c r="AB71" s="3"/>
      <c r="AC71" s="3"/>
    </row>
    <row r="72" spans="1:29">
      <c r="A72" s="381"/>
      <c r="B72" s="382"/>
      <c r="C72" s="383"/>
      <c r="D72" s="383"/>
      <c r="E72" s="383"/>
      <c r="F72" s="383"/>
      <c r="G72" s="383"/>
      <c r="H72" s="383"/>
      <c r="I72" s="383"/>
      <c r="J72" s="383"/>
      <c r="K72" s="383"/>
      <c r="L72" s="383"/>
      <c r="M72" s="383"/>
      <c r="N72" s="383"/>
      <c r="O72" s="383"/>
      <c r="P72" s="383"/>
      <c r="Q72" s="383"/>
      <c r="R72" s="383"/>
      <c r="S72" s="383"/>
      <c r="T72" s="383"/>
      <c r="U72" s="383"/>
      <c r="V72" s="383"/>
      <c r="W72" s="383"/>
      <c r="X72" s="129"/>
    </row>
    <row r="73" spans="1:29" ht="15" thickBot="1">
      <c r="A73" s="385"/>
      <c r="B73" s="386"/>
      <c r="C73" s="387"/>
      <c r="D73" s="387"/>
      <c r="E73" s="387"/>
      <c r="F73" s="387"/>
      <c r="G73" s="387"/>
      <c r="H73" s="387"/>
      <c r="I73" s="387"/>
      <c r="J73" s="387"/>
      <c r="K73" s="387"/>
      <c r="L73" s="387"/>
      <c r="M73" s="387"/>
      <c r="N73" s="387"/>
      <c r="O73" s="387"/>
      <c r="P73" s="387"/>
      <c r="Q73" s="387"/>
      <c r="R73" s="387"/>
      <c r="S73" s="387"/>
      <c r="T73" s="387"/>
      <c r="U73" s="387"/>
      <c r="V73" s="387"/>
      <c r="W73" s="387"/>
      <c r="X73" s="129"/>
    </row>
    <row r="74" spans="1:29">
      <c r="A74" s="397" t="s">
        <v>798</v>
      </c>
      <c r="B74" s="398"/>
      <c r="C74" s="398"/>
      <c r="D74" s="398"/>
      <c r="E74" s="398"/>
      <c r="F74" s="398"/>
      <c r="G74" s="398"/>
      <c r="H74" s="398"/>
      <c r="I74" s="398"/>
      <c r="J74" s="398"/>
      <c r="K74" s="398"/>
      <c r="L74" s="398"/>
      <c r="M74" s="398"/>
      <c r="N74" s="398"/>
      <c r="O74" s="398"/>
      <c r="P74" s="398"/>
      <c r="Q74" s="398"/>
      <c r="R74" s="398"/>
      <c r="S74" s="398"/>
      <c r="T74" s="398"/>
      <c r="U74" s="398"/>
      <c r="V74" s="398"/>
      <c r="W74" s="398"/>
      <c r="X74" s="130"/>
    </row>
    <row r="75" spans="1:29" ht="15" thickBot="1">
      <c r="A75" s="400"/>
      <c r="B75" s="401"/>
      <c r="C75" s="401"/>
      <c r="D75" s="401"/>
      <c r="E75" s="401"/>
      <c r="F75" s="401"/>
      <c r="G75" s="401"/>
      <c r="H75" s="401"/>
      <c r="I75" s="401"/>
      <c r="J75" s="401"/>
      <c r="K75" s="401"/>
      <c r="L75" s="401"/>
      <c r="M75" s="401"/>
      <c r="N75" s="401"/>
      <c r="O75" s="401"/>
      <c r="P75" s="401"/>
      <c r="Q75" s="401"/>
      <c r="R75" s="401"/>
      <c r="S75" s="401"/>
      <c r="T75" s="401"/>
      <c r="U75" s="401"/>
      <c r="V75" s="401"/>
      <c r="W75" s="401"/>
      <c r="X75" s="130"/>
    </row>
    <row r="76" spans="1:29">
      <c r="A76" s="403"/>
      <c r="B76" s="404"/>
      <c r="C76" s="405"/>
      <c r="D76" s="405"/>
      <c r="E76" s="405"/>
      <c r="F76" s="405"/>
      <c r="G76" s="405"/>
      <c r="H76" s="405"/>
      <c r="I76" s="405"/>
      <c r="J76" s="405"/>
      <c r="K76" s="405"/>
      <c r="L76" s="405"/>
      <c r="M76" s="405"/>
      <c r="N76" s="405"/>
      <c r="O76" s="405"/>
      <c r="P76" s="405"/>
      <c r="Q76" s="405"/>
      <c r="R76" s="405"/>
      <c r="S76" s="405"/>
      <c r="T76" s="405"/>
      <c r="U76" s="405"/>
      <c r="V76" s="405"/>
      <c r="W76" s="405"/>
      <c r="X76" s="129"/>
    </row>
    <row r="77" spans="1:29">
      <c r="A77" s="381"/>
      <c r="B77" s="382"/>
      <c r="C77" s="383"/>
      <c r="D77" s="383"/>
      <c r="E77" s="383"/>
      <c r="F77" s="383"/>
      <c r="G77" s="383"/>
      <c r="H77" s="383"/>
      <c r="I77" s="383"/>
      <c r="J77" s="383"/>
      <c r="K77" s="383"/>
      <c r="L77" s="383"/>
      <c r="M77" s="383"/>
      <c r="N77" s="383"/>
      <c r="O77" s="383"/>
      <c r="P77" s="383"/>
      <c r="Q77" s="383"/>
      <c r="R77" s="383"/>
      <c r="S77" s="383"/>
      <c r="T77" s="383"/>
      <c r="U77" s="383"/>
      <c r="V77" s="383"/>
      <c r="W77" s="383"/>
      <c r="X77" s="129"/>
    </row>
    <row r="78" spans="1:29">
      <c r="A78" s="381"/>
      <c r="B78" s="382"/>
      <c r="C78" s="383"/>
      <c r="D78" s="383"/>
      <c r="E78" s="383"/>
      <c r="F78" s="383"/>
      <c r="G78" s="383"/>
      <c r="H78" s="383"/>
      <c r="I78" s="383"/>
      <c r="J78" s="383"/>
      <c r="K78" s="383"/>
      <c r="L78" s="383"/>
      <c r="M78" s="383"/>
      <c r="N78" s="383"/>
      <c r="O78" s="383"/>
      <c r="P78" s="383"/>
      <c r="Q78" s="383"/>
      <c r="R78" s="383"/>
      <c r="S78" s="383"/>
      <c r="T78" s="383"/>
      <c r="U78" s="383"/>
      <c r="V78" s="383"/>
      <c r="W78" s="383"/>
      <c r="X78" s="129"/>
    </row>
    <row r="79" spans="1:29">
      <c r="A79" s="381"/>
      <c r="B79" s="382"/>
      <c r="C79" s="383"/>
      <c r="D79" s="383"/>
      <c r="E79" s="383"/>
      <c r="F79" s="383"/>
      <c r="G79" s="383"/>
      <c r="H79" s="383"/>
      <c r="I79" s="383"/>
      <c r="J79" s="383"/>
      <c r="K79" s="383"/>
      <c r="L79" s="383"/>
      <c r="M79" s="383"/>
      <c r="N79" s="383"/>
      <c r="O79" s="383"/>
      <c r="P79" s="383"/>
      <c r="Q79" s="383"/>
      <c r="R79" s="383"/>
      <c r="S79" s="383"/>
      <c r="T79" s="383"/>
      <c r="U79" s="383"/>
      <c r="V79" s="383"/>
      <c r="W79" s="383"/>
      <c r="X79" s="129"/>
    </row>
    <row r="80" spans="1:29">
      <c r="A80" s="381"/>
      <c r="B80" s="382"/>
      <c r="C80" s="383"/>
      <c r="D80" s="383"/>
      <c r="E80" s="383"/>
      <c r="F80" s="383"/>
      <c r="G80" s="383"/>
      <c r="H80" s="383"/>
      <c r="I80" s="383"/>
      <c r="J80" s="383"/>
      <c r="K80" s="383"/>
      <c r="L80" s="383"/>
      <c r="M80" s="383"/>
      <c r="N80" s="383"/>
      <c r="O80" s="383"/>
      <c r="P80" s="383"/>
      <c r="Q80" s="383"/>
      <c r="R80" s="383"/>
      <c r="S80" s="383"/>
      <c r="T80" s="383"/>
      <c r="U80" s="383"/>
      <c r="V80" s="383"/>
      <c r="W80" s="383"/>
      <c r="X80" s="129"/>
    </row>
    <row r="81" spans="1:24">
      <c r="A81" s="381"/>
      <c r="B81" s="382"/>
      <c r="C81" s="383"/>
      <c r="D81" s="383"/>
      <c r="E81" s="383"/>
      <c r="F81" s="383"/>
      <c r="G81" s="383"/>
      <c r="H81" s="383"/>
      <c r="I81" s="383"/>
      <c r="J81" s="383"/>
      <c r="K81" s="383"/>
      <c r="L81" s="383"/>
      <c r="M81" s="383"/>
      <c r="N81" s="383"/>
      <c r="O81" s="383"/>
      <c r="P81" s="383"/>
      <c r="Q81" s="383"/>
      <c r="R81" s="383"/>
      <c r="S81" s="383"/>
      <c r="T81" s="383"/>
      <c r="U81" s="383"/>
      <c r="V81" s="383"/>
      <c r="W81" s="383"/>
      <c r="X81" s="129"/>
    </row>
    <row r="82" spans="1:24">
      <c r="A82" s="381"/>
      <c r="B82" s="382"/>
      <c r="C82" s="383"/>
      <c r="D82" s="383"/>
      <c r="E82" s="383"/>
      <c r="F82" s="383"/>
      <c r="G82" s="383"/>
      <c r="H82" s="383"/>
      <c r="I82" s="383"/>
      <c r="J82" s="383"/>
      <c r="K82" s="383"/>
      <c r="L82" s="383"/>
      <c r="M82" s="383"/>
      <c r="N82" s="383"/>
      <c r="O82" s="383"/>
      <c r="P82" s="383"/>
      <c r="Q82" s="383"/>
      <c r="R82" s="383"/>
      <c r="S82" s="383"/>
      <c r="T82" s="383"/>
      <c r="U82" s="383"/>
      <c r="V82" s="383"/>
      <c r="W82" s="383"/>
      <c r="X82" s="129"/>
    </row>
    <row r="83" spans="1:24">
      <c r="A83" s="381"/>
      <c r="B83" s="382"/>
      <c r="C83" s="383"/>
      <c r="D83" s="383"/>
      <c r="E83" s="383"/>
      <c r="F83" s="383"/>
      <c r="G83" s="383"/>
      <c r="H83" s="383"/>
      <c r="I83" s="383"/>
      <c r="J83" s="383"/>
      <c r="K83" s="383"/>
      <c r="L83" s="383"/>
      <c r="M83" s="383"/>
      <c r="N83" s="383"/>
      <c r="O83" s="383"/>
      <c r="P83" s="383"/>
      <c r="Q83" s="383"/>
      <c r="R83" s="383"/>
      <c r="S83" s="383"/>
      <c r="T83" s="383"/>
      <c r="U83" s="383"/>
      <c r="V83" s="383"/>
      <c r="W83" s="383"/>
      <c r="X83" s="129"/>
    </row>
    <row r="84" spans="1:24">
      <c r="A84" s="381"/>
      <c r="B84" s="382"/>
      <c r="C84" s="383"/>
      <c r="D84" s="383"/>
      <c r="E84" s="383"/>
      <c r="F84" s="383"/>
      <c r="G84" s="383"/>
      <c r="H84" s="383"/>
      <c r="I84" s="383"/>
      <c r="J84" s="383"/>
      <c r="K84" s="383"/>
      <c r="L84" s="383"/>
      <c r="M84" s="383"/>
      <c r="N84" s="383"/>
      <c r="O84" s="383"/>
      <c r="P84" s="383"/>
      <c r="Q84" s="383"/>
      <c r="R84" s="383"/>
      <c r="S84" s="383"/>
      <c r="T84" s="383"/>
      <c r="U84" s="383"/>
      <c r="V84" s="383"/>
      <c r="W84" s="383"/>
      <c r="X84" s="129"/>
    </row>
    <row r="85" spans="1:24" ht="15" thickBot="1">
      <c r="A85" s="385"/>
      <c r="B85" s="386"/>
      <c r="C85" s="387"/>
      <c r="D85" s="387"/>
      <c r="E85" s="387"/>
      <c r="F85" s="387"/>
      <c r="G85" s="387"/>
      <c r="H85" s="387"/>
      <c r="I85" s="387"/>
      <c r="J85" s="387"/>
      <c r="K85" s="387"/>
      <c r="L85" s="387"/>
      <c r="M85" s="387"/>
      <c r="N85" s="387"/>
      <c r="O85" s="387"/>
      <c r="P85" s="387"/>
      <c r="Q85" s="387"/>
      <c r="R85" s="387"/>
      <c r="S85" s="387"/>
      <c r="T85" s="387"/>
      <c r="U85" s="387"/>
      <c r="V85" s="387"/>
      <c r="W85" s="387"/>
      <c r="X85" s="129"/>
    </row>
    <row r="86" spans="1:24" ht="15" thickBot="1">
      <c r="A86" s="373" t="s">
        <v>800</v>
      </c>
      <c r="B86" s="374"/>
      <c r="C86" s="375"/>
      <c r="D86" s="375"/>
      <c r="E86" s="375"/>
      <c r="F86" s="375"/>
      <c r="G86" s="375"/>
      <c r="H86" s="375"/>
      <c r="I86" s="375"/>
      <c r="J86" s="375"/>
      <c r="K86" s="375"/>
      <c r="L86" s="375"/>
      <c r="M86" s="375"/>
      <c r="N86" s="375"/>
      <c r="O86" s="375"/>
      <c r="P86" s="375"/>
      <c r="Q86" s="375"/>
      <c r="R86" s="375"/>
      <c r="S86" s="375"/>
      <c r="T86" s="375"/>
      <c r="U86" s="375"/>
      <c r="V86" s="375"/>
      <c r="W86" s="375"/>
      <c r="X86" s="131"/>
    </row>
    <row r="87" spans="1:24" ht="15" thickBot="1">
      <c r="A87" s="373" t="s">
        <v>802</v>
      </c>
      <c r="B87" s="374"/>
      <c r="C87" s="375"/>
      <c r="D87" s="375"/>
      <c r="E87" s="375"/>
      <c r="F87" s="375"/>
      <c r="G87" s="375"/>
      <c r="H87" s="375"/>
      <c r="I87" s="375"/>
      <c r="J87" s="375"/>
      <c r="K87" s="375"/>
      <c r="L87" s="375"/>
      <c r="M87" s="375"/>
      <c r="N87" s="375"/>
      <c r="O87" s="375"/>
      <c r="P87" s="375"/>
      <c r="Q87" s="375"/>
      <c r="R87" s="375"/>
      <c r="S87" s="375"/>
      <c r="T87" s="375"/>
      <c r="U87" s="375"/>
      <c r="V87" s="375"/>
      <c r="W87" s="375"/>
      <c r="X87" s="131"/>
    </row>
    <row r="88" spans="1:24" ht="15" thickBot="1">
      <c r="A88" s="373" t="s">
        <v>803</v>
      </c>
      <c r="B88" s="374"/>
      <c r="C88" s="375"/>
      <c r="D88" s="375"/>
      <c r="E88" s="375"/>
      <c r="F88" s="375"/>
      <c r="G88" s="375"/>
      <c r="H88" s="375"/>
      <c r="I88" s="375"/>
      <c r="J88" s="375"/>
      <c r="K88" s="375"/>
      <c r="L88" s="375"/>
      <c r="M88" s="375"/>
      <c r="N88" s="375"/>
      <c r="O88" s="375"/>
      <c r="P88" s="375"/>
      <c r="Q88" s="375"/>
      <c r="R88" s="375"/>
      <c r="S88" s="375"/>
      <c r="T88" s="375"/>
      <c r="U88" s="375"/>
      <c r="V88" s="375"/>
      <c r="W88" s="375"/>
      <c r="X88" s="131"/>
    </row>
    <row r="89" spans="1:24" ht="15" thickBot="1">
      <c r="A89" s="377" t="s">
        <v>801</v>
      </c>
      <c r="B89" s="378"/>
      <c r="C89" s="379"/>
      <c r="D89" s="379"/>
      <c r="E89" s="379"/>
      <c r="F89" s="379"/>
      <c r="G89" s="379"/>
      <c r="H89" s="379"/>
      <c r="I89" s="379"/>
      <c r="J89" s="379"/>
      <c r="K89" s="379"/>
      <c r="L89" s="379"/>
      <c r="M89" s="379"/>
      <c r="N89" s="379"/>
      <c r="O89" s="379"/>
      <c r="P89" s="379"/>
      <c r="Q89" s="379"/>
      <c r="R89" s="379"/>
      <c r="S89" s="379"/>
      <c r="T89" s="379"/>
      <c r="U89" s="379"/>
      <c r="V89" s="379"/>
      <c r="W89" s="379"/>
      <c r="X89" s="132"/>
    </row>
  </sheetData>
  <mergeCells count="123">
    <mergeCell ref="B2:O2"/>
    <mergeCell ref="P2:W6"/>
    <mergeCell ref="D3:O3"/>
    <mergeCell ref="D4:E4"/>
    <mergeCell ref="G4:I4"/>
    <mergeCell ref="K4:O4"/>
    <mergeCell ref="D5:E5"/>
    <mergeCell ref="G5:O5"/>
    <mergeCell ref="D6:E6"/>
    <mergeCell ref="G6:I6"/>
    <mergeCell ref="K7:K8"/>
    <mergeCell ref="L7:L8"/>
    <mergeCell ref="M7:M8"/>
    <mergeCell ref="N7:N8"/>
    <mergeCell ref="O7:O8"/>
    <mergeCell ref="P7:S8"/>
    <mergeCell ref="K6:O6"/>
    <mergeCell ref="A7:B7"/>
    <mergeCell ref="C7:C8"/>
    <mergeCell ref="D7:D8"/>
    <mergeCell ref="E7:E8"/>
    <mergeCell ref="F7:F8"/>
    <mergeCell ref="G7:G8"/>
    <mergeCell ref="H7:H8"/>
    <mergeCell ref="I7:I8"/>
    <mergeCell ref="J7:J8"/>
    <mergeCell ref="P12:S12"/>
    <mergeCell ref="T12:W12"/>
    <mergeCell ref="P13:S13"/>
    <mergeCell ref="T13:W13"/>
    <mergeCell ref="P14:S14"/>
    <mergeCell ref="T14:W14"/>
    <mergeCell ref="T7:W8"/>
    <mergeCell ref="P9:S9"/>
    <mergeCell ref="T9:W9"/>
    <mergeCell ref="P10:S10"/>
    <mergeCell ref="T10:W10"/>
    <mergeCell ref="P11:S11"/>
    <mergeCell ref="T11:W11"/>
    <mergeCell ref="P18:S18"/>
    <mergeCell ref="T18:W18"/>
    <mergeCell ref="P19:S19"/>
    <mergeCell ref="T19:W19"/>
    <mergeCell ref="P20:S20"/>
    <mergeCell ref="T20:W20"/>
    <mergeCell ref="P15:S15"/>
    <mergeCell ref="T15:W15"/>
    <mergeCell ref="P16:S16"/>
    <mergeCell ref="T16:W16"/>
    <mergeCell ref="P17:S17"/>
    <mergeCell ref="T17:W17"/>
    <mergeCell ref="P24:S24"/>
    <mergeCell ref="T24:W24"/>
    <mergeCell ref="P25:S25"/>
    <mergeCell ref="T25:W25"/>
    <mergeCell ref="P26:S26"/>
    <mergeCell ref="T26:W26"/>
    <mergeCell ref="P21:S21"/>
    <mergeCell ref="T21:W21"/>
    <mergeCell ref="P22:S22"/>
    <mergeCell ref="T22:W22"/>
    <mergeCell ref="P23:S23"/>
    <mergeCell ref="T23:W23"/>
    <mergeCell ref="P30:S30"/>
    <mergeCell ref="T30:W30"/>
    <mergeCell ref="P31:S31"/>
    <mergeCell ref="T31:W31"/>
    <mergeCell ref="P32:S32"/>
    <mergeCell ref="T32:W32"/>
    <mergeCell ref="P27:S27"/>
    <mergeCell ref="T27:W27"/>
    <mergeCell ref="P28:S28"/>
    <mergeCell ref="T28:W28"/>
    <mergeCell ref="P29:S29"/>
    <mergeCell ref="T29:W29"/>
    <mergeCell ref="P36:S36"/>
    <mergeCell ref="T36:W36"/>
    <mergeCell ref="P37:S37"/>
    <mergeCell ref="T37:W37"/>
    <mergeCell ref="P38:S38"/>
    <mergeCell ref="T38:W38"/>
    <mergeCell ref="P33:S33"/>
    <mergeCell ref="T33:W33"/>
    <mergeCell ref="P34:S34"/>
    <mergeCell ref="T34:W34"/>
    <mergeCell ref="P35:S35"/>
    <mergeCell ref="T35:W35"/>
    <mergeCell ref="P42:S42"/>
    <mergeCell ref="T42:W42"/>
    <mergeCell ref="A44:W45"/>
    <mergeCell ref="A46:W61"/>
    <mergeCell ref="A62:W63"/>
    <mergeCell ref="A64:W64"/>
    <mergeCell ref="P39:S39"/>
    <mergeCell ref="T39:W39"/>
    <mergeCell ref="P40:S40"/>
    <mergeCell ref="T40:W40"/>
    <mergeCell ref="P41:S41"/>
    <mergeCell ref="T41:W41"/>
    <mergeCell ref="A71:W71"/>
    <mergeCell ref="A72:W72"/>
    <mergeCell ref="A73:W73"/>
    <mergeCell ref="A74:W75"/>
    <mergeCell ref="A76:W76"/>
    <mergeCell ref="A77:W77"/>
    <mergeCell ref="A65:W65"/>
    <mergeCell ref="A66:W66"/>
    <mergeCell ref="A67:W67"/>
    <mergeCell ref="A68:W68"/>
    <mergeCell ref="A69:W69"/>
    <mergeCell ref="A70:W70"/>
    <mergeCell ref="A84:W84"/>
    <mergeCell ref="A85:W85"/>
    <mergeCell ref="A86:W86"/>
    <mergeCell ref="A87:W87"/>
    <mergeCell ref="A88:W88"/>
    <mergeCell ref="A89:W89"/>
    <mergeCell ref="A78:W78"/>
    <mergeCell ref="A79:W79"/>
    <mergeCell ref="A80:W80"/>
    <mergeCell ref="A81:W81"/>
    <mergeCell ref="A82:W82"/>
    <mergeCell ref="A83:W83"/>
  </mergeCells>
  <dataValidations count="1">
    <dataValidation allowBlank="1" showInputMessage="1" showErrorMessage="1" sqref="D4 F4:G4 J4:K4" xr:uid="{E55233D1-2993-E540-9FDD-8C79527D1058}"/>
  </dataValidations>
  <pageMargins left="0.25" right="0.25" top="0.75" bottom="0.75" header="0.3" footer="0.3"/>
  <pageSetup paperSize="9" scale="3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7A90F-BFC0-B14D-8D5E-78E26112CB59}">
  <sheetPr codeName="Sheet11">
    <tabColor theme="7" tint="-0.249977111117893"/>
    <pageSetUpPr fitToPage="1"/>
  </sheetPr>
  <dimension ref="A1:W87"/>
  <sheetViews>
    <sheetView showGridLines="0" view="pageBreakPreview" zoomScale="150" zoomScaleNormal="80" zoomScaleSheetLayoutView="150" workbookViewId="0">
      <selection activeCell="A83" sqref="A83:Q83"/>
    </sheetView>
  </sheetViews>
  <sheetFormatPr defaultColWidth="8.81640625" defaultRowHeight="14.5"/>
  <cols>
    <col min="1" max="1" width="9.26953125" customWidth="1"/>
    <col min="2" max="2" width="49.26953125" customWidth="1"/>
    <col min="3" max="3" width="12" customWidth="1"/>
    <col min="4" max="9" width="12" hidden="1" customWidth="1"/>
    <col min="10" max="12" width="12" customWidth="1"/>
    <col min="13" max="17" width="11.81640625" customWidth="1"/>
    <col min="20" max="20" width="8.26953125" hidden="1" customWidth="1"/>
  </cols>
  <sheetData>
    <row r="1" spans="1:23" ht="10" customHeight="1" thickBot="1">
      <c r="A1" s="17"/>
      <c r="B1" s="17"/>
      <c r="C1" s="17"/>
      <c r="D1" s="17"/>
      <c r="E1" s="17"/>
      <c r="F1" s="17"/>
      <c r="G1" s="17"/>
      <c r="H1" s="17"/>
      <c r="I1" s="17"/>
      <c r="J1" s="17"/>
      <c r="K1" s="17"/>
      <c r="L1" s="17"/>
      <c r="M1" s="17"/>
      <c r="N1" s="17"/>
      <c r="O1" s="17"/>
      <c r="P1" s="17"/>
      <c r="Q1" s="17"/>
    </row>
    <row r="2" spans="1:23" ht="38.15" customHeight="1" thickBot="1">
      <c r="A2" s="59" t="s">
        <v>792</v>
      </c>
      <c r="B2" s="523" t="str">
        <f>PROTO!B2</f>
        <v>NEW JERSEY TSHIRT BLOCK 24</v>
      </c>
      <c r="C2" s="524"/>
      <c r="D2" s="524"/>
      <c r="E2" s="524"/>
      <c r="F2" s="524"/>
      <c r="G2" s="524"/>
      <c r="H2" s="524"/>
      <c r="I2" s="524"/>
      <c r="J2" s="524"/>
      <c r="K2" s="524"/>
      <c r="L2" s="525"/>
      <c r="M2" s="305"/>
      <c r="N2" s="306"/>
      <c r="O2" s="306"/>
      <c r="P2" s="306"/>
      <c r="Q2" s="307"/>
      <c r="T2" t="e" cm="1">
        <f t="array" ref="T2">VLOOKUP(TemplateFriendlyName,'[5]#REF'!$B:$B,2,FALSE)</f>
        <v>#REF!</v>
      </c>
    </row>
    <row r="3" spans="1:23" ht="15" customHeight="1" thickBot="1">
      <c r="A3" s="61" t="s">
        <v>818</v>
      </c>
      <c r="B3" s="97">
        <f>PROTO!B3</f>
        <v>0</v>
      </c>
      <c r="C3" s="63" t="s">
        <v>817</v>
      </c>
      <c r="D3" s="526">
        <f>PROTO!D3</f>
        <v>0</v>
      </c>
      <c r="E3" s="527"/>
      <c r="F3" s="527"/>
      <c r="G3" s="527"/>
      <c r="H3" s="527"/>
      <c r="I3" s="527"/>
      <c r="J3" s="527"/>
      <c r="K3" s="527"/>
      <c r="L3" s="528"/>
      <c r="M3" s="322"/>
      <c r="N3" s="323"/>
      <c r="O3" s="323"/>
      <c r="P3" s="323"/>
      <c r="Q3" s="324"/>
    </row>
    <row r="4" spans="1:23" ht="15" customHeight="1">
      <c r="A4" s="47" t="s">
        <v>1</v>
      </c>
      <c r="B4" s="97" t="str">
        <f>PROTO!B4</f>
        <v xml:space="preserve">OCM41114 </v>
      </c>
      <c r="C4" s="63" t="s">
        <v>804</v>
      </c>
      <c r="D4" s="475">
        <f>PROTO!D4</f>
        <v>0</v>
      </c>
      <c r="E4" s="475"/>
      <c r="F4" s="52" t="s">
        <v>819</v>
      </c>
      <c r="G4" s="529"/>
      <c r="H4" s="530"/>
      <c r="I4" s="530"/>
      <c r="J4" s="530"/>
      <c r="K4" s="530"/>
      <c r="L4" s="531"/>
      <c r="M4" s="322"/>
      <c r="N4" s="323"/>
      <c r="O4" s="323"/>
      <c r="P4" s="323"/>
      <c r="Q4" s="324"/>
    </row>
    <row r="5" spans="1:23" ht="15" customHeight="1">
      <c r="A5" s="47" t="s">
        <v>770</v>
      </c>
      <c r="B5" s="97" t="str">
        <f>PROTO!B5</f>
        <v>SS24</v>
      </c>
      <c r="C5" s="63" t="s">
        <v>3</v>
      </c>
      <c r="D5" s="481"/>
      <c r="E5" s="481"/>
      <c r="F5" s="53" t="s">
        <v>808</v>
      </c>
      <c r="G5" s="532">
        <f>PROTO!G5</f>
        <v>0</v>
      </c>
      <c r="H5" s="533"/>
      <c r="I5" s="533"/>
      <c r="J5" s="533"/>
      <c r="K5" s="533"/>
      <c r="L5" s="534"/>
      <c r="M5" s="322"/>
      <c r="N5" s="323"/>
      <c r="O5" s="323"/>
      <c r="P5" s="323"/>
      <c r="Q5" s="324"/>
    </row>
    <row r="6" spans="1:23" ht="15" customHeight="1" thickBot="1">
      <c r="A6" s="64" t="s">
        <v>2</v>
      </c>
      <c r="B6" s="97" t="str">
        <f>PROTO!B6</f>
        <v>UN-AVAILABLE</v>
      </c>
      <c r="C6" s="60" t="s">
        <v>920</v>
      </c>
      <c r="D6" s="485">
        <f>PROTO!D6</f>
        <v>0</v>
      </c>
      <c r="E6" s="485"/>
      <c r="F6" s="50" t="s">
        <v>820</v>
      </c>
      <c r="G6" s="486" t="s">
        <v>821</v>
      </c>
      <c r="H6" s="451"/>
      <c r="I6" s="451"/>
      <c r="J6" s="451"/>
      <c r="K6" s="451"/>
      <c r="L6" s="535"/>
      <c r="M6" s="308"/>
      <c r="N6" s="309"/>
      <c r="O6" s="309"/>
      <c r="P6" s="309"/>
      <c r="Q6" s="310"/>
    </row>
    <row r="7" spans="1:23" ht="15" customHeight="1" thickBot="1">
      <c r="A7" s="453" t="s">
        <v>768</v>
      </c>
      <c r="B7" s="520"/>
      <c r="C7" s="521" t="s">
        <v>791</v>
      </c>
      <c r="D7" s="522" t="s">
        <v>7</v>
      </c>
      <c r="E7" s="459" t="s">
        <v>793</v>
      </c>
      <c r="F7" s="461" t="s">
        <v>794</v>
      </c>
      <c r="G7" s="522" t="s">
        <v>6</v>
      </c>
      <c r="H7" s="459" t="s">
        <v>793</v>
      </c>
      <c r="I7" s="461" t="s">
        <v>794</v>
      </c>
      <c r="J7" s="522" t="s">
        <v>9</v>
      </c>
      <c r="K7" s="459" t="s">
        <v>1560</v>
      </c>
      <c r="L7" s="461" t="s">
        <v>794</v>
      </c>
      <c r="M7" s="444" t="s">
        <v>4</v>
      </c>
      <c r="N7" s="445"/>
      <c r="O7" s="445"/>
      <c r="P7" s="445"/>
      <c r="Q7" s="446"/>
    </row>
    <row r="8" spans="1:23" ht="12" customHeight="1" thickBot="1">
      <c r="A8" s="32" t="s">
        <v>809</v>
      </c>
      <c r="B8" s="33" t="s">
        <v>810</v>
      </c>
      <c r="C8" s="456"/>
      <c r="D8" s="511"/>
      <c r="E8" s="460"/>
      <c r="F8" s="462"/>
      <c r="G8" s="511"/>
      <c r="H8" s="460"/>
      <c r="I8" s="462"/>
      <c r="J8" s="511"/>
      <c r="K8" s="460"/>
      <c r="L8" s="462"/>
      <c r="M8" s="447"/>
      <c r="N8" s="448"/>
      <c r="O8" s="448"/>
      <c r="P8" s="448"/>
      <c r="Q8" s="449"/>
    </row>
    <row r="9" spans="1:23" ht="20.149999999999999" customHeight="1">
      <c r="A9" s="104" t="str">
        <f>_xlfn.SINGLE('SIZE SPEC'!A10)</f>
        <v>A1</v>
      </c>
      <c r="B9" s="77" t="str">
        <f>_xlfn.SINGLE('SIZE SPEC'!B10)</f>
        <v>CHEST WIDTH - 2.5CM BELOW ARMHOLE STRAIGHT</v>
      </c>
      <c r="C9" s="25">
        <f>_xlfn.SINGLE('SIZE SPEC'!O10)</f>
        <v>1.25</v>
      </c>
      <c r="D9" s="23">
        <f>'SIZE SPEC'!$E10</f>
        <v>57</v>
      </c>
      <c r="E9" s="1"/>
      <c r="F9" s="105">
        <f>E9-D9</f>
        <v>-57</v>
      </c>
      <c r="G9" s="23">
        <f>'SIZE SPEC'!$G10</f>
        <v>59.5</v>
      </c>
      <c r="H9" s="1"/>
      <c r="I9" s="105">
        <f>H9-G9</f>
        <v>-59.5</v>
      </c>
      <c r="J9" s="23">
        <f>_xlfn.SINGLE('SIZE SPEC'!I10)</f>
        <v>62.5</v>
      </c>
      <c r="K9" s="1">
        <v>63</v>
      </c>
      <c r="L9" s="105">
        <f>K9-J9</f>
        <v>0.5</v>
      </c>
      <c r="M9" s="438"/>
      <c r="N9" s="439"/>
      <c r="O9" s="439"/>
      <c r="P9" s="439"/>
      <c r="Q9" s="440"/>
    </row>
    <row r="10" spans="1:23" ht="20.149999999999999" customHeight="1">
      <c r="A10" s="104" t="str">
        <f>_xlfn.SINGLE('SIZE SPEC'!A11)</f>
        <v>A2</v>
      </c>
      <c r="B10" s="77" t="str">
        <f>_xlfn.SINGLE('SIZE SPEC'!B11)</f>
        <v>HEM WIDTH - RELAXED - AT BOTTOM EDGE</v>
      </c>
      <c r="C10" s="25">
        <f>_xlfn.SINGLE('SIZE SPEC'!O11)</f>
        <v>1.25</v>
      </c>
      <c r="D10" s="23">
        <f>'SIZE SPEC'!$E11</f>
        <v>57</v>
      </c>
      <c r="E10" s="1"/>
      <c r="F10" s="105">
        <f t="shared" ref="F10:F42" si="0">E10-D10</f>
        <v>-57</v>
      </c>
      <c r="G10" s="23">
        <f>'SIZE SPEC'!$G11</f>
        <v>59.5</v>
      </c>
      <c r="H10" s="1"/>
      <c r="I10" s="105">
        <f t="shared" ref="I10:I42" si="1">H10-G10</f>
        <v>-59.5</v>
      </c>
      <c r="J10" s="23">
        <f>_xlfn.SINGLE('SIZE SPEC'!I11)</f>
        <v>62.5</v>
      </c>
      <c r="K10" s="1">
        <v>63</v>
      </c>
      <c r="L10" s="105">
        <f t="shared" ref="L10:L42" si="2">K10-J10</f>
        <v>0.5</v>
      </c>
      <c r="M10" s="407"/>
      <c r="N10" s="408"/>
      <c r="O10" s="408"/>
      <c r="P10" s="408"/>
      <c r="Q10" s="409"/>
    </row>
    <row r="11" spans="1:23" ht="20.149999999999999" customHeight="1">
      <c r="A11" s="104" t="str">
        <f>_xlfn.SINGLE('SIZE SPEC'!A12)</f>
        <v>A6</v>
      </c>
      <c r="B11" s="77" t="str">
        <f>_xlfn.SINGLE('SIZE SPEC'!B12)</f>
        <v>BODY LENGTH - FROM SNP TO HEM EDGE</v>
      </c>
      <c r="C11" s="25">
        <f>_xlfn.SINGLE('SIZE SPEC'!O12)</f>
        <v>0.5</v>
      </c>
      <c r="D11" s="23">
        <f>'SIZE SPEC'!$E12</f>
        <v>72</v>
      </c>
      <c r="E11" s="1"/>
      <c r="F11" s="105">
        <f t="shared" si="0"/>
        <v>-72</v>
      </c>
      <c r="G11" s="23">
        <f>'SIZE SPEC'!$G12</f>
        <v>73</v>
      </c>
      <c r="H11" s="1"/>
      <c r="I11" s="105">
        <f t="shared" si="1"/>
        <v>-73</v>
      </c>
      <c r="J11" s="23">
        <f>_xlfn.SINGLE('SIZE SPEC'!I12)</f>
        <v>74.5</v>
      </c>
      <c r="K11" s="1">
        <v>75</v>
      </c>
      <c r="L11" s="105">
        <f t="shared" si="2"/>
        <v>0.5</v>
      </c>
      <c r="M11" s="407"/>
      <c r="N11" s="408"/>
      <c r="O11" s="408"/>
      <c r="P11" s="408"/>
      <c r="Q11" s="409"/>
    </row>
    <row r="12" spans="1:23" ht="20.149999999999999" customHeight="1">
      <c r="A12" s="104" t="str">
        <f>_xlfn.SINGLE('SIZE SPEC'!A13)</f>
        <v>A8</v>
      </c>
      <c r="B12" s="77" t="str">
        <f>_xlfn.SINGLE('SIZE SPEC'!B13)</f>
        <v>HEM TRIM DEPTH - FROM HEM SEAM TO HEM EDGE</v>
      </c>
      <c r="C12" s="25">
        <f>_xlfn.SINGLE('SIZE SPEC'!O13)</f>
        <v>0</v>
      </c>
      <c r="D12" s="23">
        <f>'SIZE SPEC'!$E13</f>
        <v>2</v>
      </c>
      <c r="E12" s="1"/>
      <c r="F12" s="105">
        <f t="shared" si="0"/>
        <v>-2</v>
      </c>
      <c r="G12" s="23">
        <f>'SIZE SPEC'!$G13</f>
        <v>2</v>
      </c>
      <c r="H12" s="1"/>
      <c r="I12" s="105">
        <f t="shared" si="1"/>
        <v>-2</v>
      </c>
      <c r="J12" s="23">
        <f>_xlfn.SINGLE('SIZE SPEC'!I13)</f>
        <v>2</v>
      </c>
      <c r="K12" s="1">
        <v>2</v>
      </c>
      <c r="L12" s="105">
        <f t="shared" si="2"/>
        <v>0</v>
      </c>
      <c r="M12" s="407"/>
      <c r="N12" s="408"/>
      <c r="O12" s="408"/>
      <c r="P12" s="408"/>
      <c r="Q12" s="409"/>
    </row>
    <row r="13" spans="1:23" ht="20.149999999999999" customHeight="1">
      <c r="A13" s="104" t="str">
        <f>_xlfn.SINGLE('SIZE SPEC'!A14)</f>
        <v>A9</v>
      </c>
      <c r="B13" s="77" t="str">
        <f>_xlfn.SINGLE('SIZE SPEC'!B14)</f>
        <v>BACK NECK WIDTH - FROM SEAM TO SEAM</v>
      </c>
      <c r="C13" s="25">
        <f>_xlfn.SINGLE('SIZE SPEC'!O14)</f>
        <v>0.3</v>
      </c>
      <c r="D13" s="23">
        <f>'SIZE SPEC'!$E14</f>
        <v>18.899999999999999</v>
      </c>
      <c r="E13" s="1"/>
      <c r="F13" s="105">
        <f t="shared" si="0"/>
        <v>-18.899999999999999</v>
      </c>
      <c r="G13" s="23">
        <f>'SIZE SPEC'!$G14</f>
        <v>19.5</v>
      </c>
      <c r="H13" s="1"/>
      <c r="I13" s="105">
        <f t="shared" si="1"/>
        <v>-19.5</v>
      </c>
      <c r="J13" s="23">
        <f>_xlfn.SINGLE('SIZE SPEC'!I14)</f>
        <v>20.3</v>
      </c>
      <c r="K13" s="1">
        <v>20.5</v>
      </c>
      <c r="L13" s="105">
        <f t="shared" si="2"/>
        <v>0.19999999999999929</v>
      </c>
      <c r="M13" s="407"/>
      <c r="N13" s="408"/>
      <c r="O13" s="408"/>
      <c r="P13" s="408"/>
      <c r="Q13" s="409"/>
    </row>
    <row r="14" spans="1:23" ht="20.149999999999999" customHeight="1">
      <c r="A14" s="104" t="str">
        <f>_xlfn.SINGLE('SIZE SPEC'!A15)</f>
        <v>A10</v>
      </c>
      <c r="B14" s="77" t="str">
        <f>_xlfn.SINGLE('SIZE SPEC'!B15)</f>
        <v>FRONT NECK DROP - FROM SNP TO SEAM</v>
      </c>
      <c r="C14" s="25">
        <f>_xlfn.SINGLE('SIZE SPEC'!O15)</f>
        <v>0.25</v>
      </c>
      <c r="D14" s="23">
        <f>'SIZE SPEC'!$E15</f>
        <v>10</v>
      </c>
      <c r="E14" s="1"/>
      <c r="F14" s="105">
        <f t="shared" si="0"/>
        <v>-10</v>
      </c>
      <c r="G14" s="23">
        <f>'SIZE SPEC'!$G15</f>
        <v>10.5</v>
      </c>
      <c r="H14" s="1"/>
      <c r="I14" s="105">
        <f t="shared" si="1"/>
        <v>-10.5</v>
      </c>
      <c r="J14" s="23">
        <f>_xlfn.SINGLE('SIZE SPEC'!I15)</f>
        <v>11</v>
      </c>
      <c r="K14" s="1">
        <v>11</v>
      </c>
      <c r="L14" s="105">
        <f t="shared" si="2"/>
        <v>0</v>
      </c>
      <c r="M14" s="407"/>
      <c r="N14" s="408"/>
      <c r="O14" s="408"/>
      <c r="P14" s="408"/>
      <c r="Q14" s="409"/>
    </row>
    <row r="15" spans="1:23" ht="20.149999999999999" customHeight="1">
      <c r="A15" s="104" t="str">
        <f>_xlfn.SINGLE('SIZE SPEC'!A16)</f>
        <v>A11</v>
      </c>
      <c r="B15" s="77" t="str">
        <f>_xlfn.SINGLE('SIZE SPEC'!B16)</f>
        <v>BACK NECK DROP - FROM SNP TO SEAM</v>
      </c>
      <c r="C15" s="25">
        <f>_xlfn.SINGLE('SIZE SPEC'!O16)</f>
        <v>0</v>
      </c>
      <c r="D15" s="23">
        <f>'SIZE SPEC'!$E16</f>
        <v>2</v>
      </c>
      <c r="E15" s="1"/>
      <c r="F15" s="105">
        <f t="shared" si="0"/>
        <v>-2</v>
      </c>
      <c r="G15" s="23">
        <f>'SIZE SPEC'!$G16</f>
        <v>2</v>
      </c>
      <c r="H15" s="1"/>
      <c r="I15" s="105">
        <f t="shared" si="1"/>
        <v>-2</v>
      </c>
      <c r="J15" s="23">
        <f>_xlfn.SINGLE('SIZE SPEC'!I16)</f>
        <v>2</v>
      </c>
      <c r="K15" s="1">
        <v>2</v>
      </c>
      <c r="L15" s="105">
        <f t="shared" si="2"/>
        <v>0</v>
      </c>
      <c r="M15" s="407"/>
      <c r="N15" s="408"/>
      <c r="O15" s="408"/>
      <c r="P15" s="408"/>
      <c r="Q15" s="409"/>
      <c r="W15" s="16"/>
    </row>
    <row r="16" spans="1:23" ht="20.149999999999999" customHeight="1">
      <c r="A16" s="104" t="str">
        <f>_xlfn.SINGLE('SIZE SPEC'!A17)</f>
        <v>A12</v>
      </c>
      <c r="B16" s="77" t="str">
        <f>_xlfn.SINGLE('SIZE SPEC'!B17)</f>
        <v>COLLAR DEPTH - AT CB</v>
      </c>
      <c r="C16" s="25">
        <f>_xlfn.SINGLE('SIZE SPEC'!O17)</f>
        <v>0</v>
      </c>
      <c r="D16" s="23">
        <f>'SIZE SPEC'!$E17</f>
        <v>3</v>
      </c>
      <c r="E16" s="1"/>
      <c r="F16" s="105">
        <f t="shared" si="0"/>
        <v>-3</v>
      </c>
      <c r="G16" s="23">
        <f>'SIZE SPEC'!$G17</f>
        <v>3</v>
      </c>
      <c r="H16" s="1"/>
      <c r="I16" s="105">
        <f t="shared" si="1"/>
        <v>-3</v>
      </c>
      <c r="J16" s="23">
        <f>_xlfn.SINGLE('SIZE SPEC'!I17)</f>
        <v>3</v>
      </c>
      <c r="K16" s="1">
        <v>3</v>
      </c>
      <c r="L16" s="105">
        <f t="shared" si="2"/>
        <v>0</v>
      </c>
      <c r="M16" s="407"/>
      <c r="N16" s="408"/>
      <c r="O16" s="408"/>
      <c r="P16" s="408"/>
      <c r="Q16" s="409"/>
    </row>
    <row r="17" spans="1:17" ht="20.149999999999999" customHeight="1">
      <c r="A17" s="104" t="str">
        <f>_xlfn.SINGLE('SIZE SPEC'!A18)</f>
        <v>A18</v>
      </c>
      <c r="B17" s="77" t="str">
        <f>_xlfn.SINGLE('SIZE SPEC'!B18)</f>
        <v>SHOULDER LENGTH - ALONG SHOULDER SEAM - SET IN SLEEVE</v>
      </c>
      <c r="C17" s="25">
        <f>_xlfn.SINGLE('SIZE SPEC'!O18)</f>
        <v>0.15</v>
      </c>
      <c r="D17" s="23">
        <f>'SIZE SPEC'!$E18</f>
        <v>20.3</v>
      </c>
      <c r="E17" s="1"/>
      <c r="F17" s="105">
        <f t="shared" si="0"/>
        <v>-20.3</v>
      </c>
      <c r="G17" s="23">
        <f>'SIZE SPEC'!$G18</f>
        <v>20.6</v>
      </c>
      <c r="H17" s="1"/>
      <c r="I17" s="105">
        <f t="shared" si="1"/>
        <v>-20.6</v>
      </c>
      <c r="J17" s="23">
        <f>_xlfn.SINGLE('SIZE SPEC'!I18)</f>
        <v>21</v>
      </c>
      <c r="K17" s="1">
        <v>21</v>
      </c>
      <c r="L17" s="105">
        <f t="shared" si="2"/>
        <v>0</v>
      </c>
      <c r="M17" s="407"/>
      <c r="N17" s="408"/>
      <c r="O17" s="408"/>
      <c r="P17" s="408"/>
      <c r="Q17" s="409"/>
    </row>
    <row r="18" spans="1:17" ht="20.149999999999999" customHeight="1">
      <c r="A18" s="104" t="str">
        <f>_xlfn.SINGLE('SIZE SPEC'!A19)</f>
        <v>A22</v>
      </c>
      <c r="B18" s="77" t="str">
        <f>_xlfn.SINGLE('SIZE SPEC'!B19)</f>
        <v xml:space="preserve">CROSS FRONT - STANDARD - 16CM BELOW SNP STRAIGHT </v>
      </c>
      <c r="C18" s="25">
        <f>_xlfn.SINGLE('SIZE SPEC'!O19)</f>
        <v>0.625</v>
      </c>
      <c r="D18" s="23">
        <f>'SIZE SPEC'!$E19</f>
        <v>51.25</v>
      </c>
      <c r="E18" s="1"/>
      <c r="F18" s="105">
        <f t="shared" si="0"/>
        <v>-51.25</v>
      </c>
      <c r="G18" s="23">
        <f>'SIZE SPEC'!$G19</f>
        <v>52.5</v>
      </c>
      <c r="H18" s="1"/>
      <c r="I18" s="105">
        <f t="shared" si="1"/>
        <v>-52.5</v>
      </c>
      <c r="J18" s="23">
        <f>_xlfn.SINGLE('SIZE SPEC'!I19)</f>
        <v>54</v>
      </c>
      <c r="K18" s="1">
        <v>54</v>
      </c>
      <c r="L18" s="105">
        <f t="shared" si="2"/>
        <v>0</v>
      </c>
      <c r="M18" s="407"/>
      <c r="N18" s="408"/>
      <c r="O18" s="408"/>
      <c r="P18" s="408"/>
      <c r="Q18" s="409"/>
    </row>
    <row r="19" spans="1:17" ht="20.149999999999999" customHeight="1">
      <c r="A19" s="104" t="str">
        <f>_xlfn.SINGLE('SIZE SPEC'!A20)</f>
        <v>A24</v>
      </c>
      <c r="B19" s="77" t="str">
        <f>_xlfn.SINGLE('SIZE SPEC'!B20)</f>
        <v xml:space="preserve">CROSS BACK - STANDARD - 16CM BELOW SNP STRAIGHT </v>
      </c>
      <c r="C19" s="25">
        <f>_xlfn.SINGLE('SIZE SPEC'!O20)</f>
        <v>0.625</v>
      </c>
      <c r="D19" s="23">
        <f>'SIZE SPEC'!$E20</f>
        <v>52.25</v>
      </c>
      <c r="E19" s="1"/>
      <c r="F19" s="105">
        <f t="shared" si="0"/>
        <v>-52.25</v>
      </c>
      <c r="G19" s="23">
        <f>'SIZE SPEC'!$G20</f>
        <v>53.5</v>
      </c>
      <c r="H19" s="1"/>
      <c r="I19" s="105">
        <f t="shared" si="1"/>
        <v>-53.5</v>
      </c>
      <c r="J19" s="23">
        <f>_xlfn.SINGLE('SIZE SPEC'!I20)</f>
        <v>55</v>
      </c>
      <c r="K19" s="1">
        <v>55</v>
      </c>
      <c r="L19" s="105">
        <f t="shared" si="2"/>
        <v>0</v>
      </c>
      <c r="M19" s="407"/>
      <c r="N19" s="408"/>
      <c r="O19" s="408"/>
      <c r="P19" s="408"/>
      <c r="Q19" s="409"/>
    </row>
    <row r="20" spans="1:17" ht="20.149999999999999" customHeight="1">
      <c r="A20" s="104" t="str">
        <f>_xlfn.SINGLE('SIZE SPEC'!A21)</f>
        <v>A30</v>
      </c>
      <c r="B20" s="77" t="str">
        <f>_xlfn.SINGLE('SIZE SPEC'!B21)</f>
        <v>ARMHOLE STRAIGHT - SHOULDER PT TO UNDERAM PT</v>
      </c>
      <c r="C20" s="25">
        <f>_xlfn.SINGLE('SIZE SPEC'!O21)</f>
        <v>0.5</v>
      </c>
      <c r="D20" s="23">
        <f>'SIZE SPEC'!$E21</f>
        <v>24.5</v>
      </c>
      <c r="E20" s="1"/>
      <c r="F20" s="105">
        <f t="shared" si="0"/>
        <v>-24.5</v>
      </c>
      <c r="G20" s="23">
        <f>'SIZE SPEC'!$G21</f>
        <v>25.5</v>
      </c>
      <c r="H20" s="1"/>
      <c r="I20" s="105">
        <f t="shared" si="1"/>
        <v>-25.5</v>
      </c>
      <c r="J20" s="23">
        <f>_xlfn.SINGLE('SIZE SPEC'!I21)</f>
        <v>26.5</v>
      </c>
      <c r="K20" s="1">
        <v>27</v>
      </c>
      <c r="L20" s="105">
        <f t="shared" si="2"/>
        <v>0.5</v>
      </c>
      <c r="M20" s="407"/>
      <c r="N20" s="408"/>
      <c r="O20" s="408"/>
      <c r="P20" s="408"/>
      <c r="Q20" s="409"/>
    </row>
    <row r="21" spans="1:17" ht="20.149999999999999" customHeight="1">
      <c r="A21" s="104" t="str">
        <f>_xlfn.SINGLE('SIZE SPEC'!A22)</f>
        <v>A31</v>
      </c>
      <c r="B21" s="77" t="str">
        <f>_xlfn.SINGLE('SIZE SPEC'!B22)</f>
        <v>BICEP WIDTH - 2.5CM BELOW UNDERARM PT - STRAIGHT</v>
      </c>
      <c r="C21" s="25">
        <f>_xlfn.SINGLE('SIZE SPEC'!O22)</f>
        <v>0.5</v>
      </c>
      <c r="D21" s="23">
        <f>'SIZE SPEC'!$E22</f>
        <v>24</v>
      </c>
      <c r="E21" s="1"/>
      <c r="F21" s="105">
        <f t="shared" si="0"/>
        <v>-24</v>
      </c>
      <c r="G21" s="23">
        <f>'SIZE SPEC'!$G22</f>
        <v>25</v>
      </c>
      <c r="H21" s="1"/>
      <c r="I21" s="105">
        <f t="shared" si="1"/>
        <v>-25</v>
      </c>
      <c r="J21" s="23">
        <f>_xlfn.SINGLE('SIZE SPEC'!I22)</f>
        <v>26</v>
      </c>
      <c r="K21" s="1">
        <v>26.5</v>
      </c>
      <c r="L21" s="105">
        <f t="shared" si="2"/>
        <v>0.5</v>
      </c>
      <c r="M21" s="407"/>
      <c r="N21" s="408"/>
      <c r="O21" s="408"/>
      <c r="P21" s="408"/>
      <c r="Q21" s="409"/>
    </row>
    <row r="22" spans="1:17" ht="20.149999999999999" customHeight="1">
      <c r="A22" s="104" t="str">
        <f>_xlfn.SINGLE('SIZE SPEC'!A23)</f>
        <v>A33</v>
      </c>
      <c r="B22" s="77" t="str">
        <f>_xlfn.SINGLE('SIZE SPEC'!B23)</f>
        <v>SLEEVE LENGTH - STANDARD - SHORT - FROM CROWN TO CUFF EDGE</v>
      </c>
      <c r="C22" s="25">
        <f>_xlfn.SINGLE('SIZE SPEC'!O23)</f>
        <v>0.25</v>
      </c>
      <c r="D22" s="23">
        <f>'SIZE SPEC'!$E23</f>
        <v>20.75</v>
      </c>
      <c r="E22" s="1"/>
      <c r="F22" s="105">
        <f t="shared" si="0"/>
        <v>-20.75</v>
      </c>
      <c r="G22" s="23">
        <f>'SIZE SPEC'!$G23</f>
        <v>21.25</v>
      </c>
      <c r="H22" s="1"/>
      <c r="I22" s="105">
        <f t="shared" si="1"/>
        <v>-21.25</v>
      </c>
      <c r="J22" s="23">
        <f>_xlfn.SINGLE('SIZE SPEC'!I23)</f>
        <v>22</v>
      </c>
      <c r="K22" s="1">
        <v>22</v>
      </c>
      <c r="L22" s="105">
        <f t="shared" si="2"/>
        <v>0</v>
      </c>
      <c r="M22" s="407"/>
      <c r="N22" s="408"/>
      <c r="O22" s="408"/>
      <c r="P22" s="408"/>
      <c r="Q22" s="409"/>
    </row>
    <row r="23" spans="1:17" ht="20.149999999999999" customHeight="1">
      <c r="A23" s="104" t="str">
        <f>_xlfn.SINGLE('SIZE SPEC'!A24)</f>
        <v>A40</v>
      </c>
      <c r="B23" s="77" t="str">
        <f>_xlfn.SINGLE('SIZE SPEC'!B24)</f>
        <v>CUFF WIDTH - RELAXED - SHORT - AT CUFF EDGE</v>
      </c>
      <c r="C23" s="25">
        <f>_xlfn.SINGLE('SIZE SPEC'!O24)</f>
        <v>0.35</v>
      </c>
      <c r="D23" s="23">
        <f>'SIZE SPEC'!$E24</f>
        <v>19.400000000000002</v>
      </c>
      <c r="E23" s="1"/>
      <c r="F23" s="105">
        <f t="shared" si="0"/>
        <v>-19.400000000000002</v>
      </c>
      <c r="G23" s="23">
        <f>'SIZE SPEC'!$G24</f>
        <v>20.100000000000001</v>
      </c>
      <c r="H23" s="1"/>
      <c r="I23" s="105">
        <f t="shared" si="1"/>
        <v>-20.100000000000001</v>
      </c>
      <c r="J23" s="23">
        <f>_xlfn.SINGLE('SIZE SPEC'!I24)</f>
        <v>21</v>
      </c>
      <c r="K23" s="229">
        <v>21.5</v>
      </c>
      <c r="L23" s="228">
        <f t="shared" si="2"/>
        <v>0.5</v>
      </c>
      <c r="M23" s="407" t="s">
        <v>1561</v>
      </c>
      <c r="N23" s="408"/>
      <c r="O23" s="408"/>
      <c r="P23" s="408"/>
      <c r="Q23" s="409"/>
    </row>
    <row r="24" spans="1:17" ht="20.149999999999999" customHeight="1">
      <c r="A24" s="104" t="str">
        <f>_xlfn.SINGLE('SIZE SPEC'!A25)</f>
        <v>C32</v>
      </c>
      <c r="B24" s="77" t="str">
        <f>_xlfn.SINGLE('SIZE SPEC'!B25)</f>
        <v>TAG PLACEMENT - FROM SS LHSW - HEM</v>
      </c>
      <c r="C24" s="25">
        <f>_xlfn.SINGLE('SIZE SPEC'!O25)</f>
        <v>0</v>
      </c>
      <c r="D24" s="23" t="e">
        <f>'SIZE SPEC'!#REF!</f>
        <v>#REF!</v>
      </c>
      <c r="E24" s="1"/>
      <c r="F24" s="105" t="e">
        <f t="shared" si="0"/>
        <v>#REF!</v>
      </c>
      <c r="G24" s="23" t="e">
        <f>'SIZE SPEC'!#REF!</f>
        <v>#REF!</v>
      </c>
      <c r="H24" s="1"/>
      <c r="I24" s="105" t="e">
        <f t="shared" si="1"/>
        <v>#REF!</v>
      </c>
      <c r="J24" s="23">
        <f>_xlfn.SINGLE('SIZE SPEC'!I25)</f>
        <v>13</v>
      </c>
      <c r="K24" s="1">
        <v>13</v>
      </c>
      <c r="L24" s="105">
        <f t="shared" si="2"/>
        <v>0</v>
      </c>
      <c r="M24" s="407"/>
      <c r="N24" s="408"/>
      <c r="O24" s="408"/>
      <c r="P24" s="408"/>
      <c r="Q24" s="409"/>
    </row>
    <row r="25" spans="1:17" ht="20.149999999999999" customHeight="1">
      <c r="A25" s="104" t="str">
        <f>_xlfn.SINGLE('SIZE SPEC'!A26)</f>
        <v>C33</v>
      </c>
      <c r="B25" s="77" t="str">
        <f>_xlfn.SINGLE('SIZE SPEC'!B26)</f>
        <v>PRINT PLACEMENT - FROM SNP TO TOP OF PRINT (FRONT TOP)</v>
      </c>
      <c r="C25" s="25">
        <f>_xlfn.SINGLE('SIZE SPEC'!O26)</f>
        <v>0.25</v>
      </c>
      <c r="D25" s="23" t="e">
        <f>'SIZE SPEC'!#REF!</f>
        <v>#REF!</v>
      </c>
      <c r="E25" s="1"/>
      <c r="F25" s="105" t="e">
        <f t="shared" si="0"/>
        <v>#REF!</v>
      </c>
      <c r="G25" s="23" t="e">
        <f>'SIZE SPEC'!#REF!</f>
        <v>#REF!</v>
      </c>
      <c r="H25" s="1"/>
      <c r="I25" s="105" t="e">
        <f t="shared" si="1"/>
        <v>#REF!</v>
      </c>
      <c r="J25" s="23">
        <f>_xlfn.SINGLE('SIZE SPEC'!I26)</f>
        <v>21.5</v>
      </c>
      <c r="K25" s="1">
        <v>21.5</v>
      </c>
      <c r="L25" s="105">
        <f t="shared" si="2"/>
        <v>0</v>
      </c>
      <c r="M25" s="407"/>
      <c r="N25" s="408"/>
      <c r="O25" s="408"/>
      <c r="P25" s="408"/>
      <c r="Q25" s="409"/>
    </row>
    <row r="26" spans="1:17" ht="20.149999999999999" customHeight="1">
      <c r="A26" s="104" t="str">
        <f>_xlfn.SINGLE('SIZE SPEC'!A27)</f>
        <v>C34</v>
      </c>
      <c r="B26" s="77" t="str">
        <f>_xlfn.SINGLE('SIZE SPEC'!B27)</f>
        <v>PRINT PLACMENT - FROM CB NECK SEAM TO TOP OF PRINT (BACK TOP)</v>
      </c>
      <c r="C26" s="25">
        <f>_xlfn.SINGLE('SIZE SPEC'!O27)</f>
        <v>0.25</v>
      </c>
      <c r="D26" s="23" t="e">
        <f>'SIZE SPEC'!#REF!</f>
        <v>#REF!</v>
      </c>
      <c r="E26" s="1"/>
      <c r="F26" s="105" t="e">
        <f t="shared" si="0"/>
        <v>#REF!</v>
      </c>
      <c r="G26" s="23" t="e">
        <f>'SIZE SPEC'!#REF!</f>
        <v>#REF!</v>
      </c>
      <c r="H26" s="1"/>
      <c r="I26" s="105" t="e">
        <f t="shared" si="1"/>
        <v>#REF!</v>
      </c>
      <c r="J26" s="23">
        <f>_xlfn.SINGLE('SIZE SPEC'!I27)</f>
        <v>23.5</v>
      </c>
      <c r="K26" s="1">
        <v>23.3</v>
      </c>
      <c r="L26" s="105">
        <f t="shared" si="2"/>
        <v>-0.19999999999999929</v>
      </c>
      <c r="M26" s="407"/>
      <c r="N26" s="408"/>
      <c r="O26" s="408"/>
      <c r="P26" s="408"/>
      <c r="Q26" s="409"/>
    </row>
    <row r="27" spans="1:17" ht="20.149999999999999" hidden="1" customHeight="1">
      <c r="A27" s="108" t="e">
        <f>'SIZE SPEC'!#REF!</f>
        <v>#REF!</v>
      </c>
      <c r="B27" s="77">
        <f>_xlfn.SINGLE('SIZE SPEC'!B28)</f>
        <v>0</v>
      </c>
      <c r="C27" s="25" t="e">
        <f>'SIZE SPEC'!#REF!</f>
        <v>#REF!</v>
      </c>
      <c r="D27" s="23" t="e">
        <f>'SIZE SPEC'!#REF!</f>
        <v>#REF!</v>
      </c>
      <c r="E27" s="1"/>
      <c r="F27" s="105" t="e">
        <f t="shared" si="0"/>
        <v>#REF!</v>
      </c>
      <c r="G27" s="23" t="e">
        <f>'SIZE SPEC'!#REF!</f>
        <v>#REF!</v>
      </c>
      <c r="H27" s="1"/>
      <c r="I27" s="105" t="e">
        <f t="shared" si="1"/>
        <v>#REF!</v>
      </c>
      <c r="J27" s="23" t="e">
        <f>'SIZE SPEC'!#REF!</f>
        <v>#REF!</v>
      </c>
      <c r="K27" s="1"/>
      <c r="L27" s="105" t="e">
        <f t="shared" si="2"/>
        <v>#REF!</v>
      </c>
      <c r="M27" s="407"/>
      <c r="N27" s="408"/>
      <c r="O27" s="408"/>
      <c r="P27" s="408"/>
      <c r="Q27" s="409"/>
    </row>
    <row r="28" spans="1:17" ht="20.149999999999999" hidden="1" customHeight="1">
      <c r="A28" s="108" t="str">
        <f>'SIZE SPEC'!A25</f>
        <v>C32</v>
      </c>
      <c r="B28" s="77">
        <f>_xlfn.SINGLE('SIZE SPEC'!B29)</f>
        <v>0</v>
      </c>
      <c r="C28" s="25">
        <f>'SIZE SPEC'!O25</f>
        <v>0</v>
      </c>
      <c r="D28" s="23">
        <f>'SIZE SPEC'!$E25</f>
        <v>13</v>
      </c>
      <c r="E28" s="1"/>
      <c r="F28" s="105">
        <f t="shared" si="0"/>
        <v>-13</v>
      </c>
      <c r="G28" s="23">
        <f>'SIZE SPEC'!$G25</f>
        <v>13</v>
      </c>
      <c r="H28" s="1"/>
      <c r="I28" s="105">
        <f t="shared" si="1"/>
        <v>-13</v>
      </c>
      <c r="J28" s="23">
        <f>'SIZE SPEC'!$I25</f>
        <v>13</v>
      </c>
      <c r="K28" s="1"/>
      <c r="L28" s="105">
        <f t="shared" si="2"/>
        <v>-13</v>
      </c>
      <c r="M28" s="407"/>
      <c r="N28" s="408"/>
      <c r="O28" s="408"/>
      <c r="P28" s="408"/>
      <c r="Q28" s="409"/>
    </row>
    <row r="29" spans="1:17" ht="20.149999999999999" hidden="1" customHeight="1">
      <c r="A29" s="108" t="str">
        <f>'SIZE SPEC'!A26</f>
        <v>C33</v>
      </c>
      <c r="B29" s="77">
        <f>_xlfn.SINGLE('SIZE SPEC'!B30)</f>
        <v>0</v>
      </c>
      <c r="C29" s="25">
        <f>'SIZE SPEC'!O26</f>
        <v>0.25</v>
      </c>
      <c r="D29" s="23">
        <f>'SIZE SPEC'!$E26</f>
        <v>20.5</v>
      </c>
      <c r="E29" s="1"/>
      <c r="F29" s="105">
        <f t="shared" si="0"/>
        <v>-20.5</v>
      </c>
      <c r="G29" s="23">
        <f>'SIZE SPEC'!$G26</f>
        <v>21</v>
      </c>
      <c r="H29" s="1"/>
      <c r="I29" s="105">
        <f t="shared" si="1"/>
        <v>-21</v>
      </c>
      <c r="J29" s="23">
        <f>'SIZE SPEC'!$I26</f>
        <v>21.5</v>
      </c>
      <c r="K29" s="1"/>
      <c r="L29" s="105">
        <f t="shared" si="2"/>
        <v>-21.5</v>
      </c>
      <c r="M29" s="94"/>
      <c r="N29" s="95"/>
      <c r="O29" s="95"/>
      <c r="P29" s="95"/>
      <c r="Q29" s="96"/>
    </row>
    <row r="30" spans="1:17" ht="20.149999999999999" hidden="1" customHeight="1">
      <c r="A30" s="108" t="str">
        <f>'SIZE SPEC'!A27</f>
        <v>C34</v>
      </c>
      <c r="B30" s="77">
        <f>_xlfn.SINGLE('SIZE SPEC'!B31)</f>
        <v>0</v>
      </c>
      <c r="C30" s="25">
        <f>'SIZE SPEC'!O27</f>
        <v>0.25</v>
      </c>
      <c r="D30" s="23">
        <f>'SIZE SPEC'!$E27</f>
        <v>22.5</v>
      </c>
      <c r="E30" s="1"/>
      <c r="F30" s="105">
        <f t="shared" si="0"/>
        <v>-22.5</v>
      </c>
      <c r="G30" s="23">
        <f>'SIZE SPEC'!$G27</f>
        <v>23</v>
      </c>
      <c r="H30" s="1"/>
      <c r="I30" s="105">
        <f t="shared" si="1"/>
        <v>-23</v>
      </c>
      <c r="J30" s="23">
        <f>'SIZE SPEC'!$I27</f>
        <v>23.5</v>
      </c>
      <c r="K30" s="1"/>
      <c r="L30" s="105">
        <f t="shared" si="2"/>
        <v>-23.5</v>
      </c>
      <c r="M30" s="94"/>
      <c r="N30" s="95"/>
      <c r="O30" s="95"/>
      <c r="P30" s="95"/>
      <c r="Q30" s="96"/>
    </row>
    <row r="31" spans="1:17" ht="20.149999999999999" hidden="1" customHeight="1">
      <c r="A31" s="108">
        <f>'SIZE SPEC'!A28</f>
        <v>0</v>
      </c>
      <c r="B31" s="77">
        <f>_xlfn.SINGLE('SIZE SPEC'!B32)</f>
        <v>0</v>
      </c>
      <c r="C31" s="25">
        <f>'SIZE SPEC'!O28</f>
        <v>0</v>
      </c>
      <c r="D31" s="23">
        <f>'SIZE SPEC'!$E28</f>
        <v>0</v>
      </c>
      <c r="E31" s="1"/>
      <c r="F31" s="105">
        <f t="shared" si="0"/>
        <v>0</v>
      </c>
      <c r="G31" s="23">
        <f>'SIZE SPEC'!$G28</f>
        <v>0</v>
      </c>
      <c r="H31" s="1"/>
      <c r="I31" s="105">
        <f t="shared" si="1"/>
        <v>0</v>
      </c>
      <c r="J31" s="23">
        <f>'SIZE SPEC'!$I28</f>
        <v>0</v>
      </c>
      <c r="K31" s="1"/>
      <c r="L31" s="105">
        <f t="shared" si="2"/>
        <v>0</v>
      </c>
      <c r="M31" s="94"/>
      <c r="N31" s="95"/>
      <c r="O31" s="95"/>
      <c r="P31" s="95"/>
      <c r="Q31" s="96"/>
    </row>
    <row r="32" spans="1:17" ht="20.149999999999999" hidden="1" customHeight="1">
      <c r="A32" s="108">
        <f>'SIZE SPEC'!A29</f>
        <v>0</v>
      </c>
      <c r="B32" s="77">
        <f>_xlfn.SINGLE('SIZE SPEC'!B33)</f>
        <v>0</v>
      </c>
      <c r="C32" s="25">
        <f>'SIZE SPEC'!O29</f>
        <v>0</v>
      </c>
      <c r="D32" s="23">
        <f>'SIZE SPEC'!$E29</f>
        <v>0</v>
      </c>
      <c r="E32" s="1"/>
      <c r="F32" s="105">
        <f t="shared" si="0"/>
        <v>0</v>
      </c>
      <c r="G32" s="23">
        <f>'SIZE SPEC'!$G29</f>
        <v>0</v>
      </c>
      <c r="H32" s="1"/>
      <c r="I32" s="105">
        <f t="shared" si="1"/>
        <v>0</v>
      </c>
      <c r="J32" s="23">
        <f>'SIZE SPEC'!$I29</f>
        <v>0</v>
      </c>
      <c r="K32" s="1"/>
      <c r="L32" s="105">
        <f t="shared" si="2"/>
        <v>0</v>
      </c>
      <c r="M32" s="407"/>
      <c r="N32" s="408"/>
      <c r="O32" s="408"/>
      <c r="P32" s="408"/>
      <c r="Q32" s="409"/>
    </row>
    <row r="33" spans="1:17" ht="20.149999999999999" hidden="1" customHeight="1">
      <c r="A33" s="108">
        <f>'SIZE SPEC'!A30</f>
        <v>0</v>
      </c>
      <c r="B33" s="77">
        <f>_xlfn.SINGLE('SIZE SPEC'!B34)</f>
        <v>0</v>
      </c>
      <c r="C33" s="25">
        <f>'SIZE SPEC'!O30</f>
        <v>0</v>
      </c>
      <c r="D33" s="23">
        <f>'SIZE SPEC'!$E30</f>
        <v>0</v>
      </c>
      <c r="E33" s="1"/>
      <c r="F33" s="105">
        <f t="shared" si="0"/>
        <v>0</v>
      </c>
      <c r="G33" s="23">
        <f>'SIZE SPEC'!$G30</f>
        <v>0</v>
      </c>
      <c r="H33" s="1"/>
      <c r="I33" s="105">
        <f t="shared" si="1"/>
        <v>0</v>
      </c>
      <c r="J33" s="23">
        <f>'SIZE SPEC'!$I30</f>
        <v>0</v>
      </c>
      <c r="K33" s="1"/>
      <c r="L33" s="105">
        <f t="shared" si="2"/>
        <v>0</v>
      </c>
      <c r="M33" s="407"/>
      <c r="N33" s="408"/>
      <c r="O33" s="408"/>
      <c r="P33" s="408"/>
      <c r="Q33" s="409"/>
    </row>
    <row r="34" spans="1:17" ht="20.149999999999999" hidden="1" customHeight="1">
      <c r="A34" s="108">
        <f>'SIZE SPEC'!A31</f>
        <v>0</v>
      </c>
      <c r="B34" s="77">
        <f>_xlfn.SINGLE('SIZE SPEC'!B35)</f>
        <v>0</v>
      </c>
      <c r="C34" s="25">
        <f>'SIZE SPEC'!O31</f>
        <v>0</v>
      </c>
      <c r="D34" s="23">
        <f>'SIZE SPEC'!$E31</f>
        <v>0</v>
      </c>
      <c r="E34" s="1"/>
      <c r="F34" s="105">
        <f t="shared" si="0"/>
        <v>0</v>
      </c>
      <c r="G34" s="23">
        <f>'SIZE SPEC'!$G31</f>
        <v>0</v>
      </c>
      <c r="H34" s="1"/>
      <c r="I34" s="105">
        <f t="shared" si="1"/>
        <v>0</v>
      </c>
      <c r="J34" s="23">
        <f>'SIZE SPEC'!$I31</f>
        <v>0</v>
      </c>
      <c r="K34" s="1"/>
      <c r="L34" s="105">
        <f t="shared" si="2"/>
        <v>0</v>
      </c>
      <c r="M34" s="407"/>
      <c r="N34" s="408"/>
      <c r="O34" s="408"/>
      <c r="P34" s="408"/>
      <c r="Q34" s="409"/>
    </row>
    <row r="35" spans="1:17" ht="20.149999999999999" hidden="1" customHeight="1">
      <c r="A35" s="108">
        <f>'SIZE SPEC'!A32</f>
        <v>0</v>
      </c>
      <c r="B35" s="109">
        <f>'SIZE SPEC'!B32</f>
        <v>0</v>
      </c>
      <c r="C35" s="25">
        <f>'SIZE SPEC'!O32</f>
        <v>0</v>
      </c>
      <c r="D35" s="23">
        <f>'SIZE SPEC'!$E32</f>
        <v>0</v>
      </c>
      <c r="E35" s="1"/>
      <c r="F35" s="105">
        <f t="shared" si="0"/>
        <v>0</v>
      </c>
      <c r="G35" s="23">
        <f>'SIZE SPEC'!$G32</f>
        <v>0</v>
      </c>
      <c r="H35" s="1"/>
      <c r="I35" s="105">
        <f t="shared" si="1"/>
        <v>0</v>
      </c>
      <c r="J35" s="23">
        <f>'SIZE SPEC'!$I32</f>
        <v>0</v>
      </c>
      <c r="K35" s="1"/>
      <c r="L35" s="105">
        <f t="shared" si="2"/>
        <v>0</v>
      </c>
      <c r="M35" s="407"/>
      <c r="N35" s="408"/>
      <c r="O35" s="408"/>
      <c r="P35" s="408"/>
      <c r="Q35" s="409"/>
    </row>
    <row r="36" spans="1:17" ht="20.149999999999999" hidden="1" customHeight="1">
      <c r="A36" s="108">
        <f>'SIZE SPEC'!A33</f>
        <v>0</v>
      </c>
      <c r="B36" s="109">
        <f>'SIZE SPEC'!B33</f>
        <v>0</v>
      </c>
      <c r="C36" s="25">
        <f>'SIZE SPEC'!O33</f>
        <v>0</v>
      </c>
      <c r="D36" s="23">
        <f>'SIZE SPEC'!$E33</f>
        <v>0</v>
      </c>
      <c r="E36" s="1"/>
      <c r="F36" s="105">
        <f t="shared" si="0"/>
        <v>0</v>
      </c>
      <c r="G36" s="23">
        <f>'SIZE SPEC'!$G33</f>
        <v>0</v>
      </c>
      <c r="H36" s="1"/>
      <c r="I36" s="105">
        <f t="shared" si="1"/>
        <v>0</v>
      </c>
      <c r="J36" s="23">
        <f>'SIZE SPEC'!$I33</f>
        <v>0</v>
      </c>
      <c r="K36" s="1"/>
      <c r="L36" s="105">
        <f t="shared" si="2"/>
        <v>0</v>
      </c>
      <c r="M36" s="407"/>
      <c r="N36" s="408"/>
      <c r="O36" s="408"/>
      <c r="P36" s="408"/>
      <c r="Q36" s="409"/>
    </row>
    <row r="37" spans="1:17" ht="20.149999999999999" hidden="1" customHeight="1">
      <c r="A37" s="108">
        <f>'SIZE SPEC'!A34</f>
        <v>0</v>
      </c>
      <c r="B37" s="109">
        <f>'SIZE SPEC'!B34</f>
        <v>0</v>
      </c>
      <c r="C37" s="25">
        <f>'SIZE SPEC'!O34</f>
        <v>0</v>
      </c>
      <c r="D37" s="23">
        <f>'SIZE SPEC'!$E34</f>
        <v>0</v>
      </c>
      <c r="E37" s="1"/>
      <c r="F37" s="105">
        <f t="shared" si="0"/>
        <v>0</v>
      </c>
      <c r="G37" s="23">
        <f>'SIZE SPEC'!$G34</f>
        <v>0</v>
      </c>
      <c r="H37" s="1"/>
      <c r="I37" s="105">
        <f t="shared" si="1"/>
        <v>0</v>
      </c>
      <c r="J37" s="23">
        <f>'SIZE SPEC'!$I34</f>
        <v>0</v>
      </c>
      <c r="K37" s="1"/>
      <c r="L37" s="105">
        <f t="shared" si="2"/>
        <v>0</v>
      </c>
      <c r="M37" s="407"/>
      <c r="N37" s="408"/>
      <c r="O37" s="408"/>
      <c r="P37" s="408"/>
      <c r="Q37" s="409"/>
    </row>
    <row r="38" spans="1:17" ht="20.149999999999999" hidden="1" customHeight="1">
      <c r="A38" s="108">
        <f>'SIZE SPEC'!A35</f>
        <v>0</v>
      </c>
      <c r="B38" s="109">
        <f>'SIZE SPEC'!B35</f>
        <v>0</v>
      </c>
      <c r="C38" s="25">
        <f>'SIZE SPEC'!O35</f>
        <v>0</v>
      </c>
      <c r="D38" s="23">
        <f>'SIZE SPEC'!$E35</f>
        <v>0</v>
      </c>
      <c r="E38" s="1"/>
      <c r="F38" s="105">
        <f t="shared" si="0"/>
        <v>0</v>
      </c>
      <c r="G38" s="23">
        <f>'SIZE SPEC'!$G35</f>
        <v>0</v>
      </c>
      <c r="H38" s="1"/>
      <c r="I38" s="105">
        <f t="shared" si="1"/>
        <v>0</v>
      </c>
      <c r="J38" s="23">
        <f>'SIZE SPEC'!$I35</f>
        <v>0</v>
      </c>
      <c r="K38" s="1"/>
      <c r="L38" s="105">
        <f t="shared" si="2"/>
        <v>0</v>
      </c>
      <c r="M38" s="407"/>
      <c r="N38" s="408"/>
      <c r="O38" s="408"/>
      <c r="P38" s="408"/>
      <c r="Q38" s="409"/>
    </row>
    <row r="39" spans="1:17" ht="20.149999999999999" hidden="1" customHeight="1">
      <c r="A39" s="108">
        <f>'SIZE SPEC'!A36</f>
        <v>0</v>
      </c>
      <c r="B39" s="109">
        <f>'SIZE SPEC'!B36</f>
        <v>0</v>
      </c>
      <c r="C39" s="25">
        <f>'SIZE SPEC'!O36</f>
        <v>0</v>
      </c>
      <c r="D39" s="23">
        <f>'SIZE SPEC'!$E36</f>
        <v>0</v>
      </c>
      <c r="E39" s="1"/>
      <c r="F39" s="105">
        <f t="shared" si="0"/>
        <v>0</v>
      </c>
      <c r="G39" s="23">
        <f>'SIZE SPEC'!$G36</f>
        <v>0</v>
      </c>
      <c r="H39" s="1"/>
      <c r="I39" s="105">
        <f t="shared" si="1"/>
        <v>0</v>
      </c>
      <c r="J39" s="23">
        <f>'SIZE SPEC'!$I36</f>
        <v>0</v>
      </c>
      <c r="K39" s="1"/>
      <c r="L39" s="105">
        <f t="shared" si="2"/>
        <v>0</v>
      </c>
      <c r="M39" s="407"/>
      <c r="N39" s="408"/>
      <c r="O39" s="408"/>
      <c r="P39" s="408"/>
      <c r="Q39" s="409"/>
    </row>
    <row r="40" spans="1:17" ht="20.149999999999999" hidden="1" customHeight="1">
      <c r="A40" s="108">
        <f>'SIZE SPEC'!A37</f>
        <v>0</v>
      </c>
      <c r="B40" s="109">
        <f>'SIZE SPEC'!B37</f>
        <v>0</v>
      </c>
      <c r="C40" s="25">
        <f>'SIZE SPEC'!O37</f>
        <v>0</v>
      </c>
      <c r="D40" s="23">
        <f>'SIZE SPEC'!$E37</f>
        <v>0</v>
      </c>
      <c r="E40" s="37"/>
      <c r="F40" s="105">
        <f t="shared" si="0"/>
        <v>0</v>
      </c>
      <c r="G40" s="23">
        <f>'SIZE SPEC'!$G37</f>
        <v>0</v>
      </c>
      <c r="H40" s="37"/>
      <c r="I40" s="105">
        <f t="shared" si="1"/>
        <v>0</v>
      </c>
      <c r="J40" s="23">
        <f>'SIZE SPEC'!$I37</f>
        <v>0</v>
      </c>
      <c r="K40" s="37"/>
      <c r="L40" s="105">
        <f t="shared" si="2"/>
        <v>0</v>
      </c>
      <c r="M40" s="29"/>
      <c r="N40" s="30"/>
      <c r="O40" s="30"/>
      <c r="P40" s="30"/>
      <c r="Q40" s="31"/>
    </row>
    <row r="41" spans="1:17" ht="20.149999999999999" hidden="1" customHeight="1">
      <c r="A41" s="108">
        <f>'SIZE SPEC'!A38</f>
        <v>0</v>
      </c>
      <c r="B41" s="109">
        <f>'SIZE SPEC'!B38</f>
        <v>0</v>
      </c>
      <c r="C41" s="25">
        <f>'SIZE SPEC'!O38</f>
        <v>0</v>
      </c>
      <c r="D41" s="23">
        <f>'SIZE SPEC'!$E38</f>
        <v>0</v>
      </c>
      <c r="E41" s="37"/>
      <c r="F41" s="105">
        <f t="shared" si="0"/>
        <v>0</v>
      </c>
      <c r="G41" s="23">
        <f>'SIZE SPEC'!$G38</f>
        <v>0</v>
      </c>
      <c r="H41" s="37"/>
      <c r="I41" s="105">
        <f t="shared" si="1"/>
        <v>0</v>
      </c>
      <c r="J41" s="23">
        <f>'SIZE SPEC'!$I38</f>
        <v>0</v>
      </c>
      <c r="K41" s="37"/>
      <c r="L41" s="105">
        <f t="shared" si="2"/>
        <v>0</v>
      </c>
      <c r="M41" s="29"/>
      <c r="N41" s="30"/>
      <c r="O41" s="30"/>
      <c r="P41" s="30"/>
      <c r="Q41" s="31"/>
    </row>
    <row r="42" spans="1:17" ht="20.149999999999999" hidden="1" customHeight="1" thickBot="1">
      <c r="A42" s="108">
        <f>'SIZE SPEC'!A39</f>
        <v>0</v>
      </c>
      <c r="B42" s="109">
        <f>'SIZE SPEC'!B39</f>
        <v>0</v>
      </c>
      <c r="C42" s="25">
        <f>'SIZE SPEC'!O39</f>
        <v>0</v>
      </c>
      <c r="D42" s="23">
        <f>'SIZE SPEC'!$E39</f>
        <v>0</v>
      </c>
      <c r="E42" s="15"/>
      <c r="F42" s="115">
        <f t="shared" si="0"/>
        <v>0</v>
      </c>
      <c r="G42" s="23">
        <f>'SIZE SPEC'!$G39</f>
        <v>0</v>
      </c>
      <c r="H42" s="15"/>
      <c r="I42" s="115">
        <f t="shared" si="1"/>
        <v>0</v>
      </c>
      <c r="J42" s="23">
        <f>'SIZE SPEC'!$I39</f>
        <v>0</v>
      </c>
      <c r="K42" s="15"/>
      <c r="L42" s="115">
        <f t="shared" si="2"/>
        <v>0</v>
      </c>
      <c r="M42" s="410"/>
      <c r="N42" s="411"/>
      <c r="O42" s="411"/>
      <c r="P42" s="411"/>
      <c r="Q42" s="412"/>
    </row>
    <row r="43" spans="1:17" ht="7" customHeight="1" thickBot="1">
      <c r="A43" s="18"/>
      <c r="B43" s="117"/>
      <c r="C43" s="119"/>
      <c r="D43" s="119"/>
      <c r="E43" s="119"/>
      <c r="F43" s="119"/>
      <c r="G43" s="120"/>
      <c r="H43" s="120"/>
      <c r="I43" s="120"/>
      <c r="J43" s="120"/>
      <c r="K43" s="120"/>
      <c r="L43" s="120"/>
      <c r="M43" s="120"/>
      <c r="N43" s="120"/>
      <c r="O43" s="120"/>
      <c r="P43" s="120"/>
      <c r="Q43" s="19"/>
    </row>
    <row r="44" spans="1:17" hidden="1">
      <c r="A44" s="413" t="s">
        <v>796</v>
      </c>
      <c r="B44" s="414"/>
      <c r="C44" s="414"/>
      <c r="D44" s="414"/>
      <c r="E44" s="414"/>
      <c r="F44" s="414"/>
      <c r="G44" s="414"/>
      <c r="H44" s="414"/>
      <c r="I44" s="414"/>
      <c r="J44" s="414"/>
      <c r="K44" s="414"/>
      <c r="L44" s="414"/>
      <c r="M44" s="414"/>
      <c r="N44" s="414"/>
      <c r="O44" s="414"/>
      <c r="P44" s="414"/>
      <c r="Q44" s="415"/>
    </row>
    <row r="45" spans="1:17" ht="15" hidden="1" thickBot="1">
      <c r="A45" s="416"/>
      <c r="B45" s="417"/>
      <c r="C45" s="417"/>
      <c r="D45" s="417"/>
      <c r="E45" s="417"/>
      <c r="F45" s="417"/>
      <c r="G45" s="417"/>
      <c r="H45" s="417"/>
      <c r="I45" s="417"/>
      <c r="J45" s="417"/>
      <c r="K45" s="417"/>
      <c r="L45" s="417"/>
      <c r="M45" s="417"/>
      <c r="N45" s="417"/>
      <c r="O45" s="417"/>
      <c r="P45" s="417"/>
      <c r="Q45" s="418"/>
    </row>
    <row r="46" spans="1:17" hidden="1">
      <c r="A46" s="419"/>
      <c r="B46" s="420"/>
      <c r="C46" s="420"/>
      <c r="D46" s="420"/>
      <c r="E46" s="420"/>
      <c r="F46" s="420"/>
      <c r="G46" s="420"/>
      <c r="H46" s="420"/>
      <c r="I46" s="420"/>
      <c r="J46" s="420"/>
      <c r="K46" s="420"/>
      <c r="L46" s="420"/>
      <c r="M46" s="420"/>
      <c r="N46" s="420"/>
      <c r="O46" s="420"/>
      <c r="P46" s="420"/>
      <c r="Q46" s="421"/>
    </row>
    <row r="47" spans="1:17" hidden="1">
      <c r="A47" s="422"/>
      <c r="B47" s="423"/>
      <c r="C47" s="423"/>
      <c r="D47" s="423"/>
      <c r="E47" s="423"/>
      <c r="F47" s="423"/>
      <c r="G47" s="423"/>
      <c r="H47" s="423"/>
      <c r="I47" s="423"/>
      <c r="J47" s="423"/>
      <c r="K47" s="423"/>
      <c r="L47" s="423"/>
      <c r="M47" s="423"/>
      <c r="N47" s="423"/>
      <c r="O47" s="423"/>
      <c r="P47" s="423"/>
      <c r="Q47" s="424"/>
    </row>
    <row r="48" spans="1:17" hidden="1">
      <c r="A48" s="422"/>
      <c r="B48" s="423"/>
      <c r="C48" s="423"/>
      <c r="D48" s="423"/>
      <c r="E48" s="423"/>
      <c r="F48" s="423"/>
      <c r="G48" s="423"/>
      <c r="H48" s="423"/>
      <c r="I48" s="423"/>
      <c r="J48" s="423"/>
      <c r="K48" s="423"/>
      <c r="L48" s="423"/>
      <c r="M48" s="423"/>
      <c r="N48" s="423"/>
      <c r="O48" s="423"/>
      <c r="P48" s="423"/>
      <c r="Q48" s="424"/>
    </row>
    <row r="49" spans="1:22" hidden="1">
      <c r="A49" s="422"/>
      <c r="B49" s="423"/>
      <c r="C49" s="423"/>
      <c r="D49" s="423"/>
      <c r="E49" s="423"/>
      <c r="F49" s="423"/>
      <c r="G49" s="423"/>
      <c r="H49" s="423"/>
      <c r="I49" s="423"/>
      <c r="J49" s="423"/>
      <c r="K49" s="423"/>
      <c r="L49" s="423"/>
      <c r="M49" s="423"/>
      <c r="N49" s="423"/>
      <c r="O49" s="423"/>
      <c r="P49" s="423"/>
      <c r="Q49" s="424"/>
    </row>
    <row r="50" spans="1:22" hidden="1">
      <c r="A50" s="422"/>
      <c r="B50" s="423"/>
      <c r="C50" s="423"/>
      <c r="D50" s="423"/>
      <c r="E50" s="423"/>
      <c r="F50" s="423"/>
      <c r="G50" s="423"/>
      <c r="H50" s="423"/>
      <c r="I50" s="423"/>
      <c r="J50" s="423"/>
      <c r="K50" s="423"/>
      <c r="L50" s="423"/>
      <c r="M50" s="423"/>
      <c r="N50" s="423"/>
      <c r="O50" s="423"/>
      <c r="P50" s="423"/>
      <c r="Q50" s="424"/>
    </row>
    <row r="51" spans="1:22" hidden="1">
      <c r="A51" s="422"/>
      <c r="B51" s="423"/>
      <c r="C51" s="423"/>
      <c r="D51" s="423"/>
      <c r="E51" s="423"/>
      <c r="F51" s="423"/>
      <c r="G51" s="423"/>
      <c r="H51" s="423"/>
      <c r="I51" s="423"/>
      <c r="J51" s="423"/>
      <c r="K51" s="423"/>
      <c r="L51" s="423"/>
      <c r="M51" s="423"/>
      <c r="N51" s="423"/>
      <c r="O51" s="423"/>
      <c r="P51" s="423"/>
      <c r="Q51" s="424"/>
    </row>
    <row r="52" spans="1:22" hidden="1">
      <c r="A52" s="422"/>
      <c r="B52" s="423"/>
      <c r="C52" s="423"/>
      <c r="D52" s="423"/>
      <c r="E52" s="423"/>
      <c r="F52" s="423"/>
      <c r="G52" s="423"/>
      <c r="H52" s="423"/>
      <c r="I52" s="423"/>
      <c r="J52" s="423"/>
      <c r="K52" s="423"/>
      <c r="L52" s="423"/>
      <c r="M52" s="423"/>
      <c r="N52" s="423"/>
      <c r="O52" s="423"/>
      <c r="P52" s="423"/>
      <c r="Q52" s="424"/>
    </row>
    <row r="53" spans="1:22" hidden="1">
      <c r="A53" s="422"/>
      <c r="B53" s="423"/>
      <c r="C53" s="423"/>
      <c r="D53" s="423"/>
      <c r="E53" s="423"/>
      <c r="F53" s="423"/>
      <c r="G53" s="423"/>
      <c r="H53" s="423"/>
      <c r="I53" s="423"/>
      <c r="J53" s="423"/>
      <c r="K53" s="423"/>
      <c r="L53" s="423"/>
      <c r="M53" s="423"/>
      <c r="N53" s="423"/>
      <c r="O53" s="423"/>
      <c r="P53" s="423"/>
      <c r="Q53" s="424"/>
    </row>
    <row r="54" spans="1:22" hidden="1">
      <c r="A54" s="422"/>
      <c r="B54" s="423"/>
      <c r="C54" s="423"/>
      <c r="D54" s="423"/>
      <c r="E54" s="423"/>
      <c r="F54" s="423"/>
      <c r="G54" s="423"/>
      <c r="H54" s="423"/>
      <c r="I54" s="423"/>
      <c r="J54" s="423"/>
      <c r="K54" s="423"/>
      <c r="L54" s="423"/>
      <c r="M54" s="423"/>
      <c r="N54" s="423"/>
      <c r="O54" s="423"/>
      <c r="P54" s="423"/>
      <c r="Q54" s="424"/>
    </row>
    <row r="55" spans="1:22" hidden="1">
      <c r="A55" s="422"/>
      <c r="B55" s="423"/>
      <c r="C55" s="423"/>
      <c r="D55" s="423"/>
      <c r="E55" s="423"/>
      <c r="F55" s="423"/>
      <c r="G55" s="423"/>
      <c r="H55" s="423"/>
      <c r="I55" s="423"/>
      <c r="J55" s="423"/>
      <c r="K55" s="423"/>
      <c r="L55" s="423"/>
      <c r="M55" s="423"/>
      <c r="N55" s="423"/>
      <c r="O55" s="423"/>
      <c r="P55" s="423"/>
      <c r="Q55" s="424"/>
    </row>
    <row r="56" spans="1:22" hidden="1">
      <c r="A56" s="422"/>
      <c r="B56" s="423"/>
      <c r="C56" s="423"/>
      <c r="D56" s="423"/>
      <c r="E56" s="423"/>
      <c r="F56" s="423"/>
      <c r="G56" s="423"/>
      <c r="H56" s="423"/>
      <c r="I56" s="423"/>
      <c r="J56" s="423"/>
      <c r="K56" s="423"/>
      <c r="L56" s="423"/>
      <c r="M56" s="423"/>
      <c r="N56" s="423"/>
      <c r="O56" s="423"/>
      <c r="P56" s="423"/>
      <c r="Q56" s="424"/>
    </row>
    <row r="57" spans="1:22" hidden="1">
      <c r="A57" s="422"/>
      <c r="B57" s="423"/>
      <c r="C57" s="423"/>
      <c r="D57" s="423"/>
      <c r="E57" s="423"/>
      <c r="F57" s="423"/>
      <c r="G57" s="423"/>
      <c r="H57" s="423"/>
      <c r="I57" s="423"/>
      <c r="J57" s="423"/>
      <c r="K57" s="423"/>
      <c r="L57" s="423"/>
      <c r="M57" s="423"/>
      <c r="N57" s="423"/>
      <c r="O57" s="423"/>
      <c r="P57" s="423"/>
      <c r="Q57" s="424"/>
    </row>
    <row r="58" spans="1:22" hidden="1">
      <c r="A58" s="422"/>
      <c r="B58" s="423"/>
      <c r="C58" s="423"/>
      <c r="D58" s="423"/>
      <c r="E58" s="423"/>
      <c r="F58" s="423"/>
      <c r="G58" s="423"/>
      <c r="H58" s="423"/>
      <c r="I58" s="423"/>
      <c r="J58" s="423"/>
      <c r="K58" s="423"/>
      <c r="L58" s="423"/>
      <c r="M58" s="423"/>
      <c r="N58" s="423"/>
      <c r="O58" s="423"/>
      <c r="P58" s="423"/>
      <c r="Q58" s="424"/>
    </row>
    <row r="59" spans="1:22" hidden="1">
      <c r="A59" s="422"/>
      <c r="B59" s="423"/>
      <c r="C59" s="423"/>
      <c r="D59" s="423"/>
      <c r="E59" s="423"/>
      <c r="F59" s="423"/>
      <c r="G59" s="423"/>
      <c r="H59" s="423"/>
      <c r="I59" s="423"/>
      <c r="J59" s="423"/>
      <c r="K59" s="423"/>
      <c r="L59" s="423"/>
      <c r="M59" s="423"/>
      <c r="N59" s="423"/>
      <c r="O59" s="423"/>
      <c r="P59" s="423"/>
      <c r="Q59" s="424"/>
    </row>
    <row r="60" spans="1:22" ht="23.25" hidden="1" customHeight="1">
      <c r="A60" s="422"/>
      <c r="B60" s="423"/>
      <c r="C60" s="423"/>
      <c r="D60" s="423"/>
      <c r="E60" s="423"/>
      <c r="F60" s="423"/>
      <c r="G60" s="423"/>
      <c r="H60" s="423"/>
      <c r="I60" s="423"/>
      <c r="J60" s="423"/>
      <c r="K60" s="423"/>
      <c r="L60" s="423"/>
      <c r="M60" s="423"/>
      <c r="N60" s="423"/>
      <c r="O60" s="423"/>
      <c r="P60" s="423"/>
      <c r="Q60" s="424"/>
    </row>
    <row r="61" spans="1:22" ht="137.25" hidden="1" customHeight="1" thickBot="1">
      <c r="A61" s="425"/>
      <c r="B61" s="426"/>
      <c r="C61" s="426"/>
      <c r="D61" s="426"/>
      <c r="E61" s="426"/>
      <c r="F61" s="426"/>
      <c r="G61" s="426"/>
      <c r="H61" s="426"/>
      <c r="I61" s="426"/>
      <c r="J61" s="426"/>
      <c r="K61" s="426"/>
      <c r="L61" s="426"/>
      <c r="M61" s="426"/>
      <c r="N61" s="426"/>
      <c r="O61" s="426"/>
      <c r="P61" s="426"/>
      <c r="Q61" s="427"/>
    </row>
    <row r="62" spans="1:22">
      <c r="A62" s="428" t="s">
        <v>799</v>
      </c>
      <c r="B62" s="429"/>
      <c r="C62" s="429"/>
      <c r="D62" s="429"/>
      <c r="E62" s="429"/>
      <c r="F62" s="429"/>
      <c r="G62" s="429"/>
      <c r="H62" s="429"/>
      <c r="I62" s="429"/>
      <c r="J62" s="429"/>
      <c r="K62" s="429"/>
      <c r="L62" s="429"/>
      <c r="M62" s="429"/>
      <c r="N62" s="429"/>
      <c r="O62" s="429"/>
      <c r="P62" s="429"/>
      <c r="Q62" s="430"/>
    </row>
    <row r="63" spans="1:22" ht="15" thickBot="1">
      <c r="A63" s="431"/>
      <c r="B63" s="432"/>
      <c r="C63" s="432"/>
      <c r="D63" s="432"/>
      <c r="E63" s="432"/>
      <c r="F63" s="432"/>
      <c r="G63" s="432"/>
      <c r="H63" s="432"/>
      <c r="I63" s="432"/>
      <c r="J63" s="432"/>
      <c r="K63" s="432"/>
      <c r="L63" s="432"/>
      <c r="M63" s="432"/>
      <c r="N63" s="432"/>
      <c r="O63" s="432"/>
      <c r="P63" s="432"/>
      <c r="Q63" s="433"/>
      <c r="R63" s="3"/>
      <c r="S63" s="3"/>
      <c r="T63" s="3"/>
      <c r="U63" s="3"/>
      <c r="V63" s="3"/>
    </row>
    <row r="64" spans="1:22">
      <c r="A64" s="403"/>
      <c r="B64" s="404"/>
      <c r="C64" s="405"/>
      <c r="D64" s="405"/>
      <c r="E64" s="405"/>
      <c r="F64" s="405"/>
      <c r="G64" s="405"/>
      <c r="H64" s="405"/>
      <c r="I64" s="405"/>
      <c r="J64" s="405"/>
      <c r="K64" s="405"/>
      <c r="L64" s="405"/>
      <c r="M64" s="405"/>
      <c r="N64" s="405"/>
      <c r="O64" s="405"/>
      <c r="P64" s="405"/>
      <c r="Q64" s="406"/>
      <c r="R64" s="3"/>
      <c r="S64" s="3"/>
      <c r="T64" s="3"/>
      <c r="U64" s="3"/>
      <c r="V64" s="3"/>
    </row>
    <row r="65" spans="1:22">
      <c r="A65" s="381" t="s">
        <v>1562</v>
      </c>
      <c r="B65" s="382"/>
      <c r="C65" s="383"/>
      <c r="D65" s="383"/>
      <c r="E65" s="383"/>
      <c r="F65" s="383"/>
      <c r="G65" s="383"/>
      <c r="H65" s="383"/>
      <c r="I65" s="383"/>
      <c r="J65" s="383"/>
      <c r="K65" s="383"/>
      <c r="L65" s="383"/>
      <c r="M65" s="383"/>
      <c r="N65" s="383"/>
      <c r="O65" s="383"/>
      <c r="P65" s="383"/>
      <c r="Q65" s="384"/>
      <c r="R65" s="3"/>
      <c r="S65" s="3"/>
      <c r="T65" s="3"/>
      <c r="U65" s="3"/>
      <c r="V65" s="3"/>
    </row>
    <row r="66" spans="1:22">
      <c r="A66" s="381" t="s">
        <v>1563</v>
      </c>
      <c r="B66" s="382"/>
      <c r="C66" s="383"/>
      <c r="D66" s="383"/>
      <c r="E66" s="383"/>
      <c r="F66" s="383"/>
      <c r="G66" s="383"/>
      <c r="H66" s="383"/>
      <c r="I66" s="383"/>
      <c r="J66" s="383"/>
      <c r="K66" s="383"/>
      <c r="L66" s="383"/>
      <c r="M66" s="383"/>
      <c r="N66" s="383"/>
      <c r="O66" s="383"/>
      <c r="P66" s="383"/>
      <c r="Q66" s="384"/>
      <c r="R66" s="3"/>
      <c r="S66" s="3"/>
      <c r="T66" s="3"/>
      <c r="U66" s="3"/>
      <c r="V66" s="3"/>
    </row>
    <row r="67" spans="1:22">
      <c r="A67" s="381" t="s">
        <v>1564</v>
      </c>
      <c r="B67" s="382"/>
      <c r="C67" s="383"/>
      <c r="D67" s="383"/>
      <c r="E67" s="383"/>
      <c r="F67" s="383"/>
      <c r="G67" s="383"/>
      <c r="H67" s="383"/>
      <c r="I67" s="383"/>
      <c r="J67" s="383"/>
      <c r="K67" s="383"/>
      <c r="L67" s="383"/>
      <c r="M67" s="383"/>
      <c r="N67" s="383"/>
      <c r="O67" s="383"/>
      <c r="P67" s="383"/>
      <c r="Q67" s="384"/>
      <c r="R67" s="3"/>
      <c r="S67" s="3"/>
      <c r="T67" s="3"/>
      <c r="U67" s="3"/>
      <c r="V67" s="3"/>
    </row>
    <row r="68" spans="1:22">
      <c r="A68" s="381" t="s">
        <v>1565</v>
      </c>
      <c r="B68" s="382"/>
      <c r="C68" s="383"/>
      <c r="D68" s="383"/>
      <c r="E68" s="383"/>
      <c r="F68" s="383"/>
      <c r="G68" s="383"/>
      <c r="H68" s="383"/>
      <c r="I68" s="383"/>
      <c r="J68" s="383"/>
      <c r="K68" s="383"/>
      <c r="L68" s="383"/>
      <c r="M68" s="383"/>
      <c r="N68" s="383"/>
      <c r="O68" s="383"/>
      <c r="P68" s="383"/>
      <c r="Q68" s="384"/>
      <c r="R68" s="3"/>
      <c r="S68" s="3"/>
      <c r="T68" s="3"/>
      <c r="U68" s="3"/>
      <c r="V68" s="3"/>
    </row>
    <row r="69" spans="1:22">
      <c r="A69" s="381"/>
      <c r="B69" s="382"/>
      <c r="C69" s="383"/>
      <c r="D69" s="383"/>
      <c r="E69" s="383"/>
      <c r="F69" s="383"/>
      <c r="G69" s="383"/>
      <c r="H69" s="383"/>
      <c r="I69" s="383"/>
      <c r="J69" s="383"/>
      <c r="K69" s="383"/>
      <c r="L69" s="383"/>
      <c r="M69" s="383"/>
      <c r="N69" s="383"/>
      <c r="O69" s="383"/>
      <c r="P69" s="383"/>
      <c r="Q69" s="384"/>
      <c r="R69" s="3"/>
      <c r="S69" s="3"/>
      <c r="T69" s="3"/>
      <c r="U69" s="3"/>
      <c r="V69" s="3"/>
    </row>
    <row r="70" spans="1:22">
      <c r="A70" s="381"/>
      <c r="B70" s="382"/>
      <c r="C70" s="383"/>
      <c r="D70" s="383"/>
      <c r="E70" s="383"/>
      <c r="F70" s="383"/>
      <c r="G70" s="383"/>
      <c r="H70" s="383"/>
      <c r="I70" s="383"/>
      <c r="J70" s="383"/>
      <c r="K70" s="383"/>
      <c r="L70" s="383"/>
      <c r="M70" s="383"/>
      <c r="N70" s="383"/>
      <c r="O70" s="383"/>
      <c r="P70" s="383"/>
      <c r="Q70" s="384"/>
      <c r="R70" s="3"/>
      <c r="S70" s="3"/>
      <c r="T70" s="3"/>
      <c r="U70" s="3"/>
      <c r="V70" s="3"/>
    </row>
    <row r="71" spans="1:22">
      <c r="A71" s="381"/>
      <c r="B71" s="382"/>
      <c r="C71" s="383"/>
      <c r="D71" s="383"/>
      <c r="E71" s="383"/>
      <c r="F71" s="383"/>
      <c r="G71" s="383"/>
      <c r="H71" s="383"/>
      <c r="I71" s="383"/>
      <c r="J71" s="383"/>
      <c r="K71" s="383"/>
      <c r="L71" s="383"/>
      <c r="M71" s="383"/>
      <c r="N71" s="383"/>
      <c r="O71" s="383"/>
      <c r="P71" s="383"/>
      <c r="Q71" s="384"/>
      <c r="R71" s="3"/>
      <c r="S71" s="3"/>
      <c r="T71" s="3"/>
      <c r="U71" s="3"/>
      <c r="V71" s="3"/>
    </row>
    <row r="72" spans="1:22">
      <c r="A72" s="381"/>
      <c r="B72" s="382"/>
      <c r="C72" s="383"/>
      <c r="D72" s="383"/>
      <c r="E72" s="383"/>
      <c r="F72" s="383"/>
      <c r="G72" s="383"/>
      <c r="H72" s="383"/>
      <c r="I72" s="383"/>
      <c r="J72" s="383"/>
      <c r="K72" s="383"/>
      <c r="L72" s="383"/>
      <c r="M72" s="383"/>
      <c r="N72" s="383"/>
      <c r="O72" s="383"/>
      <c r="P72" s="383"/>
      <c r="Q72" s="384"/>
    </row>
    <row r="73" spans="1:22" ht="15" thickBot="1">
      <c r="A73" s="385"/>
      <c r="B73" s="386"/>
      <c r="C73" s="387"/>
      <c r="D73" s="387"/>
      <c r="E73" s="387"/>
      <c r="F73" s="387"/>
      <c r="G73" s="387"/>
      <c r="H73" s="387"/>
      <c r="I73" s="387"/>
      <c r="J73" s="387"/>
      <c r="K73" s="387"/>
      <c r="L73" s="387"/>
      <c r="M73" s="387"/>
      <c r="N73" s="387"/>
      <c r="O73" s="387"/>
      <c r="P73" s="387"/>
      <c r="Q73" s="388"/>
    </row>
    <row r="74" spans="1:22">
      <c r="A74" s="397" t="s">
        <v>798</v>
      </c>
      <c r="B74" s="398"/>
      <c r="C74" s="398"/>
      <c r="D74" s="398"/>
      <c r="E74" s="398"/>
      <c r="F74" s="398"/>
      <c r="G74" s="398"/>
      <c r="H74" s="398"/>
      <c r="I74" s="398"/>
      <c r="J74" s="398"/>
      <c r="K74" s="398"/>
      <c r="L74" s="398"/>
      <c r="M74" s="398"/>
      <c r="N74" s="398"/>
      <c r="O74" s="398"/>
      <c r="P74" s="398"/>
      <c r="Q74" s="399"/>
    </row>
    <row r="75" spans="1:22" ht="15" thickBot="1">
      <c r="A75" s="400"/>
      <c r="B75" s="401"/>
      <c r="C75" s="401"/>
      <c r="D75" s="401"/>
      <c r="E75" s="401"/>
      <c r="F75" s="401"/>
      <c r="G75" s="401"/>
      <c r="H75" s="401"/>
      <c r="I75" s="401"/>
      <c r="J75" s="401"/>
      <c r="K75" s="401"/>
      <c r="L75" s="401"/>
      <c r="M75" s="401"/>
      <c r="N75" s="401"/>
      <c r="O75" s="401"/>
      <c r="P75" s="401"/>
      <c r="Q75" s="402"/>
    </row>
    <row r="76" spans="1:22">
      <c r="A76" s="403"/>
      <c r="B76" s="404"/>
      <c r="C76" s="405"/>
      <c r="D76" s="405"/>
      <c r="E76" s="405"/>
      <c r="F76" s="405"/>
      <c r="G76" s="405"/>
      <c r="H76" s="405"/>
      <c r="I76" s="405"/>
      <c r="J76" s="405"/>
      <c r="K76" s="405"/>
      <c r="L76" s="405"/>
      <c r="M76" s="405"/>
      <c r="N76" s="405"/>
      <c r="O76" s="405"/>
      <c r="P76" s="405"/>
      <c r="Q76" s="406"/>
    </row>
    <row r="77" spans="1:22">
      <c r="A77" s="381" t="s">
        <v>1566</v>
      </c>
      <c r="B77" s="382"/>
      <c r="C77" s="383"/>
      <c r="D77" s="383"/>
      <c r="E77" s="383"/>
      <c r="F77" s="383"/>
      <c r="G77" s="383"/>
      <c r="H77" s="383"/>
      <c r="I77" s="383"/>
      <c r="J77" s="383"/>
      <c r="K77" s="383"/>
      <c r="L77" s="383"/>
      <c r="M77" s="383"/>
      <c r="N77" s="383"/>
      <c r="O77" s="383"/>
      <c r="P77" s="383"/>
      <c r="Q77" s="384"/>
    </row>
    <row r="78" spans="1:22">
      <c r="A78" s="381" t="s">
        <v>1567</v>
      </c>
      <c r="B78" s="382"/>
      <c r="C78" s="383"/>
      <c r="D78" s="383"/>
      <c r="E78" s="383"/>
      <c r="F78" s="383"/>
      <c r="G78" s="383"/>
      <c r="H78" s="383"/>
      <c r="I78" s="383"/>
      <c r="J78" s="383"/>
      <c r="K78" s="383"/>
      <c r="L78" s="383"/>
      <c r="M78" s="383"/>
      <c r="N78" s="383"/>
      <c r="O78" s="383"/>
      <c r="P78" s="383"/>
      <c r="Q78" s="384"/>
    </row>
    <row r="79" spans="1:22">
      <c r="A79" s="381" t="s">
        <v>1568</v>
      </c>
      <c r="B79" s="382"/>
      <c r="C79" s="383"/>
      <c r="D79" s="383"/>
      <c r="E79" s="383"/>
      <c r="F79" s="383"/>
      <c r="G79" s="383"/>
      <c r="H79" s="383"/>
      <c r="I79" s="383"/>
      <c r="J79" s="383"/>
      <c r="K79" s="383"/>
      <c r="L79" s="383"/>
      <c r="M79" s="383"/>
      <c r="N79" s="383"/>
      <c r="O79" s="383"/>
      <c r="P79" s="383"/>
      <c r="Q79" s="384"/>
    </row>
    <row r="80" spans="1:22">
      <c r="A80" s="381" t="s">
        <v>1569</v>
      </c>
      <c r="B80" s="382"/>
      <c r="C80" s="383"/>
      <c r="D80" s="383"/>
      <c r="E80" s="383"/>
      <c r="F80" s="383"/>
      <c r="G80" s="383"/>
      <c r="H80" s="383"/>
      <c r="I80" s="383"/>
      <c r="J80" s="383"/>
      <c r="K80" s="383"/>
      <c r="L80" s="383"/>
      <c r="M80" s="383"/>
      <c r="N80" s="383"/>
      <c r="O80" s="383"/>
      <c r="P80" s="383"/>
      <c r="Q80" s="384"/>
    </row>
    <row r="81" spans="1:17">
      <c r="A81" s="381"/>
      <c r="B81" s="382"/>
      <c r="C81" s="383"/>
      <c r="D81" s="383"/>
      <c r="E81" s="383"/>
      <c r="F81" s="383"/>
      <c r="G81" s="383"/>
      <c r="H81" s="383"/>
      <c r="I81" s="383"/>
      <c r="J81" s="383"/>
      <c r="K81" s="383"/>
      <c r="L81" s="383"/>
      <c r="M81" s="383"/>
      <c r="N81" s="383"/>
      <c r="O81" s="383"/>
      <c r="P81" s="383"/>
      <c r="Q81" s="384"/>
    </row>
    <row r="82" spans="1:17">
      <c r="A82" s="381"/>
      <c r="B82" s="382"/>
      <c r="C82" s="383"/>
      <c r="D82" s="383"/>
      <c r="E82" s="383"/>
      <c r="F82" s="383"/>
      <c r="G82" s="383"/>
      <c r="H82" s="383"/>
      <c r="I82" s="383"/>
      <c r="J82" s="383"/>
      <c r="K82" s="383"/>
      <c r="L82" s="383"/>
      <c r="M82" s="383"/>
      <c r="N82" s="383"/>
      <c r="O82" s="383"/>
      <c r="P82" s="383"/>
      <c r="Q82" s="384"/>
    </row>
    <row r="83" spans="1:17">
      <c r="A83" s="381"/>
      <c r="B83" s="382"/>
      <c r="C83" s="383"/>
      <c r="D83" s="383"/>
      <c r="E83" s="383"/>
      <c r="F83" s="383"/>
      <c r="G83" s="383"/>
      <c r="H83" s="383"/>
      <c r="I83" s="383"/>
      <c r="J83" s="383"/>
      <c r="K83" s="383"/>
      <c r="L83" s="383"/>
      <c r="M83" s="383"/>
      <c r="N83" s="383"/>
      <c r="O83" s="383"/>
      <c r="P83" s="383"/>
      <c r="Q83" s="384"/>
    </row>
    <row r="84" spans="1:17">
      <c r="A84" s="381"/>
      <c r="B84" s="382"/>
      <c r="C84" s="383"/>
      <c r="D84" s="383"/>
      <c r="E84" s="383"/>
      <c r="F84" s="383"/>
      <c r="G84" s="383"/>
      <c r="H84" s="383"/>
      <c r="I84" s="383"/>
      <c r="J84" s="383"/>
      <c r="K84" s="383"/>
      <c r="L84" s="383"/>
      <c r="M84" s="383"/>
      <c r="N84" s="383"/>
      <c r="O84" s="383"/>
      <c r="P84" s="383"/>
      <c r="Q84" s="384"/>
    </row>
    <row r="85" spans="1:17" ht="15" thickBot="1">
      <c r="A85" s="385"/>
      <c r="B85" s="386"/>
      <c r="C85" s="387"/>
      <c r="D85" s="387"/>
      <c r="E85" s="387"/>
      <c r="F85" s="387"/>
      <c r="G85" s="387"/>
      <c r="H85" s="387"/>
      <c r="I85" s="387"/>
      <c r="J85" s="387"/>
      <c r="K85" s="387"/>
      <c r="L85" s="387"/>
      <c r="M85" s="387"/>
      <c r="N85" s="387"/>
      <c r="O85" s="387"/>
      <c r="P85" s="387"/>
      <c r="Q85" s="388"/>
    </row>
    <row r="86" spans="1:17" ht="15" thickBot="1">
      <c r="A86" s="373" t="s">
        <v>1570</v>
      </c>
      <c r="B86" s="374"/>
      <c r="C86" s="375"/>
      <c r="D86" s="375"/>
      <c r="E86" s="375"/>
      <c r="F86" s="375"/>
      <c r="G86" s="375"/>
      <c r="H86" s="375"/>
      <c r="I86" s="375"/>
      <c r="J86" s="375"/>
      <c r="K86" s="375"/>
      <c r="L86" s="375"/>
      <c r="M86" s="375"/>
      <c r="N86" s="375"/>
      <c r="O86" s="375"/>
      <c r="P86" s="375"/>
      <c r="Q86" s="376"/>
    </row>
    <row r="87" spans="1:17" ht="15" thickBot="1">
      <c r="A87" s="377" t="s">
        <v>1571</v>
      </c>
      <c r="B87" s="378"/>
      <c r="C87" s="379"/>
      <c r="D87" s="379"/>
      <c r="E87" s="379"/>
      <c r="F87" s="379"/>
      <c r="G87" s="379"/>
      <c r="H87" s="379"/>
      <c r="I87" s="379"/>
      <c r="J87" s="379"/>
      <c r="K87" s="379"/>
      <c r="L87" s="379"/>
      <c r="M87" s="379"/>
      <c r="N87" s="379"/>
      <c r="O87" s="379"/>
      <c r="P87" s="379"/>
      <c r="Q87" s="380"/>
    </row>
  </sheetData>
  <mergeCells count="76">
    <mergeCell ref="B2:L2"/>
    <mergeCell ref="M2:Q6"/>
    <mergeCell ref="D3:L3"/>
    <mergeCell ref="D4:E4"/>
    <mergeCell ref="G4:L4"/>
    <mergeCell ref="D5:E5"/>
    <mergeCell ref="G5:L5"/>
    <mergeCell ref="D6:E6"/>
    <mergeCell ref="G6:L6"/>
    <mergeCell ref="M7:Q8"/>
    <mergeCell ref="A7:B7"/>
    <mergeCell ref="C7:C8"/>
    <mergeCell ref="D7:D8"/>
    <mergeCell ref="E7:E8"/>
    <mergeCell ref="F7:F8"/>
    <mergeCell ref="G7:G8"/>
    <mergeCell ref="H7:H8"/>
    <mergeCell ref="I7:I8"/>
    <mergeCell ref="J7:J8"/>
    <mergeCell ref="K7:K8"/>
    <mergeCell ref="L7:L8"/>
    <mergeCell ref="M20:Q20"/>
    <mergeCell ref="M9:Q9"/>
    <mergeCell ref="M10:Q10"/>
    <mergeCell ref="M11:Q11"/>
    <mergeCell ref="M12:Q12"/>
    <mergeCell ref="M13:Q13"/>
    <mergeCell ref="M14:Q14"/>
    <mergeCell ref="M15:Q15"/>
    <mergeCell ref="M16:Q16"/>
    <mergeCell ref="M17:Q17"/>
    <mergeCell ref="M18:Q18"/>
    <mergeCell ref="M19:Q19"/>
    <mergeCell ref="M35:Q35"/>
    <mergeCell ref="M21:Q21"/>
    <mergeCell ref="M22:Q22"/>
    <mergeCell ref="M23:Q23"/>
    <mergeCell ref="M24:Q24"/>
    <mergeCell ref="M25:Q25"/>
    <mergeCell ref="M26:Q26"/>
    <mergeCell ref="M27:Q27"/>
    <mergeCell ref="M28:Q28"/>
    <mergeCell ref="M32:Q32"/>
    <mergeCell ref="M33:Q33"/>
    <mergeCell ref="M34:Q34"/>
    <mergeCell ref="A67:Q67"/>
    <mergeCell ref="M36:Q36"/>
    <mergeCell ref="M37:Q37"/>
    <mergeCell ref="M38:Q38"/>
    <mergeCell ref="M39:Q39"/>
    <mergeCell ref="M42:Q42"/>
    <mergeCell ref="A44:Q45"/>
    <mergeCell ref="A46:Q61"/>
    <mergeCell ref="A62:Q63"/>
    <mergeCell ref="A64:Q64"/>
    <mergeCell ref="A65:Q65"/>
    <mergeCell ref="A66:Q66"/>
    <mergeCell ref="A80:Q80"/>
    <mergeCell ref="A68:Q68"/>
    <mergeCell ref="A69:Q69"/>
    <mergeCell ref="A70:Q70"/>
    <mergeCell ref="A71:Q71"/>
    <mergeCell ref="A72:Q72"/>
    <mergeCell ref="A73:Q73"/>
    <mergeCell ref="A74:Q75"/>
    <mergeCell ref="A76:Q76"/>
    <mergeCell ref="A77:Q77"/>
    <mergeCell ref="A78:Q78"/>
    <mergeCell ref="A79:Q79"/>
    <mergeCell ref="A87:Q87"/>
    <mergeCell ref="A81:Q81"/>
    <mergeCell ref="A82:Q82"/>
    <mergeCell ref="A83:Q83"/>
    <mergeCell ref="A84:Q84"/>
    <mergeCell ref="A85:Q85"/>
    <mergeCell ref="A86:Q86"/>
  </mergeCells>
  <dataValidations count="1">
    <dataValidation allowBlank="1" showInputMessage="1" showErrorMessage="1" sqref="D4 F4:G4" xr:uid="{CC2B8B88-AE40-6A49-9CEC-7CACAC8811E7}"/>
  </dataValidations>
  <pageMargins left="0.25" right="0.25" top="0.75" bottom="0.75" header="0.3" footer="0.3"/>
  <pageSetup paperSize="9" scale="55"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60B5223DC73FB4F94B03CE9BB59FFEB" ma:contentTypeVersion="14" ma:contentTypeDescription="Create a new document." ma:contentTypeScope="" ma:versionID="22d40c827e80c99f6cef560426e7f7d1">
  <xsd:schema xmlns:xsd="http://www.w3.org/2001/XMLSchema" xmlns:xs="http://www.w3.org/2001/XMLSchema" xmlns:p="http://schemas.microsoft.com/office/2006/metadata/properties" xmlns:ns2="1972f4fa-a3a2-4010-a47e-cf3d6c5d1421" xmlns:ns3="8acacb1a-d766-4a03-bc0c-a95b168db3c7" targetNamespace="http://schemas.microsoft.com/office/2006/metadata/properties" ma:root="true" ma:fieldsID="3a9188bdc54e067977f7db91f1f90cb3" ns2:_="" ns3:_="">
    <xsd:import namespace="1972f4fa-a3a2-4010-a47e-cf3d6c5d1421"/>
    <xsd:import namespace="8acacb1a-d766-4a03-bc0c-a95b168db3c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72f4fa-a3a2-4010-a47e-cf3d6c5d14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acacb1a-d766-4a03-bc0c-a95b168db3c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972f4fa-a3a2-4010-a47e-cf3d6c5d142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499B446-8373-4EC1-9BBC-FC049A2B80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72f4fa-a3a2-4010-a47e-cf3d6c5d1421"/>
    <ds:schemaRef ds:uri="8acacb1a-d766-4a03-bc0c-a95b168db3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5DF7600-8009-4F1D-99AF-5CB9C340271F}">
  <ds:schemaRefs>
    <ds:schemaRef ds:uri="http://schemas.microsoft.com/sharepoint/v3/contenttype/forms"/>
  </ds:schemaRefs>
</ds:datastoreItem>
</file>

<file path=customXml/itemProps3.xml><?xml version="1.0" encoding="utf-8"?>
<ds:datastoreItem xmlns:ds="http://schemas.openxmlformats.org/officeDocument/2006/customXml" ds:itemID="{9C8126FB-24F7-4541-A825-004D07A075C3}">
  <ds:schemaRefs>
    <ds:schemaRef ds:uri="http://schemas.microsoft.com/office/2006/metadata/properties"/>
    <ds:schemaRef ds:uri="http://schemas.microsoft.com/office/infopath/2007/PartnerControls"/>
    <ds:schemaRef ds:uri="1972f4fa-a3a2-4010-a47e-cf3d6c5d142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12</vt:i4>
      </vt:variant>
    </vt:vector>
  </HeadingPairs>
  <TitlesOfParts>
    <vt:vector size="29" baseType="lpstr">
      <vt:lpstr>MINIMUN MAKES</vt:lpstr>
      <vt:lpstr>GUIDE TO MEASURE</vt:lpstr>
      <vt:lpstr>TESTING REQUIREMENTS</vt:lpstr>
      <vt:lpstr>LABELLING &amp; CARE INSTRUCTION</vt:lpstr>
      <vt:lpstr>CAD</vt:lpstr>
      <vt:lpstr>SIZE SPEC</vt:lpstr>
      <vt:lpstr>PROTO</vt:lpstr>
      <vt:lpstr>SMS</vt:lpstr>
      <vt:lpstr>SHIPMENT</vt:lpstr>
      <vt:lpstr>NEW GRADE RULES - L</vt:lpstr>
      <vt:lpstr>TESTING STANDARDS</vt:lpstr>
      <vt:lpstr>ANNEX A</vt:lpstr>
      <vt:lpstr>ANNEX E - RSL DECLARATION</vt:lpstr>
      <vt:lpstr>ANNEX C - LEATH DECLARATION</vt:lpstr>
      <vt:lpstr>ANNEX D - FEATH DECLARATION</vt:lpstr>
      <vt:lpstr>GradeRuleLookup</vt:lpstr>
      <vt:lpstr>FULL STLYE INDEX</vt:lpstr>
      <vt:lpstr>'ANNEX C - LEATH DECLARATION'!Print_Area</vt:lpstr>
      <vt:lpstr>'ANNEX D - FEATH DECLARATION'!Print_Area</vt:lpstr>
      <vt:lpstr>'ANNEX E - RSL DECLARATION'!Print_Area</vt:lpstr>
      <vt:lpstr>'NEW GRADE RULES - L'!Print_Area</vt:lpstr>
      <vt:lpstr>SHIPMENT!Print_Area</vt:lpstr>
      <vt:lpstr>'SIZE SPEC'!Print_Area</vt:lpstr>
      <vt:lpstr>SMS!Print_Area</vt:lpstr>
      <vt:lpstr>'TESTING REQUIREMENTS'!Print_Area</vt:lpstr>
      <vt:lpstr>'TESTING STANDARDS'!Print_Area</vt:lpstr>
      <vt:lpstr>PROTO!ProductTemplate</vt:lpstr>
      <vt:lpstr>SHIPMENT!ProductTemplate</vt:lpstr>
      <vt:lpstr>SMS!ProductTemplate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Sally Casey Markwell</dc:creator>
  <cp:lastModifiedBy>Oanh Nguyen Do Hoang</cp:lastModifiedBy>
  <cp:lastPrinted>2024-12-26T02:52:39Z</cp:lastPrinted>
  <dcterms:created xsi:type="dcterms:W3CDTF">2016-02-29T12:44:24Z</dcterms:created>
  <dcterms:modified xsi:type="dcterms:W3CDTF">2024-12-26T02:52:56Z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0x010100860B5223DC73FB4F94B03CE9BB59FFEB</vt:lpwstr>
  </property>
  <property fmtid="{D5CDD505-2E9C-101B-9397-08002B2CF9AE}" pid="3" name="MediaServiceImageTags">
    <vt:lpwstr/>
  </property>
</Properties>
</file>